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.01 - bourací práce" sheetId="2" r:id="rId2"/>
    <sheet name="01.02 - nové konstrukce" sheetId="3" r:id="rId3"/>
    <sheet name="01.03 - VZT" sheetId="4" r:id="rId4"/>
    <sheet name="01.04 - Silnoproud" sheetId="5" r:id="rId5"/>
    <sheet name="01.05 - Slaboproud" sheetId="6" r:id="rId6"/>
    <sheet name="01.06 - Bleskosvod" sheetId="7" r:id="rId7"/>
    <sheet name="01.07 - Vytápění" sheetId="8" r:id="rId8"/>
    <sheet name="01.08 - Zdravotechnika" sheetId="9" r:id="rId9"/>
    <sheet name="01.09 - Plyn" sheetId="10" r:id="rId10"/>
    <sheet name="SO.02 - Zpevněné plochy" sheetId="11" r:id="rId11"/>
    <sheet name="03.01 - Sklad technických..." sheetId="12" r:id="rId12"/>
    <sheet name="03.02 - Elektroinstalace" sheetId="13" r:id="rId13"/>
    <sheet name="03.03 - Zdravotechnika" sheetId="14" r:id="rId14"/>
    <sheet name="SO.04 - Přípojky" sheetId="15" r:id="rId15"/>
    <sheet name="SO.99 - VRN" sheetId="16" r:id="rId16"/>
    <sheet name="Seznam figur" sheetId="17" r:id="rId17"/>
  </sheets>
  <definedNames>
    <definedName name="_xlnm.Print_Area" localSheetId="0">'Rekapitulace stavby'!$D$4:$AO$76,'Rekapitulace stavby'!$C$82:$AQ$112</definedName>
    <definedName name="_xlnm._FilterDatabase" localSheetId="1" hidden="1">'01.01 - bourací práce'!$C$123:$K$148</definedName>
    <definedName name="_xlnm.Print_Area" localSheetId="1">'01.01 - bourací práce'!$C$82:$J$103,'01.01 - bourací práce'!$C$109:$K$148</definedName>
    <definedName name="_xlnm._FilterDatabase" localSheetId="2" hidden="1">'01.02 - nové konstrukce'!$C$143:$K$1373</definedName>
    <definedName name="_xlnm.Print_Area" localSheetId="2">'01.02 - nové konstrukce'!$C$82:$J$123,'01.02 - nové konstrukce'!$C$129:$K$1373</definedName>
    <definedName name="_xlnm._FilterDatabase" localSheetId="3" hidden="1">'01.03 - VZT'!$C$124:$K$160</definedName>
    <definedName name="_xlnm.Print_Area" localSheetId="3">'01.03 - VZT'!$C$82:$J$104,'01.03 - VZT'!$C$110:$K$160</definedName>
    <definedName name="_xlnm._FilterDatabase" localSheetId="4" hidden="1">'01.04 - Silnoproud'!$C$121:$K$178</definedName>
    <definedName name="_xlnm.Print_Area" localSheetId="4">'01.04 - Silnoproud'!$C$82:$J$101,'01.04 - Silnoproud'!$C$107:$K$178</definedName>
    <definedName name="_xlnm._FilterDatabase" localSheetId="5" hidden="1">'01.05 - Slaboproud'!$C$123:$K$160</definedName>
    <definedName name="_xlnm.Print_Area" localSheetId="5">'01.05 - Slaboproud'!$C$82:$J$103,'01.05 - Slaboproud'!$C$109:$K$160</definedName>
    <definedName name="_xlnm._FilterDatabase" localSheetId="6" hidden="1">'01.06 - Bleskosvod'!$C$124:$K$160</definedName>
    <definedName name="_xlnm.Print_Area" localSheetId="6">'01.06 - Bleskosvod'!$C$82:$J$104,'01.06 - Bleskosvod'!$C$110:$K$160</definedName>
    <definedName name="_xlnm._FilterDatabase" localSheetId="7" hidden="1">'01.07 - Vytápění'!$C$129:$K$216</definedName>
    <definedName name="_xlnm.Print_Area" localSheetId="7">'01.07 - Vytápění'!$C$82:$J$109,'01.07 - Vytápění'!$C$115:$K$216</definedName>
    <definedName name="_xlnm._FilterDatabase" localSheetId="8" hidden="1">'01.08 - Zdravotechnika'!$C$130:$K$270</definedName>
    <definedName name="_xlnm.Print_Area" localSheetId="8">'01.08 - Zdravotechnika'!$C$82:$J$110,'01.08 - Zdravotechnika'!$C$116:$K$270</definedName>
    <definedName name="_xlnm._FilterDatabase" localSheetId="9" hidden="1">'01.09 - Plyn'!$C$126:$K$175</definedName>
    <definedName name="_xlnm.Print_Area" localSheetId="9">'01.09 - Plyn'!$C$82:$J$106,'01.09 - Plyn'!$C$112:$K$175</definedName>
    <definedName name="_xlnm._FilterDatabase" localSheetId="10" hidden="1">'SO.02 - Zpevněné plochy'!$C$123:$K$241</definedName>
    <definedName name="_xlnm.Print_Area" localSheetId="10">'SO.02 - Zpevněné plochy'!$C$82:$J$105,'SO.02 - Zpevněné plochy'!$C$111:$K$241</definedName>
    <definedName name="_xlnm._FilterDatabase" localSheetId="11" hidden="1">'03.01 - Sklad technických...'!$C$138:$K$566</definedName>
    <definedName name="_xlnm.Print_Area" localSheetId="11">'03.01 - Sklad technických...'!$C$82:$J$118,'03.01 - Sklad technických...'!$C$124:$K$566</definedName>
    <definedName name="_xlnm._FilterDatabase" localSheetId="12" hidden="1">'03.02 - Elektroinstalace'!$C$121:$K$172</definedName>
    <definedName name="_xlnm.Print_Area" localSheetId="12">'03.02 - Elektroinstalace'!$C$82:$J$101,'03.02 - Elektroinstalace'!$C$107:$K$172</definedName>
    <definedName name="_xlnm._FilterDatabase" localSheetId="13" hidden="1">'03.03 - Zdravotechnika'!$C$123:$K$155</definedName>
    <definedName name="_xlnm.Print_Area" localSheetId="13">'03.03 - Zdravotechnika'!$C$82:$J$103,'03.03 - Zdravotechnika'!$C$109:$K$155</definedName>
    <definedName name="_xlnm._FilterDatabase" localSheetId="14" hidden="1">'SO.04 - Přípojky'!$C$125:$K$226</definedName>
    <definedName name="_xlnm.Print_Area" localSheetId="14">'SO.04 - Přípojky'!$C$82:$J$107,'SO.04 - Přípojky'!$C$113:$K$226</definedName>
    <definedName name="_xlnm._FilterDatabase" localSheetId="15" hidden="1">'SO.99 - VRN'!$C$117:$K$129</definedName>
    <definedName name="_xlnm.Print_Area" localSheetId="15">'SO.99 - VRN'!$C$82:$J$99,'SO.99 - VRN'!$C$105:$K$129</definedName>
    <definedName name="_xlnm.Print_Area" localSheetId="16">'Seznam figur'!$C$4:$G$281</definedName>
    <definedName name="_xlnm.Print_Titles" localSheetId="0">'Rekapitulace stavby'!$92:$92</definedName>
    <definedName name="_xlnm.Print_Titles" localSheetId="1">'01.01 - bourací práce'!$123:$123</definedName>
    <definedName name="_xlnm.Print_Titles" localSheetId="2">'01.02 - nové konstrukce'!$143:$143</definedName>
    <definedName name="_xlnm.Print_Titles" localSheetId="3">'01.03 - VZT'!$124:$124</definedName>
    <definedName name="_xlnm.Print_Titles" localSheetId="4">'01.04 - Silnoproud'!$121:$121</definedName>
    <definedName name="_xlnm.Print_Titles" localSheetId="5">'01.05 - Slaboproud'!$123:$123</definedName>
    <definedName name="_xlnm.Print_Titles" localSheetId="6">'01.06 - Bleskosvod'!$124:$124</definedName>
    <definedName name="_xlnm.Print_Titles" localSheetId="7">'01.07 - Vytápění'!$129:$129</definedName>
    <definedName name="_xlnm.Print_Titles" localSheetId="8">'01.08 - Zdravotechnika'!$130:$130</definedName>
    <definedName name="_xlnm.Print_Titles" localSheetId="9">'01.09 - Plyn'!$126:$126</definedName>
    <definedName name="_xlnm.Print_Titles" localSheetId="10">'SO.02 - Zpevněné plochy'!$123:$123</definedName>
    <definedName name="_xlnm.Print_Titles" localSheetId="11">'03.01 - Sklad technických...'!$138:$138</definedName>
    <definedName name="_xlnm.Print_Titles" localSheetId="12">'03.02 - Elektroinstalace'!$121:$121</definedName>
    <definedName name="_xlnm.Print_Titles" localSheetId="13">'03.03 - Zdravotechnika'!$123:$123</definedName>
    <definedName name="_xlnm.Print_Titles" localSheetId="14">'SO.04 - Přípojky'!$125:$125</definedName>
    <definedName name="_xlnm.Print_Titles" localSheetId="15">'SO.99 - VRN'!$117:$117</definedName>
    <definedName name="_xlnm.Print_Titles" localSheetId="16">'Seznam figur'!$9:$9</definedName>
  </definedNames>
  <calcPr fullCalcOnLoad="1"/>
</workbook>
</file>

<file path=xl/sharedStrings.xml><?xml version="1.0" encoding="utf-8"?>
<sst xmlns="http://schemas.openxmlformats.org/spreadsheetml/2006/main" count="30473" uniqueCount="3110">
  <si>
    <t>Export Komplet</t>
  </si>
  <si>
    <t/>
  </si>
  <si>
    <t>2.0</t>
  </si>
  <si>
    <t>ZAMOK</t>
  </si>
  <si>
    <t>False</t>
  </si>
  <si>
    <t>{3400fe2e-be07-45a6-85e2-ec0156fce684}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</si>
  <si>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</si>
  <si>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</si>
  <si>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</si>
  <si>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</si>
  <si>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</si>
  <si>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</si>
  <si>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</si>
  <si>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</si>
  <si>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20MT020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</si>
  <si>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</si>
  <si>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</si>
  <si>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Sociální byty - Suchohrdly u Miroslavi</t>
  </si>
  <si>
    <t>KSO:</t>
  </si>
  <si>
    <t>CC-CZ:</t>
  </si>
  <si>
    <t>Místo:</t>
  </si>
  <si>
    <t>Suchohrdly u Miroslavi</t>
  </si>
  <si>
    <t>Datum:</t>
  </si>
  <si>
    <t>18. 2. 2020</t>
  </si>
  <si>
    <t>Zadavatel:</t>
  </si>
  <si>
    <t>IČ:</t>
  </si>
  <si>
    <t>006 37 599</t>
  </si>
  <si>
    <t>Obec Suchohrdly u Miroslavi</t>
  </si>
  <si>
    <t>DIČ:</t>
  </si>
  <si>
    <t>Uchazeč:</t>
  </si>
  <si>
    <t>Vyplň údaj</t>
  </si>
  <si>
    <t>Projektant:</t>
  </si>
  <si>
    <t>070 42 825</t>
  </si>
  <si>
    <t>Babka &amp; Šuchma s.r.o.</t>
  </si>
  <si>
    <t>CZ07042825</t>
  </si>
  <si>
    <t>True</t>
  </si>
  <si>
    <t>Zpracovatel:</t>
  </si>
  <si>
    <t>253 33 046</t>
  </si>
  <si>
    <t>STAGA stavební agentura s.r.o.</t>
  </si>
  <si>
    <t>CZ25333046</t>
  </si>
  <si>
    <t>Poznámka:</t>
  </si>
  <si>
    <t>Rozpočet slouží výhradně a pouze pro výběr zhotovitele. Množství v položkách je předpokládané a řídí se po vzoru vyhláškou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Veškeré konstrukce se dodávají jako plně funkční celek.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</si>
  <si>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</si>
  <si>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</si>
  <si>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</si>
  <si>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</si>
  <si>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</si>
  <si>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</si>
  <si>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</si>
  <si>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</si>
  <si>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</si>
  <si>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</si>
  <si>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</si>
  <si>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</si>
  <si>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</si>
  <si>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</si>
  <si>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</si>
  <si>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</si>
  <si>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</si>
  <si>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</si>
  <si>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</si>
  <si>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</si>
  <si>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</si>
  <si>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</si>
  <si>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</si>
  <si>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</si>
  <si>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</si>
  <si>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</si>
  <si>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</si>
  <si>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</si>
  <si>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</si>
  <si>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</si>
  <si>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</si>
  <si>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</si>
  <si>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</si>
  <si>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</si>
  <si>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</si>
  <si>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</si>
  <si>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</si>
  <si>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</si>
  <si>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</si>
  <si>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</si>
  <si>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</si>
  <si>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</si>
  <si>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</si>
  <si>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</si>
  <si>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SO.01</t>
  </si>
  <si>
    <t>Sociální byty</t>
  </si>
  <si>
    <t>STA</t>
  </si>
  <si>
    <t>1</t>
  </si>
  <si>
    <t>{51cd478b-991e-4e2d-9970-7d95e2eb6d23}</t>
  </si>
  <si>
    <t>/</t>
  </si>
  <si>
    <t>01.01</t>
  </si>
  <si>
    <t>bourací práce</t>
  </si>
  <si>
    <t>Soupis</t>
  </si>
  <si>
    <t>2</t>
  </si>
  <si>
    <t>{ed4cd51a-5cea-48f6-8b48-fb3995adf6ad}</t>
  </si>
  <si>
    <t>01.02</t>
  </si>
  <si>
    <t>nové konstrukce</t>
  </si>
  <si>
    <t>{46cc7b4c-89c7-4b0b-84e4-04488e97f785}</t>
  </si>
  <si>
    <t>01.03</t>
  </si>
  <si>
    <t>VZT</t>
  </si>
  <si>
    <t>{86a72d6d-f098-4b23-9db0-636a0cc04e3a}</t>
  </si>
  <si>
    <t>01.04</t>
  </si>
  <si>
    <t>Silnoproud</t>
  </si>
  <si>
    <t>{1667ff6d-c4a5-4ba3-a2c3-5020560cbf15}</t>
  </si>
  <si>
    <t>01.05</t>
  </si>
  <si>
    <t>Slaboproud</t>
  </si>
  <si>
    <t>{e6896408-5dee-4210-b779-36f2264d6cd9}</t>
  </si>
  <si>
    <t>01.06</t>
  </si>
  <si>
    <t>Bleskosvod</t>
  </si>
  <si>
    <t>{846837ca-d8d9-4171-a345-36c00a31aea0}</t>
  </si>
  <si>
    <t>01.07</t>
  </si>
  <si>
    <t>Vytápění</t>
  </si>
  <si>
    <t>{4f255c33-fcaa-46d9-8888-7fb04e96a77c}</t>
  </si>
  <si>
    <t>01.08</t>
  </si>
  <si>
    <t>Zdravotechnika</t>
  </si>
  <si>
    <t>{64b3a365-cd1d-4dea-a6cb-b1c86c3265e7}</t>
  </si>
  <si>
    <t>01.09</t>
  </si>
  <si>
    <t>Plyn</t>
  </si>
  <si>
    <t>{af437bff-8f38-4d26-a718-a9a281491c42}</t>
  </si>
  <si>
    <t>SO.02</t>
  </si>
  <si>
    <t>Zpevněné plochy</t>
  </si>
  <si>
    <t>{29a6b1fa-609a-4925-991d-29cb96abc526}</t>
  </si>
  <si>
    <t>SO.03</t>
  </si>
  <si>
    <t>Sklad technických služeb</t>
  </si>
  <si>
    <t>{17ff3b95-8db3-4f59-bda3-0247e1f5f412}</t>
  </si>
  <si>
    <t>03.01</t>
  </si>
  <si>
    <t>{c62ccb27-c8d0-4b5f-acb2-3b6dfa8cb9f5}</t>
  </si>
  <si>
    <t>03.02</t>
  </si>
  <si>
    <t>Elektroinstalace</t>
  </si>
  <si>
    <t>{738b65a6-eeec-4d9e-be24-92dea6d31c54}</t>
  </si>
  <si>
    <t>03.03</t>
  </si>
  <si>
    <t>{985c4f3d-0e93-4d45-b324-f8f6d968ceb9}</t>
  </si>
  <si>
    <t>SO.04</t>
  </si>
  <si>
    <t>Přípojky</t>
  </si>
  <si>
    <t>{0d7477a9-73d0-479b-9898-0b19e6e8e2bf}</t>
  </si>
  <si>
    <t>SO.99</t>
  </si>
  <si>
    <t>VRN</t>
  </si>
  <si>
    <t>{a1da3018-12bb-41a0-943e-8855ac6597cd}</t>
  </si>
  <si>
    <t>KRYCÍ LIST SOUPISU PRACÍ</t>
  </si>
  <si>
    <t>Objekt:</t>
  </si>
  <si>
    <t>SO.01 - Sociální byty</t>
  </si>
  <si>
    <t>Soupis:</t>
  </si>
  <si>
    <t>01.01 -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</si>
  <si>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</si>
  <si>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</si>
  <si>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</si>
  <si>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</si>
  <si>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</si>
  <si>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</si>
  <si>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</si>
  <si>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</si>
  <si>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</si>
  <si>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</si>
  <si>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</si>
  <si>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</si>
  <si>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</si>
  <si>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</si>
  <si>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</si>
  <si>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</si>
  <si>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</si>
  <si>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</si>
  <si>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</si>
  <si>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</si>
  <si>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</si>
  <si>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</si>
  <si>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</si>
  <si>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</si>
  <si>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</si>
  <si>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</si>
  <si>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</si>
  <si>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</si>
  <si>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966071821</t>
  </si>
  <si>
    <t>Rozebrání oplocení z pletiva drátěného se čtvercovými oky, výšky do 1,6 m</t>
  </si>
  <si>
    <t>m</t>
  </si>
  <si>
    <t>CS ÚRS 2020 01</t>
  </si>
  <si>
    <t>4</t>
  </si>
  <si>
    <t>820529178</t>
  </si>
  <si>
    <t>VV</t>
  </si>
  <si>
    <t>Viz PD D.1.1 b) - 101 až D.1.1 b) - 301</t>
  </si>
  <si>
    <t>Demontáž plotu (dl)</t>
  </si>
  <si>
    <t>19,0</t>
  </si>
  <si>
    <t>Součet</t>
  </si>
  <si>
    <t>966071711</t>
  </si>
  <si>
    <t>Bourání plotových sloupků a vzpěr ocelových trubkových nebo profilovaných výšky do 2,50 m zabetonovaných</t>
  </si>
  <si>
    <t>kus</t>
  </si>
  <si>
    <t>-1494699525</t>
  </si>
  <si>
    <t>3</t>
  </si>
  <si>
    <t>981013313</t>
  </si>
  <si>
    <t>Demolice budov  těžkými mechanizačními prostředky z cihel, kamene, smíšeného nebo hrázděného zdiva, tvárnic na maltu vápennou nebo vápenocementovou s podílem konstrukcí přes 15 do 20 %</t>
  </si>
  <si>
    <t>m3</t>
  </si>
  <si>
    <t>587736971</t>
  </si>
  <si>
    <t>Obestavěný prostor (obj)</t>
  </si>
  <si>
    <t>1950,+480,0</t>
  </si>
  <si>
    <t>997</t>
  </si>
  <si>
    <t>Přesun sutě</t>
  </si>
  <si>
    <t>997006512</t>
  </si>
  <si>
    <t>Vodorovná doprava suti na skládku s naložením na dopravní prostředek a složením přes 100 m do 1 km</t>
  </si>
  <si>
    <t>t</t>
  </si>
  <si>
    <t>-1707165707</t>
  </si>
  <si>
    <t>5</t>
  </si>
  <si>
    <t>997006519</t>
  </si>
  <si>
    <t>Vodorovná doprava suti na skládku s naložením na dopravní prostředek a složením Příplatek k ceně za každý další i započatý 1 km</t>
  </si>
  <si>
    <t>-1272308500</t>
  </si>
  <si>
    <t>851,129*18 'Přepočtené koeficientem množství</t>
  </si>
  <si>
    <t>6</t>
  </si>
  <si>
    <t>997013631</t>
  </si>
  <si>
    <t>Poplatek za uložení stavebního odpadu na skládce (skládkovné) směsného stavebního a demoličního zatříděného do Katalogu odpadů pod kódem 17 09 04</t>
  </si>
  <si>
    <t>-335572967</t>
  </si>
  <si>
    <t>VP</t>
  </si>
  <si>
    <t xml:space="preserve">  Vícepráce</t>
  </si>
  <si>
    <t>PN</t>
  </si>
  <si>
    <t>jáma_obj</t>
  </si>
  <si>
    <t>145,125</t>
  </si>
  <si>
    <t>obklad_keram_pl</t>
  </si>
  <si>
    <t>160,204</t>
  </si>
  <si>
    <t>obsyp_obj</t>
  </si>
  <si>
    <t>220</t>
  </si>
  <si>
    <t>rýhy_obj</t>
  </si>
  <si>
    <t>277,812</t>
  </si>
  <si>
    <t>skl_P1_1_obv</t>
  </si>
  <si>
    <t>41,28</t>
  </si>
  <si>
    <t>skl_P1_1_pl</t>
  </si>
  <si>
    <t>15,853</t>
  </si>
  <si>
    <t>skl_P1_2_obv</t>
  </si>
  <si>
    <t>74,21</t>
  </si>
  <si>
    <t>skl_P1_2_pl</t>
  </si>
  <si>
    <t>40,05</t>
  </si>
  <si>
    <t>skl_P2_obv</t>
  </si>
  <si>
    <t>129,28</t>
  </si>
  <si>
    <t>01.02 - nové konstrukce</t>
  </si>
  <si>
    <t>skl_P2_pl</t>
  </si>
  <si>
    <t>143,673</t>
  </si>
  <si>
    <t>skl_P3_obv</t>
  </si>
  <si>
    <t>207,92</t>
  </si>
  <si>
    <t>skl_P3_pl</t>
  </si>
  <si>
    <t>160,236</t>
  </si>
  <si>
    <t>skl_P4_obv</t>
  </si>
  <si>
    <t>53,62</t>
  </si>
  <si>
    <t>skl_P4_pl</t>
  </si>
  <si>
    <t>34,414</t>
  </si>
  <si>
    <t>skl_ZP3_pl</t>
  </si>
  <si>
    <t>20,15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</si>
  <si>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</si>
  <si>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</si>
  <si>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</si>
  <si>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</si>
  <si>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</si>
  <si>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</si>
  <si>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</si>
  <si>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</si>
  <si>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</si>
  <si>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</si>
  <si>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</si>
  <si>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</si>
  <si>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</si>
  <si>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</si>
  <si>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</si>
  <si>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</si>
  <si>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</si>
  <si>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</si>
  <si>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</si>
  <si>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</si>
  <si>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</si>
  <si>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Zemní práce</t>
  </si>
  <si>
    <t>131251104</t>
  </si>
  <si>
    <t>Hloubení nezapažených jam a zářezů strojně s urovnáním dna do předepsaného profilu a spádu v hornině třídy těžitelnosti I skupiny 3 přes 100 do 500 m3</t>
  </si>
  <si>
    <t>-944361289</t>
  </si>
  <si>
    <t>Jáma (dl * š * v)</t>
  </si>
  <si>
    <t>(32,25*10,00)*0,45</t>
  </si>
  <si>
    <t>132251254</t>
  </si>
  <si>
    <t>Hloubení nezapažených rýh šířky přes 800 do 2 000 mm strojně s urovnáním dna do předepsaného profilu a spádu v hornině třídy těžitelnosti I skupiny 3 přes 100 do 500 m3</t>
  </si>
  <si>
    <t>1178959357</t>
  </si>
  <si>
    <t>Rýhy (dl * š * v)</t>
  </si>
  <si>
    <t>obvodové</t>
  </si>
  <si>
    <t>(31,45*2+9,20*2+1,00)*1,60*1,00</t>
  </si>
  <si>
    <t>vnitřní</t>
  </si>
  <si>
    <t>(3,70*2)*1,60*1,00</t>
  </si>
  <si>
    <t>(0,82*12)*1,50*1,00</t>
  </si>
  <si>
    <t>(29,85+6,17*9)*1,40*1,00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</si>
  <si>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</si>
  <si>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</si>
  <si>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-1508944876</t>
  </si>
  <si>
    <t>Jáma (předpokládaný obj)</t>
  </si>
  <si>
    <t>(jáma_obj)</t>
  </si>
  <si>
    <t>Rýhy (předpokládaný obj)</t>
  </si>
  <si>
    <t>(rýhy_obj)</t>
  </si>
  <si>
    <t>Obsyp (předpokládaný obj)</t>
  </si>
  <si>
    <t>(obsyp_obj)</t>
  </si>
  <si>
    <t>171201201</t>
  </si>
  <si>
    <t>Uložení sypaniny na skládky nebo meziskládky bez hutnění s upravením uložené sypaniny do předepsaného tvaru</t>
  </si>
  <si>
    <t>-2019536543</t>
  </si>
  <si>
    <t>167151111</t>
  </si>
  <si>
    <t>Nakládání, skládání a překládání neulehlého výkopku nebo sypaniny strojně nakládání, množství přes 100 m3, z hornin třídy těžitelnosti I, skupiny 1 až 3</t>
  </si>
  <si>
    <t>-328227533</t>
  </si>
  <si>
    <t>174101101</t>
  </si>
  <si>
    <t>Zásyp sypaninou z jakékoliv horniny strojně s uložením výkopku ve vrstvách se zhutněním jam, šachet, rýh nebo kolem objektů v těchto vykopávkách</t>
  </si>
  <si>
    <t>1494692056</t>
  </si>
  <si>
    <t>220,0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</si>
  <si>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</si>
  <si>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</si>
  <si>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</si>
  <si>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1614352679</t>
  </si>
  <si>
    <t>- Obsyp (předpokládaný obj)</t>
  </si>
  <si>
    <t>-(obsyp_obj)</t>
  </si>
  <si>
    <t>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</si>
  <si>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</si>
  <si>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</si>
  <si>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-598280563</t>
  </si>
  <si>
    <t>202,937*9 'Přepočtené koeficientem množství</t>
  </si>
  <si>
    <t>171201221</t>
  </si>
  <si>
    <t>Poplatek za uložení stavebního odpadu na skládce (skládkovné) zeminy a kamení zatříděného do Katalogu odpadů pod kódem 17 05 04</t>
  </si>
  <si>
    <t>-1167692039</t>
  </si>
  <si>
    <t>202,937*1,8 'Přepočtené koeficientem množství</t>
  </si>
  <si>
    <t>Zakládání</t>
  </si>
  <si>
    <t>10</t>
  </si>
  <si>
    <t>274313511</t>
  </si>
  <si>
    <t>Základy z betonu prostého pasy betonu kamenem neprokládaného tř. C 12/15</t>
  </si>
  <si>
    <t>673877678</t>
  </si>
  <si>
    <t>Základové pasy - podklad (dl * š * v)</t>
  </si>
  <si>
    <t>(31,45*2+9,20*2+1,00)*1,60*0,05</t>
  </si>
  <si>
    <t>(3,70*2)*1,60*0,05</t>
  </si>
  <si>
    <t>(0,82*12)*1,50*0,05</t>
  </si>
  <si>
    <t>(29,85+6,17*9)*1,40*0,05</t>
  </si>
  <si>
    <t>11</t>
  </si>
  <si>
    <t>274321411</t>
  </si>
  <si>
    <t>Základy z betonu železového (bez výztuže) pasy z betonu bez zvláštních nároků na prostředí tř. C 20/25</t>
  </si>
  <si>
    <t>-432924951</t>
  </si>
  <si>
    <t>Základové pasy (dl * š * v)</t>
  </si>
  <si>
    <t>(31,45*2+9,20*2+1,00)*0,80*0,50</t>
  </si>
  <si>
    <t>(30,15+6,07*6+3,50*2)*0,80*0,50</t>
  </si>
  <si>
    <t>(0,72*12)*0,70*0,50</t>
  </si>
  <si>
    <t>(6,07*3)*0,60*0,50</t>
  </si>
  <si>
    <t>12</t>
  </si>
  <si>
    <t>274351121</t>
  </si>
  <si>
    <t>Bednění základů pasů rovné zřízení</t>
  </si>
  <si>
    <t>m2</t>
  </si>
  <si>
    <t>1448109251</t>
  </si>
  <si>
    <t>Základové pasy - bednění (dl * v * p)</t>
  </si>
  <si>
    <t>(31,45*2+9,20*2+1,00)*0,60*2</t>
  </si>
  <si>
    <t>(30,15+6,07*6+3,50*2)*0,70*2</t>
  </si>
  <si>
    <t>(0,72*12)*0,70*2</t>
  </si>
  <si>
    <t>(6,07*3)*0,70*2</t>
  </si>
  <si>
    <t>13</t>
  </si>
  <si>
    <t>274351122</t>
  </si>
  <si>
    <t>Bednění základů pasů rovné odstranění</t>
  </si>
  <si>
    <t>-1176987103</t>
  </si>
  <si>
    <t>14</t>
  </si>
  <si>
    <t>274361821</t>
  </si>
  <si>
    <t>Výztuž základů pasů z betonářské oceli 10 505 (R) nebo BSt 500</t>
  </si>
  <si>
    <t>-772438358</t>
  </si>
  <si>
    <t>Základové pasy - výztuž (m)</t>
  </si>
  <si>
    <t>viz výztuž zdí</t>
  </si>
  <si>
    <t>279113145</t>
  </si>
  <si>
    <t>Základové zdi z tvárnic ztraceného bednění včetně výplně z betonu  bez zvláštních nároků na vliv prostředí třídy C 20/25, tloušťky zdiva přes 300 do 400 mm</t>
  </si>
  <si>
    <t>251389573</t>
  </si>
  <si>
    <t>Základové pasy - ztracenky (dl * v)</t>
  </si>
  <si>
    <t>(6,37*6+2,00*3)*0,50</t>
  </si>
  <si>
    <t>16</t>
  </si>
  <si>
    <t>279113146</t>
  </si>
  <si>
    <t>Základové zdi z tvárnic ztraceného bednění včetně výplně z betonu  bez zvláštních nároků na vliv prostředí třídy C 20/25, tloušťky zdiva přes 400 do 500 mm</t>
  </si>
  <si>
    <t>1342880900</t>
  </si>
  <si>
    <t>(31,15*2+8,90*2+1,00)*0,50</t>
  </si>
  <si>
    <t>(1,02*12+31,15+3,90*2)*0,50</t>
  </si>
  <si>
    <t>17</t>
  </si>
  <si>
    <t>279361821</t>
  </si>
  <si>
    <t>Výztuž základových zdí nosných  svislých nebo odkloněných od svislice, rovinných nebo oblých, deskových nebo žebrových, včetně výztuže jejich žeber z betonářské oceli 10 505 (R) nebo BSt 500</t>
  </si>
  <si>
    <t>326062695</t>
  </si>
  <si>
    <t>Základové pasy - ztracenky, výztuž (m)</t>
  </si>
  <si>
    <t>(2154,0)/1000</t>
  </si>
  <si>
    <t>18</t>
  </si>
  <si>
    <t>271532213</t>
  </si>
  <si>
    <t>Podsyp pod základové konstrukce se zhutněním a urovnáním povrchu z kameniva hrubého, frakce 8 - 16 mm</t>
  </si>
  <si>
    <t>-1384417380</t>
  </si>
  <si>
    <t>Základová deska - podsyp (dl * š * v)</t>
  </si>
  <si>
    <t>(31,15*8,90)*0,20</t>
  </si>
  <si>
    <t>Terasa - podsyp (dl * š * v * p)</t>
  </si>
  <si>
    <t>(2,80*2,00)*0,23*7</t>
  </si>
  <si>
    <t>19</t>
  </si>
  <si>
    <t>273321411</t>
  </si>
  <si>
    <t>Základy z betonu železového (bez výztuže) desky z betonu bez zvláštních nároků na prostředí tř. C 20/25</t>
  </si>
  <si>
    <t>-1416892814</t>
  </si>
  <si>
    <t>Základová deska (dl * š * v)</t>
  </si>
  <si>
    <t>(31,15*8,90)*0,12</t>
  </si>
  <si>
    <t>20</t>
  </si>
  <si>
    <t>273351121</t>
  </si>
  <si>
    <t>Bednění základů desek zřízení</t>
  </si>
  <si>
    <t>1142964106</t>
  </si>
  <si>
    <t>Základová deska - bednění (dl * v)</t>
  </si>
  <si>
    <t>(31,15*2+8,90*2)*0,30</t>
  </si>
  <si>
    <t>273351122</t>
  </si>
  <si>
    <t>Bednění základů desek odstranění</t>
  </si>
  <si>
    <t>-289129026</t>
  </si>
  <si>
    <t>22</t>
  </si>
  <si>
    <t>273362021</t>
  </si>
  <si>
    <t>Výztuž základů desek ze svařovaných sítí z drátů typu KARI</t>
  </si>
  <si>
    <t>1756872389</t>
  </si>
  <si>
    <t>Základová deska - výztuž (m)</t>
  </si>
  <si>
    <t>(2139,0)/1000</t>
  </si>
  <si>
    <t>23</t>
  </si>
  <si>
    <t>2000X2</t>
  </si>
  <si>
    <t>D+M prostupy základy (dle PD)</t>
  </si>
  <si>
    <t>kpl</t>
  </si>
  <si>
    <t>-1820166943</t>
  </si>
  <si>
    <t>Svislé a kompletní konstrukce</t>
  </si>
  <si>
    <t>24</t>
  </si>
  <si>
    <t>311238654</t>
  </si>
  <si>
    <t>Zdivo jednovrstvé tepelně izolační z cihel děrovaných broušených s integrovanou izolací z hydrofobizované minerální vlny na tenkovrstvou maltu, součinitel prostupu tepla U přes 0,14 do 0,18, tl. zdiva 440 mm</t>
  </si>
  <si>
    <t>-753271051</t>
  </si>
  <si>
    <t>Zdivo nosné (dl * v) - otvory (š * v * p)</t>
  </si>
  <si>
    <t>1.NP</t>
  </si>
  <si>
    <t>(31,15*2+8,90*2+1,00+1,55*12)*2,75</t>
  </si>
  <si>
    <t>-(1,1*2,1*7+1,15*2,37*14)</t>
  </si>
  <si>
    <t>2.NP</t>
  </si>
  <si>
    <t>(31,15*2+8,90*2)*0,75</t>
  </si>
  <si>
    <t>(8,90*2)*2,00</t>
  </si>
  <si>
    <t>25</t>
  </si>
  <si>
    <t>311236331</t>
  </si>
  <si>
    <t>Zdivo jednovrstvé zvukově izolační z cihel děrovaných z broušených cihel na tenkovrstvou maltu, pevnost cihel do P15, tl. zdiva 300 mm</t>
  </si>
  <si>
    <t>479227067</t>
  </si>
  <si>
    <t>(6,45*6)*2,75</t>
  </si>
  <si>
    <t>(8,00*6)*0,75</t>
  </si>
  <si>
    <t>(8,00*6)*2,00</t>
  </si>
  <si>
    <t>-(1,45*2,25*2+2,1*2,0*12)</t>
  </si>
  <si>
    <t>26</t>
  </si>
  <si>
    <t>311237111</t>
  </si>
  <si>
    <t>Zdivo jednovrstvé tepelně izolační z cihel děrovaných broušených na tenkovrstvou maltu, součinitel prostupu tepla U přes 0,26 do 0,30, tl. zdiva 300 mm</t>
  </si>
  <si>
    <t>1228839820</t>
  </si>
  <si>
    <t>(0,45*2+1,45*3)*2,75</t>
  </si>
  <si>
    <t>27</t>
  </si>
  <si>
    <t>342244221</t>
  </si>
  <si>
    <t>Příčky jednoduché z cihel děrovaných  broušených, na tenkovrstvou maltu, pevnost cihel do P15, tl. příčky 140 mm</t>
  </si>
  <si>
    <t>-1890094064</t>
  </si>
  <si>
    <t>Zdivo u plynoměru (dl * v * p)</t>
  </si>
  <si>
    <t>(0,60*0,60)*7</t>
  </si>
  <si>
    <t>28</t>
  </si>
  <si>
    <t>317168051</t>
  </si>
  <si>
    <t>Překlady keramické vysoké osazené do maltového lože, šířky překladu 70 mm výšky 238 mm, délky 1000 mm</t>
  </si>
  <si>
    <t>-1064964759</t>
  </si>
  <si>
    <t>Překlady systémové (p * p)</t>
  </si>
  <si>
    <t>P04</t>
  </si>
  <si>
    <t>(1)*5</t>
  </si>
  <si>
    <t>P06</t>
  </si>
  <si>
    <t>(3)*8</t>
  </si>
  <si>
    <t>29</t>
  </si>
  <si>
    <t>317168052</t>
  </si>
  <si>
    <t>Překlady keramické vysoké osazené do maltového lože, šířky překladu 70 mm výšky 238 mm, délky 1250 mm</t>
  </si>
  <si>
    <t>560964749</t>
  </si>
  <si>
    <t>P03</t>
  </si>
  <si>
    <t>(1)*1</t>
  </si>
  <si>
    <t>P08</t>
  </si>
  <si>
    <t>(3)*1</t>
  </si>
  <si>
    <t>30</t>
  </si>
  <si>
    <t>317168053</t>
  </si>
  <si>
    <t>Překlady keramické vysoké osazené do maltového lože, šířky překladu 70 mm výšky 238 mm, délky 1500 mm</t>
  </si>
  <si>
    <t>-2118306254</t>
  </si>
  <si>
    <t>P01</t>
  </si>
  <si>
    <t>(4)*14</t>
  </si>
  <si>
    <t>P02</t>
  </si>
  <si>
    <t>(4)*7</t>
  </si>
  <si>
    <t>31</t>
  </si>
  <si>
    <t>317168054</t>
  </si>
  <si>
    <t>Překlady keramické vysoké osazené do maltového lože, šířky překladu 70 mm výšky 238 mm, délky 1750 mm</t>
  </si>
  <si>
    <t>-384820384</t>
  </si>
  <si>
    <t>P07</t>
  </si>
  <si>
    <t>(4)*2</t>
  </si>
  <si>
    <t>32</t>
  </si>
  <si>
    <t>317168055</t>
  </si>
  <si>
    <t>Překlady keramické vysoké osazené do maltového lože, šířky překladu 70 mm výšky 238 mm, délky 2000 mm</t>
  </si>
  <si>
    <t>-1833690523</t>
  </si>
  <si>
    <t>P05</t>
  </si>
  <si>
    <t>33</t>
  </si>
  <si>
    <t>317998133</t>
  </si>
  <si>
    <t>Izolace tepelná mezi překlady  z extrudovaného polystyrenu výšky 24 cm, tloušťky 80 mm</t>
  </si>
  <si>
    <t>93677273</t>
  </si>
  <si>
    <t>Překlady systémové - TI (dl * p)</t>
  </si>
  <si>
    <t>(1,50)*14*2</t>
  </si>
  <si>
    <t>34</t>
  </si>
  <si>
    <t>346244352</t>
  </si>
  <si>
    <t>Obezdívka koupelnových van  ploch rovných z přesných pórobetonových tvárnic, na tenké maltové lože, tl. 50 mm</t>
  </si>
  <si>
    <t>809293536</t>
  </si>
  <si>
    <t>Obezdění van (dl * v * p)</t>
  </si>
  <si>
    <t>((1,80+0,80)*0,80)*2</t>
  </si>
  <si>
    <t>Vodorovné konstrukce</t>
  </si>
  <si>
    <t>35</t>
  </si>
  <si>
    <t>411168304</t>
  </si>
  <si>
    <t>Stropy keramické z cihelných stropních vložek MIAKO a keramobetonových nosníků včetně zmonolitnění konstrukce z betonu C 20/25 a svařované sítě při osové vzdálenosti nosníků 50 cm, z vložek výšky 19 cm (MIAKO 19/50), tloušťky stropní konstrukce 25 cm, z nosníků délky přes 4 do 5 m</t>
  </si>
  <si>
    <t>-306560643</t>
  </si>
  <si>
    <t>Strop systémový (dl * š) - otvory (dl * š)</t>
  </si>
  <si>
    <t>byt č.2, č. 6</t>
  </si>
  <si>
    <t>(8,52*8,00)*2</t>
  </si>
  <si>
    <t>-(1,86*2,45)*2</t>
  </si>
  <si>
    <t>byt č.3; č.4; č.5</t>
  </si>
  <si>
    <t>(4,15*8,00)*3</t>
  </si>
  <si>
    <t>-(1,0*3,45)*3</t>
  </si>
  <si>
    <t>36</t>
  </si>
  <si>
    <t>411362021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</si>
  <si>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</si>
  <si>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-69496781</t>
  </si>
  <si>
    <t>Strop systémový - výztuž (m)</t>
  </si>
  <si>
    <t>(1515,0)/1000</t>
  </si>
  <si>
    <t>37</t>
  </si>
  <si>
    <t>411141143</t>
  </si>
  <si>
    <t>Stropy pórobetonové z železobetonových stropních nosníků a pórobetonových stropních vložek objemové hmotnosti 500 kg/m3,včetně zmonolitnění konstrukce betonem C20/25, při osové vzdálenosti nosníků do 680 mm, celkové tloušťky stropní konstrukce 250 mm bez nadbetonávky, délky nosníku přes 3,2 do 4,8 m</t>
  </si>
  <si>
    <t>-1541502657</t>
  </si>
  <si>
    <t>(30,30)*(3,00*2+4,00)</t>
  </si>
  <si>
    <t>-(1,00*1,58*20)</t>
  </si>
  <si>
    <t>38</t>
  </si>
  <si>
    <t>417238212</t>
  </si>
  <si>
    <t>Obezdívka ztužujícího věnce keramickými věncovkami včetně tepelné izolace z pěnového polystyrenu tl. 100 mm jednostranná, výška věnce přes 150 do 210 mm</t>
  </si>
  <si>
    <t>-2087929513</t>
  </si>
  <si>
    <t>ŽB věnec - věncovka (dl)</t>
  </si>
  <si>
    <t>(3,97)*2</t>
  </si>
  <si>
    <t>39</t>
  </si>
  <si>
    <t>417238213</t>
  </si>
  <si>
    <t>Obezdívka ztužujícího věnce keramickými věncovkami včetně tepelné izolace z pěnového polystyrenu tl. 100 mm jednostranná, výška věnce přes 210 do 250 mm</t>
  </si>
  <si>
    <t>-1589562510</t>
  </si>
  <si>
    <t>(31,15+8,90)*2</t>
  </si>
  <si>
    <t>40</t>
  </si>
  <si>
    <t>417238214</t>
  </si>
  <si>
    <t>Obezdívka ztužujícího věnce keramickými věncovkami včetně tepelné izolace z pěnového polystyrenu tl. 100 mm jednostranná, výška věnce přes 250 do 290 mm</t>
  </si>
  <si>
    <t>-1499951805</t>
  </si>
  <si>
    <t>(5,90)*4</t>
  </si>
  <si>
    <t>41</t>
  </si>
  <si>
    <t>417321515</t>
  </si>
  <si>
    <t>Ztužující pásy a věnce z betonu železového (bez výztuže)  tř. C 25/30</t>
  </si>
  <si>
    <t>376954896</t>
  </si>
  <si>
    <t>ŽB věnec (dl * š * v)</t>
  </si>
  <si>
    <t>V1</t>
  </si>
  <si>
    <t>(9,50)*0,30*0,25</t>
  </si>
  <si>
    <t>V2</t>
  </si>
  <si>
    <t>(8,00)*0,27*0,25</t>
  </si>
  <si>
    <t>V3</t>
  </si>
  <si>
    <t>(13,20)*0,29*0,25</t>
  </si>
  <si>
    <t>V4</t>
  </si>
  <si>
    <t>(9,40)*0,25*0,25</t>
  </si>
  <si>
    <t>V5</t>
  </si>
  <si>
    <t>(7,50)*0,45*0,19</t>
  </si>
  <si>
    <t>V6</t>
  </si>
  <si>
    <t>(6,30)*0,25*0,25</t>
  </si>
  <si>
    <t>V7</t>
  </si>
  <si>
    <t>V8</t>
  </si>
  <si>
    <t>(14,30)*0,62*0,25</t>
  </si>
  <si>
    <t>V9</t>
  </si>
  <si>
    <t>(1,80)*0,62*0,25</t>
  </si>
  <si>
    <t>V10</t>
  </si>
  <si>
    <t>(1,30)*0,64*0,25</t>
  </si>
  <si>
    <t>V11</t>
  </si>
  <si>
    <t>(54,60)*0,25*0,17</t>
  </si>
  <si>
    <t>V12</t>
  </si>
  <si>
    <t>(16,90)*0,20*0,25</t>
  </si>
  <si>
    <t>V13</t>
  </si>
  <si>
    <t>(37,10)*0,30*0,25</t>
  </si>
  <si>
    <t>V14</t>
  </si>
  <si>
    <t>(5,20)*0,25*0,25</t>
  </si>
  <si>
    <t>V15</t>
  </si>
  <si>
    <t>(3,60)*0,75*0,17</t>
  </si>
  <si>
    <t>V16</t>
  </si>
  <si>
    <t>(0,90)*0,25*0,19</t>
  </si>
  <si>
    <t>V17</t>
  </si>
  <si>
    <t>(0,90)*1,05*0,17</t>
  </si>
  <si>
    <t>V18</t>
  </si>
  <si>
    <t>(2,70)*0,55*0,25</t>
  </si>
  <si>
    <t>V19</t>
  </si>
  <si>
    <t>(0,90)*0,55*0,17</t>
  </si>
  <si>
    <t>V20</t>
  </si>
  <si>
    <t>(0,90)*0,80*0,19</t>
  </si>
  <si>
    <t>(44,70)*0,25*0,50</t>
  </si>
  <si>
    <t>(16,00)*0,25*0,50</t>
  </si>
  <si>
    <t>(88,40)*0,15*0,10</t>
  </si>
  <si>
    <t>(6,80)*0,39*0,20</t>
  </si>
  <si>
    <t>(6,80)*0,44*0,20</t>
  </si>
  <si>
    <t>(13,60)*0,20*0,20</t>
  </si>
  <si>
    <t>(11,90)*0,20*0,20</t>
  </si>
  <si>
    <t>(23,70)*0,30*0,20</t>
  </si>
  <si>
    <t>(11,90)*0,19*0,20</t>
  </si>
  <si>
    <t>(30,00)*0,30*0,25</t>
  </si>
  <si>
    <t>(10,00)*0,25*0,25</t>
  </si>
  <si>
    <t>V-štít</t>
  </si>
  <si>
    <t>(10,40)*0,25*0,25</t>
  </si>
  <si>
    <t>42</t>
  </si>
  <si>
    <t>417351115</t>
  </si>
  <si>
    <t>Bednění bočnic ztužujících pásů a věnců včetně vzpěr  zřízení</t>
  </si>
  <si>
    <t>-687706203</t>
  </si>
  <si>
    <t>ŽB věnec - bednění (dl * v)</t>
  </si>
  <si>
    <t>(9,50)*0,30</t>
  </si>
  <si>
    <t>(8,00)*0,30</t>
  </si>
  <si>
    <t>(13,20)*0,30</t>
  </si>
  <si>
    <t>(9,40)*0,30</t>
  </si>
  <si>
    <t>(6,30)*0,30</t>
  </si>
  <si>
    <t>(16,90)*0,30</t>
  </si>
  <si>
    <t>(44,70)*0,50*2</t>
  </si>
  <si>
    <t>(16,00)*0,50*2</t>
  </si>
  <si>
    <t>(30,00)*0,30*2</t>
  </si>
  <si>
    <t>(10,00)*0,30*2</t>
  </si>
  <si>
    <t>(10,40)*0,30*2</t>
  </si>
  <si>
    <t>43</t>
  </si>
  <si>
    <t>417351116</t>
  </si>
  <si>
    <t>Bednění bočnic ztužujících pásů a věnců včetně vzpěr  odstranění</t>
  </si>
  <si>
    <t>-455826335</t>
  </si>
  <si>
    <t>44</t>
  </si>
  <si>
    <t>417361821</t>
  </si>
  <si>
    <t>Výztuž ztužujících pásů a věnců  z betonářské oceli 10 505 (R) nebo BSt 500</t>
  </si>
  <si>
    <t>1937746130</t>
  </si>
  <si>
    <t>ŽB věnec - výztuž (m)</t>
  </si>
  <si>
    <t>(1771,0)/1000</t>
  </si>
  <si>
    <t>(3095,0)/1000</t>
  </si>
  <si>
    <t>Úpravy povrchů, podlahy a osazování výplní</t>
  </si>
  <si>
    <t>45</t>
  </si>
  <si>
    <t>629991011</t>
  </si>
  <si>
    <t>Zakrytí vnějších ploch před znečištěním  včetně pozdějšího odkrytí výplní otvorů a svislých ploch fólií přilepenou lepící páskou</t>
  </si>
  <si>
    <t>-1568326584</t>
  </si>
  <si>
    <t>46</t>
  </si>
  <si>
    <t>611142001</t>
  </si>
  <si>
    <t>Potažení vnitřních ploch pletivem  v ploše nebo pruzích, na plném podkladu sklovláknitým vtlačením do tmelu stropů</t>
  </si>
  <si>
    <t>1101668368</t>
  </si>
  <si>
    <t>Souvrství střešní konstrukce - perlinka (dl * š) - otvory (dl * š * p)</t>
  </si>
  <si>
    <t>skladba S1.1; S1.2</t>
  </si>
  <si>
    <t>-(1,0*1,58*20)</t>
  </si>
  <si>
    <t>47</t>
  </si>
  <si>
    <t>612142001</t>
  </si>
  <si>
    <t>Potažení vnitřních ploch pletivem  v ploše nebo pruzích, na plném podkladu sklovláknitým vtlačením do tmelu stěn</t>
  </si>
  <si>
    <t>-1229694790</t>
  </si>
  <si>
    <t>Obezdění van - perlinka (dl * v * p)</t>
  </si>
  <si>
    <t>48</t>
  </si>
  <si>
    <t>611321141</t>
  </si>
  <si>
    <t>Omítka vápenocementová vnitřních ploch  nanášená ručně dvouvrstvá, tloušťky jádrové omítky do 10 mm a tloušťky štuku do 3 mm štuková vodorovných konstrukcí stropů rovných</t>
  </si>
  <si>
    <t>-1799064876</t>
  </si>
  <si>
    <t>Omítka - stropu (dl * š)</t>
  </si>
  <si>
    <t>1.NP - místnost (1.101; 1.102; 2.101; 2.103; 3.101; 3.103; 4.101; 4.103; 5.101; 5.103; 6.101; 6.103; 7.101; 7.102)</t>
  </si>
  <si>
    <t>(7,61)+(16,41)+(4,90)+(21,68)+(4,86)+(21,68)+(5,13)+(21,68)+(5,10)+(21,68)+(4,90)+(21,68)+(7,55)+(18,86)</t>
  </si>
  <si>
    <t>49</t>
  </si>
  <si>
    <t>612321141</t>
  </si>
  <si>
    <t>Omítka vápenocementová vnitřních ploch  nanášená ručně dvouvrstvá, tloušťky jádrové omítky do 10 mm a tloušťky štuku do 3 mm štuková svislých konstrukcí stěn</t>
  </si>
  <si>
    <t>-2147183750</t>
  </si>
  <si>
    <t>Omítka - stěn (dl * š) - otvory (š * v * p)</t>
  </si>
  <si>
    <t>1.NP - byt (č. 1; č. 2; č. 3; č. 4; č. 5; č. 6; č. 7)</t>
  </si>
  <si>
    <t>((1,55+2,26+9,04+4,22+3,1)+(6,74+4+6,74+0,45*2+0,3*2+2,45+2,25+1,55+1,62)+(6,74+4+6,74+1,45*2+0,3*2+2,55+2,45+1,4+1,15))*2,70</t>
  </si>
  <si>
    <t>((6,74+4+6,74+1,45*2+0,3*2+2,55+2,45+1,4+1,15)+(6,74+4+6,74+1,45*2+0,3*2+2,77+2,45+1,55+1,32)+(6,74+4+6,74+1,45*2+0,3*2+2,77+2,45+1,55+1,32))*2,70</t>
  </si>
  <si>
    <t>(4,22+4,47+4,22+3,4+2,34+1,55+1,92)*2,70</t>
  </si>
  <si>
    <t>-((1,1*2,1+1,15*2,37*2)+(1,1*2,1+1,15*2,37*2)+(1,1*2,1+1,15*2,37*2)+(1,1*2,1+1,15*2,37*2)+(1,1*2,1+1,15*2,37*2)+(1,1*2,1+1,15*2,37*2))</t>
  </si>
  <si>
    <t>-(1,1*2,1+1,15*2,37*2)</t>
  </si>
  <si>
    <t>2.NP - byt (č. 2; č. 3; č. 4; č. 5; č. 6)</t>
  </si>
  <si>
    <t>(8,00*4)*2,50+(8,00*2)*2,50+(8,00*2)*2,50+(8,00*2)*2,50+(8,00*4)*2,50</t>
  </si>
  <si>
    <t>-((1,45*2,02*2)+(1,45*2,02*2))</t>
  </si>
  <si>
    <t>50</t>
  </si>
  <si>
    <t>611321121</t>
  </si>
  <si>
    <t>Omítka vápenocementová vnitřních ploch  nanášená ručně jednovrstvá, tloušťky do 10 mm hladká vodorovných konstrukcí stropů rovných</t>
  </si>
  <si>
    <t>258431768</t>
  </si>
  <si>
    <t>Souvrství střešní konstrukce - omítka (dl * š) - otvory (dl * š * p)</t>
  </si>
  <si>
    <t>51</t>
  </si>
  <si>
    <t>622143003</t>
  </si>
  <si>
    <t>Montáž omítkových profilů  plastových, pozinkovaných nebo dřevěných upevněných vtlačením do podkladní vrstvy nebo přibitím rohových s tkaninou</t>
  </si>
  <si>
    <t>1594319858</t>
  </si>
  <si>
    <t>Omítka - systémové lišty (dl)</t>
  </si>
  <si>
    <t>(1,15+2,37*2)*14+(1,10+2,10*2)*7</t>
  </si>
  <si>
    <t>(4,10)*4+(2,00*2+2,34*3)*6</t>
  </si>
  <si>
    <t>52</t>
  </si>
  <si>
    <t>M</t>
  </si>
  <si>
    <t>63127464</t>
  </si>
  <si>
    <t>profil rohový Al 15x15mm s výztužnou tkaninou š 100mm pro ETICS</t>
  </si>
  <si>
    <t>-509804005</t>
  </si>
  <si>
    <t>202,08*1,1 'Přepočtené koeficientem množství</t>
  </si>
  <si>
    <t>53</t>
  </si>
  <si>
    <t>622143004</t>
  </si>
  <si>
    <t>Montáž omítkových profilů  plastových, pozinkovaných nebo dřevěných upevněných vtlačením do podkladní vrstvy nebo přibitím začišťovacích samolepících pro vytvoření dilatujícího spoje s okenním rámem</t>
  </si>
  <si>
    <t>-857159214</t>
  </si>
  <si>
    <t>54</t>
  </si>
  <si>
    <t>59051476</t>
  </si>
  <si>
    <t>profil začišťovací PVC 9mm s výztužnou tkaninou pro ostění ETICS</t>
  </si>
  <si>
    <t>404053717</t>
  </si>
  <si>
    <t>119,56*1,1 'Přepočtené koeficientem množství</t>
  </si>
  <si>
    <t>55</t>
  </si>
  <si>
    <t>621211041</t>
  </si>
  <si>
    <t>Montáž kontaktního zateplení lepením a mechanickým kotvením z polystyrenových desek nebo z kombinovaných desek na vnější podhledy, tloušťky desek přes 160 do 200 mm</t>
  </si>
  <si>
    <t>-1739705944</t>
  </si>
  <si>
    <t>KZS - podhled (dl * š)</t>
  </si>
  <si>
    <t>(2,00*1,10)*6</t>
  </si>
  <si>
    <t>56</t>
  </si>
  <si>
    <t>621251101</t>
  </si>
  <si>
    <t>Montáž kontaktního zateplení lepením a mechanickým kotvením Příplatek k cenám za zápustnou montáž kotev s použitím tepelněizolačních zátek na vnější podhledy z polystyrenu</t>
  </si>
  <si>
    <t>-1474486677</t>
  </si>
  <si>
    <t>57</t>
  </si>
  <si>
    <t>28375953</t>
  </si>
  <si>
    <t>deska EPS 70 fasádní λ=0,039 tl 180mm</t>
  </si>
  <si>
    <t>-1648934727</t>
  </si>
  <si>
    <t>13,2*1,1 'Přepočtené koeficientem množství</t>
  </si>
  <si>
    <t>58</t>
  </si>
  <si>
    <t>622211011</t>
  </si>
  <si>
    <t>Montáž kontaktního zateplení lepením a mechanickým kotvením z polystyrenových desek nebo z kombinovaných desek na vnější stěny, tloušťky desek přes 40 do 80 mm</t>
  </si>
  <si>
    <t>-730466647</t>
  </si>
  <si>
    <t>KZS - průvlaku (dl * š)</t>
  </si>
  <si>
    <t>((2,50)*(0,55+0,45+0,30))*6</t>
  </si>
  <si>
    <t>59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</si>
  <si>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</si>
  <si>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</si>
  <si>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701913033</t>
  </si>
  <si>
    <t>60</t>
  </si>
  <si>
    <t>28375933</t>
  </si>
  <si>
    <t>deska EPS 70 fasádní λ=0,039 tl 50mm</t>
  </si>
  <si>
    <t>-1698065403</t>
  </si>
  <si>
    <t>19,5*1,1 'Přepočtené koeficientem množství</t>
  </si>
  <si>
    <t>61</t>
  </si>
  <si>
    <t>621321341</t>
  </si>
  <si>
    <t>Omítka vápenocementová vnějších ploch  nanášená strojně dvouvrstvá, tloušťky jádrové omítky do 15 mm a tloušťky štuku do 3 mm štuková podhledů</t>
  </si>
  <si>
    <t>-1830961392</t>
  </si>
  <si>
    <t>Omítka - podhled (dl * š)</t>
  </si>
  <si>
    <t>62</t>
  </si>
  <si>
    <t>622321341</t>
  </si>
  <si>
    <t>Omítka vápenocementová vnějších ploch  nanášená strojně dvouvrstvá, tloušťky jádrové omítky do 15 mm a tloušťky štuku do 3 mm štuková stěn</t>
  </si>
  <si>
    <t>-1015422700</t>
  </si>
  <si>
    <t>(31,15*2+8,90*2)*4,10+(1,10*12+1,00*2)*2,45</t>
  </si>
  <si>
    <t>-(1,15*2,37*14+1,1*2,1*7)</t>
  </si>
  <si>
    <t>(8,90*2)*1,90</t>
  </si>
  <si>
    <t>Ostění (dl * š)</t>
  </si>
  <si>
    <t>((1,15+2,37*2)*14+(1,10+2,10*2)*7)*0,15</t>
  </si>
  <si>
    <t>63</t>
  </si>
  <si>
    <t>622511111</t>
  </si>
  <si>
    <t>Omítka tenkovrstvá akrylátová vnějších ploch  probarvená, včetně penetrace podkladu mozaiková střednězrnná stěn</t>
  </si>
  <si>
    <t>1304543790</t>
  </si>
  <si>
    <t>Mozaika - stěn (dl * v)</t>
  </si>
  <si>
    <t>(31,15*2+8,90*2+1,10*12+1,00*2)*0,40</t>
  </si>
  <si>
    <t>64</t>
  </si>
  <si>
    <t>622221151</t>
  </si>
  <si>
    <t>Montáž kontaktního zateplení lepením a mechanickým kotvením z desek z minerální vlny s kolmou orientací vláken na vnější stěny, tloušťky desek přes 200 mm</t>
  </si>
  <si>
    <t>54558388</t>
  </si>
  <si>
    <t>Souvrství střešní konstrukce - TIV (dl * š) - otvory (dl * š * p)</t>
  </si>
  <si>
    <t>65</t>
  </si>
  <si>
    <t>63152239</t>
  </si>
  <si>
    <t>deska tepelně izolační minerální kalciumsilikátová λ=0,042 tl 50mm</t>
  </si>
  <si>
    <t>-1573172968</t>
  </si>
  <si>
    <t>Souvrství střešní konstrukce - TIV (dl * š)</t>
  </si>
  <si>
    <t>303*1,1 'Přepočtené koeficientem množství</t>
  </si>
  <si>
    <t>66</t>
  </si>
  <si>
    <t>63152237</t>
  </si>
  <si>
    <t>deska tepelně izolační minerální kalciumsilikátová λ=0,042 tl 200mm</t>
  </si>
  <si>
    <t>398232943</t>
  </si>
  <si>
    <t>67</t>
  </si>
  <si>
    <t>632481213</t>
  </si>
  <si>
    <t>Separační vrstva k oddělení podlahových vrstev  z polyetylénové fólie</t>
  </si>
  <si>
    <t>425942937</t>
  </si>
  <si>
    <t>Souvrství podlahy - TIV, separace (dl * š)</t>
  </si>
  <si>
    <t>skladba ZP3</t>
  </si>
  <si>
    <t>1.NP - místnost (101; 102; 103; 104; 105; 106)</t>
  </si>
  <si>
    <t>(skl_ZP3_pl)</t>
  </si>
  <si>
    <t>skladba P2</t>
  </si>
  <si>
    <t>1.NP - místnost (1.102; 2.103; 3.103; 4.103; 5.103; 6.103; 7.102)</t>
  </si>
  <si>
    <t>(skl_P2_pl)</t>
  </si>
  <si>
    <t>skladba P1.2</t>
  </si>
  <si>
    <t>1.NP - místnost (1.101; 2.101; 3.101; 4.101; 5.101; 6.101; 7.101)</t>
  </si>
  <si>
    <t>(skl_P1_2_pl)</t>
  </si>
  <si>
    <t>skladba P1.1</t>
  </si>
  <si>
    <t>1.NP - místnost (1.103; 2.102; 3.102; 4.102; 5.102; 6.102; 7.103)</t>
  </si>
  <si>
    <t>(skl_P1_1_pl)</t>
  </si>
  <si>
    <t>skladba P3</t>
  </si>
  <si>
    <t>2.NP - místnost (2.201; 2.202; 2.203; 2.204; 3.201; 3.202; 3.204; 4.201; 4.202; 4.204; 5.201; 5.202; 5.204; 6.201; 6.202; 6.203; 6.204)</t>
  </si>
  <si>
    <t>(skl_P3_pl)</t>
  </si>
  <si>
    <t>skladba P4</t>
  </si>
  <si>
    <t>2.NP - místnost (2.205; 3.203; 4.203; 5.203; 6.205)</t>
  </si>
  <si>
    <t>(skl_P4_pl)</t>
  </si>
  <si>
    <t>68</t>
  </si>
  <si>
    <t>631311126</t>
  </si>
  <si>
    <t>Mazanina z betonu  prostého bez zvýšených nároků na prostředí tl. přes 80 do 120 mm tř. C 25/30</t>
  </si>
  <si>
    <t>872667262</t>
  </si>
  <si>
    <t>Souvrství podlahy - mazanina (dl * š * v)</t>
  </si>
  <si>
    <t>(skl_ZP3_pl)*0,09</t>
  </si>
  <si>
    <t>69</t>
  </si>
  <si>
    <t>631319012</t>
  </si>
  <si>
    <t>Příplatek k cenám mazanin  za úpravu povrchu mazaniny přehlazením, mazanina tl. přes 80 do 120 mm</t>
  </si>
  <si>
    <t>-1624529408</t>
  </si>
  <si>
    <t>70</t>
  </si>
  <si>
    <t>631319173</t>
  </si>
  <si>
    <t>Příplatek k cenám mazanin  za stržení povrchu spodní vrstvy mazaniny latí před vložením výztuže nebo pletiva pro tl. obou vrstev mazaniny přes 80 do 120 mm</t>
  </si>
  <si>
    <t>1096941340</t>
  </si>
  <si>
    <t>71</t>
  </si>
  <si>
    <t>631319196</t>
  </si>
  <si>
    <t>Příplatek k cenám mazanin  za malou plochu do 5 m2 jednotlivě mazanina tl. přes 80 do 120 mm</t>
  </si>
  <si>
    <t>-912476105</t>
  </si>
  <si>
    <t>72</t>
  </si>
  <si>
    <t>631362021</t>
  </si>
  <si>
    <t>Výztuž mazanin  ze svařovaných sítí z drátů typu KARI</t>
  </si>
  <si>
    <t>-462245013</t>
  </si>
  <si>
    <t>Souvrství podlahy - mazanina, výztuž (dl * š * m) (m = 4,44 kg/m2)</t>
  </si>
  <si>
    <t>(skl_ZP3_pl)*4,44*1,2/1000</t>
  </si>
  <si>
    <t>73</t>
  </si>
  <si>
    <t>634111115</t>
  </si>
  <si>
    <t>Obvodová dilatace mezi stěnou a mazaninou nebo potěrem pružnou těsnicí páskou na bázi syntetického kaučuku výšky 120 mm</t>
  </si>
  <si>
    <t>983348721</t>
  </si>
  <si>
    <t>Souvrství podlahy - mazanina, dilatace (dl)</t>
  </si>
  <si>
    <t>(2,20+1,55)*2+(2,15+1,55)*2+(2,15+1,55)*2+(2,15+1,55)*2+(2,15+1,55)*2+(2,20+1,55)*2</t>
  </si>
  <si>
    <t>74</t>
  </si>
  <si>
    <t>632451213</t>
  </si>
  <si>
    <t>Potěr cementový samonivelační litý tř. C 20, tl. přes 40 do 45 mm</t>
  </si>
  <si>
    <t>-2146760486</t>
  </si>
  <si>
    <t>Souvrství podlahy - potěr (dl * š)</t>
  </si>
  <si>
    <t>75</t>
  </si>
  <si>
    <t>632451214</t>
  </si>
  <si>
    <t>Potěr cementový samonivelační litý tř. C 20, tl. přes 45 do 50 mm</t>
  </si>
  <si>
    <t>-251095631</t>
  </si>
  <si>
    <t>76</t>
  </si>
  <si>
    <t>632451291</t>
  </si>
  <si>
    <t>Potěr cementový samonivelační litý Příplatek k cenám za každých dalších i započatých 5 mm tloušťky přes 50 mm tř. C 20</t>
  </si>
  <si>
    <t>-1057315301</t>
  </si>
  <si>
    <t>77</t>
  </si>
  <si>
    <t>632451491</t>
  </si>
  <si>
    <t>Potěr pískocementový běžný  Příplatek k cenám za úpravu povrchu přehlazením</t>
  </si>
  <si>
    <t>-1999898879</t>
  </si>
  <si>
    <t>78</t>
  </si>
  <si>
    <t>634112123</t>
  </si>
  <si>
    <t>Obvodová dilatace mezi stěnou a mazaninou nebo potěrem podlahovým páskem z pěnového PE s fólií tl. do 10 mm, výšky 80 mm</t>
  </si>
  <si>
    <t>50698860</t>
  </si>
  <si>
    <t>Souvrství podlahy - potěr, dilatace (dl)</t>
  </si>
  <si>
    <t>(skl_P2_obv)</t>
  </si>
  <si>
    <t>(skl_P3_obv)</t>
  </si>
  <si>
    <t>(skl_P1_2_obv)</t>
  </si>
  <si>
    <t>(skl_P1_1_obv)</t>
  </si>
  <si>
    <t>(skl_P4_obv)</t>
  </si>
  <si>
    <t>79</t>
  </si>
  <si>
    <t>637311122</t>
  </si>
  <si>
    <t>Okapový chodník z obrubníků betonových chodníkových, se zalitím spár cementovou maltou do lože z betonu prostého, z obrubníků stojatých</t>
  </si>
  <si>
    <t>-530745373</t>
  </si>
  <si>
    <t>Okapový chodníček - obrubník (dl)</t>
  </si>
  <si>
    <t>31,15+8,90*2</t>
  </si>
  <si>
    <t>80</t>
  </si>
  <si>
    <t>637111112</t>
  </si>
  <si>
    <t>Okapový chodník z kameniva  s udusáním a urovnáním povrchu ze štěrkopísku tl. 150 mm</t>
  </si>
  <si>
    <t>1328893338</t>
  </si>
  <si>
    <t>Okapový chodníček - podsyp (dl * š)</t>
  </si>
  <si>
    <t>(31,15+8,90*2)*0,30</t>
  </si>
  <si>
    <t>81</t>
  </si>
  <si>
    <t>637121111</t>
  </si>
  <si>
    <t>Okapový chodník z kameniva  s udusáním a urovnáním povrchu z kačírku tl. 100 mm</t>
  </si>
  <si>
    <t>1582071720</t>
  </si>
  <si>
    <t>Okapový chodníček - kačírek (dl * š)</t>
  </si>
  <si>
    <t>82</t>
  </si>
  <si>
    <t>941311111</t>
  </si>
  <si>
    <t>Montáž lešení řadového modulového lehkého pracovního s podlahami  s provozním zatížením tř. 3 do 200 kg/m2 šířky tř. SW06 přes 0,6 do 0,9 m, výšky do 10 m</t>
  </si>
  <si>
    <t>-1886259630</t>
  </si>
  <si>
    <t>83</t>
  </si>
  <si>
    <t>941311211</t>
  </si>
  <si>
    <t>Montáž lešení řadového modulového lehkého pracovního s podlahami  s provozním zatížením tř. 3 do 200 kg/m2 Příplatek za první a každý další den použití lešení k ceně -1111 nebo -1112</t>
  </si>
  <si>
    <t>-1278975579</t>
  </si>
  <si>
    <t>424*90 'Přepočtené koeficientem množství</t>
  </si>
  <si>
    <t>84</t>
  </si>
  <si>
    <t>941311811</t>
  </si>
  <si>
    <t>Demontáž lešení řadového modulového lehkého pracovního s podlahami  s provozním zatížením tř. 3 do 200 kg/m2 šířky SW06 přes 0,6 do 0,9 m, výšky do 10 m</t>
  </si>
  <si>
    <t>961578661</t>
  </si>
  <si>
    <t>85</t>
  </si>
  <si>
    <t>949101111</t>
  </si>
  <si>
    <t>Lešení pomocné pracovní pro objekty pozemních staveb  pro zatížení do 150 kg/m2, o výšce lešeňové podlahy do 1,9 m</t>
  </si>
  <si>
    <t>744388822</t>
  </si>
  <si>
    <t>86</t>
  </si>
  <si>
    <t>952901111</t>
  </si>
  <si>
    <t>Vyčištění budov nebo objektů před předáním do užívání  budov bytové nebo občanské výstavby, světlé výšky podlaží do 4 m</t>
  </si>
  <si>
    <t>621142031</t>
  </si>
  <si>
    <t>998</t>
  </si>
  <si>
    <t>Přesun hmot</t>
  </si>
  <si>
    <t>87</t>
  </si>
  <si>
    <t>998011001</t>
  </si>
  <si>
    <t>Přesun hmot pro budovy občanské výstavby, bydlení, výrobu a služby  s nosnou svislou konstrukcí zděnou z cihel, tvárnic nebo kamene vodorovná dopravní vzdálenost do 100 m pro budovy výšky do 6 m</t>
  </si>
  <si>
    <t>374950498</t>
  </si>
  <si>
    <t>PSV</t>
  </si>
  <si>
    <t>Práce a dodávky PSV</t>
  </si>
  <si>
    <t>711</t>
  </si>
  <si>
    <t>Izolace proti vodě, vlhkosti a plynům</t>
  </si>
  <si>
    <t>88</t>
  </si>
  <si>
    <t>711111001</t>
  </si>
  <si>
    <t>Provedení izolace proti zemní vlhkosti natěradly a tmely za studena  na ploše vodorovné V nátěrem penetračním</t>
  </si>
  <si>
    <t>-1517065443</t>
  </si>
  <si>
    <t>Základová deska - HIV NAIP, penetrace (dl * š)</t>
  </si>
  <si>
    <t>31,15*8,90</t>
  </si>
  <si>
    <t>89</t>
  </si>
  <si>
    <t>711112001</t>
  </si>
  <si>
    <t>Provedení izolace proti zemní vlhkosti natěradly a tmely za studena  na ploše svislé S nátěrem penetračním</t>
  </si>
  <si>
    <t>1843251802</t>
  </si>
  <si>
    <t>Základová deska - HIS NAIP, penetrace (dl * v)</t>
  </si>
  <si>
    <t>(31,15*2+8,90*2)*0,60</t>
  </si>
  <si>
    <t>90</t>
  </si>
  <si>
    <t>11163150</t>
  </si>
  <si>
    <t>lak penetrační asfaltový</t>
  </si>
  <si>
    <t>-1417937055</t>
  </si>
  <si>
    <t>325,295*0,00035 'Přepočtené koeficientem množství</t>
  </si>
  <si>
    <t>91</t>
  </si>
  <si>
    <t>711141559</t>
  </si>
  <si>
    <t>Provedení izolace proti zemní vlhkosti pásy přitavením  NAIP na ploše vodorovné V</t>
  </si>
  <si>
    <t>826074035</t>
  </si>
  <si>
    <t>Základová deska - HIV NAIP (dl * š * p)</t>
  </si>
  <si>
    <t>(31,15*8,90)*2</t>
  </si>
  <si>
    <t>92</t>
  </si>
  <si>
    <t>711142559</t>
  </si>
  <si>
    <t>Provedení izolace proti zemní vlhkosti pásy přitavením  NAIP na ploše svislé S</t>
  </si>
  <si>
    <t>1997513085</t>
  </si>
  <si>
    <t>Základová deska - HIS NAIP (dl * š * p)</t>
  </si>
  <si>
    <t>((31,15*2+8,90*2)*0,60)*2</t>
  </si>
  <si>
    <t>93</t>
  </si>
  <si>
    <t>62836110</t>
  </si>
  <si>
    <t>pás asfaltový natavitelný oxidovaný tl 4mm s vložkou z hliníkové fólie / hliníkové fólie s textilií, se spalitelnou PE folií nebo jemnozrnným minerálním posypem</t>
  </si>
  <si>
    <t>493477321</t>
  </si>
  <si>
    <t>325,295*1,1 'Přepočtené koeficientem množství</t>
  </si>
  <si>
    <t>94</t>
  </si>
  <si>
    <t>62852264</t>
  </si>
  <si>
    <t>pás asfaltový natavitelný modifikovaný SBS tl 4,0mm s vložkou ze skleněné tkaniny a spalitelnou PE fólií nebo jemnozrnný minerálním posypem na horním povrchu</t>
  </si>
  <si>
    <t>1748722</t>
  </si>
  <si>
    <t>95</t>
  </si>
  <si>
    <t>998711101</t>
  </si>
  <si>
    <t>Přesun hmot pro izolace proti vodě, vlhkosti a plynům  stanovený z hmotnosti přesunovaného materiálu vodorovná dopravní vzdálenost do 50 m v objektech výšky do 6 m</t>
  </si>
  <si>
    <t>-1313624946</t>
  </si>
  <si>
    <t>713</t>
  </si>
  <si>
    <t>Izolace tepelné</t>
  </si>
  <si>
    <t>96</t>
  </si>
  <si>
    <t>713121111</t>
  </si>
  <si>
    <t>Montáž tepelné izolace podlah rohožemi, pásy, deskami, dílci, bloky (izolační materiál ve specifikaci) kladenými volně jednovrstvá</t>
  </si>
  <si>
    <t>1645319416</t>
  </si>
  <si>
    <t>97</t>
  </si>
  <si>
    <t>28372305</t>
  </si>
  <si>
    <t>deska EPS 100 do plochých střech a podlah λ=0,037 tl 50mm</t>
  </si>
  <si>
    <t>599020509</t>
  </si>
  <si>
    <t>Souvrství podlahy - TIV (dl * š)</t>
  </si>
  <si>
    <t>(2,20*1,55)+(2,15*1,55)+(2,15*1,55)+(2,15*1,55)+(2,15*1,55)+(2,20*1,55)</t>
  </si>
  <si>
    <t>98</t>
  </si>
  <si>
    <t>713121121</t>
  </si>
  <si>
    <t>Montáž tepelné izolace podlah rohožemi, pásy, deskami, dílci, bloky (izolační materiál ve specifikaci) kladenými volně dvouvrstvá</t>
  </si>
  <si>
    <t>-1263647819</t>
  </si>
  <si>
    <t>99</t>
  </si>
  <si>
    <t>28375673</t>
  </si>
  <si>
    <t>deska pro kročejový útlum tl 30mm</t>
  </si>
  <si>
    <t>-951464428</t>
  </si>
  <si>
    <t>(skl_P3_pl)*2</t>
  </si>
  <si>
    <t>(skl_P4_pl)*2</t>
  </si>
  <si>
    <t>389,3*1,1 'Přepočtené koeficientem množství</t>
  </si>
  <si>
    <t>100</t>
  </si>
  <si>
    <t>28372303</t>
  </si>
  <si>
    <t>deska EPS 100 do plochých střech a podlah λ=0,037 tl 40mm</t>
  </si>
  <si>
    <t>1725582946</t>
  </si>
  <si>
    <t>199,576*1,1 'Přepočtené koeficientem množství</t>
  </si>
  <si>
    <t>101</t>
  </si>
  <si>
    <t>28372306</t>
  </si>
  <si>
    <t>deska EPS 100 do plochých střech a podlah λ=0,037 tl 60mm</t>
  </si>
  <si>
    <t>-1239449717</t>
  </si>
  <si>
    <t>102</t>
  </si>
  <si>
    <t>713131141</t>
  </si>
  <si>
    <t>Montáž tepelné izolace stěn rohožemi, pásy, deskami, dílci, bloky (izolační materiál ve specifikaci) lepením celoplošně</t>
  </si>
  <si>
    <t>-1074785825</t>
  </si>
  <si>
    <t>103</t>
  </si>
  <si>
    <t>28376422</t>
  </si>
  <si>
    <t>deska z polystyrénu XPS, hrana polodrážková a hladký povrch 300kPa tl 100mm</t>
  </si>
  <si>
    <t>-2014018097</t>
  </si>
  <si>
    <t>Základová deska - TIS (dl * v)</t>
  </si>
  <si>
    <t>60,075*1,1 'Přepočtené koeficientem množství</t>
  </si>
  <si>
    <t>104</t>
  </si>
  <si>
    <t>28376417</t>
  </si>
  <si>
    <t>deska z polystyrénu XPS, hrana polodrážková a hladký povrch 300kPa tl 50mm</t>
  </si>
  <si>
    <t>-1929369894</t>
  </si>
  <si>
    <t>Zdivo u plynoměru - TI (dl * v)</t>
  </si>
  <si>
    <t>(0,60*0,60+0,60*4*0,30)*7</t>
  </si>
  <si>
    <t>105</t>
  </si>
  <si>
    <t>713131151</t>
  </si>
  <si>
    <t>Montáž tepelné izolace stěn rohožemi, pásy, deskami, dílci, bloky (izolační materiál ve specifikaci) vložením jednovrstvě</t>
  </si>
  <si>
    <t>-806538440</t>
  </si>
  <si>
    <t>106</t>
  </si>
  <si>
    <t>28375931</t>
  </si>
  <si>
    <t>deska EPS 70 fasádní λ=0,039 tl 30mm</t>
  </si>
  <si>
    <t>-925935458</t>
  </si>
  <si>
    <t>ŽB věnec - věncovka, TIS (dl * v)</t>
  </si>
  <si>
    <t>(31,15*2)*0,20</t>
  </si>
  <si>
    <t>12,46*1,1 'Přepočtené koeficientem množství</t>
  </si>
  <si>
    <t>107</t>
  </si>
  <si>
    <t>-1814315559</t>
  </si>
  <si>
    <t>(31,15+16,15+8,90*2)*0,25</t>
  </si>
  <si>
    <t>((3,00*2+4,00)*2)*0,20</t>
  </si>
  <si>
    <t>((2,00*2)*2)*0,25</t>
  </si>
  <si>
    <t>22,275*1,1 'Přepočtené koeficientem množství</t>
  </si>
  <si>
    <t>108</t>
  </si>
  <si>
    <t>998713101</t>
  </si>
  <si>
    <t>Přesun hmot pro izolace tepelné stanovený z hmotnosti přesunovaného materiálu vodorovná dopravní vzdálenost do 50 m v objektech výšky do 6 m</t>
  </si>
  <si>
    <t>-1708959660</t>
  </si>
  <si>
    <t>762</t>
  </si>
  <si>
    <t>Konstrukce tesařské</t>
  </si>
  <si>
    <t>109</t>
  </si>
  <si>
    <t>762332141</t>
  </si>
  <si>
    <t>Montáž vázaných konstrukcí krovů  střech pultových, sedlových, valbových, stanových čtvercového nebo obdélníkového půdorysu, z řeziva hraněného s použitím ocelových spojek (spojky ve specifikaci), průřezové plochy do 120 cm2</t>
  </si>
  <si>
    <t>-974441586</t>
  </si>
  <si>
    <t>Souvrství střešní konstrukce - orkvy (dl * p)</t>
  </si>
  <si>
    <t>1 - krokev</t>
  </si>
  <si>
    <t>(2,79)*70</t>
  </si>
  <si>
    <t xml:space="preserve">2 - kleštiny </t>
  </si>
  <si>
    <t>(0,78)*140</t>
  </si>
  <si>
    <t>110</t>
  </si>
  <si>
    <t>60512125</t>
  </si>
  <si>
    <t>hranol stavební řezivo průřezu do 120cm2 do dl 6m</t>
  </si>
  <si>
    <t>917308416</t>
  </si>
  <si>
    <t>Souvrství střešní konstrukce - orkvy (dl * p * š * v)</t>
  </si>
  <si>
    <t>(2,79*70)*0,08*0,12</t>
  </si>
  <si>
    <t>(0,78*140)*0,06*0,16</t>
  </si>
  <si>
    <t>2,923*1,1 'Přepočtené koeficientem množství</t>
  </si>
  <si>
    <t>111</t>
  </si>
  <si>
    <t>762342214</t>
  </si>
  <si>
    <t>Bednění a laťování montáž laťování střech jednoduchých sklonu do 60° při osové vzdálenosti latí přes 150 do 360 mm</t>
  </si>
  <si>
    <t>-880620642</t>
  </si>
  <si>
    <t>Souvrství střešní konstrukce - laťování (dl * š) - otvory (dl * š * p)</t>
  </si>
  <si>
    <t>(31,25*2)*(5,96)</t>
  </si>
  <si>
    <t>112</t>
  </si>
  <si>
    <t>762342441</t>
  </si>
  <si>
    <t>Bednění a laťování montáž lišt trojúhelníkových nebo kontralatí</t>
  </si>
  <si>
    <t>22839425</t>
  </si>
  <si>
    <t>Souvrství střešní konstrukce - kontralatě (dl * p)</t>
  </si>
  <si>
    <t>(5,96*2)*35</t>
  </si>
  <si>
    <t>113</t>
  </si>
  <si>
    <t>60514114</t>
  </si>
  <si>
    <t>řezivo jehličnaté lať impregnovaná dl 4 m</t>
  </si>
  <si>
    <t>1536810483</t>
  </si>
  <si>
    <t>Souvrství střešní konstrukce - laťování (dl * š * spotřeba * š * v) - otvory (dl * š * p * spotřeba * š * v)</t>
  </si>
  <si>
    <t>((31,25*2)*(5,96))*6*(0,04*0,06)</t>
  </si>
  <si>
    <t>-(1,0*1,58*20)*6*(0,04*0,06)</t>
  </si>
  <si>
    <t>4,909*1,1 'Přepočtené koeficientem množství</t>
  </si>
  <si>
    <t>114</t>
  </si>
  <si>
    <t>762395000</t>
  </si>
  <si>
    <t>Spojovací prostředky krovů, bednění a laťování, nadstřešních konstrukcí  svory, prkna, hřebíky, pásová ocel, vruty</t>
  </si>
  <si>
    <t>1188985368</t>
  </si>
  <si>
    <t>115</t>
  </si>
  <si>
    <t>762951001</t>
  </si>
  <si>
    <t>Montáž terasy  podkladního roštu z profilů plných, osové vzdálenosti podpěr do 300 mm</t>
  </si>
  <si>
    <t>1729643761</t>
  </si>
  <si>
    <t>Terasa - rošt (dl * š * p)</t>
  </si>
  <si>
    <t>(2,80*2,00)*7</t>
  </si>
  <si>
    <t>116</t>
  </si>
  <si>
    <t>762951101</t>
  </si>
  <si>
    <t>Montáž terasy  Příplatek k cenám za výškové vyrovnání podkladního roštu pomocí vyrovnávacích terčů do 65 mm</t>
  </si>
  <si>
    <t>857890309</t>
  </si>
  <si>
    <t>117</t>
  </si>
  <si>
    <t>61198142</t>
  </si>
  <si>
    <t>terasový hranol 45x70mm exotická dřevina</t>
  </si>
  <si>
    <t>-1348513470</t>
  </si>
  <si>
    <t>39,2*4,4 'Přepočtené koeficientem množství</t>
  </si>
  <si>
    <t>118</t>
  </si>
  <si>
    <t>762952011</t>
  </si>
  <si>
    <t>Montáž terasy  nášlapné vrstvy z prken z dřevin tvrdých nebo neobyčejně tvrdých, s broušením, omytím a kartáčováním, bez povrchové úpravy, spojovaných šroubováním, šířky do 90 mm</t>
  </si>
  <si>
    <t>-117093718</t>
  </si>
  <si>
    <t>Terasa - prkna (dl * š * p)</t>
  </si>
  <si>
    <t>119</t>
  </si>
  <si>
    <t>61198150</t>
  </si>
  <si>
    <t>prkno terasové jednostranně jemně drážkované tl 19mm</t>
  </si>
  <si>
    <t>1646315572</t>
  </si>
  <si>
    <t>39,2*1,1 'Přepočtené koeficientem množství</t>
  </si>
  <si>
    <t>120</t>
  </si>
  <si>
    <t>998762101</t>
  </si>
  <si>
    <t>Přesun hmot pro konstrukce tesařské  stanovený z hmotnosti přesunovaného materiálu vodorovná dopravní vzdálenost do 50 m v objektech výšky do 6 m</t>
  </si>
  <si>
    <t>-1184511651</t>
  </si>
  <si>
    <t>763</t>
  </si>
  <si>
    <t>Konstrukce suché výstavby</t>
  </si>
  <si>
    <t>121</t>
  </si>
  <si>
    <t>763183111</t>
  </si>
  <si>
    <t>Výplně otvorů konstrukcí ze sádrokartonových desek  montáž stavebního pouzdra posuvných dveří do sádrokartonové příčky s jednou kapsou pro jedno dveřní křídlo, průchozí šířky do 800 mm</t>
  </si>
  <si>
    <t>-2090811897</t>
  </si>
  <si>
    <t>122</t>
  </si>
  <si>
    <t>55331621</t>
  </si>
  <si>
    <t>pouzdro stavební posuvných dveří jednopouzdrové 700mm atypický rozměr</t>
  </si>
  <si>
    <t>-1280475925</t>
  </si>
  <si>
    <t>pouzdro (p)</t>
  </si>
  <si>
    <t>123</t>
  </si>
  <si>
    <t>55331622</t>
  </si>
  <si>
    <t>pouzdro stavební posuvných dveří jednopouzdrové 800mm atypický rozměr</t>
  </si>
  <si>
    <t>-856432914</t>
  </si>
  <si>
    <t>124</t>
  </si>
  <si>
    <t>763732113</t>
  </si>
  <si>
    <t>Montáž střešní konstrukce  do 10 m výšky římsy opláštění střechy, štítů, říms, dýmníků a světlíkových obrub z vazníků příhradových, konstrukční délky do 9,0 m</t>
  </si>
  <si>
    <t>-551892013</t>
  </si>
  <si>
    <t>Souvrství střešní konstrukce - prvky (dl * p)</t>
  </si>
  <si>
    <t>3 - vazník</t>
  </si>
  <si>
    <t>(4,20)*35</t>
  </si>
  <si>
    <t>125</t>
  </si>
  <si>
    <t>60512137</t>
  </si>
  <si>
    <t>hranol stavební řezivo průřezu do 288cm2 přes dl 8m</t>
  </si>
  <si>
    <t>2030844774</t>
  </si>
  <si>
    <t>1,41*1,1 'Přepočtené koeficientem množství</t>
  </si>
  <si>
    <t>126</t>
  </si>
  <si>
    <t>763111431</t>
  </si>
  <si>
    <t>Příčka ze sádrokartonových desek  s nosnou konstrukcí z jednoduchých ocelových profilů UW, CW dvojitě opláštěná deskami impregnovanými H2 tl. 2 x 12,5 mm EI 60, příčka tl. 100 mm, profil 50, s izolací, Rw do 51 dB</t>
  </si>
  <si>
    <t>-1769511999</t>
  </si>
  <si>
    <t>SDK příčka A (dl * v)</t>
  </si>
  <si>
    <t>(1,25*3)*1,70</t>
  </si>
  <si>
    <t>127</t>
  </si>
  <si>
    <t>763111433</t>
  </si>
  <si>
    <t>Příčka ze sádrokartonových desek  s nosnou konstrukcí z jednoduchých ocelových profilů UW, CW dvojitě opláštěná deskami impregnovanými H2 tl. 2 x 12,5 mm EI 60, příčka tl. 125 mm, profil 75, bez izolace</t>
  </si>
  <si>
    <t>-1871316671</t>
  </si>
  <si>
    <t>SDK příčka H2 (dl * v)</t>
  </si>
  <si>
    <t>(4,22+3,05+4,00*5+0,90*5+4,22+1,85)*2,75</t>
  </si>
  <si>
    <t>((4,17+1,45+2,07+4,00*2+1,00)*2+(4,00+2,47+6,15)*3)*2,75</t>
  </si>
  <si>
    <t>128</t>
  </si>
  <si>
    <t>763111717</t>
  </si>
  <si>
    <t>Příčka ze sádrokartonových desek  ostatní konstrukce a práce na příčkách ze sádrokartonových desek základní penetrační nátěr (oboustranný)</t>
  </si>
  <si>
    <t>-1432540016</t>
  </si>
  <si>
    <t>129</t>
  </si>
  <si>
    <t>763111742</t>
  </si>
  <si>
    <t>Příčka ze sádrokartonových desek  ostatní konstrukce a práce na příčkách ze sádrokartonových desek montáž jedné vrstvy tepelné izolace</t>
  </si>
  <si>
    <t>390462882</t>
  </si>
  <si>
    <t>SDK příčka H2 - TI (dl * v)</t>
  </si>
  <si>
    <t>130</t>
  </si>
  <si>
    <t>63150964</t>
  </si>
  <si>
    <t>pás tepelně izolační příčkový akustický λ=0,036-0,037 tl 80mm</t>
  </si>
  <si>
    <t>-1088510837</t>
  </si>
  <si>
    <t>299,97*1,1 'Přepočtené koeficientem množství</t>
  </si>
  <si>
    <t>131</t>
  </si>
  <si>
    <t>7631214X1</t>
  </si>
  <si>
    <t>Stěna předsazená ze sádrokartonových desek s nosnou konstrukcí z ocelových profilů CW, UW dvojitě opláštěná deskami protipožárními H2 tl. 2 x 12,5 mm, TI tl. 150 mm, EI 45, stěna tl. 100 mm, profil 75 (dle PD)</t>
  </si>
  <si>
    <t>-428099258</t>
  </si>
  <si>
    <t>SDK předstěna H2 (dl * v)</t>
  </si>
  <si>
    <t>(3,05)*2,75</t>
  </si>
  <si>
    <t>132</t>
  </si>
  <si>
    <t>7631214X2</t>
  </si>
  <si>
    <t>Stěna předsazená ze sádrokartonových desek s nosnou konstrukcí z ocelových profilů CW, UW dvojitě opláštěná deskami protipožárními H2 tl. 2 x 12,5 mm, TI tl. 150 mm, EI 45, stěna tl. 125 mm, profil 100 (dle PD)</t>
  </si>
  <si>
    <t>931050154</t>
  </si>
  <si>
    <t>(1,82+0,90*8+1,92)*2,75</t>
  </si>
  <si>
    <t>2.NP - místnost (2205; 3203; 3024; 4203; 4204; 5203; 5204)</t>
  </si>
  <si>
    <t>((3,30+2,30)*2,45+(3,60)*1,00)+((2,60+0,60+0,15)*2,45+(2,47)*1,00)+((2,60+0,60+0,15)*2,45+(2,47)*1,00)+((2,60)*2,45+(2,47)*1,00)</t>
  </si>
  <si>
    <t>((3,30+2,30)*2,45+(3,60)*1,00)</t>
  </si>
  <si>
    <t>133</t>
  </si>
  <si>
    <t>7631214X3</t>
  </si>
  <si>
    <t>Stěna předsazená ze sádrokartonových desek s nosnou konstrukcí z ocelových profilů CW, UW dvojitě opláštěná deskami protipožárními A tl. 2 x 12,5 mm, TI tl. 160 mm, EI 45, stěna tl. 100 mm, profil 75 (dle PD)</t>
  </si>
  <si>
    <t>-130106425</t>
  </si>
  <si>
    <t>SDK předstěna A (dl * v)</t>
  </si>
  <si>
    <t>(4,22*2+4,00)*1,00+(4,00)*1,00+(4,00)*1,00+(4,00)*1,00+(4,22*2+4,00)*1,00</t>
  </si>
  <si>
    <t>134</t>
  </si>
  <si>
    <t>763121455</t>
  </si>
  <si>
    <t>Stěna předsazená ze sádrokartonových desek s nosnou konstrukcí z ocelových profilů CW, UW dvojitě opláštěná deskami protipožárními DF tl. 2 x 12,5 mm bez izolace, EI 30, stěna tl. 125 mm, profil 100</t>
  </si>
  <si>
    <t>-883569859</t>
  </si>
  <si>
    <t>SDK předstěna DF (dl * v)</t>
  </si>
  <si>
    <t>(0,47+0,32)*2,60+(0,55+0,60)*2,60+(0,59+0,97+0,59)*2,60</t>
  </si>
  <si>
    <t>135</t>
  </si>
  <si>
    <t>763121714</t>
  </si>
  <si>
    <t>Stěna předsazená ze sádrokartonových desek ostatní konstrukce a práce na předsazených stěnách ze sádrokartonových desek základní penetrační nátěr</t>
  </si>
  <si>
    <t>-82600992</t>
  </si>
  <si>
    <t>136</t>
  </si>
  <si>
    <t>763131411</t>
  </si>
  <si>
    <t>Podhled ze sádrokartonových desek  dvouvrstvá zavěšená spodní konstrukce z ocelových profilů CD, UD jednoduše opláštěná deskou standardní A, tl. 12,5 mm, bez izolace</t>
  </si>
  <si>
    <t>1890148213</t>
  </si>
  <si>
    <t>SDK podhled A (dl * š)</t>
  </si>
  <si>
    <t>(7,61)+(4,90)+(4,86)+(5,13)+(5,10)+(4,90)+(7,55)</t>
  </si>
  <si>
    <t>2.NP - místnost (2.201; 3.201; 3.204; 4.201; 4.204; 5.201; 5.204; 6.201)</t>
  </si>
  <si>
    <t>(10,92)+(4,92)+(1,49)+(4,92)+(1,49)+(4,92)+(1,49)+(10,92)</t>
  </si>
  <si>
    <t>137</t>
  </si>
  <si>
    <t>763131451</t>
  </si>
  <si>
    <t>Podhled ze sádrokartonových desek  dvouvrstvá zavěšená spodní konstrukce z ocelových profilů CD, UD jednoduše opláštěná deskou impregnovanou H2, tl. 12,5 mm, bez izolace</t>
  </si>
  <si>
    <t>317742836</t>
  </si>
  <si>
    <t>SDK podhled H2 (dl * š)</t>
  </si>
  <si>
    <t>(1,82*3,05)+(1,62*0,90)+(1,62*0,90)+(1,32*0,90)+(1,32*0,90)+(1,62*0,90)+(1,92*1,85)</t>
  </si>
  <si>
    <t>(41,75)+(2,16)+(2,16)+(2,16)+(4,15)</t>
  </si>
  <si>
    <t>138</t>
  </si>
  <si>
    <t>763131761</t>
  </si>
  <si>
    <t>Podhled ze sádrokartonových desek  Příplatek k cenám za plochu do 3 m2 jednotlivě</t>
  </si>
  <si>
    <t>435681747</t>
  </si>
  <si>
    <t>139</t>
  </si>
  <si>
    <t>763131714</t>
  </si>
  <si>
    <t>Podhled ze sádrokartonových desek  ostatní práce a konstrukce na podhledech ze sádrokartonových desek základní penetrační nátěr</t>
  </si>
  <si>
    <t>-627448826</t>
  </si>
  <si>
    <t>140</t>
  </si>
  <si>
    <t>763182411</t>
  </si>
  <si>
    <t>Výplně otvorů konstrukcí ze sádrokartonových desek  opláštění obvodu (špalety) střešního okna z desek včetně Al rohu hloubky do 0,5 m</t>
  </si>
  <si>
    <t>-95299557</t>
  </si>
  <si>
    <t>SDK opracování střešního okna (dl * p)</t>
  </si>
  <si>
    <t>(1,60*2+0,78*2)*20</t>
  </si>
  <si>
    <t>141</t>
  </si>
  <si>
    <t>763000RV01</t>
  </si>
  <si>
    <t>D+M RV01 revizní dvířka pod obklad 200x300 mm vč. kotvení a doplňků (dle PD)</t>
  </si>
  <si>
    <t>487831</t>
  </si>
  <si>
    <t>142</t>
  </si>
  <si>
    <t>763000RV02</t>
  </si>
  <si>
    <t>D+M RV02 revizní dvířka 200x300 mm vč. kotvení a doplňků (dle PD)</t>
  </si>
  <si>
    <t>-1846219120</t>
  </si>
  <si>
    <t>143</t>
  </si>
  <si>
    <t>763000RV03</t>
  </si>
  <si>
    <t>D+M RV03 revizní dvířka pod obklad 150x150 mm vč. kotvení a doplňků (dle PD)</t>
  </si>
  <si>
    <t>-1771669815</t>
  </si>
  <si>
    <t>144</t>
  </si>
  <si>
    <t>763000RV04</t>
  </si>
  <si>
    <t>D+M RV04 revizní dvířka 150x150 mm vč. kotvení a doplňků (dle PD)</t>
  </si>
  <si>
    <t>1134038803</t>
  </si>
  <si>
    <t>145</t>
  </si>
  <si>
    <t>998763301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</si>
  <si>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</si>
  <si>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1459270968</t>
  </si>
  <si>
    <t>764</t>
  </si>
  <si>
    <t>Konstrukce klempířské</t>
  </si>
  <si>
    <t>146</t>
  </si>
  <si>
    <t>764000K01</t>
  </si>
  <si>
    <t>D+M K01 dešťový svod z legovaného hliníku prům 100 mm vč. kotvení, doplňků a povrchové úpravy (dle PD)</t>
  </si>
  <si>
    <t>-481727578</t>
  </si>
  <si>
    <t>147</t>
  </si>
  <si>
    <t>764000K02</t>
  </si>
  <si>
    <t>D+M K02 dešťový okap z legovaného hliníku prům 150 mm vč. kotvení, doplňků a povrchové úpravy (dle PD)</t>
  </si>
  <si>
    <t>-1166378084</t>
  </si>
  <si>
    <t>148</t>
  </si>
  <si>
    <t>764000K03</t>
  </si>
  <si>
    <t>D+M K03 okapnice z legovaného hliníku rš 170 mm vč. kotvení, doplňků a povrchové úpravy (dle PD)</t>
  </si>
  <si>
    <t>-159020125</t>
  </si>
  <si>
    <t>149</t>
  </si>
  <si>
    <t>764000K04</t>
  </si>
  <si>
    <t>D+M K04 oplechování stříšky z legovaného hliníku rš 780 mm vč. kotvení, doplňků a povrchové úpravy (dle PD)</t>
  </si>
  <si>
    <t>-235614121</t>
  </si>
  <si>
    <t>150</t>
  </si>
  <si>
    <t>764000K05</t>
  </si>
  <si>
    <t>D+M K05 ukončovací lišta HI soklu z Pz plechu rš 70 mm vč. kotvení, doplňků a povrchové úpravy (dle PD)</t>
  </si>
  <si>
    <t>-1908553841</t>
  </si>
  <si>
    <t>151</t>
  </si>
  <si>
    <t>764000K06</t>
  </si>
  <si>
    <t>D+M K06 ukončovací lišta HI soklu z Pz plechu rš 105 mm vč. kotvení, doplňků a povrchové úpravy (dle PD)</t>
  </si>
  <si>
    <t>-754334320</t>
  </si>
  <si>
    <t>152</t>
  </si>
  <si>
    <t>764000K07</t>
  </si>
  <si>
    <t>D+M K07 okapnice z legovaného hliníku rš 190+95 mm vč. kotvení, doplňků a povrchové úpravy (dle PD)</t>
  </si>
  <si>
    <t>1396533553</t>
  </si>
  <si>
    <t>765</t>
  </si>
  <si>
    <t>Krytina skládaná</t>
  </si>
  <si>
    <t>153</t>
  </si>
  <si>
    <t>765191021</t>
  </si>
  <si>
    <t>Montáž pojistné hydroizolační nebo parotěsné fólie kladené ve sklonu přes 20° s lepenými přesahy na krokve</t>
  </si>
  <si>
    <t>-1236175971</t>
  </si>
  <si>
    <t>Souvrství střešní konstrukce - podstřešní fólie (dl * š) - otvory (dl * š * p)</t>
  </si>
  <si>
    <t>154</t>
  </si>
  <si>
    <t>28329295</t>
  </si>
  <si>
    <t>fólie kontaktní difuzně propustná pro doplňkovou hydroizolační vrstvu, třívrstvá mikroporézní PP 150g/m2 s integrovanou samolepící páskou</t>
  </si>
  <si>
    <t>2041232757</t>
  </si>
  <si>
    <t>340,9*1,1 'Přepočtené koeficientem množství</t>
  </si>
  <si>
    <t>155</t>
  </si>
  <si>
    <t>765191031</t>
  </si>
  <si>
    <t>Montáž pojistné hydroizolační nebo parotěsné fólie lepení těsnících pásků pod kontralatě</t>
  </si>
  <si>
    <t>-1124629774</t>
  </si>
  <si>
    <t>156</t>
  </si>
  <si>
    <t>28329301</t>
  </si>
  <si>
    <t>páska těsnící jednostranně lepící pěnová pod kontralatě š 50mm</t>
  </si>
  <si>
    <t>1835252774</t>
  </si>
  <si>
    <t>417,2*1,1 'Přepočtené koeficientem množství</t>
  </si>
  <si>
    <t>157</t>
  </si>
  <si>
    <t>765113012</t>
  </si>
  <si>
    <t>Krytina keramická drážková sklonu střechy do 30° na sucho velkoformátová engobovaná</t>
  </si>
  <si>
    <t>-1757162189</t>
  </si>
  <si>
    <t>Souvrství střešní konstrukce - krytina (dl * š) - otvory (dl * š * p)</t>
  </si>
  <si>
    <t>158</t>
  </si>
  <si>
    <t>765113111</t>
  </si>
  <si>
    <t>Krytina keramická drážková sklonu střechy do 30° okapová hrana s větracím pásem plastovým</t>
  </si>
  <si>
    <t>-873577616</t>
  </si>
  <si>
    <t>Souvrství střešní konstrukce - okap (dl * p)</t>
  </si>
  <si>
    <t>(31,25)*2</t>
  </si>
  <si>
    <t>159</t>
  </si>
  <si>
    <t>765113312</t>
  </si>
  <si>
    <t>Krytina keramická drážková sklonu střechy do 30° hřeben na sucho s větracím pásem kovovým z hřebenáčů engobovaných</t>
  </si>
  <si>
    <t>360109819</t>
  </si>
  <si>
    <t>Souvrství střešní konstrukce - hřeben (dl)</t>
  </si>
  <si>
    <t>31,25</t>
  </si>
  <si>
    <t>160</t>
  </si>
  <si>
    <t>765113512</t>
  </si>
  <si>
    <t>Krytina keramická drážková sklonu střechy do 30° štítová hrana do malty z okrajových tašek velkoformátových engobovaných</t>
  </si>
  <si>
    <t>1826955536</t>
  </si>
  <si>
    <t>Souvrství střešní konstrukce - štít (dl * p)</t>
  </si>
  <si>
    <t>(5,96)*4</t>
  </si>
  <si>
    <t>161</t>
  </si>
  <si>
    <t>765113714</t>
  </si>
  <si>
    <t>Krytina keramická drážková sklonu střechy do 30° lemování prostupů těsnícím pásem plochy jednotlivě přes 1 m2</t>
  </si>
  <si>
    <t>965958970</t>
  </si>
  <si>
    <t>Souvrství střešní konstrukce - střešní okna (dl * p)</t>
  </si>
  <si>
    <t>(1,00*2+1,58*2)*20</t>
  </si>
  <si>
    <t>162</t>
  </si>
  <si>
    <t>998765101</t>
  </si>
  <si>
    <t>Přesun hmot pro krytiny skládané stanovený z hmotnosti přesunovaného materiálu vodorovná dopravní vzdálenost do 50 m na objektech výšky do 6 m</t>
  </si>
  <si>
    <t>358230223</t>
  </si>
  <si>
    <t>766</t>
  </si>
  <si>
    <t>Konstrukce truhlářské</t>
  </si>
  <si>
    <t>163</t>
  </si>
  <si>
    <t>766000O1</t>
  </si>
  <si>
    <t>D+M O1 okno hliníkové s izolačním trojsklem 1150x2360 mm vč. kotvení, doplňků a povrchové úpravy (dle PD)</t>
  </si>
  <si>
    <t>2077355927</t>
  </si>
  <si>
    <t>164</t>
  </si>
  <si>
    <t>766000O15</t>
  </si>
  <si>
    <t>D+M O15 vstupní dveře hliníkové 1060x2305 mm vč. kotvení, doplňků a povrchové úpravy (dle PD)</t>
  </si>
  <si>
    <t>-1291486502</t>
  </si>
  <si>
    <t>165</t>
  </si>
  <si>
    <t>766000O17</t>
  </si>
  <si>
    <t>D+M O17 vstupní dveře hliníkové 1060x2305 mm vč. kotvení, doplňků a povrchové úpravy (dle PD)</t>
  </si>
  <si>
    <t>-1508718431</t>
  </si>
  <si>
    <t>166</t>
  </si>
  <si>
    <t>766000O22</t>
  </si>
  <si>
    <t>D+M O22 střešní okno dřevěné 780x1600 mm vč. kotvení, doplňků a povrchové úpravy (dle PD)</t>
  </si>
  <si>
    <t>-1020396118</t>
  </si>
  <si>
    <t>167</t>
  </si>
  <si>
    <t>766000T01</t>
  </si>
  <si>
    <t>D+M T01 dřevěné schodiště vč. kotvení, doplňků a povrchové úpravy (dle PD)</t>
  </si>
  <si>
    <t>-676662561</t>
  </si>
  <si>
    <t>168</t>
  </si>
  <si>
    <t>766000T02</t>
  </si>
  <si>
    <t>D+M T02 dřevěné schodiště vč. kotvení, doplňků a povrchové úpravy (dle PD)</t>
  </si>
  <si>
    <t>378629890</t>
  </si>
  <si>
    <t>169</t>
  </si>
  <si>
    <t>766000T03</t>
  </si>
  <si>
    <t>D+M T03 kuchyňská sestava vč. kotvení, doplňků a povrchové úpravy (dle PD)</t>
  </si>
  <si>
    <t>211076122</t>
  </si>
  <si>
    <t>170</t>
  </si>
  <si>
    <t>766000T04</t>
  </si>
  <si>
    <t>D+M T04 kuchyňská sestava vč. kotvení, doplňků a povrchové úpravy (dle PD)</t>
  </si>
  <si>
    <t>1518429222</t>
  </si>
  <si>
    <t>171</t>
  </si>
  <si>
    <t>766000T05</t>
  </si>
  <si>
    <t>D+M T05 kuchyňská sestava vč. kotvení, doplňků a povrchové úpravy (dle PD)</t>
  </si>
  <si>
    <t>-1375349877</t>
  </si>
  <si>
    <t>172</t>
  </si>
  <si>
    <t>766000T06</t>
  </si>
  <si>
    <t>D+M T06 kuchyňská sestava vč. kotvení, doplňků a povrchové úpravy (dle PD)</t>
  </si>
  <si>
    <t>951536020</t>
  </si>
  <si>
    <t>173</t>
  </si>
  <si>
    <t>766000D01</t>
  </si>
  <si>
    <t>D+M D01 dveře vnitřní 800x1970 mm vč. zárubně, kotvení, doplňků a povrchové úpravy (dle PD)</t>
  </si>
  <si>
    <t>-1086003238</t>
  </si>
  <si>
    <t>174</t>
  </si>
  <si>
    <t>766000D02</t>
  </si>
  <si>
    <t>D+M D02 dveře vnitřní 1000x1970 mm vč. zárubně, kotvení, doplňků a povrchové úpravy (dle PD)</t>
  </si>
  <si>
    <t>-990070979</t>
  </si>
  <si>
    <t>175</t>
  </si>
  <si>
    <t>766000D03</t>
  </si>
  <si>
    <t>D+M D03 dveře vnitřní 800x1970 mm vč. zárubně, kotvení, doplňků a povrchové úpravy (dle PD)</t>
  </si>
  <si>
    <t>-1637076952</t>
  </si>
  <si>
    <t>176</t>
  </si>
  <si>
    <t>766000D04</t>
  </si>
  <si>
    <t>D+M D04 dveře vnitřní posuvné 800x1970 mm vč. zárubně, kotvení, doplňků a povrchové úpravy (dle PD)</t>
  </si>
  <si>
    <t>-2044607948</t>
  </si>
  <si>
    <t>177</t>
  </si>
  <si>
    <t>766000D05</t>
  </si>
  <si>
    <t>D+M D05 dveře vnitřní posuvné 700x1970 mm vč. zárubně, kotvení, doplňků a povrchové úpravy (dle PD)</t>
  </si>
  <si>
    <t>883044812</t>
  </si>
  <si>
    <t>178</t>
  </si>
  <si>
    <t>766000D06</t>
  </si>
  <si>
    <t>D+M D06 dveře vnitřní posuvné 700x1970 mm vč. zárubně, kotvení, doplňků a povrchové úpravy (dle PD)</t>
  </si>
  <si>
    <t>1389918757</t>
  </si>
  <si>
    <t>179</t>
  </si>
  <si>
    <t>766000D07</t>
  </si>
  <si>
    <t>D+M D07 dveře vnitřní 1000x1970 mm vč. zárubně, kotvení, doplňků a povrchové úpravy (dle PD)</t>
  </si>
  <si>
    <t>1525322161</t>
  </si>
  <si>
    <t>767</t>
  </si>
  <si>
    <t>Konstrukce zámečnické</t>
  </si>
  <si>
    <t>180</t>
  </si>
  <si>
    <t>767000Z01.1</t>
  </si>
  <si>
    <t>D+M Z01.1 schodišťové madlo dubové 40x40 mm vč. kotvení, doplňků a povrchové úpravy (dle PD)</t>
  </si>
  <si>
    <t>-633953384</t>
  </si>
  <si>
    <t>181</t>
  </si>
  <si>
    <t>767000Z01.2</t>
  </si>
  <si>
    <t>D+M Z01.2 schodišťové madlo dubové 40x40 mm vč. kotvení, doplňků a povrchové úpravy (dle PD)</t>
  </si>
  <si>
    <t>159714452</t>
  </si>
  <si>
    <t>182</t>
  </si>
  <si>
    <t>767000Z01.3</t>
  </si>
  <si>
    <t>D+M Z01.3 schodišťové madlo dubové 40x40 mm vč. kotvení, doplňků a povrchové úpravy (dle PD)</t>
  </si>
  <si>
    <t>2141247716</t>
  </si>
  <si>
    <t>183</t>
  </si>
  <si>
    <t>767000Z02</t>
  </si>
  <si>
    <t>D+M Z02 dvířka hlavního uzávěru plynu 710x710 mm vč. kotvení, doplňků a povrchové úpravy (dle PD)</t>
  </si>
  <si>
    <t>-1605575189</t>
  </si>
  <si>
    <t>184</t>
  </si>
  <si>
    <t>767000Z03</t>
  </si>
  <si>
    <t>D+M Z03 dvířka pro elektro 910x710 mm vč. kotvení, doplňků a povrchové úpravy (dle PD)</t>
  </si>
  <si>
    <t>-2145741642</t>
  </si>
  <si>
    <t>185</t>
  </si>
  <si>
    <t>767000Z04</t>
  </si>
  <si>
    <t>D+M Z04 hydrantová skříň s vystrojením 750x750 mm vč. kotvení, doplňků a povrchové úpravy (dle PD)</t>
  </si>
  <si>
    <t>-27708687</t>
  </si>
  <si>
    <t>186</t>
  </si>
  <si>
    <t>767000Z05</t>
  </si>
  <si>
    <t>D+M Z05 rám pro uložení venkovní čistící rohože 2300x1100 mm vč. kotvení, doplňků a povrchové úpravy (dle PD)</t>
  </si>
  <si>
    <t>979207492</t>
  </si>
  <si>
    <t>187</t>
  </si>
  <si>
    <t>767000Z06</t>
  </si>
  <si>
    <t>D+M Z06 rám pro uložení venkovní čistící rohože 2150x1100 mm vč. kotvení, doplňků a povrchové úpravy (dle PD)</t>
  </si>
  <si>
    <t>-813968910</t>
  </si>
  <si>
    <t>188</t>
  </si>
  <si>
    <t>767000Z07</t>
  </si>
  <si>
    <t>D+M Z07 dvíka pro elektro 710x710 mm vč. kotvení, doplňků a povrchové úpravy (dle PD)</t>
  </si>
  <si>
    <t>-219042382</t>
  </si>
  <si>
    <t>189</t>
  </si>
  <si>
    <t>767000Z13</t>
  </si>
  <si>
    <t>D+M Z13 dvířka pro plynoměr 710x710 mm vč. kotvení, doplňků a povrchové úpravy (dle PD)</t>
  </si>
  <si>
    <t>850648030</t>
  </si>
  <si>
    <t>771</t>
  </si>
  <si>
    <t>Podlahy z dlaždic</t>
  </si>
  <si>
    <t>190</t>
  </si>
  <si>
    <t>771151012</t>
  </si>
  <si>
    <t>Příprava podkladu před provedením dlažby samonivelační stěrka min.pevnosti 20 MPa, tloušťky přes 3 do 5 mm</t>
  </si>
  <si>
    <t>2041203762</t>
  </si>
  <si>
    <t>Souvrství podlahy - vyrovnání (dl * š)</t>
  </si>
  <si>
    <t>191</t>
  </si>
  <si>
    <t>711493111</t>
  </si>
  <si>
    <t>Izolace proti podpovrchové a tlakové vodě - ostatní na ploše vodorovné V dvousložkovou na bázi cementu</t>
  </si>
  <si>
    <t>1400639612</t>
  </si>
  <si>
    <t>Souvrství podlahy - HIV, stěrka (dl * š)</t>
  </si>
  <si>
    <t>192</t>
  </si>
  <si>
    <t>771591264</t>
  </si>
  <si>
    <t>Izolace podlahy pod dlažbu těsnícími izolačními pásy mezi podlahou a stěnu</t>
  </si>
  <si>
    <t>-1738808294</t>
  </si>
  <si>
    <t>Souvrství podlahy - HIV, stěrka, badnáž (dl)</t>
  </si>
  <si>
    <t>193</t>
  </si>
  <si>
    <t>771591111</t>
  </si>
  <si>
    <t>Příprava podkladu před provedením dlažby nátěr penetrační na podlahu</t>
  </si>
  <si>
    <t>188338978</t>
  </si>
  <si>
    <t>Souvrství podlahy - penetrace (dl * š)</t>
  </si>
  <si>
    <t>194</t>
  </si>
  <si>
    <t>771574112</t>
  </si>
  <si>
    <t>Montáž podlah z dlaždic keramických lepených flexibilním lepidlem maloformátových hladkých přes 9 do 12 ks/m2</t>
  </si>
  <si>
    <t>-258783249</t>
  </si>
  <si>
    <t>Souvrství podlahy - dlažba (dl * š)</t>
  </si>
  <si>
    <t>(11,81)+(1,40*2,57)+(1,40*2,57)+(1,40*2,57)+(11,81)</t>
  </si>
  <si>
    <t>195</t>
  </si>
  <si>
    <t>771474112</t>
  </si>
  <si>
    <t>Montáž soklů z dlaždic keramických lepených flexibilním lepidlem rovných, výšky přes 65 do 90 mm</t>
  </si>
  <si>
    <t>-2116666872</t>
  </si>
  <si>
    <t>Souvrství podlahy - sokl (dl)</t>
  </si>
  <si>
    <t>196</t>
  </si>
  <si>
    <t>597610X1</t>
  </si>
  <si>
    <t>dlažba keramická (dle PD - předepsaná cena 500 Kč/m2)</t>
  </si>
  <si>
    <t>-1364626616</t>
  </si>
  <si>
    <t>Souvrství podlahy - sokl (dl * v)</t>
  </si>
  <si>
    <t>(skl_P1_2_obv)*0,08</t>
  </si>
  <si>
    <t>197</t>
  </si>
  <si>
    <t>771591115</t>
  </si>
  <si>
    <t>Podlahy - dokončovací práce spárování silikonem</t>
  </si>
  <si>
    <t>-1981549739</t>
  </si>
  <si>
    <t>Souvrství podlahy - dlažba, dilatace (dl)</t>
  </si>
  <si>
    <t>(11,18)+(9,84)+(10,44)+(11,04)+(10,41)+(9,84)+(11,46)</t>
  </si>
  <si>
    <t>(1,82+3,05)*2+(1,62+0,90)*2+(1,62+0,90)*2+(1,32+0,90)*2+(1,32+0,90)*2+(1,62+0,90)*2+(1,92+1,85)*2</t>
  </si>
  <si>
    <t>(14,90)+(1,40+2,57)*2+(1,40+2,57)*2+(1,40+2,57)*2+(14,90)</t>
  </si>
  <si>
    <t>198</t>
  </si>
  <si>
    <t>998771101</t>
  </si>
  <si>
    <t>Přesun hmot pro podlahy z dlaždic stanovený z hmotnosti přesunovaného materiálu vodorovná dopravní vzdálenost do 50 m v objektech výšky do 6 m</t>
  </si>
  <si>
    <t>1259789304</t>
  </si>
  <si>
    <t>775</t>
  </si>
  <si>
    <t>Podlahy skládané</t>
  </si>
  <si>
    <t>199</t>
  </si>
  <si>
    <t>775541111</t>
  </si>
  <si>
    <t>Montáž podlah plovoucích z velkoplošných lamel dýhovaných a laminovaných  bez podložky, spojovaných lepením v drážce šířka dílce přes 100 do 150 mm</t>
  </si>
  <si>
    <t>-1486572007</t>
  </si>
  <si>
    <t>Souvrství podlahy - dřevěná podlaha (dl * š)</t>
  </si>
  <si>
    <t>(16,41)+(4,00*5,42)+(4,00*5,42)+(4,00*5,42)+(4,00*5,42)+(4,00*5,42)+(4,22*4,47)</t>
  </si>
  <si>
    <t>Mezisoučet</t>
  </si>
  <si>
    <t>(4,39*1,45)+(4,00*2,85)+(13,70)+(16,28)+(1,10*1,00)+(14,43)+(2,47*2,45)+(1,10*1,00)+(14,43)+(2,47*2,45)+(1,10*1,00)+(14,43)+(2,47*2,45)+(4,39*1,45)</t>
  </si>
  <si>
    <t>(4,00*2,85)+(13,70)+(16,28)</t>
  </si>
  <si>
    <t>200</t>
  </si>
  <si>
    <t>775541191</t>
  </si>
  <si>
    <t>Montáž podlah plovoucích z velkoplošných lamel dýhovaných a laminovaných  bez podložky, spojovaných Příplatek k cenám za lepení k podkladu</t>
  </si>
  <si>
    <t>-645453319</t>
  </si>
  <si>
    <t>201</t>
  </si>
  <si>
    <t>611510X1</t>
  </si>
  <si>
    <t>podlaha dřevěná (dle PD - předespaná cena 800 Kč/m2)</t>
  </si>
  <si>
    <t>-456323665</t>
  </si>
  <si>
    <t>303,909*1,1 'Přepočtené koeficientem množství</t>
  </si>
  <si>
    <t>202</t>
  </si>
  <si>
    <t>775413320</t>
  </si>
  <si>
    <t>Montáž podlahového soklíku nebo lišty obvodové (soklové) dřevěné  bez základního nátěru soklíku ze dřeva tvrdého nebo měkkého, v přírodní barvě připevněného vruty, s přetmelením</t>
  </si>
  <si>
    <t>-1622322695</t>
  </si>
  <si>
    <t>Souvrství podlahy - dřevěná podlaha, sokl (dl)</t>
  </si>
  <si>
    <t>(17,70)+(4,00+5,42)*2+(4,00+5,42)*2+(4,00+5,42)*2+(4,00+5,42)*2+(4,00+5,42)*2+(4,22+4,47)*2</t>
  </si>
  <si>
    <t>(4,39+1,45)*2+(4,00+2,85)*2+(15,70)+(16,97)+(1,10+1,00)*2+(16,60)+(2,47+2,45)*2+(1,10+1,00)*2+(16,60)+(2,47+2,45)*2+(1,10+1,00)*2+(16,60)+(2,47+2,4)*2</t>
  </si>
  <si>
    <t>(4,39+1,45)*2+(4,00+2,85)*2+(15,70)+(16,97)</t>
  </si>
  <si>
    <t>203</t>
  </si>
  <si>
    <t>61418204</t>
  </si>
  <si>
    <t>lišta podlahová dřevěná jasan 25x25mm</t>
  </si>
  <si>
    <t>-785904889</t>
  </si>
  <si>
    <t>337,2*1,1 'Přepočtené koeficientem množství</t>
  </si>
  <si>
    <t>204</t>
  </si>
  <si>
    <t>998775101</t>
  </si>
  <si>
    <t>Přesun hmot pro podlahy skládané  stanovený z hmotnosti přesunovaného materiálu vodorovná dopravní vzdálenost do 50 m v objektech výšky do 6 m</t>
  </si>
  <si>
    <t>-1442137338</t>
  </si>
  <si>
    <t>781</t>
  </si>
  <si>
    <t>Dokončovací práce - obklady</t>
  </si>
  <si>
    <t>205</t>
  </si>
  <si>
    <t>711493121</t>
  </si>
  <si>
    <t>Izolace proti podpovrchové a tlakové vodě - ostatní na ploše svislé S dvousložkovou na bázi cementu</t>
  </si>
  <si>
    <t>-1552661912</t>
  </si>
  <si>
    <t>Souvrství obkladu - HIS stěrka (dl * v) - otvory (š * v)</t>
  </si>
  <si>
    <t>(obklad_keram_pl)</t>
  </si>
  <si>
    <t>206</t>
  </si>
  <si>
    <t>781495133</t>
  </si>
  <si>
    <t>Izolace podlahy pod dlažbu těsnícími izolačními pásy vnitřní kout</t>
  </si>
  <si>
    <t>-378888402</t>
  </si>
  <si>
    <t>Souvrství obkladu - HIS stěrka, bandáž (p * v)</t>
  </si>
  <si>
    <t>(4)*2,10+(4)*2,10+(4)*2,10+(4)*2,10+(4)*2,10+(4)*2,10+(4)*2,10</t>
  </si>
  <si>
    <t>(4)*2,10+(4)*2,10+(4)*2,10+(4)*2,10+(4)*2,10</t>
  </si>
  <si>
    <t>207</t>
  </si>
  <si>
    <t>781495134</t>
  </si>
  <si>
    <t>Izolace podlahy pod dlažbu těsnícími izolačními pásy vnější roh</t>
  </si>
  <si>
    <t>-1292134786</t>
  </si>
  <si>
    <t>2.NP - místnost (2.205; 6.205)</t>
  </si>
  <si>
    <t>(1)*2,10+(1)*2,10</t>
  </si>
  <si>
    <t>208</t>
  </si>
  <si>
    <t>781495111</t>
  </si>
  <si>
    <t>Příprava podkladu před provedením obkladu nátěr penetrační na stěnu</t>
  </si>
  <si>
    <t>-465050582</t>
  </si>
  <si>
    <t>Souvrství obkladu - penetrace (dl * v) - otvory (š * v)</t>
  </si>
  <si>
    <t>209</t>
  </si>
  <si>
    <t>781474115</t>
  </si>
  <si>
    <t>Montáž obkladů vnitřních stěn z dlaždic keramických lepených flexibilním lepidlem maloformátových hladkých přes 22 do 25 ks/m2</t>
  </si>
  <si>
    <t>169352405</t>
  </si>
  <si>
    <t>Souvrství obkladu - obklad (dl * v) - otvory (š * v)</t>
  </si>
  <si>
    <t>((1,82*2+3,05*2)+(1,62*2+0,90*2)+(1,62*2+0,90*2)+(1,32*2+0,90*2)+(1,32*2+0,90*2)+(1,62*2+0,90*2)+(1,92*2+1,85*2))*2,10</t>
  </si>
  <si>
    <t>-((0,9*2,02)+(0,8*2,02)+(0,8*2,02)+(0,8*2,02)+(0,8*2,02)+(0,8*2,02)+(0,8*2,02))</t>
  </si>
  <si>
    <t>(4,85*2,10+3,85*1,00+4,11+6,21)+(1,25*2,10+1,25*1,50+5,15+5,15)+(1,25*2,10+1,25*1,50+5,15+5,15)+(1,25*2,10+1,25*1,50+5,15+5,15)</t>
  </si>
  <si>
    <t>(4,85*2,10+3,85*1,00+4,11+6,21)</t>
  </si>
  <si>
    <t>-((0,8*2,02)+(0,8*2,02)+(0,8*2,02)+(0,8*2,02)+(0,8*2,02))</t>
  </si>
  <si>
    <t>210</t>
  </si>
  <si>
    <t>597610X2</t>
  </si>
  <si>
    <t>obklad keramický (dle PD - předepsaná cena 600 Kč/m2)</t>
  </si>
  <si>
    <t>2085301921</t>
  </si>
  <si>
    <t>160,204*1,1 'Přepočtené koeficientem množství</t>
  </si>
  <si>
    <t>211</t>
  </si>
  <si>
    <t>781494111</t>
  </si>
  <si>
    <t>Obklad - dokončující práce profily ukončovací lepené flexibilním lepidlem rohové</t>
  </si>
  <si>
    <t>966819662</t>
  </si>
  <si>
    <t>Souvrství obkladu - rohová lišta (p * v)</t>
  </si>
  <si>
    <t>212</t>
  </si>
  <si>
    <t>781495115</t>
  </si>
  <si>
    <t>Obklad - dokončující práce ostatní práce spárování silikonem</t>
  </si>
  <si>
    <t>1913074947</t>
  </si>
  <si>
    <t>Souvrství obkladu - dilatace (p * v)</t>
  </si>
  <si>
    <t>213</t>
  </si>
  <si>
    <t>781495211</t>
  </si>
  <si>
    <t>Čištění vnitřních ploch po provedení obkladu stěn chemickými prostředky</t>
  </si>
  <si>
    <t>-851984375</t>
  </si>
  <si>
    <t>Souvrství obkladu - dokončení (dl * v) - otvory (š * v)</t>
  </si>
  <si>
    <t>214</t>
  </si>
  <si>
    <t>998781101</t>
  </si>
  <si>
    <t>Přesun hmot pro obklady keramické  stanovený z hmotnosti přesunovaného materiálu vodorovná dopravní vzdálenost do 50 m v objektech výšky do 6 m</t>
  </si>
  <si>
    <t>-995383766</t>
  </si>
  <si>
    <t>783</t>
  </si>
  <si>
    <t>Dokončovací práce - nátěry</t>
  </si>
  <si>
    <t>215</t>
  </si>
  <si>
    <t>783801501</t>
  </si>
  <si>
    <t>Příprava podkladu omítek před provedením nátěru omytí</t>
  </si>
  <si>
    <t>-1167825976</t>
  </si>
  <si>
    <t>216</t>
  </si>
  <si>
    <t>783823135</t>
  </si>
  <si>
    <t>Penetrační nátěr omítek hladkých omítek hladkých, zrnitých tenkovrstvých nebo štukových stupně členitosti 1 a 2 silikonový</t>
  </si>
  <si>
    <t>-678891006</t>
  </si>
  <si>
    <t>217</t>
  </si>
  <si>
    <t>783827125</t>
  </si>
  <si>
    <t>Krycí (ochranný ) nátěr omítek jednonásobný hladkých omítek hladkých, zrnitých tenkovrstvých nebo štukových stupně členitosti 1 a 2 silikonový</t>
  </si>
  <si>
    <t>-2059676195</t>
  </si>
  <si>
    <t>784</t>
  </si>
  <si>
    <t>Dokončovací práce - malby a tapety</t>
  </si>
  <si>
    <t>218</t>
  </si>
  <si>
    <t>784111001</t>
  </si>
  <si>
    <t>Oprášení (ometení) podkladu v místnostech výšky do 3,80 m</t>
  </si>
  <si>
    <t>2136395220</t>
  </si>
  <si>
    <t>Malba stěn (pl)</t>
  </si>
  <si>
    <t>(1205,33)</t>
  </si>
  <si>
    <t>Malba stropu (pl)</t>
  </si>
  <si>
    <t>(412,15)</t>
  </si>
  <si>
    <t>219</t>
  </si>
  <si>
    <t>784181111</t>
  </si>
  <si>
    <t>Penetrace podkladu jednonásobná základní silikátová v místnostech výšky do 3,80 m</t>
  </si>
  <si>
    <t>-1286226381</t>
  </si>
  <si>
    <t>784211101</t>
  </si>
  <si>
    <t>Malby z malířských směsí otěruvzdorných za mokra dvojnásobné, bílé za mokra otěruvzdorné výborně v místnostech výšky do 3,80 m</t>
  </si>
  <si>
    <t>-580259512</t>
  </si>
  <si>
    <t>OST</t>
  </si>
  <si>
    <t>Ostatní</t>
  </si>
  <si>
    <t>221</t>
  </si>
  <si>
    <t>OST000OV01</t>
  </si>
  <si>
    <t>D+M OV01 sprchové sedátko nástěnné 350x370 mm vč. kotvení, doplňků a povrchové úpravy (dle PD)</t>
  </si>
  <si>
    <t>1608252670</t>
  </si>
  <si>
    <t>222</t>
  </si>
  <si>
    <t>OST000OV02</t>
  </si>
  <si>
    <t>D+M OV02 zrcadlo náklopné nad umyvadlem 600x450 mm vč. kotvení, doplňků a povrchové úpravy (dle PD)</t>
  </si>
  <si>
    <t>-1324244500</t>
  </si>
  <si>
    <t>223</t>
  </si>
  <si>
    <t>OST000OV03</t>
  </si>
  <si>
    <t>D+M OV03 úchopové madlo dl. 500 mm vč. kotvení, doplňků a povrchové úpravy (dle PD)</t>
  </si>
  <si>
    <t>2144790313</t>
  </si>
  <si>
    <t>224</t>
  </si>
  <si>
    <t>OST000OV04</t>
  </si>
  <si>
    <t>D+M OV04 madlo toaletní pevné a sklopné dl. 835 mm vč. kotvení, doplňků a povrchové úpravy (dle PD)</t>
  </si>
  <si>
    <t>-1278820803</t>
  </si>
  <si>
    <t>225</t>
  </si>
  <si>
    <t>OST000OV05</t>
  </si>
  <si>
    <t>D+M OV05 čistící zóna 1040x2240 mm vč. kotvení, doplňků a povrchové úpravy (dle PD)</t>
  </si>
  <si>
    <t>-11356734</t>
  </si>
  <si>
    <t>226</t>
  </si>
  <si>
    <t>OST000OV06</t>
  </si>
  <si>
    <t>D+M OV06 čistící zóna 2090x1040 mm vč. kotvení, doplňků a povrchové úpravy (dle PD)</t>
  </si>
  <si>
    <t>1625030343</t>
  </si>
  <si>
    <t>227</t>
  </si>
  <si>
    <t>OST000OV07</t>
  </si>
  <si>
    <t>D+M OV07 sestava poštovních schránek 740x330x100 mm vč. kotvení, doplňků a povrchové úpravy (dle PD)</t>
  </si>
  <si>
    <t>-1199472852</t>
  </si>
  <si>
    <t>228</t>
  </si>
  <si>
    <t>OST000OV08</t>
  </si>
  <si>
    <t>D+M OV08 sestava poštovních schránek 370x330x100 mm vč. kotvení, doplňků a povrchové úpravy (dle PD)</t>
  </si>
  <si>
    <t>-61502361</t>
  </si>
  <si>
    <t>229</t>
  </si>
  <si>
    <t>OST000OV09</t>
  </si>
  <si>
    <t>D+M OV09 úchopové madlo dl. 600 mm vč. kotvení, doplňků a povrchové úpravy (dle PD)</t>
  </si>
  <si>
    <t>1685663694</t>
  </si>
  <si>
    <t>230</t>
  </si>
  <si>
    <t>OST000OV10</t>
  </si>
  <si>
    <t>D+M OV10 madlo toaletní sklopné dl. 600 mm vč. kotvení, doplňků a povrchové úpravy (dle PD)</t>
  </si>
  <si>
    <t>-1446340592</t>
  </si>
  <si>
    <t>231</t>
  </si>
  <si>
    <t>OST000OV11</t>
  </si>
  <si>
    <t>D+M OV11 sprchová zástěna 1900x1200 mm vč. kotvení, doplňků a povrchové úpravy (dle PD)</t>
  </si>
  <si>
    <t>-2115293013</t>
  </si>
  <si>
    <t>232</t>
  </si>
  <si>
    <t>OST000OV12</t>
  </si>
  <si>
    <t>D+M OV12 vnitřní kolejnicový záclonový systém dl. 3100 mm vč. kotvení, doplňků a povrchové úpravy (dle PD)</t>
  </si>
  <si>
    <t>-737470886</t>
  </si>
  <si>
    <t>233</t>
  </si>
  <si>
    <t>OST000OV13</t>
  </si>
  <si>
    <t>D+M OV13 vanová zástěna 1500x800/800 mm vč. kotvení, doplňků a povrchové úpravy (dle PD)</t>
  </si>
  <si>
    <t>-594708032</t>
  </si>
  <si>
    <t>234</t>
  </si>
  <si>
    <t>OST000OV14</t>
  </si>
  <si>
    <t>D+M OV14 sprchový závěs + tyč dl. 1000 mm vč. kotvení, doplňků a povrchové úpravy (dle PD)</t>
  </si>
  <si>
    <t>-1518016681</t>
  </si>
  <si>
    <t>235</t>
  </si>
  <si>
    <t>OST000OV15</t>
  </si>
  <si>
    <t>D+M OV15 větrací mřížka 100x100 mm vč. kotvení, doplňků a povrchové úpravy (dle PD)</t>
  </si>
  <si>
    <t>1939656070</t>
  </si>
  <si>
    <t>236</t>
  </si>
  <si>
    <t>OST000OV16</t>
  </si>
  <si>
    <t>D+M OV16 terasová plastová vpusť DN 110 vč. kotvení, doplňků a povrchové úpravy (dle PD)</t>
  </si>
  <si>
    <t>778093260</t>
  </si>
  <si>
    <t>237</t>
  </si>
  <si>
    <t>OST000X1</t>
  </si>
  <si>
    <t>D+M požární ucpávky (dle PD)</t>
  </si>
  <si>
    <t>-2065555007</t>
  </si>
  <si>
    <t>01.03 - VZT</t>
  </si>
  <si>
    <t xml:space="preserve">    001 - Zař. č. 1 - Větrání hygienických místností bytů</t>
  </si>
  <si>
    <t xml:space="preserve">    002 - Zař. č. 2 - Příprava pro odvod vzduchu z digestoří</t>
  </si>
  <si>
    <t xml:space="preserve">    003 - Ostatní</t>
  </si>
  <si>
    <t>001</t>
  </si>
  <si>
    <t>Zař. č. 1 - Větrání hygienických místností bytů</t>
  </si>
  <si>
    <t>K001</t>
  </si>
  <si>
    <t>Malý radiální ventilátor KN2 UP 100 ERKF, zpětná klapka</t>
  </si>
  <si>
    <t>ks</t>
  </si>
  <si>
    <t>512</t>
  </si>
  <si>
    <t>1630730317</t>
  </si>
  <si>
    <t>K002</t>
  </si>
  <si>
    <t>VHO 160 výfuková hlavice</t>
  </si>
  <si>
    <t>-594524513</t>
  </si>
  <si>
    <t>K003</t>
  </si>
  <si>
    <t>Střešní box z pozink. Plechu, protidešťová žaluzie se sítem proti hmyzu</t>
  </si>
  <si>
    <t>1099242088</t>
  </si>
  <si>
    <t>K004</t>
  </si>
  <si>
    <t>Kruhové spiro potrubí včetně tvarovek DN 80, včetně tvarovek, provedení SAFE</t>
  </si>
  <si>
    <t>bm</t>
  </si>
  <si>
    <t>2105541653</t>
  </si>
  <si>
    <t>K005</t>
  </si>
  <si>
    <t>Kruhové spiro potrubí včetně tvarovek DN 100, včetně tvarovek, provedení SAFE</t>
  </si>
  <si>
    <t>-756838770</t>
  </si>
  <si>
    <t>K006</t>
  </si>
  <si>
    <t>Kruhové spiro potrubí včetně tvarovek DN 125, včetně tvarovek, provedení SAFE</t>
  </si>
  <si>
    <t>-62903263</t>
  </si>
  <si>
    <t>K007</t>
  </si>
  <si>
    <t>Kruhové spiro potrubí včetně tvarovek DN 160, včetně tvarovek, provedení SAFE</t>
  </si>
  <si>
    <t>1968644317</t>
  </si>
  <si>
    <t>K008</t>
  </si>
  <si>
    <t>Ohebná tepelně/hlukově izolační Al hadice SONOVAC 25 - Ø80</t>
  </si>
  <si>
    <t>1961683678</t>
  </si>
  <si>
    <t>K009</t>
  </si>
  <si>
    <t>Tepelná izolace mirelon tl. 20 mm</t>
  </si>
  <si>
    <t>-1984744897</t>
  </si>
  <si>
    <t>K010</t>
  </si>
  <si>
    <t>Montážní, těsnící a spojovací materiál</t>
  </si>
  <si>
    <t>-680783262</t>
  </si>
  <si>
    <t>002</t>
  </si>
  <si>
    <t>Zař. č. 2 - Příprava pro odvod vzduchu z digestoří</t>
  </si>
  <si>
    <t>K011</t>
  </si>
  <si>
    <t>Příprava pro digestoř, typ dle investora, max 300 m3/h - není dod. VZT</t>
  </si>
  <si>
    <t>1908359892</t>
  </si>
  <si>
    <t>K012</t>
  </si>
  <si>
    <t>Těsná klapka DN 125+záslep DN 125</t>
  </si>
  <si>
    <t>-1579292446</t>
  </si>
  <si>
    <t>1449931242</t>
  </si>
  <si>
    <t>776745423</t>
  </si>
  <si>
    <t>658850036</t>
  </si>
  <si>
    <t>-1014353955</t>
  </si>
  <si>
    <t>K013</t>
  </si>
  <si>
    <t>Ohebná tepelně/hlukově izolační Al hadice SONOVAC 25 - Ø125</t>
  </si>
  <si>
    <t>-1079525773</t>
  </si>
  <si>
    <t>-1045131274</t>
  </si>
  <si>
    <t>K014</t>
  </si>
  <si>
    <t>652739822</t>
  </si>
  <si>
    <t>003</t>
  </si>
  <si>
    <t>K015</t>
  </si>
  <si>
    <t>Montáž VZT zařízení</t>
  </si>
  <si>
    <t>1952617915</t>
  </si>
  <si>
    <t>K016</t>
  </si>
  <si>
    <t>Doprava</t>
  </si>
  <si>
    <t>-1631895009</t>
  </si>
  <si>
    <t>K017</t>
  </si>
  <si>
    <t>Zkoušky technologie zařízení</t>
  </si>
  <si>
    <t>1958645774</t>
  </si>
  <si>
    <t>K018</t>
  </si>
  <si>
    <t>Uvedení do provozu zařízení VZT vč. zaregulování systému</t>
  </si>
  <si>
    <t>1935974107</t>
  </si>
  <si>
    <t>K019</t>
  </si>
  <si>
    <t>Zaškolení obsluhy pracovníků objednatele</t>
  </si>
  <si>
    <t>2020332228</t>
  </si>
  <si>
    <t>K020</t>
  </si>
  <si>
    <t>Předávací dokumentace včetně dokumentace skutečného provedení</t>
  </si>
  <si>
    <t>-268375346</t>
  </si>
  <si>
    <t>01.04 - Silnoproud</t>
  </si>
  <si>
    <t>D1 - Elektromontáže</t>
  </si>
  <si>
    <t>D1</t>
  </si>
  <si>
    <t>Elektromontáže</t>
  </si>
  <si>
    <t>Pol1</t>
  </si>
  <si>
    <t>Montáž kabelu CYKY 750 V, 3 x 1,5 mm2, pevně uloženého, včetně dodávky kabelu</t>
  </si>
  <si>
    <t>Pol2</t>
  </si>
  <si>
    <t>Montáž kabelu CYKY 750 V, 3 x 2,5 mm2, pevně uloženého, včetně dodávky kabelu</t>
  </si>
  <si>
    <t>Pol3</t>
  </si>
  <si>
    <t>Montáž kabelu CYKY 750 V, 2 x 1,5 mm2, pevně uloženého, včetně dodávky kabelu</t>
  </si>
  <si>
    <t>Pol4</t>
  </si>
  <si>
    <t>Montáž kabelu CYKY 750 V, 5 x 1,5 mm2, pevně uloženého, včetně dodávky kabelu</t>
  </si>
  <si>
    <t>Pol5</t>
  </si>
  <si>
    <t>Montáž kabelu CYKY 750 V, 5 x 2,5 mm2, pevně uloženého, včetně dodávky kabelu</t>
  </si>
  <si>
    <t>Pol6</t>
  </si>
  <si>
    <t>Montáž šňůry H05RR-F (CGSG), 5 x 2,50 mm2, pevně uložené, včetně dodávky šňůry</t>
  </si>
  <si>
    <t>Pol7</t>
  </si>
  <si>
    <t>Montáž kabelu CYKY 750 V, 5 žilového, pevně uloženého, včetně dodávky kabelu CYKY 5 x 4 mm2</t>
  </si>
  <si>
    <t>Pol8</t>
  </si>
  <si>
    <t>Montáž kabelu CYKY 750 V, 4 x 10 mm2, pevně uloženého, včetně dodávky kabelu</t>
  </si>
  <si>
    <t>Pol9</t>
  </si>
  <si>
    <t>Kabel silový CYKY1kV 4x50  mm2 pevně ulož.</t>
  </si>
  <si>
    <t>Pol10</t>
  </si>
  <si>
    <t>kabel 1-CYKY; silový; pro pevné uložení ve vnitřních a venk.prostorách v zemi, betonu; Cu jádro,tvar jádraRMV-vícežilové lanové kulaté zhuštěné jádro; počet a průřez žil 4x50mm2; počet žil 4; teplota použití -35 až 70 °C; max.provoz.teplota při zkratu 160 °C; min.teplota pokládky -5 °C; průřez vodiče 50 mm2; samozhášivý; odolnost vůči UV záření; barva pláště černá</t>
  </si>
  <si>
    <t>Pol11</t>
  </si>
  <si>
    <t>Montáž vodiče H07V-K (CYA), 4 mm2, uloženého pevně, včetně dodávky vodiče</t>
  </si>
  <si>
    <t>Pol12</t>
  </si>
  <si>
    <t>Montáž vodiče H07V-K (CYA), 10 mm2, uloženého pevně, včetně dodávky vodiče</t>
  </si>
  <si>
    <t>Pol13</t>
  </si>
  <si>
    <t>Montáž vodiče H07V-K (CYA), 25 mm2, uloženého pevně, včetně dodávky vodiče</t>
  </si>
  <si>
    <t>Pol14</t>
  </si>
  <si>
    <t>Montáž zásuvky domovní zapuštěné včetně zapojení včetně dodávky zásuvky kompletní jednonásobné s ochr.kolíkem 16A/250VAC a rámečkem,  , provedení 2P+PE,</t>
  </si>
  <si>
    <t>Pol15</t>
  </si>
  <si>
    <t>Zásuvka venkovní zapuštěná, IP 44, 1x16A, včetně dodávky zásuvky</t>
  </si>
  <si>
    <t>Pol16</t>
  </si>
  <si>
    <t>Montáž zásuvky domovní zapuštěné včetně zapojení,  včetně dodávky zásuvky dvojnásobné s ochrannými kolíky 16A/250VAC a rámečku,  , provedení 2x (2P+PE),</t>
  </si>
  <si>
    <t>Pol17</t>
  </si>
  <si>
    <t>Přepěťová ochrana SPD TYP 3  včetně dodávky a montáže</t>
  </si>
  <si>
    <t>Pol18</t>
  </si>
  <si>
    <t>Montáž spínače sporákového zapuštěného včetně doutnavky,  ,  ,</t>
  </si>
  <si>
    <t>Pol19</t>
  </si>
  <si>
    <t>Montáž spínače zapuštěného a polozapuštěného včetně zapojení, dodávky spínače, krytu a rámečku, jednopólového,  , řazení 1</t>
  </si>
  <si>
    <t>Pol20</t>
  </si>
  <si>
    <t>Spínač zapuštěný jednopólový, řazení 1, doběhové relé, vč. dodávky strojku, rámečku a krytu</t>
  </si>
  <si>
    <t>Pol21</t>
  </si>
  <si>
    <t>Spínač zapuštěný jednopólový, řazení 1/0, vč. dodávky strojku, rámečku a krytu</t>
  </si>
  <si>
    <t>Pol22</t>
  </si>
  <si>
    <t>Montáž spínače zapuštěného a polozapuštěného včetně zapojení, dodávky spínače, krytu a rámečku, sériového,  , řazení 5</t>
  </si>
  <si>
    <t>Pol23</t>
  </si>
  <si>
    <t>Montáž spínače zapuštěného a polozapuštěného včetně zapojení, dodávky spínače, krytu a rámečku, střídavého,  , řazení 6</t>
  </si>
  <si>
    <t>Pol24</t>
  </si>
  <si>
    <t>Montáž spínače zapuštěného a polozapuštěného včetně zapojení, dodávky spínače, krytu a rámečku, střídavého dvojitého,  , řazení 6+6</t>
  </si>
  <si>
    <t>Pol25</t>
  </si>
  <si>
    <t>Montáž spínače zapuštěného a polozapuštěného včetně zapojení, dodávky spínače, krytu a rámečku, křížového,  , řazení 7</t>
  </si>
  <si>
    <t>Pol26</t>
  </si>
  <si>
    <t>LED SVÍTIDLO PŘISAZENÉ NÁSTĚNNÉ/STROPNÍ , INTERNÍ POHYBOVÉ ČIDLO, min.3600lm, Ra&gt;80, min.IP44, (TYP A2)</t>
  </si>
  <si>
    <t>Pol27</t>
  </si>
  <si>
    <t>LED SVÍTIDLO PŘISAZENÉ NÁSTĚNNÉ/STROPNÍ, KRUHOVÉ  3 200lm, 3 000K, Ra&gt;80 včetně dodávky a montáže, (TYP B1)</t>
  </si>
  <si>
    <t>Pol28</t>
  </si>
  <si>
    <t>LED SVÍTIDLO PŘISAZENÉ NÁSTĚNNÉ/STROPNÍ, KRUHOVÉ  min.27W, IP44, 3 000K, Ra&gt;80 (TYP B1.1)</t>
  </si>
  <si>
    <t>Pol29</t>
  </si>
  <si>
    <t>LED SVÍTIDLO NÁSTĚNNÉ NAD ZRCADLO, min. 9W, 700 lm , 3 000K, Ra&gt;80 včetně dodávky a montáže(TYP B2)</t>
  </si>
  <si>
    <t>Pol30</t>
  </si>
  <si>
    <t>LED PÁSEK V LIŠTĚ POD KUCHYŇSKOU LINKU, min. 12W/m,včetně zdroje, dodávky a montáže (TYP B3)</t>
  </si>
  <si>
    <t>Pol31</t>
  </si>
  <si>
    <t>LED SVÍTIDLO ZÁVĚSNÉ NAD JÍDELNÍ STŮL  min.26W, 2 900 lm, 3 000K, Ra&gt;80 včetné dodávky a montáže, (TYP B4)</t>
  </si>
  <si>
    <t>Pol32</t>
  </si>
  <si>
    <t>Objímka E27 včetně světelného zdroje, dodávky a montáže</t>
  </si>
  <si>
    <t>Pol33</t>
  </si>
  <si>
    <t>Montáž krabice plastové univerzální, kruhové, o průměru 73 mm, hloubky 42 mm, bez víčka, do zdiva, bez zapojení, včetně dodávky</t>
  </si>
  <si>
    <t>Pol34</t>
  </si>
  <si>
    <t>Vysekání v cihelném zdivu výklenků a kapes kapes pro špalíky a krabice  na jakoukoliv maltu vápennou nebo vápenocementovou, velilkosti do 100x100x50 mm</t>
  </si>
  <si>
    <t>Pol35</t>
  </si>
  <si>
    <t>Rozvaděče RB - 1, RB-7 dle projektové dokumentace včetně dodávky a montáže</t>
  </si>
  <si>
    <t>Pol36</t>
  </si>
  <si>
    <t>Rozvaděče RB - 2, RB-3, RB-4, RB-5, RB-6 dle projektové dokumentace včetně dodávky a montáže</t>
  </si>
  <si>
    <t>Pol37</t>
  </si>
  <si>
    <t>Vysekání kapsy pro rozvaděč RB</t>
  </si>
  <si>
    <t>Pol38</t>
  </si>
  <si>
    <t>Elektroměrový rozvaděč RE / Rozvaděč společné spotřeby RD, zapuštěný, IP44, včetně dodávky a montáže</t>
  </si>
  <si>
    <t>Pol39</t>
  </si>
  <si>
    <t>Napojení na elektroměrový rozvaděč RE</t>
  </si>
  <si>
    <t>Pol40</t>
  </si>
  <si>
    <t>Vysekání rýh ve zdi cihelné 9 x 7 cm</t>
  </si>
  <si>
    <t>Pol41</t>
  </si>
  <si>
    <t>Hrubá výplň rýh ve stěnách, jakoukoliv maltou maltou ze suchých směsí  100 x 100 mm</t>
  </si>
  <si>
    <t>Pol42</t>
  </si>
  <si>
    <t>Vysekání rýh ve zdi cihelné 4 x 4 cm</t>
  </si>
  <si>
    <t>Pol43</t>
  </si>
  <si>
    <t>Hrubá výplň rýh ve stěnách, jakoukoliv maltou maltou ze suchých směsí  50 x 50 mm</t>
  </si>
  <si>
    <t>Pol44</t>
  </si>
  <si>
    <t>Průrazy zdivem</t>
  </si>
  <si>
    <t>Pol45</t>
  </si>
  <si>
    <t>Montáž trubky ohebné, z PVC, uložené pod omítku, vnější průměr 16 mm, mech. pevnost 750 N/5 cm, včetně dodávky materiálu</t>
  </si>
  <si>
    <t>Pol46</t>
  </si>
  <si>
    <t>Montáž trubky ohebné, z PVC, uložené pod omítku, vnější průměr 20 mm, mech. pevnost 750 N/5 cm, včetně dodávky materiálu</t>
  </si>
  <si>
    <t>Pol47</t>
  </si>
  <si>
    <t>Montáž trubky ohebné, z PVC, uložené pod omítku, vnější průměr 32 mm, mech. pevnost 750 N/5 cm, včetně dodávky materiálu</t>
  </si>
  <si>
    <t>Pol48</t>
  </si>
  <si>
    <t>Revize</t>
  </si>
  <si>
    <t>…</t>
  </si>
  <si>
    <t>Pol49</t>
  </si>
  <si>
    <t>Podružný elektroinstalační materiál</t>
  </si>
  <si>
    <t>01.05 - Slaboproud</t>
  </si>
  <si>
    <t>D1 - DATOVÉ ROZVODY</t>
  </si>
  <si>
    <t>D2 - Televize</t>
  </si>
  <si>
    <t>D3 - Ostatní</t>
  </si>
  <si>
    <t>DATOVÉ ROZVODY</t>
  </si>
  <si>
    <t>Pol50</t>
  </si>
  <si>
    <t>Kabel UTP kat.6 v trubkách</t>
  </si>
  <si>
    <t>Pol51</t>
  </si>
  <si>
    <t>kabel UTP Elite, Cat5E, venkovní PE+PVC, odolný proti UV záření</t>
  </si>
  <si>
    <t>Pol52</t>
  </si>
  <si>
    <t>Zásuvka 2xRJ45 UTP kat.6 pod omítku</t>
  </si>
  <si>
    <t>Pol53</t>
  </si>
  <si>
    <t>zásuvka datová 2xRJ45, bílá, montáž do instalačních krabic</t>
  </si>
  <si>
    <t>D2</t>
  </si>
  <si>
    <t>Televize</t>
  </si>
  <si>
    <t>Pol54</t>
  </si>
  <si>
    <t>Stanice STA včetně dodávky a montáže</t>
  </si>
  <si>
    <t>Pol55</t>
  </si>
  <si>
    <t>Montáž trubky ohebné, z PVC, uložené pod omítku, vnější průměr 40 mm, mech. pevnost 750 N/5 cm, včetně dodávky materiálu</t>
  </si>
  <si>
    <t>D3</t>
  </si>
  <si>
    <t>Pol56</t>
  </si>
  <si>
    <t>Materiál pro elektroinstalaci SLP</t>
  </si>
  <si>
    <t>Pol57</t>
  </si>
  <si>
    <t>Kouřový nasávací hlásič 1kanálový, na úchytné body</t>
  </si>
  <si>
    <t>Pol58</t>
  </si>
  <si>
    <t>detektor hlásič kombinovaný optickokouřový,bez patice,teplota aktivace poplachu 58°C; dosah-poloměr 7,5m/5 m; IP 43, 23 v krytu WB-1; max.montážní výška 8,0 m; T -30 až 70 °C; průměr 102,5, výška 62  mm</t>
  </si>
  <si>
    <t>Pol59</t>
  </si>
  <si>
    <t>Zvonkové tlačítko, na úchyt.body</t>
  </si>
  <si>
    <t>Pol60</t>
  </si>
  <si>
    <t>ovládač zvonkový zapínací; řazení 1/0 1násobné; 1A/50V AC; rozměry šířka 61mm x výška 26 mm x celk. hl. 16,3 mm; barva šedá; kompletní spínač</t>
  </si>
  <si>
    <t>Pol61</t>
  </si>
  <si>
    <t>Vnítřní jednotka domovního zvonku - včetně dodávky a montáže</t>
  </si>
  <si>
    <t>Pol62</t>
  </si>
  <si>
    <t>Uložení zvonkového kabelu</t>
  </si>
  <si>
    <t>Pol63</t>
  </si>
  <si>
    <t>kabel H05VV-F; silový, ohebný; Cu jádra lanovaná holá; počet žil 2; jmen.průřez jádra 1,00 mm2; teplota použití -15 až 70 °C; odolnost proti šíření plamene podle vyhlášky 21/1996; barva pláště černá nebo bílá</t>
  </si>
  <si>
    <t>Pol64</t>
  </si>
  <si>
    <t>Montáž krabice plastové univerzální, kruhové, o průměru 73 mm, hloubky 42 mm, s víčkem a svorkovnicí, do zdiva, se zapojením, včetně dodávky</t>
  </si>
  <si>
    <t>Pol65</t>
  </si>
  <si>
    <t>Výkop kabelové rýhy 35/120 cm hor.4, strojní výkop rýhy</t>
  </si>
  <si>
    <t>Pol66</t>
  </si>
  <si>
    <t>Zřízení kabelového lože v rýze š. do 65 cm z písku, lože tloušťky 15 cm</t>
  </si>
  <si>
    <t>Pol67</t>
  </si>
  <si>
    <t>Vytýčení kabelové trasy pod komunikaci</t>
  </si>
  <si>
    <t>km</t>
  </si>
  <si>
    <t>Pol68</t>
  </si>
  <si>
    <t>Zřízení lože,kryt cihly 35cm/podél/,zásyp 5cm,štěr</t>
  </si>
  <si>
    <t>Pol69</t>
  </si>
  <si>
    <t>Fólie výstražná z PVC, šířka 33 cm, fólie PVC šířka 33 cm</t>
  </si>
  <si>
    <t>Pol70</t>
  </si>
  <si>
    <t>Zához rýhy 35/90 cm, hornina třídy 4</t>
  </si>
  <si>
    <t>Pol71</t>
  </si>
  <si>
    <t>Vysekání rýh v jakémkoliv zdivu cihelném v ploše  do hloubky 30 mm, šířky do 30 mm</t>
  </si>
  <si>
    <t>Pol72</t>
  </si>
  <si>
    <t>Hrubá výplň rýh ve stěnách, jakoukoliv maltou maltou ze suchých směsí  30 x 30 mm</t>
  </si>
  <si>
    <t>01.06 - Bleskosvod</t>
  </si>
  <si>
    <t>D2 - HZS - hodinové zúčtovací sazby</t>
  </si>
  <si>
    <t>Pol73</t>
  </si>
  <si>
    <t>Montáž uzemňovacího vedení v zemi, včetně svorek, propojení a izolace spojů, z profilů ocelových pozinkovaných  (FeZn),  , včetně dodávky pásku 30 x 4 mm, bez nátěru</t>
  </si>
  <si>
    <t>Pol74</t>
  </si>
  <si>
    <t>Distanční držáky - rovné provedení včetně dodávky a montáže</t>
  </si>
  <si>
    <t>Pol75</t>
  </si>
  <si>
    <t>Spojovací svorka pro armování pro "T", křížová a paralelní spojení včetně dodávky a montáže</t>
  </si>
  <si>
    <t>Pol76</t>
  </si>
  <si>
    <t>Protikorózní páska pro obalení nademních a podzemních spojů, materiál - petrolat, L=10m, B=100mm</t>
  </si>
  <si>
    <t>Pol77</t>
  </si>
  <si>
    <t>Montáž svodového vodiče  , a podpěr, včetně dodávky drátu AlMgSi T/4  prům.8 mm</t>
  </si>
  <si>
    <t>Pol78</t>
  </si>
  <si>
    <t>Montáž uzemňovacího vedení na povrchu, včetně svorek upevnění a připojení, z drátů ocelových pozinkovaných  (FeZn),  , včetně dodávky drátu průměru 10 mm, bez nátěru</t>
  </si>
  <si>
    <t>Pol79</t>
  </si>
  <si>
    <t>Jímací tyč JP 15, L=1500mm, AlMgSi, včetně dodávky a montáže</t>
  </si>
  <si>
    <t>Pol80</t>
  </si>
  <si>
    <t>Zaváděcí tyč FeZn ZT 1,5m včetně dodávky a montáže</t>
  </si>
  <si>
    <t>Pol81</t>
  </si>
  <si>
    <t>Držák zaváděcí tyče DTT včetně dodávky a montáže</t>
  </si>
  <si>
    <t>Pol82</t>
  </si>
  <si>
    <t>Držák jímací tyče DJ-horní s podpěrami vedení PV15 včetné dodávky a montáže</t>
  </si>
  <si>
    <t>Pol83</t>
  </si>
  <si>
    <t>Podpěra vedení na vrcholu krovu PV15</t>
  </si>
  <si>
    <t>Pol84</t>
  </si>
  <si>
    <t>podpěra vedení pod krytinu; provedení měď; délka 190 mm</t>
  </si>
  <si>
    <t>Pol85</t>
  </si>
  <si>
    <t>Materiál pro elektroinstalaci (šroubky, hmoždinky, …)</t>
  </si>
  <si>
    <t>sada</t>
  </si>
  <si>
    <t>Pol86</t>
  </si>
  <si>
    <t>Označení svodu štítky plastovým, nebo smaltovaným, včetně dodávky štítku</t>
  </si>
  <si>
    <t>Pol87</t>
  </si>
  <si>
    <t>Montáž svorky hromosvodové včetně dodávky svorky křížové SK pro vodič 6-10 mm</t>
  </si>
  <si>
    <t>Pol88</t>
  </si>
  <si>
    <t>Montáž svorky hromosvodové včetně dodávky svorky na okapové žlaby (SO)</t>
  </si>
  <si>
    <t>Pol89</t>
  </si>
  <si>
    <t>Montáž svorky hromosvodové včetně dodávky svorky spojovací (SS)</t>
  </si>
  <si>
    <t>Pol90</t>
  </si>
  <si>
    <t>Svorka hromosvodová nad 2 šrouby /ST, SJ, SR, atd/, včetně dodávky svorky ST</t>
  </si>
  <si>
    <t>Pol91</t>
  </si>
  <si>
    <t>Montáž svorky hromosvodové včetně dodávky svorky zkušební (SZ)</t>
  </si>
  <si>
    <t>Pol92</t>
  </si>
  <si>
    <t>Svorka hromosvodová nad 2 šrouby /ST, SJ, SR, atd/, včetně dodávky svorky SJ 01</t>
  </si>
  <si>
    <t>Pol93</t>
  </si>
  <si>
    <t>Montáž svorky hromosvodové včetně dodávky svorky SR 2b Fe pro pásek 30x4 mm</t>
  </si>
  <si>
    <t>HZS - hodinové zúčtovací sazby</t>
  </si>
  <si>
    <t>Pol94</t>
  </si>
  <si>
    <t>Antikorozní úprava zemních spojů</t>
  </si>
  <si>
    <t>hod</t>
  </si>
  <si>
    <t>Pol95</t>
  </si>
  <si>
    <t>Svorka hromosvodová nad 2 šrouby /ST, SJ, SR, atd/, včetně dodávky svroky SR 3b</t>
  </si>
  <si>
    <t>Pol96</t>
  </si>
  <si>
    <t>Kontrolní měření odporu a dokumentace během montáže</t>
  </si>
  <si>
    <t>Pol97</t>
  </si>
  <si>
    <t>01.07 - Vytápění</t>
  </si>
  <si>
    <t>D1 - HZS - hodinové zúčtovací sazby, zkoušky, revize</t>
  </si>
  <si>
    <t>D2 - Izolace tepelné</t>
  </si>
  <si>
    <t>D3 - Kotelny</t>
  </si>
  <si>
    <t>D4 - Odkouření</t>
  </si>
  <si>
    <t>D5 - Rozvod potrubí</t>
  </si>
  <si>
    <t>D6 - Armatury</t>
  </si>
  <si>
    <t>D7 - Otopná tělesa</t>
  </si>
  <si>
    <t>D8 - Vedlejší náklady</t>
  </si>
  <si>
    <t>D9 - Ostatní náklady</t>
  </si>
  <si>
    <t>HZS - hodinové zúčtovací sazby, zkoušky, revize</t>
  </si>
  <si>
    <t>Pol121</t>
  </si>
  <si>
    <t>Stavební přípomoci - sekání drážek a průrazů</t>
  </si>
  <si>
    <t>7*6,0</t>
  </si>
  <si>
    <t>Pol122</t>
  </si>
  <si>
    <t>Topná zkouška - napuštění uprav.vodou, odvzdušnění, vyregulování</t>
  </si>
  <si>
    <t>7*8,0</t>
  </si>
  <si>
    <t>Pol123</t>
  </si>
  <si>
    <t>Pol124</t>
  </si>
  <si>
    <t>Servis-uvedení do provozu</t>
  </si>
  <si>
    <t>kpl.</t>
  </si>
  <si>
    <t>Pol125</t>
  </si>
  <si>
    <t>Montáž tepelné izolace potrubí lepicí páska, sponky, do DN 25</t>
  </si>
  <si>
    <t>Pol126</t>
  </si>
  <si>
    <t>pouzdro potrubní tvarovatelné; pěnový polyetylén; vnitřní průměr 15,0 mm; tl. izolace 13,0 mm; provozní teplota  -65 až 90 °C; tepelná vodivost (10°C) 0,0380 W/mK</t>
  </si>
  <si>
    <t>Pol127</t>
  </si>
  <si>
    <t>pouzdro potrubní tvarovatelné; pěnový polyetylén; vnitřní průměr 18,0 mm; tl. izolace 13,0 mm; provozní teplota  -65 až 90 °C; tepelná vodivost (10°C) 0,0380 W/mK</t>
  </si>
  <si>
    <t>Pol128</t>
  </si>
  <si>
    <t>pouzdro potrubní tvarovatelné; pěnový polyetylén; vnitřní průměr 22,0 mm; tl. izolace 13,0 mm; provozní teplota  -65 až 90 °C; tepelná vodivost (10°C) 0,0380 W/mK</t>
  </si>
  <si>
    <t>Pol129</t>
  </si>
  <si>
    <t>spona na potrubní pouzdro; plastová; tl = 1,00 mm; š = 4,9 mm; l = 32 mm; šedá</t>
  </si>
  <si>
    <t>Pol130</t>
  </si>
  <si>
    <t>páska spojovací PVC; samolepicí; jednostranně; tl. 0,19 mm; š = 38,0 mm; l = 20 m</t>
  </si>
  <si>
    <t>Pol131</t>
  </si>
  <si>
    <t>Přesun hmot pro izolace tepelné v objektech výšky do 6 m</t>
  </si>
  <si>
    <t>Kotelny</t>
  </si>
  <si>
    <t>Pol132</t>
  </si>
  <si>
    <t>Montáž ocelových kotlů do 50 kW (100 kW) závěsných turbo s TUV, odkouření</t>
  </si>
  <si>
    <t>soubor</t>
  </si>
  <si>
    <t>Pol133</t>
  </si>
  <si>
    <t>kotel plynový  nástěnný, kondenzační, kombinovaný; vytápění a ohřev TUV; odtah spalin přes zeď(turbo); ocelový; palivo zemní plyn, propan; jmenovitý výkon ZP 20,5 kW; v = 790 mm; š = 440 mm; hloubka kotle 378 mm; hořák</t>
  </si>
  <si>
    <t>Pol134</t>
  </si>
  <si>
    <t>Sestava pro vytápění a ohřev pitné vody s kotlem s vrstveným zásobníkem vody14kW, (2,1-15,2kW; zásobník 44l)</t>
  </si>
  <si>
    <t>Pol135</t>
  </si>
  <si>
    <t>Přísluš.pro regulaci nást.kotlů - ovládací modul vč.vnějšího snímače a nástěn.držáku</t>
  </si>
  <si>
    <t>Pol136</t>
  </si>
  <si>
    <t>Přesun hmot pro kotelny umístěné ve výšce (hloubce) do 6 m</t>
  </si>
  <si>
    <t>D4</t>
  </si>
  <si>
    <t>Odkouření</t>
  </si>
  <si>
    <t>Pol137</t>
  </si>
  <si>
    <t>Odkouření odkouření pro kondenzační turbo kotle, svislé koaxiální odkouření včetně střešního nástavce, systém 80/125 mm</t>
  </si>
  <si>
    <t>Pol138</t>
  </si>
  <si>
    <t>Odkouření odkouření pro kondenzační turbo kotle, prodlužovací kus odkouření 2,0 m, systém 80/125 mm</t>
  </si>
  <si>
    <t>Pol139</t>
  </si>
  <si>
    <t>Odkouření odkouření pro kondenzační turbo kotle, koleno 90°, systém 80/125 mm</t>
  </si>
  <si>
    <t>Pol140</t>
  </si>
  <si>
    <t>Odkouření odkouření pro kondenzační turbo kotle, revizní otvor, systém 80/125 mm</t>
  </si>
  <si>
    <t>Pol141</t>
  </si>
  <si>
    <t>Odkouření odkouření pro kondenzační turbo kotle, střešní průchodka pro šikmou střechu s olověným límcem (pro všechny typy krytin), systém 80/125 mm</t>
  </si>
  <si>
    <t>Pol142</t>
  </si>
  <si>
    <t>Redukce z 60/100 na 80/125 mm PP</t>
  </si>
  <si>
    <t>Pol143</t>
  </si>
  <si>
    <t>Montáž odkouření vč. stavebních přípomocí</t>
  </si>
  <si>
    <t>Pol144</t>
  </si>
  <si>
    <t>Přesun hmot pro kotelny umístěné ve výšce (hloubce) do 12 m</t>
  </si>
  <si>
    <t>%</t>
  </si>
  <si>
    <t>D5</t>
  </si>
  <si>
    <t>Rozvod potrubí</t>
  </si>
  <si>
    <t>Pol145</t>
  </si>
  <si>
    <t>Potrubí z měděných trubek měděné potrubí, D 15 mm, s 1,0 mm, pájení pomocí kapilárních pájecích tvarovek</t>
  </si>
  <si>
    <t>Pol146</t>
  </si>
  <si>
    <t>Potrubí z měděných trubek měděné potrubí, D 18 mm, s 1,0 mm, pájení pomocí kapilárních pájecích tvarovek</t>
  </si>
  <si>
    <t>Pol147</t>
  </si>
  <si>
    <t>Potrubí z měděných trubek měděné potrubí, D 22 mm, s 1,0 mm, pájení pomocí kapilárních pájecích tvarovek</t>
  </si>
  <si>
    <t>Pol148</t>
  </si>
  <si>
    <t>Příplatek k ceně za zhotovení přípojky z trubek měděných D 15 mm, tloušťka stěny 1 mm</t>
  </si>
  <si>
    <t>39*2</t>
  </si>
  <si>
    <t>Pol149</t>
  </si>
  <si>
    <t>Příplatek k ceně za zhotovení přípojky z trubek měděných D 22 mm, tloušťka stěny 1 mm</t>
  </si>
  <si>
    <t>5*2</t>
  </si>
  <si>
    <t>Pol150</t>
  </si>
  <si>
    <t>Tlakové zkoušky potrubí ocelových závitových, plastových, měděných do DN 32</t>
  </si>
  <si>
    <t>275+125+20</t>
  </si>
  <si>
    <t>Pol151</t>
  </si>
  <si>
    <t>Přesun hmot pro rozvody potrubí v objektech výšky do 6 m</t>
  </si>
  <si>
    <t>D6</t>
  </si>
  <si>
    <t>Armatury</t>
  </si>
  <si>
    <t>Pol152</t>
  </si>
  <si>
    <t>Kohout kulový, mosazný, DN 15, PN 42, vnitřní-vnitřní, včetně dodávky materiálu</t>
  </si>
  <si>
    <t>Pol153</t>
  </si>
  <si>
    <t>Kohout kulový, mosazný, DN 20, PN 42, vnitřní-vnitřní, včetně dodávky materiálu</t>
  </si>
  <si>
    <t>Pol154</t>
  </si>
  <si>
    <t>Šroubení topenářské, přímé, mosazné, DN 15, PN 10, včetně dodávky materiálu</t>
  </si>
  <si>
    <t>Pol155</t>
  </si>
  <si>
    <t>Šroubení topenářské, přímé, mosazné, DN 20, PN 10, včetně dodávky materiálu</t>
  </si>
  <si>
    <t>Pol156</t>
  </si>
  <si>
    <t>Šroubení pro radiátory typu VK dvoutrubkový systém s vypouštěním, rohové, bronzové, DN EK 20x15, PN 10, včetně dodávky materiálu</t>
  </si>
  <si>
    <t>Pol157</t>
  </si>
  <si>
    <t>Šroubení pro radiátory typu VK dvoutrubkový systém s integrovaným termostatickým ventilem, rohové, bronzové, DN EK 20x15, PN 10, včetně dodávky materiálu</t>
  </si>
  <si>
    <t>Pol158</t>
  </si>
  <si>
    <t>Šroubení svěrné pro měděné potrubí, mosazné, D 16 x EK, PN 10, včetně dodávky materiálu</t>
  </si>
  <si>
    <t>(11+28)*2</t>
  </si>
  <si>
    <t>Pol159</t>
  </si>
  <si>
    <t>Kohout kulový, napouštěcí a vypouštěcí, mosazný, DN 15, PN 10, včetně dodávky materiálu</t>
  </si>
  <si>
    <t>Pol160</t>
  </si>
  <si>
    <t>Filtr mosazný, DN 20, PN 20, vnitřní-vnitřní závit, včetně dodávky materiálu</t>
  </si>
  <si>
    <t>Pol161</t>
  </si>
  <si>
    <t>Montáž hlavic ručního/termostat.ovládání</t>
  </si>
  <si>
    <t>Pol162</t>
  </si>
  <si>
    <t>hlavice termostatická teplota prostoru 6 až 28 °C; ovládání ruční; provedení kapalinová</t>
  </si>
  <si>
    <t>Pol163</t>
  </si>
  <si>
    <t>Přesun hmot pro armatury v objektech výšky do 6 m</t>
  </si>
  <si>
    <t>D7</t>
  </si>
  <si>
    <t>Otopná tělesa</t>
  </si>
  <si>
    <t>Pol164</t>
  </si>
  <si>
    <t>Otopná tělesa panelová doplňkové práce tlakové zkoušky , těles jednořadých</t>
  </si>
  <si>
    <t>Pol165</t>
  </si>
  <si>
    <t>Otopná tělesa panelová montáž bez ohledu na počet desek, délky do 1600 mm, bez dodávky materiálu</t>
  </si>
  <si>
    <t>Pol166</t>
  </si>
  <si>
    <t>Otopná tělesa panelová montáž bez ohledu na počet desek, délky nad 1600 mm, bez dodávky materiálu</t>
  </si>
  <si>
    <t>Pol167</t>
  </si>
  <si>
    <t>Otopná tělesa koupelnová montáž  topných žebříků, bez dodávky materiálu</t>
  </si>
  <si>
    <t>Pol168</t>
  </si>
  <si>
    <t>těleso otopné trubkové koupelnové; zapojení na teplovodnou otopnou soustavu; mat. ocel.trubky pr.20mm, ocel.profil 40x30 mm; v = 900 mm; l = 450 mm; šířka 30 mm; povrch barva bílá; rovné; d trubky 20,0 mm; umístit na zeď</t>
  </si>
  <si>
    <t>Pol169</t>
  </si>
  <si>
    <t>těleso otopné trubkové koupelnové; zapojení na teplovodnou otopnou soustavu; mat. ocel.trubky pr.20mm, ocel.profil 40x30 mm; v = 900 mm; l = 600 mm; šířka 30 mm; povrch barva bílá; rovné; d trubky 20,0 mm; umístit na zeď</t>
  </si>
  <si>
    <t>Pol170</t>
  </si>
  <si>
    <t>těleso otopné trubkové koupelnové; zapojení na teplovodnou otopnou soustavu; mat. ocel.trubky pr.20mm, ocel.profil 40x30 mm; v = 1 500 mm; l = 600 mm; šířka 30 mm; povrch barva bílá; rovné; d trubky 20,0 mm; umístit na zeď</t>
  </si>
  <si>
    <t>Pol171</t>
  </si>
  <si>
    <t>Stěna otopná s hladkou čelní deskou, orientace ocel.otop.profilů svisle; výška 2000mm, délka 400mm, tepelný výkon Q 717W; hloubka 52 mm; připojení spodní středové; základní barva bílá RAL</t>
  </si>
  <si>
    <t>Pol172</t>
  </si>
  <si>
    <t>těleso otopné deskové ocelové; čelní deska hladká; v = 600 mm; l = 500 mm; hloubka tělesa 65 mm; způsob připojení boční levé nebo pravé; počet desek 1 kus; počet přídavných přestupných ploch 1; připojovací rozteč 546 mm; tepel.výkon 477 W</t>
  </si>
  <si>
    <t>Pol173</t>
  </si>
  <si>
    <t>těleso otopné deskové ocelové; čelní deska hladká; v = 600 mm; l = 700 mm; hloubka tělesa 65 mm; způsob připojení boční levé nebo pravé; počet desek 1 kus; počet přídavných přestupných ploch 1; připojovací rozteč 546 mm; tepel.výkon 667 W</t>
  </si>
  <si>
    <t>Pol174</t>
  </si>
  <si>
    <t>těleso otopné deskové ocelové; čelní deska hladká; v = 600 mm; l = 900 mm; hloubka tělesa 65 mm; způsob připojení boční levé nebo pravé; počet desek 1 kus; počet přídavných přestupných ploch 1; připojovací rozteč 546 mm; tepel.výkon 858 W</t>
  </si>
  <si>
    <t>Pol175</t>
  </si>
  <si>
    <t>Přesun hmot pro otopná tělesa v objektech výšky do 6 m</t>
  </si>
  <si>
    <t>D8</t>
  </si>
  <si>
    <t>Vedlejší náklady</t>
  </si>
  <si>
    <t>Pol176</t>
  </si>
  <si>
    <t>Zařízení staveniště</t>
  </si>
  <si>
    <t>Pol177</t>
  </si>
  <si>
    <t>Koordinační činnost</t>
  </si>
  <si>
    <t>D9</t>
  </si>
  <si>
    <t>Ostatní náklady</t>
  </si>
  <si>
    <t>Pol178</t>
  </si>
  <si>
    <t>Bezpečnostní a hygienická opatření na staveništi</t>
  </si>
  <si>
    <t>Soubor</t>
  </si>
  <si>
    <t>01.08 - Zdravotechnika</t>
  </si>
  <si>
    <t>D1 - Zemní práce</t>
  </si>
  <si>
    <t>D2 - Ostatní konstrukce, bourání</t>
  </si>
  <si>
    <t>D3 - Vnitřní kanalizace</t>
  </si>
  <si>
    <t>D4 - Vnitřní vodovod</t>
  </si>
  <si>
    <t>D5 - Strojní vybavení</t>
  </si>
  <si>
    <t>D6 - Zařizovací předměty</t>
  </si>
  <si>
    <t>D7 - Instalační prefabrikáty</t>
  </si>
  <si>
    <t>D8 - Konstrukce zámečnické</t>
  </si>
  <si>
    <t>D9 - Vedlejší náklady</t>
  </si>
  <si>
    <t>D10 - Ostatní náklady</t>
  </si>
  <si>
    <t>Pol260</t>
  </si>
  <si>
    <t>Hloubení nezapaž. rýh šířky do 60 cm v hornině 1-4 odvoz do 15 km, uložení na skládku</t>
  </si>
  <si>
    <t>Pol261</t>
  </si>
  <si>
    <t>Obsyp potrubí štěrkopískem dovoz štěrkopísku ze vzdálenosti 15km</t>
  </si>
  <si>
    <t>Ostatní konstrukce, bourání</t>
  </si>
  <si>
    <t>Pol262</t>
  </si>
  <si>
    <t>Hzs-nezmeritelne stavebni prace</t>
  </si>
  <si>
    <t>h</t>
  </si>
  <si>
    <t>Vnitřní kanalizace</t>
  </si>
  <si>
    <t>Pol263</t>
  </si>
  <si>
    <t>Potrubí HT připojovací D 32 x 1,8 mm</t>
  </si>
  <si>
    <t>Pol264</t>
  </si>
  <si>
    <t>Potrubí HT připojovací D 40 x 1,8 mm</t>
  </si>
  <si>
    <t>Pol265</t>
  </si>
  <si>
    <t>Potrubí HT připojovací D 50 x 1,8 mm</t>
  </si>
  <si>
    <t>Pol266</t>
  </si>
  <si>
    <t>Potrubí HT připojovací D 110 x 2,7 mm</t>
  </si>
  <si>
    <t>Pol267</t>
  </si>
  <si>
    <t>Potrubí HT odpadní svislé D 75 x 1,9 mm</t>
  </si>
  <si>
    <t>Pol268</t>
  </si>
  <si>
    <t>Kus čisticí HTRE D 75 mm PP</t>
  </si>
  <si>
    <t>Pol269</t>
  </si>
  <si>
    <t>Potrubí HT odpadní svislé D 110 x 2,7 mm</t>
  </si>
  <si>
    <t>Pol270</t>
  </si>
  <si>
    <t>Kus čisticí HTRE D 110 mm PP</t>
  </si>
  <si>
    <t>Pol271</t>
  </si>
  <si>
    <t>Potrubí KG svodné (ležaté) v zemi D 110 x 3,2 mm</t>
  </si>
  <si>
    <t>Pol272</t>
  </si>
  <si>
    <t>Potrubí KG svodné (ležaté) v zemi D 125 x 3,2 mm</t>
  </si>
  <si>
    <t>Pol273</t>
  </si>
  <si>
    <t>Vyvedení odpadních výpustek D 32 x 1,8</t>
  </si>
  <si>
    <t>Pol274</t>
  </si>
  <si>
    <t>Vyvedení odpadních výpustek D 40 x 1,8</t>
  </si>
  <si>
    <t>Pol275</t>
  </si>
  <si>
    <t>Vyvedení odpadních výpustek D 50 x 1,8</t>
  </si>
  <si>
    <t>Pol276</t>
  </si>
  <si>
    <t>Vyvedení odpadních výpustek D 110 x 2,3</t>
  </si>
  <si>
    <t>Pol277</t>
  </si>
  <si>
    <t>Souprava ventilační střešní HL souprava větrací hlavice PP HL810  D 110 mm</t>
  </si>
  <si>
    <t>Pol278</t>
  </si>
  <si>
    <t>Zkouška těsnosti kanalizace vodou DN 125</t>
  </si>
  <si>
    <t>4+41+17+8+6+46+27+45</t>
  </si>
  <si>
    <t>Pol279</t>
  </si>
  <si>
    <t>Sifon kondenzační HL 136N, DN 40, vodorovný odtok</t>
  </si>
  <si>
    <t>Pol280</t>
  </si>
  <si>
    <t>Těsnění prostupů těsnicí manžetou</t>
  </si>
  <si>
    <t>Pol281</t>
  </si>
  <si>
    <t>souprava izolační pro prostup potrubí; d 32 - 38 mm; složení těsnění pryž, bitumenová manžeta převlečná matice plast</t>
  </si>
  <si>
    <t>Pol282</t>
  </si>
  <si>
    <t>souprava izolační pro prostup potrubí; d 63 - 75 mm; složení těsnění pryž, bitumenová manžeta převlečná matice plast</t>
  </si>
  <si>
    <t>Pol283</t>
  </si>
  <si>
    <t>HL800/110 izol. souprava pro potr prostupy DN110</t>
  </si>
  <si>
    <t>Pol284</t>
  </si>
  <si>
    <t>Přesun hmot pro vnitřní kanalizaci, výšky do 6 m</t>
  </si>
  <si>
    <t>Vnitřní vodovod</t>
  </si>
  <si>
    <t>Pol285</t>
  </si>
  <si>
    <t>Potrubí z trub.závit.pozink.svařovan. 11343,DN 32</t>
  </si>
  <si>
    <t>Pol286</t>
  </si>
  <si>
    <t>Potrubí z PEHD, D 32 x 3,0 mm</t>
  </si>
  <si>
    <t>Pol287</t>
  </si>
  <si>
    <t>Potrubí z PPR Ekoplastik, D 20 x 3,4 mm, PN 20</t>
  </si>
  <si>
    <t>Pol288</t>
  </si>
  <si>
    <t>Potrubí z PPR Ekoplastik, D 25 x 4,2 mm, PN 20</t>
  </si>
  <si>
    <t>Pol289</t>
  </si>
  <si>
    <t>Potrubí z PPR Ekoplastik, D 32 x 5,4 mm, PN 20</t>
  </si>
  <si>
    <t>Pol290</t>
  </si>
  <si>
    <t>Potrubí z PPR Ekoplastik, D 40 x 6,7 mm, PN 20</t>
  </si>
  <si>
    <t>Pol291</t>
  </si>
  <si>
    <t>Izolace návleková MIRELON PRO tl. stěny 13 mm vnitřní průměr 22 mm</t>
  </si>
  <si>
    <t>Pol292</t>
  </si>
  <si>
    <t>Izolace návleková MIRELON PRO tl. stěny 13 mm vnitřní průměr 28 mm</t>
  </si>
  <si>
    <t>Pol293</t>
  </si>
  <si>
    <t>Izolace návleková MIRELON PRO tl. stěny 13 mm vnitřní průměr 35 mm</t>
  </si>
  <si>
    <t>69+1,5+29+6</t>
  </si>
  <si>
    <t>Pol294</t>
  </si>
  <si>
    <t>Izolace návleková MIRELON PRO tl. stěny 13 mm vnitřní průměr 40 mm</t>
  </si>
  <si>
    <t>Pol295</t>
  </si>
  <si>
    <t>Montáž izolač.skruží na potrubí přímé DN 40,páska lepicí páska, sponky ve specifikaci</t>
  </si>
  <si>
    <t>96+21+40</t>
  </si>
  <si>
    <t>Pol296</t>
  </si>
  <si>
    <t>Pouzdro potrubní Thermo-teK PS Eco AluR 22/30 mm vinuté z minerální vlny opatřené folií s Al vrstvou a armovanou sítí</t>
  </si>
  <si>
    <t>Pol297</t>
  </si>
  <si>
    <t>Pouzdro potrubní Thermo-teK PS Eco AluR 28/30 mm vinuté z minerální vlny opatřené folií s Al vrstvou a armovanou sítí</t>
  </si>
  <si>
    <t>Pol298</t>
  </si>
  <si>
    <t>Pouzdro potrubní Thermo-teK PS Eco AluR 35/30 mm vinuté z minerální vlny opatřené folií s Al vrstvou a armovanou sítí</t>
  </si>
  <si>
    <t>Pol299</t>
  </si>
  <si>
    <t>Vyvedení a upevnění výpustek DN 15</t>
  </si>
  <si>
    <t>Pol300</t>
  </si>
  <si>
    <t>Kohout vod.kul.,2xvnitř.záv.GIACOMINI R250D DN 15</t>
  </si>
  <si>
    <t>Pol301</t>
  </si>
  <si>
    <t>Kohout vod.kul.,2xvnitř.záv.GIACOMINI R250D DN 25</t>
  </si>
  <si>
    <t>Pol302</t>
  </si>
  <si>
    <t>Kohout vod.kulový s vypouš.,GIACOMINI R250DS DN 15</t>
  </si>
  <si>
    <t>Pol303</t>
  </si>
  <si>
    <t>Filtr vod.,nerez čistící sítko,vnitř.záv.HERZ DN15</t>
  </si>
  <si>
    <t>Pol304</t>
  </si>
  <si>
    <t>Klapka zpět.,2xvnitř.závit GIACOMINI N5 DN15,vodov</t>
  </si>
  <si>
    <t>Pol305</t>
  </si>
  <si>
    <t>Klapka zpětná,2xvnitř.závit GIACOMINI N5 DN 25,vod</t>
  </si>
  <si>
    <t>Pol306</t>
  </si>
  <si>
    <t>Zpětná klapka EA 32</t>
  </si>
  <si>
    <t>Pol307</t>
  </si>
  <si>
    <t>Hydrantový systém, box s plnými dveřmi průměr 25/30, stálotvará hadice</t>
  </si>
  <si>
    <t>Pol308</t>
  </si>
  <si>
    <t>Hydrantový systém, box s plnými dveřmi průměr 19/30, stálotvará hadice</t>
  </si>
  <si>
    <t>Pol309</t>
  </si>
  <si>
    <t>Tlaková zkouška nástěnného požárního hydrantu</t>
  </si>
  <si>
    <t>Pol310</t>
  </si>
  <si>
    <t>Revize nástěnného požárního hydrantu</t>
  </si>
  <si>
    <t>Pol311</t>
  </si>
  <si>
    <t>Vystavení revizní zprávy-nástěnný požární hydrant</t>
  </si>
  <si>
    <t>Pol312</t>
  </si>
  <si>
    <t>Vodoměr domovní MULTIMAG CYBLE DN 15x165mm, Qn 1,6</t>
  </si>
  <si>
    <t>Pol313</t>
  </si>
  <si>
    <t>Počítadlo impulzů CDZ/f elektronické</t>
  </si>
  <si>
    <t>Pol314</t>
  </si>
  <si>
    <t>Tlaková zkouška vodovodního potrubí DN 32</t>
  </si>
  <si>
    <t>27+139+67+109</t>
  </si>
  <si>
    <t>Pol315</t>
  </si>
  <si>
    <t>Tlaková zkouška vodovodního potrubí DN 40</t>
  </si>
  <si>
    <t>Pol316</t>
  </si>
  <si>
    <t>Zkouška tlaku potrubí závitového DN 50</t>
  </si>
  <si>
    <t>Pol317</t>
  </si>
  <si>
    <t>Proplach a dezinfekce vodovod.potrubí DN 80</t>
  </si>
  <si>
    <t>342+5+1,5</t>
  </si>
  <si>
    <t>Pol318</t>
  </si>
  <si>
    <t>Uložení chráničky ve výkopu PE 75x3,0mm</t>
  </si>
  <si>
    <t>Pol319</t>
  </si>
  <si>
    <t>Trubka kabelová chránička KOPOFLEX KF 09075</t>
  </si>
  <si>
    <t>Pol320</t>
  </si>
  <si>
    <t>Přesun hmot pro vnitřní vodovod, výšky do 6 m</t>
  </si>
  <si>
    <t>Strojní vybavení</t>
  </si>
  <si>
    <t>Pol321</t>
  </si>
  <si>
    <t>Montáž čerpadel oběhových spirálních, DN 25</t>
  </si>
  <si>
    <t>Pol322</t>
  </si>
  <si>
    <t>Čerpadlo Wilo Z 15 Circo Star 230V, PN 10</t>
  </si>
  <si>
    <t>Pol323</t>
  </si>
  <si>
    <t>Ventil pojistný, GIACOMINI R140 DN 15 x 6,0 bar</t>
  </si>
  <si>
    <t>Pol324</t>
  </si>
  <si>
    <t>Přesun hmot pro strojní vybavení, výšky do 6 m</t>
  </si>
  <si>
    <t>Zařizovací předměty</t>
  </si>
  <si>
    <t>Pol325</t>
  </si>
  <si>
    <t>Žlab odtok. PREMIUM,univerzál. plný rošt,dl. 700mm</t>
  </si>
  <si>
    <t>Pol326</t>
  </si>
  <si>
    <t>Montáž klozetu závěsného</t>
  </si>
  <si>
    <t>Pol327</t>
  </si>
  <si>
    <t>Mísa klozetová závěsná DEEP hluboké splachování bílá</t>
  </si>
  <si>
    <t>Pol328</t>
  </si>
  <si>
    <t>Sedátko klozetové DEEP č. 893281 bílé</t>
  </si>
  <si>
    <t>Pol329</t>
  </si>
  <si>
    <t>Mísa klozet. závěsná DEEP Handicap hluboké splach. bílá, 365x360x700 mm</t>
  </si>
  <si>
    <t>Pol330</t>
  </si>
  <si>
    <t>Sedátko klozetové pro těl. postižené s poklopem antibakteriální</t>
  </si>
  <si>
    <t>Pol331</t>
  </si>
  <si>
    <t>Montáž umyvadel na šrouby do zdiva</t>
  </si>
  <si>
    <t>Pol332</t>
  </si>
  <si>
    <t>Umyvadlo LYRA Plus s otv. bater. 600x490x195 mm bílé</t>
  </si>
  <si>
    <t>Pol333</t>
  </si>
  <si>
    <t>Umyvadlo zdravotní MIO 64x55 cm otv. pro baterii bílé</t>
  </si>
  <si>
    <t>Pol334</t>
  </si>
  <si>
    <t>HL134.0/40 uzávěrka zápach. podomítková DN 40</t>
  </si>
  <si>
    <t>Pol335</t>
  </si>
  <si>
    <t>Umývátko LYRA Plus s otvorem pro bat. 45x37 cm bílé</t>
  </si>
  <si>
    <t>Pol336</t>
  </si>
  <si>
    <t>Montáž van ocel. a plastových s uzávěr. HL 500-5/4 plastových</t>
  </si>
  <si>
    <t>Pol337</t>
  </si>
  <si>
    <t>Vana anatomická PRAGA 1800x800x410 včetně madel</t>
  </si>
  <si>
    <t>Pol338</t>
  </si>
  <si>
    <t>Nohy kovové pro anatomické vany PRAGA</t>
  </si>
  <si>
    <t>pár</t>
  </si>
  <si>
    <t>Pol339</t>
  </si>
  <si>
    <t>Montáž sprchových koutů</t>
  </si>
  <si>
    <t>Pol340</t>
  </si>
  <si>
    <t>Sprchová zástěna čtvercová 90x90x185 cm SKKH 2/90 R55 S</t>
  </si>
  <si>
    <t>Pol341</t>
  </si>
  <si>
    <t>Dveře sprchové třídilné 90 cm Pearl SD 2/90 P</t>
  </si>
  <si>
    <t>Pol342</t>
  </si>
  <si>
    <t>Madlo rovné bílé Novaservis dl. 800 mm</t>
  </si>
  <si>
    <t>Pol343</t>
  </si>
  <si>
    <t>Madlo dvojité pevné bílé Novaservis dl. 844 mm</t>
  </si>
  <si>
    <t>Pol344</t>
  </si>
  <si>
    <t>Madlo dvojité sklopné bílé Novaservis dl. 852 mm</t>
  </si>
  <si>
    <t>Pol345</t>
  </si>
  <si>
    <t>Madlo dvojité pevné nerez Novaservis dl. 564 mm</t>
  </si>
  <si>
    <t>Pol346</t>
  </si>
  <si>
    <t>Sedátko sklopné s opěrnou nohou nerez Novaservis</t>
  </si>
  <si>
    <t>Pol347</t>
  </si>
  <si>
    <t>Montáž dřezů jednoduchých</t>
  </si>
  <si>
    <t>Pol348</t>
  </si>
  <si>
    <t>Ventil rohový IVAR.TWISTER DN 15 x DN 10</t>
  </si>
  <si>
    <t>Pol349</t>
  </si>
  <si>
    <t>Ventil pračkový se zpět.kl. IVAR.08101 DN15 x DN20</t>
  </si>
  <si>
    <t>Pol350</t>
  </si>
  <si>
    <t>Montáž baterie umyv.a dřezové stojánkové</t>
  </si>
  <si>
    <t>Pol351</t>
  </si>
  <si>
    <t>Baterie umyvadlová stojánková s výpustí PN21 POLAR NEW</t>
  </si>
  <si>
    <t>Pol352</t>
  </si>
  <si>
    <t>Příslušenství baterie - prodlouž. páka,  chrom</t>
  </si>
  <si>
    <t>KS</t>
  </si>
  <si>
    <t>Pol353</t>
  </si>
  <si>
    <t>Montáž baterie vanové nástěnné G 1/2</t>
  </si>
  <si>
    <t>Pol354</t>
  </si>
  <si>
    <t>Baterie vanová směšovací nástěnná s přísluš TM57B</t>
  </si>
  <si>
    <t>Pol355</t>
  </si>
  <si>
    <t>Montáž baterií sprchových, nastavitelná výška</t>
  </si>
  <si>
    <t>Pol356</t>
  </si>
  <si>
    <t>Baterie sprch směš nástěnná se sprch tyčí  PL82B</t>
  </si>
  <si>
    <t>Pol357</t>
  </si>
  <si>
    <t>Montáž držáku sprchy</t>
  </si>
  <si>
    <t>Pol358</t>
  </si>
  <si>
    <t>Set sprchový hadice, růžice, držák 901.00</t>
  </si>
  <si>
    <t>Pol359</t>
  </si>
  <si>
    <t>Sifon pračkový HL400, D 40/50 mm nerezový podomítková uzávěrka, krycí deska nerez 160x110 mm</t>
  </si>
  <si>
    <t>Pol360</t>
  </si>
  <si>
    <t>Přesun hmot pro zařizovací předměty, výšky do 6 m</t>
  </si>
  <si>
    <t>Instalační prefabrikáty</t>
  </si>
  <si>
    <t>Pol361</t>
  </si>
  <si>
    <t>Modul-WC Duofix, UP320, h 112 cm</t>
  </si>
  <si>
    <t>Pol362</t>
  </si>
  <si>
    <t>Modul-WC Duofix, UP320, ZTP, h 112 cm</t>
  </si>
  <si>
    <t>Pol363</t>
  </si>
  <si>
    <t>M70 Ovládací tlačítko bílé pro předstěnové instalační systémy</t>
  </si>
  <si>
    <t>Pol364</t>
  </si>
  <si>
    <t>Přesun hmot pro předstěnové systémy, výšky do 6 m</t>
  </si>
  <si>
    <t>Pol365</t>
  </si>
  <si>
    <t>Žlab podpůrný pro potrubí</t>
  </si>
  <si>
    <t>Pol366</t>
  </si>
  <si>
    <t>Výroba a montáž kov. atypických konstr. do 5 kg</t>
  </si>
  <si>
    <t>kg</t>
  </si>
  <si>
    <t>Pol367</t>
  </si>
  <si>
    <t>Kotvy, úhelníky apod.atypické výrobky</t>
  </si>
  <si>
    <t>Pol368</t>
  </si>
  <si>
    <t>Přesun hmot pro zámečnické konstr., výšky do 6 m</t>
  </si>
  <si>
    <t>Pol369</t>
  </si>
  <si>
    <t>Průzkumné práce</t>
  </si>
  <si>
    <t>Pol370</t>
  </si>
  <si>
    <t>Pol371</t>
  </si>
  <si>
    <t>D10</t>
  </si>
  <si>
    <t>Pol372</t>
  </si>
  <si>
    <t>01.09 - Plyn</t>
  </si>
  <si>
    <t>D1 - Ostatní konstrukce, bourání</t>
  </si>
  <si>
    <t>D2 - Vnitřní plynovod</t>
  </si>
  <si>
    <t>D3 - Konstrukce zámečnické</t>
  </si>
  <si>
    <t>D4 - Nátěry</t>
  </si>
  <si>
    <t>D5 - Vedlejší náklady</t>
  </si>
  <si>
    <t>D6 - Ostatní náklady</t>
  </si>
  <si>
    <t>Vnitřní plynovod</t>
  </si>
  <si>
    <t>Pol373</t>
  </si>
  <si>
    <t>Potrubí ocelové závitové černé svařované DN 25</t>
  </si>
  <si>
    <t>Pol374</t>
  </si>
  <si>
    <t>Potrubí ocelové závitové černé svařované DN 32</t>
  </si>
  <si>
    <t>Pol375</t>
  </si>
  <si>
    <t>Potrubí ocelové závitové černé svařované DN 40</t>
  </si>
  <si>
    <t>Pol376</t>
  </si>
  <si>
    <t>Potrubí ocel. černé svařované - chráničky D 57/2,9</t>
  </si>
  <si>
    <t>Pol377</t>
  </si>
  <si>
    <t>Přípojka k plynoměru, závitová bez ochozu G 1</t>
  </si>
  <si>
    <t>Pol378</t>
  </si>
  <si>
    <t>Rozpěrka přípojky plynoměru G 1</t>
  </si>
  <si>
    <t>Pol379</t>
  </si>
  <si>
    <t>Přípojka plynovodu, trubky závitové černé DN 20</t>
  </si>
  <si>
    <t>Pol380</t>
  </si>
  <si>
    <t>Uzavření nebo otevření plynového potrubí</t>
  </si>
  <si>
    <t>Pol381</t>
  </si>
  <si>
    <t>Odvzdušnění a napuštění plynového potrubí</t>
  </si>
  <si>
    <t>Pol248</t>
  </si>
  <si>
    <t>Zkouška tlaková  plynového potrubí</t>
  </si>
  <si>
    <t>Pol382</t>
  </si>
  <si>
    <t>Navaření odbočky na plynové potrubí DN 40</t>
  </si>
  <si>
    <t>Pol383</t>
  </si>
  <si>
    <t>Regulátor středotlaký, bez armatur Francel  B 25</t>
  </si>
  <si>
    <t>Pol384</t>
  </si>
  <si>
    <t>Kohout kulový,2xvnitřní závit,GIACOMINI R950 DN 20</t>
  </si>
  <si>
    <t>Pol385</t>
  </si>
  <si>
    <t>Kohout kulový,2xvnitřní závit,GIACOMINI R950 DN 25</t>
  </si>
  <si>
    <t>Pol386</t>
  </si>
  <si>
    <t>Kohout kulový,2xvnitřní závit,GIACOMINI R950 DN 40</t>
  </si>
  <si>
    <t>Pol387</t>
  </si>
  <si>
    <t>Montáž plynoměrů</t>
  </si>
  <si>
    <t>Pol388</t>
  </si>
  <si>
    <t>Přechodka PE-měď ISIFLO T-110 D 32x1"</t>
  </si>
  <si>
    <t>Pol389</t>
  </si>
  <si>
    <t>Vsuvka podpůrná ISIFLO typ T-180 d 32 mm</t>
  </si>
  <si>
    <t>Pol390</t>
  </si>
  <si>
    <t>Vsuvka podpůrná ISIFLO typ T-180 d 40 mm</t>
  </si>
  <si>
    <t>Pol391</t>
  </si>
  <si>
    <t>Vsuvka podpůrná ISIFLO typ T-180 d 50 mm</t>
  </si>
  <si>
    <t>Pol392</t>
  </si>
  <si>
    <t>Objímka 32 S (pro spojku ISIFLO) plyn</t>
  </si>
  <si>
    <t>Pol393</t>
  </si>
  <si>
    <t>Objímka 40 S (pro spojku ISIFLO) plyn</t>
  </si>
  <si>
    <t>Pol394</t>
  </si>
  <si>
    <t>Objímka 50 S (pro spojku ISIFLO) plyn</t>
  </si>
  <si>
    <t>Pol395</t>
  </si>
  <si>
    <t>ISIFLO jednostupňová redukce, plyn., DN50x40 mm 50x40mm</t>
  </si>
  <si>
    <t>Pol396</t>
  </si>
  <si>
    <t>Přesun hmot pro vnitřní plynovod, výšky do 6 m</t>
  </si>
  <si>
    <t>Pol397</t>
  </si>
  <si>
    <t>Plynoměrná skříň 500x500 mm D+M</t>
  </si>
  <si>
    <t>Nátěry</t>
  </si>
  <si>
    <t>Pol398</t>
  </si>
  <si>
    <t>Nátěr syntet. potrubí do DN 50 mm  Z+2x +1x email</t>
  </si>
  <si>
    <t>73+6+4+6</t>
  </si>
  <si>
    <t>Pol399</t>
  </si>
  <si>
    <t>Pol400</t>
  </si>
  <si>
    <t>Pol401</t>
  </si>
  <si>
    <t>skl_ZP1_pl</t>
  </si>
  <si>
    <t>skl_ZP2_pl</t>
  </si>
  <si>
    <t>245</t>
  </si>
  <si>
    <t>skl_ZP4_pl</t>
  </si>
  <si>
    <t>SO.02 - Zpevněné plochy</t>
  </si>
  <si>
    <t xml:space="preserve">    5 - Komunikace pozemní</t>
  </si>
  <si>
    <t>121151113</t>
  </si>
  <si>
    <t>Sejmutí ornice strojně při souvislé ploše přes 100 do 500 m2, tl. vrstvy do 200 mm</t>
  </si>
  <si>
    <t>-928916846</t>
  </si>
  <si>
    <t>Skrývka (předpokládaná pl)</t>
  </si>
  <si>
    <t>skladba ZP1</t>
  </si>
  <si>
    <t>(skl_ZP1_pl)</t>
  </si>
  <si>
    <t>skladba ZP2</t>
  </si>
  <si>
    <t>(skl_ZP2_pl)</t>
  </si>
  <si>
    <t>skladba ZP4</t>
  </si>
  <si>
    <t>(skl_ZP4_pl)</t>
  </si>
  <si>
    <t>162206113</t>
  </si>
  <si>
    <t>Vodorovné přemístění výkopku bez naložení, avšak se složením  zemin schopných zúrodnění, na vzdálenost přes 50 do 100 m</t>
  </si>
  <si>
    <t>246661010</t>
  </si>
  <si>
    <t>Skrývka (předpokládaná pl * v)</t>
  </si>
  <si>
    <t>(skl_ZP1_pl)*0,15</t>
  </si>
  <si>
    <t>(skl_ZP2_pl)*0,15</t>
  </si>
  <si>
    <t>(skl_ZP4_pl)*0,15</t>
  </si>
  <si>
    <t>Komunikace pozemní</t>
  </si>
  <si>
    <t>564261111</t>
  </si>
  <si>
    <t>Podklad nebo podsyp ze štěrkopísku ŠP  s rozprostřením, vlhčením a zhutněním, po zhutnění tl. 200 mm</t>
  </si>
  <si>
    <t>-205633690</t>
  </si>
  <si>
    <t>Souvrství zpevněné plochy - podsyp (pl)</t>
  </si>
  <si>
    <t>564851111</t>
  </si>
  <si>
    <t>Podklad ze štěrkodrti ŠD  s rozprostřením a zhutněním, po zhutnění tl. 150 mm</t>
  </si>
  <si>
    <t>-483021250</t>
  </si>
  <si>
    <t>(skl_ZP2_pl)*2</t>
  </si>
  <si>
    <t>564861111</t>
  </si>
  <si>
    <t>Podklad ze štěrkodrti ŠD  s rozprostřením a zhutněním, po zhutnění tl. 200 mm</t>
  </si>
  <si>
    <t>2115259082</t>
  </si>
  <si>
    <t>564231111</t>
  </si>
  <si>
    <t>Podklad nebo podsyp ze štěrkopísku ŠP  s rozprostřením, vlhčením a zhutněním, po zhutnění tl. 100 mm</t>
  </si>
  <si>
    <t>1028235529</t>
  </si>
  <si>
    <t>564750011</t>
  </si>
  <si>
    <t>Podklad nebo kryt z kameniva hrubého drceného  vel. 8-16 mm s rozprostřením a zhutněním, po zhutnění tl. 150 mm</t>
  </si>
  <si>
    <t>-827596089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</si>
  <si>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</si>
  <si>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</si>
  <si>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-2102767157</t>
  </si>
  <si>
    <t>Souvrství zpevněné plochy - dlažba (pl)</t>
  </si>
  <si>
    <t>245,00</t>
  </si>
  <si>
    <t>59245030</t>
  </si>
  <si>
    <t>dlažba tvar čtverec betonová 200x200x80mm přírodní</t>
  </si>
  <si>
    <t>-1512781939</t>
  </si>
  <si>
    <t>245*1,1 'Přepočtené koeficientem množství</t>
  </si>
  <si>
    <t>596811121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</si>
  <si>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přes 50 do 100 m2</t>
  </si>
  <si>
    <t>1234830902</t>
  </si>
  <si>
    <t>90,00</t>
  </si>
  <si>
    <t>42,00</t>
  </si>
  <si>
    <t>59245018</t>
  </si>
  <si>
    <t>dlažba tvar obdélník betonová 200x100x60mm přírodní</t>
  </si>
  <si>
    <t>-1512865995</t>
  </si>
  <si>
    <t>132*1,1 'Přepočtené koeficientem množství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</si>
  <si>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</si>
  <si>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</si>
  <si>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-580098332</t>
  </si>
  <si>
    <t>59217031</t>
  </si>
  <si>
    <t>obrubník betonový silniční 1000x150x250mm</t>
  </si>
  <si>
    <t>-1089860118</t>
  </si>
  <si>
    <t>Souvrství zpevněné plochy - obrubník (dl)</t>
  </si>
  <si>
    <t>OB1</t>
  </si>
  <si>
    <t>50,00</t>
  </si>
  <si>
    <t>OB3</t>
  </si>
  <si>
    <t>14,00</t>
  </si>
  <si>
    <t>64*1,1 'Přepočtené koeficientem množství</t>
  </si>
  <si>
    <t>59217029</t>
  </si>
  <si>
    <t>obrubník betonový silniční nájezdový 1000x150x150mm</t>
  </si>
  <si>
    <t>-1337644993</t>
  </si>
  <si>
    <t>OB2</t>
  </si>
  <si>
    <t>6,00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</si>
  <si>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</si>
  <si>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</si>
  <si>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-1014457526</t>
  </si>
  <si>
    <t>Souvrství zpevněné plochy - obrubník (úpředpokládaná dl)</t>
  </si>
  <si>
    <t>ZO</t>
  </si>
  <si>
    <t>120,00</t>
  </si>
  <si>
    <t>59217017</t>
  </si>
  <si>
    <t>obrubník betonový chodníkový 1000x100x250mm</t>
  </si>
  <si>
    <t>-1183574734</t>
  </si>
  <si>
    <t>120*1,1 'Přepočtené koeficientem množství</t>
  </si>
  <si>
    <t>998223011</t>
  </si>
  <si>
    <t>Přesun hmot pro pozemní komunikace s krytem dlážděným  dopravní vzdálenost do 200 m jakékoliv délky objektu</t>
  </si>
  <si>
    <t>1186063921</t>
  </si>
  <si>
    <t>767000Z08</t>
  </si>
  <si>
    <t>D+M Z08 uliční vjezdová brána s brankou vč. kotvení, doplňků a povrchové úpravy (dle PD)</t>
  </si>
  <si>
    <t>-1010573435</t>
  </si>
  <si>
    <t>767000Z09.a</t>
  </si>
  <si>
    <t>D+M Z09.a uliční oplocení pozemku v. 1400 mm vč. zemních prací, základů, kotvení, doplňků a povrchové úpravy (dle PD)</t>
  </si>
  <si>
    <t>-149401844</t>
  </si>
  <si>
    <t>767000Z09.b</t>
  </si>
  <si>
    <t>D+M Z09.b uliční oplocení pozemku v. 1400 mm vč. zemních prací, základů, kotvení, doplňků a povrchové úpravy (dle PD)</t>
  </si>
  <si>
    <t>362364339</t>
  </si>
  <si>
    <t>767000Z09.c</t>
  </si>
  <si>
    <t>D+M Z09.c uliční oplocení pozemku v. 1400 mm vč. zemních prací, základů, kotvení, doplňků a povrchové úpravy (dle PD)</t>
  </si>
  <si>
    <t>-356120511</t>
  </si>
  <si>
    <t>767000Z10.a</t>
  </si>
  <si>
    <t>D+M Z10.a uliční oplocení pozemku v. 1400 mm vč. zemních prací, základů, kotvení, doplňků a povrchové úpravy (dle PD)</t>
  </si>
  <si>
    <t>59287403</t>
  </si>
  <si>
    <t>767000Z10.b</t>
  </si>
  <si>
    <t>D+M Z10.b uliční oplocení pozemku v. 1400 mm vč. zemních prací, základů, kotvení, doplňků a povrchové úpravy (dle PD)</t>
  </si>
  <si>
    <t>-2034390551</t>
  </si>
  <si>
    <t>767000Z11</t>
  </si>
  <si>
    <t>D+M Z11 automatická posuvná brána dvoukřídlá dl. 6000 mm vč. kotvení, doplňků a povrchové úpravy (dle PD)</t>
  </si>
  <si>
    <t>966984093</t>
  </si>
  <si>
    <t>767000Z12</t>
  </si>
  <si>
    <t>D+M Z12 oplocení pozemku v. 1800 mm vč. zemních prací, základů, kotvení, doplňků a povrchové úpravy (dle PD)</t>
  </si>
  <si>
    <t>664515314</t>
  </si>
  <si>
    <t>7,934</t>
  </si>
  <si>
    <t>31,059</t>
  </si>
  <si>
    <t>SO.03 - Sklad technických služeb</t>
  </si>
  <si>
    <t>03.01 - Sklad technických služeb</t>
  </si>
  <si>
    <t xml:space="preserve">    712 - Povlakové krytiny</t>
  </si>
  <si>
    <t>121151103</t>
  </si>
  <si>
    <t>Sejmutí ornice strojně při souvislé ploše do 100 m2, tl. vrstvy do 200 mm</t>
  </si>
  <si>
    <t>-1096943550</t>
  </si>
  <si>
    <t>Skrývka (dl * š)</t>
  </si>
  <si>
    <t>(6,35*8,10)</t>
  </si>
  <si>
    <t>418813894</t>
  </si>
  <si>
    <t>131251100</t>
  </si>
  <si>
    <t>Hloubení nezapažených jam a zářezů strojně s urovnáním dna do předepsaného profilu a spádu v hornině třídy těžitelnosti I skupiny 3 do 20 m3</t>
  </si>
  <si>
    <t>232148386</t>
  </si>
  <si>
    <t>(8,20*6,45)*0,15</t>
  </si>
  <si>
    <t>132251252</t>
  </si>
  <si>
    <t>Hloubení nezapažených rýh šířky přes 800 do 2 000 mm strojně s urovnáním dna do předepsaného profilu a spádu v hornině třídy těžitelnosti I skupiny 3 přes 20 do 50 m3</t>
  </si>
  <si>
    <t>922130977</t>
  </si>
  <si>
    <t>(5,65*2+7,40*2)*1,40*0,85</t>
  </si>
  <si>
    <t>277594952</t>
  </si>
  <si>
    <t>-1513338800</t>
  </si>
  <si>
    <t>167151101</t>
  </si>
  <si>
    <t>Nakládání, skládání a překládání neulehlého výkopku nebo sypaniny strojně nakládání, množství do 100 m3, z horniny třídy těžitelnosti I, skupiny 1 až 3</t>
  </si>
  <si>
    <t>62083585</t>
  </si>
  <si>
    <t>-1353659671</t>
  </si>
  <si>
    <t>25,0</t>
  </si>
  <si>
    <t>-1690171379</t>
  </si>
  <si>
    <t>102930040</t>
  </si>
  <si>
    <t>13,993*9 'Přepočtené koeficientem množství</t>
  </si>
  <si>
    <t>171201231</t>
  </si>
  <si>
    <t>Poplatek za uložení stavebního odpadu na recyklační skládce (skládkovné) zeminy a kamení zatříděného do Katalogu odpadů pod kódem 17 05 04</t>
  </si>
  <si>
    <t>-1250424800</t>
  </si>
  <si>
    <t>13,993*1,8 'Přepočtené koeficientem množství</t>
  </si>
  <si>
    <t>274311511</t>
  </si>
  <si>
    <t>Základy z betonu prostého pasy z betonu kamenem prokládaného tř. C 12/15</t>
  </si>
  <si>
    <t>-1994015749</t>
  </si>
  <si>
    <t>(5,65*2+7,40*2)*1,40*0,05</t>
  </si>
  <si>
    <t>500474799</t>
  </si>
  <si>
    <t>(5,65*2+7,40*2)*0,60*0,50</t>
  </si>
  <si>
    <t>363462290</t>
  </si>
  <si>
    <t>(5,65*2+7,40*2)*0,60*2</t>
  </si>
  <si>
    <t>938241280</t>
  </si>
  <si>
    <t>-943804268</t>
  </si>
  <si>
    <t>279113144</t>
  </si>
  <si>
    <t>Základové zdi z tvárnic ztraceného bednění včetně výplně z betonu  bez zvláštních nároků na vliv prostředí třídy C 20/25, tloušťky zdiva přes 250 do 300 mm</t>
  </si>
  <si>
    <t>169555338</t>
  </si>
  <si>
    <t>(5,35*2+7,10*2)*0,50</t>
  </si>
  <si>
    <t>1438362721</t>
  </si>
  <si>
    <t>(334,0)/1000</t>
  </si>
  <si>
    <t>-177762559</t>
  </si>
  <si>
    <t>(5,35*7,10)*0,20</t>
  </si>
  <si>
    <t>132516469</t>
  </si>
  <si>
    <t>(5,35*7,10)*0,12</t>
  </si>
  <si>
    <t>1955879698</t>
  </si>
  <si>
    <t>(5,35*2+7,10*2)*0,30</t>
  </si>
  <si>
    <t>384431263</t>
  </si>
  <si>
    <t>143463193</t>
  </si>
  <si>
    <t>Základová deska - výztuž (kg)</t>
  </si>
  <si>
    <t>(292,0)/1000</t>
  </si>
  <si>
    <t>-276747601</t>
  </si>
  <si>
    <t>(5,35*2+7,10*2)*2,75</t>
  </si>
  <si>
    <t>-(1,0*1,5*2+1,1*2,3+3,0*2,3)</t>
  </si>
  <si>
    <t>atika</t>
  </si>
  <si>
    <t>(5,35*2+7,10*2)*0,25</t>
  </si>
  <si>
    <t>-632819627</t>
  </si>
  <si>
    <t>(3)*2</t>
  </si>
  <si>
    <t>-1899444415</t>
  </si>
  <si>
    <t>-771860066</t>
  </si>
  <si>
    <t>(1,25)*2</t>
  </si>
  <si>
    <t>(1,50)*1</t>
  </si>
  <si>
    <t>411321414</t>
  </si>
  <si>
    <t>Stropy z betonu železového (bez výztuže)  stropů deskových, plochých střech, desek balkonových, desek hřibových stropů včetně hlavic hřibových sloupů tř. C 25/30</t>
  </si>
  <si>
    <t>-1644742048</t>
  </si>
  <si>
    <t>ŽB strop (dl * š * v)</t>
  </si>
  <si>
    <t>411351011</t>
  </si>
  <si>
    <t>Bednění stropních konstrukcí - bez podpěrné konstrukce desek tloušťky stropní desky přes 5 do 25 cm zřízení</t>
  </si>
  <si>
    <t>-36618782</t>
  </si>
  <si>
    <t>ŽB strop - bednění (dl * š)</t>
  </si>
  <si>
    <t>5,35*7,10</t>
  </si>
  <si>
    <t>411351012</t>
  </si>
  <si>
    <t>Bednění stropních konstrukcí - bez podpěrné konstrukce desek tloušťky stropní desky přes 5 do 25 cm odstranění</t>
  </si>
  <si>
    <t>107756709</t>
  </si>
  <si>
    <t>411354311</t>
  </si>
  <si>
    <t>Podpěrná konstrukce stropů - desek, kleneb a skořepin výška podepření do 4 m tloušťka stropu přes 5 do 15 cm zřízení</t>
  </si>
  <si>
    <t>1683270365</t>
  </si>
  <si>
    <t>411354312</t>
  </si>
  <si>
    <t>Podpěrná konstrukce stropů - desek, kleneb a skořepin výška podepření do 4 m tloušťka stropu přes 5 do 15 cm odstranění</t>
  </si>
  <si>
    <t>-1217099526</t>
  </si>
  <si>
    <t>411361821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</si>
  <si>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</si>
  <si>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1941809279</t>
  </si>
  <si>
    <t>ŽB strop - výztuž (m)</t>
  </si>
  <si>
    <t>(739,0)/1000</t>
  </si>
  <si>
    <t>413321414</t>
  </si>
  <si>
    <t>Nosníky z betonu železového (bez výztuže)  včetně stěnových i jeřábových drah, volných trámů, průvlaků, rámových příčlí, ztužidel, konzol, vodorovných táhel apod., tyčových konstrukcí tř. C 25/30</t>
  </si>
  <si>
    <t>578662317</t>
  </si>
  <si>
    <t>ŽB průvlak (dl * š * v)</t>
  </si>
  <si>
    <t>(3,50)*0,22*0,45</t>
  </si>
  <si>
    <t>413351121</t>
  </si>
  <si>
    <t>Bednění nosníků a průvlaků - bez podpěrné konstrukce výška nosníku po spodní líc stropní desky přes 100 cm zřízení</t>
  </si>
  <si>
    <t>-1187512780</t>
  </si>
  <si>
    <t>ŽB průvlak - bednění (dl * š)</t>
  </si>
  <si>
    <t>(3,50)*(0,22+0,50*2)</t>
  </si>
  <si>
    <t>413351122</t>
  </si>
  <si>
    <t>Bednění nosníků a průvlaků - bez podpěrné konstrukce výška nosníku po spodní líc stropní desky přes 100 cm odstranění</t>
  </si>
  <si>
    <t>-1596686990</t>
  </si>
  <si>
    <t>413352115</t>
  </si>
  <si>
    <t>Podpěrná konstrukce nosníků a průvlaků výšky podepření do 4 m výšky nosníku (po spodní hranu stropní desky) přes 100 cm zřízení</t>
  </si>
  <si>
    <t>1580086596</t>
  </si>
  <si>
    <t>413352116</t>
  </si>
  <si>
    <t>Podpěrná konstrukce nosníků a průvlaků výšky podepření do 4 m výšky nosníku (po spodní hranu stropní desky) přes 100 cm odstranění</t>
  </si>
  <si>
    <t>583152822</t>
  </si>
  <si>
    <t>413361821</t>
  </si>
  <si>
    <t>Výztuž nosníků 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</si>
  <si>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1581453630</t>
  </si>
  <si>
    <t>ŽB průvlak - výztuž (m)</t>
  </si>
  <si>
    <t>viz výztuž stropu</t>
  </si>
  <si>
    <t>523618032</t>
  </si>
  <si>
    <t>(5,35+7,10)*2</t>
  </si>
  <si>
    <t>417321414</t>
  </si>
  <si>
    <t>Ztužující pásy a věnce z betonu železového (bez výztuže)  tř. C 20/25</t>
  </si>
  <si>
    <t>684161148</t>
  </si>
  <si>
    <t>(5,35*2+7,10*2)*0,30*0,16</t>
  </si>
  <si>
    <t>-290147723</t>
  </si>
  <si>
    <t>(5,35*2+7,10*2)*0,30*2</t>
  </si>
  <si>
    <t>649803573</t>
  </si>
  <si>
    <t>-1407380493</t>
  </si>
  <si>
    <t>(131,0)/1000</t>
  </si>
  <si>
    <t>629991012</t>
  </si>
  <si>
    <t>Zakrytí vnějších ploch před znečištěním  včetně pozdějšího odkrytí výplní otvorů a svislých ploch fólií přilepenou na začišťovací lištu</t>
  </si>
  <si>
    <t>1769466831</t>
  </si>
  <si>
    <t>-6310793</t>
  </si>
  <si>
    <t>(1,00+1,50*2)*2+(1,10+2,30*2)+(3,00+2,30*2)</t>
  </si>
  <si>
    <t>(3,20)*4</t>
  </si>
  <si>
    <t>590514800</t>
  </si>
  <si>
    <t>profil rohový Al s tkaninou kontaktního zateplení</t>
  </si>
  <si>
    <t>CS ÚRS 2019 02</t>
  </si>
  <si>
    <t>-401936972</t>
  </si>
  <si>
    <t>34,1*1,1 'Přepočtené koeficientem množství</t>
  </si>
  <si>
    <t>902049778</t>
  </si>
  <si>
    <t>590514760</t>
  </si>
  <si>
    <t>profil okenní začišťovací se sklovláknitou armovací tkaninou 9mm/2,4m</t>
  </si>
  <si>
    <t>1583730251</t>
  </si>
  <si>
    <t>21,3*1,1 'Přepočtené koeficientem množství</t>
  </si>
  <si>
    <t>1994717396</t>
  </si>
  <si>
    <t>(5,35*2+7,10*2)*3,20</t>
  </si>
  <si>
    <t>((1,00+1,50*2)*2+(1,10+2,30*2)+(3,00+2,30*2))*0,10</t>
  </si>
  <si>
    <t>-1430550990</t>
  </si>
  <si>
    <t>(5,35*2+7,10*2)*0,40</t>
  </si>
  <si>
    <t>-20233983</t>
  </si>
  <si>
    <t>4,75*6,50</t>
  </si>
  <si>
    <t>365913975</t>
  </si>
  <si>
    <t>(4,75*6,50)*0,15</t>
  </si>
  <si>
    <t>1882334270</t>
  </si>
  <si>
    <t>2111345382</t>
  </si>
  <si>
    <t>-61839144</t>
  </si>
  <si>
    <t>Souvrství podlahy - mazanina, výztuž (dl * š * m) (m = 3,03 kg/m2)</t>
  </si>
  <si>
    <t>(4,75*6,50)*3,03*1,2/1000</t>
  </si>
  <si>
    <t>-48653235</t>
  </si>
  <si>
    <t>(4,75+6,50)*2</t>
  </si>
  <si>
    <t>633111112</t>
  </si>
  <si>
    <t>Povrchová úprava vsypovou směsí průmyslových betonových podlah  pro lehký provoz s přísadou křemíku, tl. 3 mm</t>
  </si>
  <si>
    <t>535050679</t>
  </si>
  <si>
    <t>Souvrství podlahy - mazanina, vsyp (dl * š)</t>
  </si>
  <si>
    <t>631342133</t>
  </si>
  <si>
    <t>Mazanina z betonu lehkého tepelně-izolačního polystyrénového tl. přes 120 do 240 mm, objemové hmotnosti 700 kg/m3</t>
  </si>
  <si>
    <t>-602036240</t>
  </si>
  <si>
    <t>Souvrství střechy - mazanina (dl * š * průměrná v)</t>
  </si>
  <si>
    <t>(4,75*6,50)*0,18</t>
  </si>
  <si>
    <t>-1574891840</t>
  </si>
  <si>
    <t>1923934148</t>
  </si>
  <si>
    <t>1969430968</t>
  </si>
  <si>
    <t>226547477</t>
  </si>
  <si>
    <t>-1540923863</t>
  </si>
  <si>
    <t>1070296205</t>
  </si>
  <si>
    <t>50,435*0,00035 'Přepočtené koeficientem množství</t>
  </si>
  <si>
    <t>-1377053020</t>
  </si>
  <si>
    <t>(5,35*7,10)*2</t>
  </si>
  <si>
    <t>-407961461</t>
  </si>
  <si>
    <t>Základová deska - HIS NAIP (dl * v * p)</t>
  </si>
  <si>
    <t>((5,35*2+7,10*2)*0,50)*2</t>
  </si>
  <si>
    <t>-454123127</t>
  </si>
  <si>
    <t>100,87*1,1 'Přepočtené koeficientem množství</t>
  </si>
  <si>
    <t>-2045060567</t>
  </si>
  <si>
    <t>-1841376007</t>
  </si>
  <si>
    <t>712</t>
  </si>
  <si>
    <t>Povlakové krytiny</t>
  </si>
  <si>
    <t>712311101</t>
  </si>
  <si>
    <t>Provedení povlakové krytiny střech plochých do 10° natěradly a tmely za studena  nátěrem lakem penetračním nebo asfaltovým</t>
  </si>
  <si>
    <t>-293078909</t>
  </si>
  <si>
    <t>Souvrství střechy - HIV NAIP, penetrace (dl * š)</t>
  </si>
  <si>
    <t>712811101</t>
  </si>
  <si>
    <t>Provedení povlakové krytiny střech samostatným vytažením izolačního povlaku za studena  na konstrukce převyšující úroveň střechy, nátěrem penetračním</t>
  </si>
  <si>
    <t>1637438639</t>
  </si>
  <si>
    <t>Souvrství střechy - HIS NAIP, penetrace (dl * v)</t>
  </si>
  <si>
    <t>(4,75*2+6,50*2)*0,15</t>
  </si>
  <si>
    <t>-838769967</t>
  </si>
  <si>
    <t>34,25*0,00035 'Přepočtené koeficientem množství</t>
  </si>
  <si>
    <t>712341559</t>
  </si>
  <si>
    <t>Provedení povlakové krytiny střech plochých do 10° pásy přitavením  NAIP v plné ploše</t>
  </si>
  <si>
    <t>-146367356</t>
  </si>
  <si>
    <t>Souvrství střechy - HIV NAIP (dl * š)</t>
  </si>
  <si>
    <t>712841559</t>
  </si>
  <si>
    <t>Provedení povlakové krytiny střech samostatným vytažením izolačního povlaku pásy přitavením  na konstrukce převyšující úroveň střechy, NAIP</t>
  </si>
  <si>
    <t>-1574560501</t>
  </si>
  <si>
    <t>Souvrství střechy - HIS NAIP (dl * v)</t>
  </si>
  <si>
    <t>628522640</t>
  </si>
  <si>
    <t>-1363871638</t>
  </si>
  <si>
    <t>712363352</t>
  </si>
  <si>
    <t>Povlakové krytiny střech plochých do 10° z tvarovaných poplastovaných lišt pro mPVC vnitřní koutová lišta rš 100 mm</t>
  </si>
  <si>
    <t>-662520097</t>
  </si>
  <si>
    <t>Souvrství střechy - systémové lišty (dl)</t>
  </si>
  <si>
    <t>712363353</t>
  </si>
  <si>
    <t>Povlakové krytiny střech plochých do 10° z tvarovaných poplastovaných lišt pro mPVC vnější koutová lišta rš 100 mm</t>
  </si>
  <si>
    <t>1670068618</t>
  </si>
  <si>
    <t>712363357</t>
  </si>
  <si>
    <t>Povlakové krytiny střech plochých do 10° z tvarovaných poplastovaných lišt pro mPVC okapnice rš 250 mm</t>
  </si>
  <si>
    <t>1402502833</t>
  </si>
  <si>
    <t>712391171</t>
  </si>
  <si>
    <t>Provedení povlakové krytiny střech plochých do 10° -ostatní práce  provedení vrstvy textilní podkladní</t>
  </si>
  <si>
    <t>484031075</t>
  </si>
  <si>
    <t>Souvrství střechy - HIV mPVC, separace (dl * v)</t>
  </si>
  <si>
    <t>712831101</t>
  </si>
  <si>
    <t>Provedení povlakové krytiny střech samostatným vytažením izolačního povlaku pásy na sucho  na konstrukce převyšující úroveň střechy, AIP, NAIP nebo tkaninou</t>
  </si>
  <si>
    <t>-416662449</t>
  </si>
  <si>
    <t>Souvrství střechy - HIS mPVC, separace (dl * v)</t>
  </si>
  <si>
    <t>69311068</t>
  </si>
  <si>
    <t>geotextilie netkaná separační, ochranná, filtrační, drenážní PP 300g/m2</t>
  </si>
  <si>
    <t>852230538</t>
  </si>
  <si>
    <t>34,25*1,1 'Přepočtené koeficientem množství</t>
  </si>
  <si>
    <t>712363001</t>
  </si>
  <si>
    <t>Provedení povlakové krytiny střech plochých do 10° fólií  termoplastickou mPVC (měkčené PVC) rozvinutí a natažení fólie v ploše</t>
  </si>
  <si>
    <t>-1422584454</t>
  </si>
  <si>
    <t>Souvrství střechy - HIV mPVC (dl * v)</t>
  </si>
  <si>
    <t>712363003</t>
  </si>
  <si>
    <t>Provedení povlakové krytiny střech plochých do 10° fólií  termoplastickou mPVC (měkčené PVC) vytvoření spoje dvou pásů fólií horkovzdušným navařením</t>
  </si>
  <si>
    <t>-520217859</t>
  </si>
  <si>
    <t>712861705</t>
  </si>
  <si>
    <t>Provedení povlakové krytiny střech samostatným vytažením izolačního povlaku fólií  na konstrukce převyšující úroveň střechy, přilepenou se svařovanými spoji</t>
  </si>
  <si>
    <t>-1943828521</t>
  </si>
  <si>
    <t>Souvrství střechy - HIS mPVC (dl * v)</t>
  </si>
  <si>
    <t>28322041</t>
  </si>
  <si>
    <t>fólie hydroizolační střešní mPVC mechanicky kotvená tl 1,5mm barevná</t>
  </si>
  <si>
    <t>-2083965369</t>
  </si>
  <si>
    <t>712998005</t>
  </si>
  <si>
    <t>Provedení povlakové krytiny střech - ostatní práce  montáž odvodňovacího prvku atikového chrliče z PVC na dešťovou vodu DN 125</t>
  </si>
  <si>
    <t>-1533778378</t>
  </si>
  <si>
    <t>28342471</t>
  </si>
  <si>
    <t>chrlič atikový DN 125 s manžetou pro hydroizolaci z PVC-P</t>
  </si>
  <si>
    <t>869189943</t>
  </si>
  <si>
    <t>998712101</t>
  </si>
  <si>
    <t>Přesun hmot pro povlakové krytiny stanovený z hmotnosti přesunovaného materiálu vodorovná dopravní vzdálenost do 50 m v objektech výšky do 6 m</t>
  </si>
  <si>
    <t>1168122908</t>
  </si>
  <si>
    <t>1867247047</t>
  </si>
  <si>
    <t>Základová deska - TIV (dl * š)</t>
  </si>
  <si>
    <t>1912867573</t>
  </si>
  <si>
    <t>30,875*1,1 'Přepočtené koeficientem množství</t>
  </si>
  <si>
    <t>-735416167</t>
  </si>
  <si>
    <t>(5,35*2+7,10*2)*0,75</t>
  </si>
  <si>
    <t>-1828402199</t>
  </si>
  <si>
    <t>18,675*1,1 'Přepočtené koeficientem množství</t>
  </si>
  <si>
    <t>606935153</t>
  </si>
  <si>
    <t>762361312</t>
  </si>
  <si>
    <t>Konstrukční vrstva pod klempířské prvky pro oplechování horních ploch zdí a nadezdívek (atik) z desek dřevoštěpkových šroubovaných do podkladu, tloušťky desky 22 mm</t>
  </si>
  <si>
    <t>1176414494</t>
  </si>
  <si>
    <t>atika - bednění (dl * š)</t>
  </si>
  <si>
    <t>691557362</t>
  </si>
  <si>
    <t>922714386</t>
  </si>
  <si>
    <t>764000K02.1</t>
  </si>
  <si>
    <t>D+M K02 oplechování parapetu z legovaného hliníku rš 200 mm vč. kotvení, doplňků a povrchové úpravy (dle PD)</t>
  </si>
  <si>
    <t>1892496516</t>
  </si>
  <si>
    <t>764000K03.1</t>
  </si>
  <si>
    <t>D+M K03 oplechování atiky z legovaného hliníku rš 260 mm vč. kotvení, doplňků a povrchové úpravy (dle PD)</t>
  </si>
  <si>
    <t>-1782892424</t>
  </si>
  <si>
    <t>764000K04.1</t>
  </si>
  <si>
    <t>D+M K04 ukončovací lišta HI soklu z Pz plechu rš 70 mm vč. kotvení, doplňků a povrchové úpravy (dle PD)</t>
  </si>
  <si>
    <t>1655728921</t>
  </si>
  <si>
    <t>764000K05.1</t>
  </si>
  <si>
    <t>D+M K05 ukončovací lišta HI soklu z Pz plechu rš 105 mm vč. kotvení, doplňků a povrchové úpravy (dle PD)</t>
  </si>
  <si>
    <t>1534312543</t>
  </si>
  <si>
    <t>766000O1.1</t>
  </si>
  <si>
    <t>D+M O1 okno plastové 1000x1500 mm vč. kotvení, doplňků a povrchové úpravy (dle PD)</t>
  </si>
  <si>
    <t>338329561</t>
  </si>
  <si>
    <t>766000O2</t>
  </si>
  <si>
    <t>D+M O3 vstupní dveře plastové 1125x2350 mm vč. kotvení, doplňků a povrchové úpravy (dle PD)</t>
  </si>
  <si>
    <t>574127975</t>
  </si>
  <si>
    <t>766000T01.1</t>
  </si>
  <si>
    <t>D+M T01 parapet plastový š. 200 mm vč. kotvení, doplňků a povrchové úpravy (dle PD)</t>
  </si>
  <si>
    <t>775574294</t>
  </si>
  <si>
    <t>767000V01</t>
  </si>
  <si>
    <t>D+M V01 garážová sekční vrata vč. kotvení, doplňků a povrchové úpravy (dle PD)</t>
  </si>
  <si>
    <t>913058614</t>
  </si>
  <si>
    <t>767000OV01</t>
  </si>
  <si>
    <t>D+M OV01 liniový vysychací žlab dl. 4000 mm a š. 150 mm vč. kotvení, doplňků a povrchové úpravy (dle PD)</t>
  </si>
  <si>
    <t>-825033737</t>
  </si>
  <si>
    <t>767000Z01</t>
  </si>
  <si>
    <t>D+M Z01 větrací mřížka 200x200 mm vč. kotvení, doplňků a povrchové úpravy (dle PD)</t>
  </si>
  <si>
    <t>354768802</t>
  </si>
  <si>
    <t>76700RV01</t>
  </si>
  <si>
    <t>D+M RV01 revizní dvířka 200x300 mm vč. kotvení a doplňků (dle PD)</t>
  </si>
  <si>
    <t>-1354507622</t>
  </si>
  <si>
    <t>-366413693</t>
  </si>
  <si>
    <t>-892274223</t>
  </si>
  <si>
    <t>-480876363</t>
  </si>
  <si>
    <t>-462943782</t>
  </si>
  <si>
    <t>Malba stěn (dl * v) - otvory (š * v)</t>
  </si>
  <si>
    <t>(4,75*2+6,50*2)*2,75</t>
  </si>
  <si>
    <t>1696382826</t>
  </si>
  <si>
    <t>1565688325</t>
  </si>
  <si>
    <t>03.02 - Elektroinstalace</t>
  </si>
  <si>
    <t>Pol98</t>
  </si>
  <si>
    <t>Montáž vodiče H07V-K (CYA), 16 mm2, uloženého pevně, včetně dodávky vodiče</t>
  </si>
  <si>
    <t>Pol99</t>
  </si>
  <si>
    <t>Distanční držáky - rovné provedení</t>
  </si>
  <si>
    <t>Pol100</t>
  </si>
  <si>
    <t>Pol101</t>
  </si>
  <si>
    <t>Montáž uzemňovacího vedení v zemi, včetně svorek, propojení a izolace spojů, z drátů ocelových pozinkovaných  (FeZn),  , včetně dodávky drátu průměru 10 mm</t>
  </si>
  <si>
    <t>Pol102</t>
  </si>
  <si>
    <t>Pol103</t>
  </si>
  <si>
    <t>Montáž zásuvky průmyslové včetně zapojení, IP 44, provedení 3P+N+PE, 16 A</t>
  </si>
  <si>
    <t>Pol104</t>
  </si>
  <si>
    <t>Zásuvka 400V, 5P, 16A, zapuštěná</t>
  </si>
  <si>
    <t>Pol105</t>
  </si>
  <si>
    <t>Montáž spínače nástěnného pro prostředí venkovní a mokré včetně zapojení a dodávky spínače, sériového,  , řazení 5</t>
  </si>
  <si>
    <t>Pol106</t>
  </si>
  <si>
    <t>LED LINEÁRNÍ SVÍTDLO ZÁVĚSNÉ STROPNÍ, min. 4 400 lm, IP 66 (TYPA A1)</t>
  </si>
  <si>
    <t>Pol107</t>
  </si>
  <si>
    <t>LED SVÍTIDLO PŘISAZENÉ NÁSTĚNNÉ/STROPNÍ , INTERNÍ POHYBOVÉ ČIDLO, min.4600lm, Ra&gt;80, min.IP44 (TYP, A2.1)</t>
  </si>
  <si>
    <t>Pol108</t>
  </si>
  <si>
    <t>Montáž krabice plastové odbočné, čtvercové, o rozměru 150 x 150 mm, hloubky 77 mm, s víčkem a svorkovnicí, do zdiva, se zapojením, včetně dodávky</t>
  </si>
  <si>
    <t>Pol109</t>
  </si>
  <si>
    <t>Připojení svorkovnice ekvipotenciální, včetně dodávky svorkovnice šířky 126 mm, výšky 50 mm, hloubky 60 mm</t>
  </si>
  <si>
    <t>Pol110</t>
  </si>
  <si>
    <t>Elektroinstalační krabice do země IP 68</t>
  </si>
  <si>
    <t>Pol111</t>
  </si>
  <si>
    <t>Rozvaděč RZ dle projektové dokumentace včetně dodávky a montáže</t>
  </si>
  <si>
    <t>Pol112</t>
  </si>
  <si>
    <t>Pol113</t>
  </si>
  <si>
    <t>Pol114</t>
  </si>
  <si>
    <t>Montáž trubky ohebné, z PVC, uložené pod omítku, vnější průměr 25 mm, mech. pevnost 750 N/5 cm, včetně dodávky materiálu</t>
  </si>
  <si>
    <t>Pol115</t>
  </si>
  <si>
    <t>Montáž trubky ohebné, z PVC, uložené pod omítku, vnější průměr 50 mm, mech. pevnost 750 N/5 cm, včetně dodávky materiálu</t>
  </si>
  <si>
    <t>Pol116</t>
  </si>
  <si>
    <t>Výkop kabelové rýhy 35/80 cm  hor.4, strojní výkop rýhy</t>
  </si>
  <si>
    <t>Pol117</t>
  </si>
  <si>
    <t>Vytýčení kabelové trasy ve volném terénu</t>
  </si>
  <si>
    <t>Pol118</t>
  </si>
  <si>
    <t>Zához rýhy 35/40 cm, hornina třídy 4</t>
  </si>
  <si>
    <t>Pol119</t>
  </si>
  <si>
    <t>Pol120</t>
  </si>
  <si>
    <t>03.03 - Zdravotechnika</t>
  </si>
  <si>
    <t>D1 - Vnitřní kanalizace</t>
  </si>
  <si>
    <t>D2 - Vnitřní vodovod</t>
  </si>
  <si>
    <t>D3 - Vedlejší náklady</t>
  </si>
  <si>
    <t>Pol402</t>
  </si>
  <si>
    <t>Vtok střešní HL64H, ploché střechy vodor. odtok živičný pás, bez el. ohřevu D 75/110 mm</t>
  </si>
  <si>
    <t>Pol403</t>
  </si>
  <si>
    <t>Vyvedení a upevnění výpustek DN 20</t>
  </si>
  <si>
    <t>Pol404</t>
  </si>
  <si>
    <t>Kohout vod.kul.zahradní,IVAR FIV.08003 DN20 x DN25</t>
  </si>
  <si>
    <t>2+2</t>
  </si>
  <si>
    <t>Pol405</t>
  </si>
  <si>
    <t>Pol406</t>
  </si>
  <si>
    <t>SO.04 - Přípojky</t>
  </si>
  <si>
    <t>D2 - Základy a zvláštní zakládání</t>
  </si>
  <si>
    <t>D3 - Vodovodní přípojka</t>
  </si>
  <si>
    <t>D4 - Potrubí z trub z plastických hmot</t>
  </si>
  <si>
    <t>D5 - Venkovní plynovod</t>
  </si>
  <si>
    <t>D6 - Ostatní konstrukce na trubním vedení</t>
  </si>
  <si>
    <t>D7 - Staveništní přesun hmot</t>
  </si>
  <si>
    <t>Pol179</t>
  </si>
  <si>
    <t>Hloubení nezapaž. jam hor.3 do 50 m3, STROJNĚ</t>
  </si>
  <si>
    <t>Pol180</t>
  </si>
  <si>
    <t>Příplatek za lepivost - hloubení nezap.jam v hor.3</t>
  </si>
  <si>
    <t>Pol181</t>
  </si>
  <si>
    <t>Hloubení rýh š.do 200 cm hor.3 do 1000m3,STROJNĚ</t>
  </si>
  <si>
    <t>Pol182</t>
  </si>
  <si>
    <t>Přípl.za lepivost,hloubení rýh 200cm,hor.3,STROJNĚ</t>
  </si>
  <si>
    <t>Pol183</t>
  </si>
  <si>
    <t>Pažení a rozepření stěn rýh - příložné - hl.do 2 m</t>
  </si>
  <si>
    <t>Pol184</t>
  </si>
  <si>
    <t>Odstranění pažení stěn rýh - příložné - hl. do 2 m</t>
  </si>
  <si>
    <t>Pol185</t>
  </si>
  <si>
    <t>Odstranění rozepření stěn - příložné - hl. do 4 m</t>
  </si>
  <si>
    <t>Pol186</t>
  </si>
  <si>
    <t>Svislé přemístění výkopku z hor.1-4 do 2,5 m</t>
  </si>
  <si>
    <t>Pol187</t>
  </si>
  <si>
    <t>Vodorovné přemístění výkopku z hor.1-4 do 10000 m</t>
  </si>
  <si>
    <t>Pol188</t>
  </si>
  <si>
    <t>Příplatek k vod. přemístění hor.1-4 za další 1 km</t>
  </si>
  <si>
    <t>Pol189</t>
  </si>
  <si>
    <t>Nakládání výkopku z hor.1-4 v množství do 100 m3</t>
  </si>
  <si>
    <t>Pol190</t>
  </si>
  <si>
    <t>Uložení sypaniny na skl.-sypanina na výšku přes 2m</t>
  </si>
  <si>
    <t>Pol191</t>
  </si>
  <si>
    <t>Zásyp jam, rýh, šachet se zhutněním</t>
  </si>
  <si>
    <t>Pol192</t>
  </si>
  <si>
    <t>Obsyp potrubí bez prohození sypaniny s dodáním štěrkopísku frakce 0 - 22 mm</t>
  </si>
  <si>
    <t>Pol193</t>
  </si>
  <si>
    <t>Poplatek za skládku horniny 1- 4</t>
  </si>
  <si>
    <t>Základy a zvláštní zakládání</t>
  </si>
  <si>
    <t>Pol194</t>
  </si>
  <si>
    <t>Dobetonování prefabrikovaných konstrukcí betonem třídy C 25/30</t>
  </si>
  <si>
    <t>Pol195</t>
  </si>
  <si>
    <t>Lože pod potrubí z kameniva těženého 0 - 4 mm</t>
  </si>
  <si>
    <t>Vodovodní přípojka</t>
  </si>
  <si>
    <t>Pol196</t>
  </si>
  <si>
    <t>Příplatek za montáž vodovodních přípojek DN 32-80</t>
  </si>
  <si>
    <t>Pol197</t>
  </si>
  <si>
    <t>Montáž navrtávacích pasů DN 80</t>
  </si>
  <si>
    <t>Pol198</t>
  </si>
  <si>
    <t>Montáž šachty vodoměrné a revizní plastové hranaté</t>
  </si>
  <si>
    <t>Pol199</t>
  </si>
  <si>
    <t>Osazení poklopů litinových šoupátkových</t>
  </si>
  <si>
    <t>Pol200</t>
  </si>
  <si>
    <t>Montáž souprav zemních</t>
  </si>
  <si>
    <t>Pol201</t>
  </si>
  <si>
    <t>Sestava BRUSE s ventily Qn 6 DN 32-32</t>
  </si>
  <si>
    <t>Pol202</t>
  </si>
  <si>
    <t>Vodovodní přípojka z trub polyetylénových D 40-63 hloubka 1,2 m</t>
  </si>
  <si>
    <t>Pol203</t>
  </si>
  <si>
    <t>Příplatek za trasu ve vozovce živičné při šířce rýhy do 1,0 m</t>
  </si>
  <si>
    <t>Pol204</t>
  </si>
  <si>
    <t>Šachta vodoměrná BIOREAL VŠ HS v. 1500 mm</t>
  </si>
  <si>
    <t>Pol205</t>
  </si>
  <si>
    <t>HAWLE poklop uliční šoupátkový 1750  - voda</t>
  </si>
  <si>
    <t>Pol206</t>
  </si>
  <si>
    <t>Pas navrtávací HOD508- kul.kohout DN80-500,G11/4" pro potrubí z oceli, betonu a litiny</t>
  </si>
  <si>
    <t>Pol207</t>
  </si>
  <si>
    <t>HAWLE souprava zemní tuhá 9000E1 DN 100, 1,5m</t>
  </si>
  <si>
    <t>Potrubí z trub z plastických hmot</t>
  </si>
  <si>
    <t>Pol208</t>
  </si>
  <si>
    <t>Montáž trubek polyetylenových ve výkopu d 32 mm</t>
  </si>
  <si>
    <t>Pol209</t>
  </si>
  <si>
    <t>Montáž trubek polyetylenových ve výkopu d 40 mm</t>
  </si>
  <si>
    <t>Pol210</t>
  </si>
  <si>
    <t>Montáž trub z plastu, gumový kroužek, DN 150 včetně dodávky trub PVC hrdlových 125x3,2x5000</t>
  </si>
  <si>
    <t>Pol211</t>
  </si>
  <si>
    <t>Montáž trub z plastu, gumový kroužek, DN 150 včetně dodávky trub PVC hrdlových 160x4,0x5000</t>
  </si>
  <si>
    <t>Pol212</t>
  </si>
  <si>
    <t>Montáž trub z plastu, gumový kroužek, DN 200 včetně dodávky trub PVC hrdlových 200x4,9x5000</t>
  </si>
  <si>
    <t>Pol213</t>
  </si>
  <si>
    <t>Montáž tvarovek jednoos. plast. gum.kroužek DN 150</t>
  </si>
  <si>
    <t>Pol214</t>
  </si>
  <si>
    <t>Montáž tvarovek jednoos. plast. gum.kroužek DN 200</t>
  </si>
  <si>
    <t>Pol215</t>
  </si>
  <si>
    <t>Trubka tlaková PE HD (PE100) d 32 x 3,0 mm PN 16</t>
  </si>
  <si>
    <t>Pol216</t>
  </si>
  <si>
    <t>Trubka tlaková PE HD (PE100) d 40 x 3,7 mm PN 16</t>
  </si>
  <si>
    <t>Pol217</t>
  </si>
  <si>
    <t>Koleno kanalizační KGB 160/ 45° PVC</t>
  </si>
  <si>
    <t>Pol218</t>
  </si>
  <si>
    <t>Koleno kanalizační KGB 200/ 45° PVC</t>
  </si>
  <si>
    <t>Venkovní plynovod</t>
  </si>
  <si>
    <t>Pol219</t>
  </si>
  <si>
    <t>Vodič signalizační CYY 2,5 mm2</t>
  </si>
  <si>
    <t>Pol220</t>
  </si>
  <si>
    <t>Montáž trub z plastických hmot PE, PP, 32 x 2,9</t>
  </si>
  <si>
    <t>Pol221</t>
  </si>
  <si>
    <t>Montáž trub z plastických hmot PE, PP, 40 x 3,6</t>
  </si>
  <si>
    <t>Pol222</t>
  </si>
  <si>
    <t>Montáž trub z plastických hmot PE, PP, 50 x 4,5</t>
  </si>
  <si>
    <t>Pol223</t>
  </si>
  <si>
    <t>Hlavní tlaková zkouška vzduchem 0,6 MPa, DN 50</t>
  </si>
  <si>
    <t>27,0+19,0+5,5</t>
  </si>
  <si>
    <t>Pol224</t>
  </si>
  <si>
    <t>Fólie výstražná z PVC, šířka 33 cm</t>
  </si>
  <si>
    <t>Pol225</t>
  </si>
  <si>
    <t>HZS Práce v tarifní třídě 8</t>
  </si>
  <si>
    <t>Pol226</t>
  </si>
  <si>
    <t>Trubka tlaková plyn d 32x3,0 mm PE100 SDR 11 dl. 100 m</t>
  </si>
  <si>
    <t>Pol227</t>
  </si>
  <si>
    <t>Trubka tlaková plyn d 40x3,7 mm PE100 SDR 11 dl. 100 m</t>
  </si>
  <si>
    <t>Pol228</t>
  </si>
  <si>
    <t>Trubka tlaková plyn d 50 x 4,6 mm PE100 SDR 11 dl. 100 m</t>
  </si>
  <si>
    <t>Ostatní konstrukce na trubním vedení</t>
  </si>
  <si>
    <t>Pol229</t>
  </si>
  <si>
    <t>Žlab odvodňovací ACO N 100, dl. 1000 mm, A15, B125</t>
  </si>
  <si>
    <t>Pol230</t>
  </si>
  <si>
    <t>Žlab odvodňovací ACO N 100 dl. 500 mm, A 15, B 125</t>
  </si>
  <si>
    <t>Pol231</t>
  </si>
  <si>
    <t>Žlabová vpust ACO N 100, dl. 500 mm, A15, B125 dlouhý tvar</t>
  </si>
  <si>
    <t>Pol232</t>
  </si>
  <si>
    <t>Čelo žlabu ACO DRAIN N 100 plné</t>
  </si>
  <si>
    <t>Pol233</t>
  </si>
  <si>
    <t>Čelo žlabu ACO DRAIN N 100 výtokové DN 100</t>
  </si>
  <si>
    <t>Pol234</t>
  </si>
  <si>
    <t>Krycí rošt ACO DRAIN N100 zatížení A 15 dl.1000 mm můstkový, pozink. ocel</t>
  </si>
  <si>
    <t>Pol235</t>
  </si>
  <si>
    <t>Krycí rošt ACO DRAIN N100 zatížení A 15 dl. 500 mm můstkový pozink. ocel</t>
  </si>
  <si>
    <t>Pol236</t>
  </si>
  <si>
    <t>Krycí rošt ACO DRAIN N100 zatížení C 250 dl.500 mm můstkový, grafitová tvárná litina</t>
  </si>
  <si>
    <t>Pol237</t>
  </si>
  <si>
    <t>Aretace roštu ACO DRAIN N100 A15 pozink. ocel</t>
  </si>
  <si>
    <t>Pol238</t>
  </si>
  <si>
    <t>Aretace roštu ACO DRAIN N100 C250</t>
  </si>
  <si>
    <t>Pol239</t>
  </si>
  <si>
    <t>Tlaková zkouška vodovodního potrubí DN 80</t>
  </si>
  <si>
    <t>Pol240</t>
  </si>
  <si>
    <t>Desinfekce vodovodního potrubí DN 70</t>
  </si>
  <si>
    <t>Pol241</t>
  </si>
  <si>
    <t>Zkouška těsnosti kanalizace DN do 125, vodou</t>
  </si>
  <si>
    <t>Pol242</t>
  </si>
  <si>
    <t>Zkouška těsnosti kanalizace DN do 200, vodou</t>
  </si>
  <si>
    <t>27,5+4</t>
  </si>
  <si>
    <t>Pol243</t>
  </si>
  <si>
    <t>Zabezpečení konců kanal. potrubí DN do 200, vodou</t>
  </si>
  <si>
    <t>úsek</t>
  </si>
  <si>
    <t>Pol244</t>
  </si>
  <si>
    <t>Osazení plastové šachty revizní prům.425 mm, Wavin</t>
  </si>
  <si>
    <t>Pol245</t>
  </si>
  <si>
    <t>Oprava-propoj.dosavadního potrubí litinového DN150</t>
  </si>
  <si>
    <t>Pol246</t>
  </si>
  <si>
    <t>Oprava-propoj.dosavadního potrubí litinového DN200</t>
  </si>
  <si>
    <t>Pol247</t>
  </si>
  <si>
    <t>Lapač střešních splavenin PP HL660 D 110 mm</t>
  </si>
  <si>
    <t>Pol249</t>
  </si>
  <si>
    <t>Odvodňovací liniový systém - žlaby z polymerbetonu, s ochranou hran pozinkovanou ocelí světlá šířka 150 mm krycí rošt mřížkový pozink. ocel, délky 1000 mm, -, zatížení B 125,</t>
  </si>
  <si>
    <t>Pol250</t>
  </si>
  <si>
    <t>Odvodňovací liniový systém - žlaby z polymerbetonu, s ochranou hran pozinkovanou ocelí světlá šířka 150 mm krycí rošt mřížkový pozink. ocel, délky 500 mm, -, zatížení B 125</t>
  </si>
  <si>
    <t>Pol251</t>
  </si>
  <si>
    <t>Odvodňovací liniový systém - žlaby z polymerbetonu, s ochranou hran pozinkovanou ocelí světlá šířka 150 mm krycí rošt tvárná litina, zatížení E 600, -</t>
  </si>
  <si>
    <t>Pol252</t>
  </si>
  <si>
    <t>Šachta, D 400 mm, dl.šach.roury 1,5 m, přímá</t>
  </si>
  <si>
    <t>Staveništní přesun hmot</t>
  </si>
  <si>
    <t>Pol253</t>
  </si>
  <si>
    <t>Přesun hmot, trubní vedení plastová, otevř. výkop</t>
  </si>
  <si>
    <t>Pol254</t>
  </si>
  <si>
    <t>Pol255</t>
  </si>
  <si>
    <t>Vytyčení inženýrských sítí</t>
  </si>
  <si>
    <t>Pol256</t>
  </si>
  <si>
    <t>Pol257</t>
  </si>
  <si>
    <t>Pol258</t>
  </si>
  <si>
    <t>Pol259</t>
  </si>
  <si>
    <t>Geodetické zaměření skutečného provedení</t>
  </si>
  <si>
    <t>SO.99 - VRN</t>
  </si>
  <si>
    <t>VRN - Vedlejší rozpočtové náklady</t>
  </si>
  <si>
    <t>Vedlejší rozpočtové náklady</t>
  </si>
  <si>
    <t>VRN000X1</t>
  </si>
  <si>
    <t>476347629</t>
  </si>
  <si>
    <t>VRN000X2</t>
  </si>
  <si>
    <t>Ztížené provozní vlivy</t>
  </si>
  <si>
    <t>-182755679</t>
  </si>
  <si>
    <t>VRN000X3</t>
  </si>
  <si>
    <t>Přesun kapacit</t>
  </si>
  <si>
    <t>-483253578</t>
  </si>
  <si>
    <t>VRN000X4</t>
  </si>
  <si>
    <t>Inženýrská činnost</t>
  </si>
  <si>
    <t>1693133034</t>
  </si>
  <si>
    <t>SEZNAM FIGUR</t>
  </si>
  <si>
    <t>Výměra</t>
  </si>
  <si>
    <t xml:space="preserve"> SO.01/ 01.02</t>
  </si>
  <si>
    <t>Použití figury:</t>
  </si>
  <si>
    <t>Hloubení jam nezapažených v hornině třídy těžitelnosti I, skupiny 3 objem do 500 m3 strojně</t>
  </si>
  <si>
    <t>Vodorovné přemístění do 50 m výkopku/sypaniny z horniny třídy těžitelnosti I, skupiny 1 až 3</t>
  </si>
  <si>
    <t>Vodorovné přemístění do 10000 m výkopku/sypaniny z horniny třídy těžitelnosti I, skupiny 1 až 3</t>
  </si>
  <si>
    <t>Příplatek k vodorovnému přemístění výkopku/sypaniny z horniny třídy těžitelnosti I, skupiny 1 až 3 ZKD 1000 m přes 10000 m</t>
  </si>
  <si>
    <t>Nakládání výkopku z hornin třídy těžitelnosti I, skupiny 1 až 3 přes 100 m3</t>
  </si>
  <si>
    <t>Uložení sypaniny na skládky nebo meziskládky</t>
  </si>
  <si>
    <t>obklad_cem_stěr_pl</t>
  </si>
  <si>
    <t>Montáž obkladů vnitřních keramických hladkých do 25 ks/m2 lepených flexibilním lepidlem</t>
  </si>
  <si>
    <t>Izolace proti podpovrchové a tlakové vodě svislá těsnicí hmotou dvousložkovou na bázi cementu</t>
  </si>
  <si>
    <t>Nátěr penetrační na stěnu</t>
  </si>
  <si>
    <t>Čištění vnitřních ploch stěn po provedení obkladu chemickými prostředky</t>
  </si>
  <si>
    <t>obklad_keram_pl_1</t>
  </si>
  <si>
    <t>Zásyp jam, šachet rýh nebo kolem objektů sypaninou se zhutněním</t>
  </si>
  <si>
    <t>Hloubení rýh nezapažených š do 2000 mm v hornině třídy těžitelnosti I, skupiny 3 objem do 500 m3 strojně</t>
  </si>
  <si>
    <t>Podlahy spárování silikonem</t>
  </si>
  <si>
    <t>Obvodová dilatace podlahovým páskem z pěnového PE s fólií mezi stěnou a mazaninou nebo potěrem v 80 mm</t>
  </si>
  <si>
    <t>Izolace těsnícími pásy mezi podlahou a stěnou</t>
  </si>
  <si>
    <t>Montáž podlah keramických hladkých lepených flexibilním lepidlem do 12 ks/ m2</t>
  </si>
  <si>
    <t>Potěr cementový samonivelační litý C20 tl do 50 mm</t>
  </si>
  <si>
    <t>Příplatek k cementovému samonivelačnímu litému potěru C20 ZKD 5 mm tloušťky přes 50 mm</t>
  </si>
  <si>
    <t>Separační vrstva z PE fólie</t>
  </si>
  <si>
    <t>Izolace proti podpovrchové a tlakové vodě vodorovná těsnicí hmotou dvousložkovou na bázi cementu</t>
  </si>
  <si>
    <t>Montáž izolace tepelné podlah volně kladenými rohožemi, pásy, dílci, deskami 2 vrstvy</t>
  </si>
  <si>
    <t>Samonivelační stěrka podlah pevnosti 20 MPa tl 5 mm</t>
  </si>
  <si>
    <t>Nátěr penetrační na podlahu</t>
  </si>
  <si>
    <t>Montáž soklů z dlaždic keramických rovných flexibilní lepidlo v do 90 mm</t>
  </si>
  <si>
    <t>Montáž soklíku ze dřeva tvrdého nebo měkkého připevněného vruty s přetmelením</t>
  </si>
  <si>
    <t>Montáž podlah plovoucích z lamel dýhovaných a laminovaných lepených v drážce š dílce do 150 mm</t>
  </si>
  <si>
    <t>Potěr cementový samonivelační litý C20 tl do 45 mm</t>
  </si>
  <si>
    <t>Mazanina tl do 120 mm z betonu prostého bez zvýšených nároků na prostředí tř. C 25/30</t>
  </si>
  <si>
    <t>Výztuž mazanin svařovanými sítěmi Kari</t>
  </si>
  <si>
    <t xml:space="preserve"> SO.02</t>
  </si>
  <si>
    <t>chodník_pl</t>
  </si>
  <si>
    <t>parkoviště_pl</t>
  </si>
  <si>
    <t>Kladení betonové dlažby komunikací pro pěší do lože z kameniva vel do 0,09 m2 plochy do 100 m2</t>
  </si>
  <si>
    <t>Sejmutí ornice plochy do 500 m2 tl vrstvy do 200 mm strojně</t>
  </si>
  <si>
    <t>Vodorovné přemístění do 100 m bez naložení výkopku ze zemin schopných zúrodnění</t>
  </si>
  <si>
    <t>Podklad nebo podsyp ze štěrkopísku ŠP tl 200 mm</t>
  </si>
  <si>
    <t>Podklad ze štěrkodrtě ŠD tl 200 mm</t>
  </si>
  <si>
    <t>Kladení zámkové dlažby pozemních komunikací tl 80 mm skupiny A pl do 300 m2</t>
  </si>
  <si>
    <t>Podklad ze štěrkodrtě ŠD tl 150 mm</t>
  </si>
  <si>
    <t>Podklad nebo podsyp ze štěrkopísku ŠP tl 100 mm</t>
  </si>
  <si>
    <t>Podklad z kameniva hrubého drceného vel. 8-16 mm tl 150 mm</t>
  </si>
  <si>
    <t xml:space="preserve"> SO.03/ 03.01</t>
  </si>
  <si>
    <t>Hloubení jam nezapažených v hornině třídy těžitelnosti I, skupiny 3 objem do 20 m3 strojně</t>
  </si>
  <si>
    <t>Hloubení rýh nezapažených š do 2000 mm v hornině třídy těžitelnosti I, skupiny 3 objem do 50 m3 strojně</t>
  </si>
  <si>
    <t>Nakládání výkopku z hornin třídy těžitelnosti I, skupiny 1 až 3 do 100 m3</t>
  </si>
  <si>
    <t>skl_B11_pl</t>
  </si>
  <si>
    <t>skl_D11_pl</t>
  </si>
  <si>
    <t>skl_D21_pl</t>
  </si>
  <si>
    <t>skl_K11_pl</t>
  </si>
  <si>
    <t>skl_K12_pl</t>
  </si>
  <si>
    <t>skl_K21_pl</t>
  </si>
  <si>
    <t>skl_S2a_pl</t>
  </si>
  <si>
    <t>skl_S2bcd_atika</t>
  </si>
  <si>
    <t>skl_S2bcd_pl</t>
  </si>
  <si>
    <t>skl_S2e_atika</t>
  </si>
  <si>
    <t>skl_S2e_pl</t>
  </si>
  <si>
    <t>skl_S2fg_atika</t>
  </si>
  <si>
    <t>Provedení povlakové krytiny vytažením na konstrukce pásy na sucho AIP, NAIP nebo tkaninou</t>
  </si>
  <si>
    <t>skl_S2fg_pl</t>
  </si>
  <si>
    <t>Provedení povlakové krytiny střech do 10° podkladní textilní vrstvy</t>
  </si>
  <si>
    <t>skl_S4_pl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</si>
</sst>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22" xfId="0" applyFont="1" applyFill="1" applyBorder="1" applyAlignment="1" applyProtection="1">
      <alignment horizontal="left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37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39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59.2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56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58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57</v>
      </c>
      <c r="AI60" s="43"/>
      <c r="AJ60" s="43"/>
      <c r="AK60" s="43"/>
      <c r="AL60" s="43"/>
      <c r="AM60" s="65" t="s">
        <v>58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59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60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57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58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57</v>
      </c>
      <c r="AI75" s="43"/>
      <c r="AJ75" s="43"/>
      <c r="AK75" s="43"/>
      <c r="AL75" s="43"/>
      <c r="AM75" s="65" t="s">
        <v>58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61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20MT020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Sociální byty - Suchohrdly u Miroslavi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Suchohrdly u Miroslavi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18. 2. 2020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Obec Suchohrdly u Miroslavi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Babka &amp; Šuchma s.r.o.</v>
      </c>
      <c r="AN89" s="72"/>
      <c r="AO89" s="72"/>
      <c r="AP89" s="72"/>
      <c r="AQ89" s="41"/>
      <c r="AR89" s="45"/>
      <c r="AS89" s="82" t="s">
        <v>62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25.6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36</v>
      </c>
      <c r="AJ90" s="41"/>
      <c r="AK90" s="41"/>
      <c r="AL90" s="41"/>
      <c r="AM90" s="81" t="str">
        <f>IF(E20="","",E20)</f>
        <v>STAGA stavební agentura s.r.o.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63</v>
      </c>
      <c r="D92" s="95"/>
      <c r="E92" s="95"/>
      <c r="F92" s="95"/>
      <c r="G92" s="95"/>
      <c r="H92" s="96"/>
      <c r="I92" s="97" t="s">
        <v>64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65</v>
      </c>
      <c r="AH92" s="95"/>
      <c r="AI92" s="95"/>
      <c r="AJ92" s="95"/>
      <c r="AK92" s="95"/>
      <c r="AL92" s="95"/>
      <c r="AM92" s="95"/>
      <c r="AN92" s="97" t="s">
        <v>66</v>
      </c>
      <c r="AO92" s="95"/>
      <c r="AP92" s="99"/>
      <c r="AQ92" s="100" t="s">
        <v>67</v>
      </c>
      <c r="AR92" s="45"/>
      <c r="AS92" s="101" t="s">
        <v>68</v>
      </c>
      <c r="AT92" s="102" t="s">
        <v>69</v>
      </c>
      <c r="AU92" s="102" t="s">
        <v>70</v>
      </c>
      <c r="AV92" s="102" t="s">
        <v>71</v>
      </c>
      <c r="AW92" s="102" t="s">
        <v>72</v>
      </c>
      <c r="AX92" s="102" t="s">
        <v>73</v>
      </c>
      <c r="AY92" s="102" t="s">
        <v>74</v>
      </c>
      <c r="AZ92" s="102" t="s">
        <v>75</v>
      </c>
      <c r="BA92" s="102" t="s">
        <v>76</v>
      </c>
      <c r="BB92" s="102" t="s">
        <v>77</v>
      </c>
      <c r="BC92" s="102" t="s">
        <v>78</v>
      </c>
      <c r="BD92" s="103" t="s">
        <v>79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80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ROUND(AG95+AG105+AG106+AG110+AG111,2)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ROUND(AS95+AS105+AS106+AS110+AS111,2)</f>
        <v>0</v>
      </c>
      <c r="AT94" s="115">
        <f>ROUND(SUM(AV94:AW94),2)</f>
        <v>0</v>
      </c>
      <c r="AU94" s="116">
        <f>ROUND(AU95+AU105+AU106+AU110+AU111,5)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ROUND(AZ95+AZ105+AZ106+AZ110+AZ111,2)</f>
        <v>0</v>
      </c>
      <c r="BA94" s="115">
        <f>ROUND(BA95+BA105+BA106+BA110+BA111,2)</f>
        <v>0</v>
      </c>
      <c r="BB94" s="115">
        <f>ROUND(BB95+BB105+BB106+BB110+BB111,2)</f>
        <v>0</v>
      </c>
      <c r="BC94" s="115">
        <f>ROUND(BC95+BC105+BC106+BC110+BC111,2)</f>
        <v>0</v>
      </c>
      <c r="BD94" s="117">
        <f>ROUND(BD95+BD105+BD106+BD110+BD111,2)</f>
        <v>0</v>
      </c>
      <c r="BE94" s="6"/>
      <c r="BS94" s="118" t="s">
        <v>81</v>
      </c>
      <c r="BT94" s="118" t="s">
        <v>82</v>
      </c>
      <c r="BU94" s="119" t="s">
        <v>83</v>
      </c>
      <c r="BV94" s="118" t="s">
        <v>84</v>
      </c>
      <c r="BW94" s="118" t="s">
        <v>5</v>
      </c>
      <c r="BX94" s="118" t="s">
        <v>85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86</v>
      </c>
      <c r="E95" s="122"/>
      <c r="F95" s="122"/>
      <c r="G95" s="122"/>
      <c r="H95" s="122"/>
      <c r="I95" s="123"/>
      <c r="J95" s="122" t="s">
        <v>87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ROUND(SUM(AG96:AG104),2)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88</v>
      </c>
      <c r="AR95" s="127"/>
      <c r="AS95" s="128">
        <f>ROUND(SUM(AS96:AS104),2)</f>
        <v>0</v>
      </c>
      <c r="AT95" s="129">
        <f>ROUND(SUM(AV95:AW95),2)</f>
        <v>0</v>
      </c>
      <c r="AU95" s="130">
        <f>ROUND(SUM(AU96:AU104),5)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ROUND(SUM(AZ96:AZ104),2)</f>
        <v>0</v>
      </c>
      <c r="BA95" s="129">
        <f>ROUND(SUM(BA96:BA104),2)</f>
        <v>0</v>
      </c>
      <c r="BB95" s="129">
        <f>ROUND(SUM(BB96:BB104),2)</f>
        <v>0</v>
      </c>
      <c r="BC95" s="129">
        <f>ROUND(SUM(BC96:BC104),2)</f>
        <v>0</v>
      </c>
      <c r="BD95" s="131">
        <f>ROUND(SUM(BD96:BD104),2)</f>
        <v>0</v>
      </c>
      <c r="BE95" s="7"/>
      <c r="BS95" s="132" t="s">
        <v>81</v>
      </c>
      <c r="BT95" s="132" t="s">
        <v>89</v>
      </c>
      <c r="BU95" s="132" t="s">
        <v>83</v>
      </c>
      <c r="BV95" s="132" t="s">
        <v>84</v>
      </c>
      <c r="BW95" s="132" t="s">
        <v>90</v>
      </c>
      <c r="BX95" s="132" t="s">
        <v>5</v>
      </c>
      <c r="CL95" s="132" t="s">
        <v>1</v>
      </c>
      <c r="CM95" s="132" t="s">
        <v>89</v>
      </c>
    </row>
    <row r="96" spans="1:90" s="4" customFormat="1" ht="16.5" customHeight="1">
      <c r="A96" s="133" t="s">
        <v>91</v>
      </c>
      <c r="B96" s="71"/>
      <c r="C96" s="134"/>
      <c r="D96" s="134"/>
      <c r="E96" s="135" t="s">
        <v>92</v>
      </c>
      <c r="F96" s="135"/>
      <c r="G96" s="135"/>
      <c r="H96" s="135"/>
      <c r="I96" s="135"/>
      <c r="J96" s="134"/>
      <c r="K96" s="135" t="s">
        <v>93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'01.01 - bourací práce'!J32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94</v>
      </c>
      <c r="AR96" s="73"/>
      <c r="AS96" s="138">
        <v>0</v>
      </c>
      <c r="AT96" s="139">
        <f>ROUND(SUM(AV96:AW96),2)</f>
        <v>0</v>
      </c>
      <c r="AU96" s="140">
        <f>'01.01 - bourací práce'!P124</f>
        <v>0</v>
      </c>
      <c r="AV96" s="139">
        <f>'01.01 - bourací práce'!J35</f>
        <v>0</v>
      </c>
      <c r="AW96" s="139">
        <f>'01.01 - bourací práce'!J36</f>
        <v>0</v>
      </c>
      <c r="AX96" s="139">
        <f>'01.01 - bourací práce'!J37</f>
        <v>0</v>
      </c>
      <c r="AY96" s="139">
        <f>'01.01 - bourací práce'!J38</f>
        <v>0</v>
      </c>
      <c r="AZ96" s="139">
        <f>'01.01 - bourací práce'!F35</f>
        <v>0</v>
      </c>
      <c r="BA96" s="139">
        <f>'01.01 - bourací práce'!F36</f>
        <v>0</v>
      </c>
      <c r="BB96" s="139">
        <f>'01.01 - bourací práce'!F37</f>
        <v>0</v>
      </c>
      <c r="BC96" s="139">
        <f>'01.01 - bourací práce'!F38</f>
        <v>0</v>
      </c>
      <c r="BD96" s="141">
        <f>'01.01 - bourací práce'!F39</f>
        <v>0</v>
      </c>
      <c r="BE96" s="4"/>
      <c r="BT96" s="142" t="s">
        <v>95</v>
      </c>
      <c r="BV96" s="142" t="s">
        <v>84</v>
      </c>
      <c r="BW96" s="142" t="s">
        <v>96</v>
      </c>
      <c r="BX96" s="142" t="s">
        <v>90</v>
      </c>
      <c r="CL96" s="142" t="s">
        <v>1</v>
      </c>
    </row>
    <row r="97" spans="1:90" s="4" customFormat="1" ht="16.5" customHeight="1">
      <c r="A97" s="133" t="s">
        <v>91</v>
      </c>
      <c r="B97" s="71"/>
      <c r="C97" s="134"/>
      <c r="D97" s="134"/>
      <c r="E97" s="135" t="s">
        <v>97</v>
      </c>
      <c r="F97" s="135"/>
      <c r="G97" s="135"/>
      <c r="H97" s="135"/>
      <c r="I97" s="135"/>
      <c r="J97" s="134"/>
      <c r="K97" s="135" t="s">
        <v>98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'01.02 - nové konstrukce'!J32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94</v>
      </c>
      <c r="AR97" s="73"/>
      <c r="AS97" s="138">
        <v>0</v>
      </c>
      <c r="AT97" s="139">
        <f>ROUND(SUM(AV97:AW97),2)</f>
        <v>0</v>
      </c>
      <c r="AU97" s="140">
        <f>'01.02 - nové konstrukce'!P144</f>
        <v>0</v>
      </c>
      <c r="AV97" s="139">
        <f>'01.02 - nové konstrukce'!J35</f>
        <v>0</v>
      </c>
      <c r="AW97" s="139">
        <f>'01.02 - nové konstrukce'!J36</f>
        <v>0</v>
      </c>
      <c r="AX97" s="139">
        <f>'01.02 - nové konstrukce'!J37</f>
        <v>0</v>
      </c>
      <c r="AY97" s="139">
        <f>'01.02 - nové konstrukce'!J38</f>
        <v>0</v>
      </c>
      <c r="AZ97" s="139">
        <f>'01.02 - nové konstrukce'!F35</f>
        <v>0</v>
      </c>
      <c r="BA97" s="139">
        <f>'01.02 - nové konstrukce'!F36</f>
        <v>0</v>
      </c>
      <c r="BB97" s="139">
        <f>'01.02 - nové konstrukce'!F37</f>
        <v>0</v>
      </c>
      <c r="BC97" s="139">
        <f>'01.02 - nové konstrukce'!F38</f>
        <v>0</v>
      </c>
      <c r="BD97" s="141">
        <f>'01.02 - nové konstrukce'!F39</f>
        <v>0</v>
      </c>
      <c r="BE97" s="4"/>
      <c r="BT97" s="142" t="s">
        <v>95</v>
      </c>
      <c r="BV97" s="142" t="s">
        <v>84</v>
      </c>
      <c r="BW97" s="142" t="s">
        <v>99</v>
      </c>
      <c r="BX97" s="142" t="s">
        <v>90</v>
      </c>
      <c r="CL97" s="142" t="s">
        <v>1</v>
      </c>
    </row>
    <row r="98" spans="1:90" s="4" customFormat="1" ht="16.5" customHeight="1">
      <c r="A98" s="133" t="s">
        <v>91</v>
      </c>
      <c r="B98" s="71"/>
      <c r="C98" s="134"/>
      <c r="D98" s="134"/>
      <c r="E98" s="135" t="s">
        <v>100</v>
      </c>
      <c r="F98" s="135"/>
      <c r="G98" s="135"/>
      <c r="H98" s="135"/>
      <c r="I98" s="135"/>
      <c r="J98" s="134"/>
      <c r="K98" s="135" t="s">
        <v>101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'01.03 - VZT'!J32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94</v>
      </c>
      <c r="AR98" s="73"/>
      <c r="AS98" s="138">
        <v>0</v>
      </c>
      <c r="AT98" s="139">
        <f>ROUND(SUM(AV98:AW98),2)</f>
        <v>0</v>
      </c>
      <c r="AU98" s="140">
        <f>'01.03 - VZT'!P125</f>
        <v>0</v>
      </c>
      <c r="AV98" s="139">
        <f>'01.03 - VZT'!J35</f>
        <v>0</v>
      </c>
      <c r="AW98" s="139">
        <f>'01.03 - VZT'!J36</f>
        <v>0</v>
      </c>
      <c r="AX98" s="139">
        <f>'01.03 - VZT'!J37</f>
        <v>0</v>
      </c>
      <c r="AY98" s="139">
        <f>'01.03 - VZT'!J38</f>
        <v>0</v>
      </c>
      <c r="AZ98" s="139">
        <f>'01.03 - VZT'!F35</f>
        <v>0</v>
      </c>
      <c r="BA98" s="139">
        <f>'01.03 - VZT'!F36</f>
        <v>0</v>
      </c>
      <c r="BB98" s="139">
        <f>'01.03 - VZT'!F37</f>
        <v>0</v>
      </c>
      <c r="BC98" s="139">
        <f>'01.03 - VZT'!F38</f>
        <v>0</v>
      </c>
      <c r="BD98" s="141">
        <f>'01.03 - VZT'!F39</f>
        <v>0</v>
      </c>
      <c r="BE98" s="4"/>
      <c r="BT98" s="142" t="s">
        <v>95</v>
      </c>
      <c r="BV98" s="142" t="s">
        <v>84</v>
      </c>
      <c r="BW98" s="142" t="s">
        <v>102</v>
      </c>
      <c r="BX98" s="142" t="s">
        <v>90</v>
      </c>
      <c r="CL98" s="142" t="s">
        <v>1</v>
      </c>
    </row>
    <row r="99" spans="1:90" s="4" customFormat="1" ht="16.5" customHeight="1">
      <c r="A99" s="133" t="s">
        <v>91</v>
      </c>
      <c r="B99" s="71"/>
      <c r="C99" s="134"/>
      <c r="D99" s="134"/>
      <c r="E99" s="135" t="s">
        <v>103</v>
      </c>
      <c r="F99" s="135"/>
      <c r="G99" s="135"/>
      <c r="H99" s="135"/>
      <c r="I99" s="135"/>
      <c r="J99" s="134"/>
      <c r="K99" s="135" t="s">
        <v>104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'01.04 - Silnoproud'!J32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94</v>
      </c>
      <c r="AR99" s="73"/>
      <c r="AS99" s="138">
        <v>0</v>
      </c>
      <c r="AT99" s="139">
        <f>ROUND(SUM(AV99:AW99),2)</f>
        <v>0</v>
      </c>
      <c r="AU99" s="140">
        <f>'01.04 - Silnoproud'!P122</f>
        <v>0</v>
      </c>
      <c r="AV99" s="139">
        <f>'01.04 - Silnoproud'!J35</f>
        <v>0</v>
      </c>
      <c r="AW99" s="139">
        <f>'01.04 - Silnoproud'!J36</f>
        <v>0</v>
      </c>
      <c r="AX99" s="139">
        <f>'01.04 - Silnoproud'!J37</f>
        <v>0</v>
      </c>
      <c r="AY99" s="139">
        <f>'01.04 - Silnoproud'!J38</f>
        <v>0</v>
      </c>
      <c r="AZ99" s="139">
        <f>'01.04 - Silnoproud'!F35</f>
        <v>0</v>
      </c>
      <c r="BA99" s="139">
        <f>'01.04 - Silnoproud'!F36</f>
        <v>0</v>
      </c>
      <c r="BB99" s="139">
        <f>'01.04 - Silnoproud'!F37</f>
        <v>0</v>
      </c>
      <c r="BC99" s="139">
        <f>'01.04 - Silnoproud'!F38</f>
        <v>0</v>
      </c>
      <c r="BD99" s="141">
        <f>'01.04 - Silnoproud'!F39</f>
        <v>0</v>
      </c>
      <c r="BE99" s="4"/>
      <c r="BT99" s="142" t="s">
        <v>95</v>
      </c>
      <c r="BV99" s="142" t="s">
        <v>84</v>
      </c>
      <c r="BW99" s="142" t="s">
        <v>105</v>
      </c>
      <c r="BX99" s="142" t="s">
        <v>90</v>
      </c>
      <c r="CL99" s="142" t="s">
        <v>1</v>
      </c>
    </row>
    <row r="100" spans="1:90" s="4" customFormat="1" ht="16.5" customHeight="1">
      <c r="A100" s="133" t="s">
        <v>91</v>
      </c>
      <c r="B100" s="71"/>
      <c r="C100" s="134"/>
      <c r="D100" s="134"/>
      <c r="E100" s="135" t="s">
        <v>106</v>
      </c>
      <c r="F100" s="135"/>
      <c r="G100" s="135"/>
      <c r="H100" s="135"/>
      <c r="I100" s="135"/>
      <c r="J100" s="134"/>
      <c r="K100" s="135" t="s">
        <v>107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'01.05 - Slaboproud'!J32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94</v>
      </c>
      <c r="AR100" s="73"/>
      <c r="AS100" s="138">
        <v>0</v>
      </c>
      <c r="AT100" s="139">
        <f>ROUND(SUM(AV100:AW100),2)</f>
        <v>0</v>
      </c>
      <c r="AU100" s="140">
        <f>'01.05 - Slaboproud'!P124</f>
        <v>0</v>
      </c>
      <c r="AV100" s="139">
        <f>'01.05 - Slaboproud'!J35</f>
        <v>0</v>
      </c>
      <c r="AW100" s="139">
        <f>'01.05 - Slaboproud'!J36</f>
        <v>0</v>
      </c>
      <c r="AX100" s="139">
        <f>'01.05 - Slaboproud'!J37</f>
        <v>0</v>
      </c>
      <c r="AY100" s="139">
        <f>'01.05 - Slaboproud'!J38</f>
        <v>0</v>
      </c>
      <c r="AZ100" s="139">
        <f>'01.05 - Slaboproud'!F35</f>
        <v>0</v>
      </c>
      <c r="BA100" s="139">
        <f>'01.05 - Slaboproud'!F36</f>
        <v>0</v>
      </c>
      <c r="BB100" s="139">
        <f>'01.05 - Slaboproud'!F37</f>
        <v>0</v>
      </c>
      <c r="BC100" s="139">
        <f>'01.05 - Slaboproud'!F38</f>
        <v>0</v>
      </c>
      <c r="BD100" s="141">
        <f>'01.05 - Slaboproud'!F39</f>
        <v>0</v>
      </c>
      <c r="BE100" s="4"/>
      <c r="BT100" s="142" t="s">
        <v>95</v>
      </c>
      <c r="BV100" s="142" t="s">
        <v>84</v>
      </c>
      <c r="BW100" s="142" t="s">
        <v>108</v>
      </c>
      <c r="BX100" s="142" t="s">
        <v>90</v>
      </c>
      <c r="CL100" s="142" t="s">
        <v>1</v>
      </c>
    </row>
    <row r="101" spans="1:90" s="4" customFormat="1" ht="16.5" customHeight="1">
      <c r="A101" s="133" t="s">
        <v>91</v>
      </c>
      <c r="B101" s="71"/>
      <c r="C101" s="134"/>
      <c r="D101" s="134"/>
      <c r="E101" s="135" t="s">
        <v>109</v>
      </c>
      <c r="F101" s="135"/>
      <c r="G101" s="135"/>
      <c r="H101" s="135"/>
      <c r="I101" s="135"/>
      <c r="J101" s="134"/>
      <c r="K101" s="135" t="s">
        <v>110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'01.06 - Bleskosvod'!J32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94</v>
      </c>
      <c r="AR101" s="73"/>
      <c r="AS101" s="138">
        <v>0</v>
      </c>
      <c r="AT101" s="139">
        <f>ROUND(SUM(AV101:AW101),2)</f>
        <v>0</v>
      </c>
      <c r="AU101" s="140">
        <f>'01.06 - Bleskosvod'!P125</f>
        <v>0</v>
      </c>
      <c r="AV101" s="139">
        <f>'01.06 - Bleskosvod'!J35</f>
        <v>0</v>
      </c>
      <c r="AW101" s="139">
        <f>'01.06 - Bleskosvod'!J36</f>
        <v>0</v>
      </c>
      <c r="AX101" s="139">
        <f>'01.06 - Bleskosvod'!J37</f>
        <v>0</v>
      </c>
      <c r="AY101" s="139">
        <f>'01.06 - Bleskosvod'!J38</f>
        <v>0</v>
      </c>
      <c r="AZ101" s="139">
        <f>'01.06 - Bleskosvod'!F35</f>
        <v>0</v>
      </c>
      <c r="BA101" s="139">
        <f>'01.06 - Bleskosvod'!F36</f>
        <v>0</v>
      </c>
      <c r="BB101" s="139">
        <f>'01.06 - Bleskosvod'!F37</f>
        <v>0</v>
      </c>
      <c r="BC101" s="139">
        <f>'01.06 - Bleskosvod'!F38</f>
        <v>0</v>
      </c>
      <c r="BD101" s="141">
        <f>'01.06 - Bleskosvod'!F39</f>
        <v>0</v>
      </c>
      <c r="BE101" s="4"/>
      <c r="BT101" s="142" t="s">
        <v>95</v>
      </c>
      <c r="BV101" s="142" t="s">
        <v>84</v>
      </c>
      <c r="BW101" s="142" t="s">
        <v>111</v>
      </c>
      <c r="BX101" s="142" t="s">
        <v>90</v>
      </c>
      <c r="CL101" s="142" t="s">
        <v>1</v>
      </c>
    </row>
    <row r="102" spans="1:90" s="4" customFormat="1" ht="16.5" customHeight="1">
      <c r="A102" s="133" t="s">
        <v>91</v>
      </c>
      <c r="B102" s="71"/>
      <c r="C102" s="134"/>
      <c r="D102" s="134"/>
      <c r="E102" s="135" t="s">
        <v>112</v>
      </c>
      <c r="F102" s="135"/>
      <c r="G102" s="135"/>
      <c r="H102" s="135"/>
      <c r="I102" s="135"/>
      <c r="J102" s="134"/>
      <c r="K102" s="135" t="s">
        <v>113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'01.07 - Vytápění'!J32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94</v>
      </c>
      <c r="AR102" s="73"/>
      <c r="AS102" s="138">
        <v>0</v>
      </c>
      <c r="AT102" s="139">
        <f>ROUND(SUM(AV102:AW102),2)</f>
        <v>0</v>
      </c>
      <c r="AU102" s="140">
        <f>'01.07 - Vytápění'!P130</f>
        <v>0</v>
      </c>
      <c r="AV102" s="139">
        <f>'01.07 - Vytápění'!J35</f>
        <v>0</v>
      </c>
      <c r="AW102" s="139">
        <f>'01.07 - Vytápění'!J36</f>
        <v>0</v>
      </c>
      <c r="AX102" s="139">
        <f>'01.07 - Vytápění'!J37</f>
        <v>0</v>
      </c>
      <c r="AY102" s="139">
        <f>'01.07 - Vytápění'!J38</f>
        <v>0</v>
      </c>
      <c r="AZ102" s="139">
        <f>'01.07 - Vytápění'!F35</f>
        <v>0</v>
      </c>
      <c r="BA102" s="139">
        <f>'01.07 - Vytápění'!F36</f>
        <v>0</v>
      </c>
      <c r="BB102" s="139">
        <f>'01.07 - Vytápění'!F37</f>
        <v>0</v>
      </c>
      <c r="BC102" s="139">
        <f>'01.07 - Vytápění'!F38</f>
        <v>0</v>
      </c>
      <c r="BD102" s="141">
        <f>'01.07 - Vytápění'!F39</f>
        <v>0</v>
      </c>
      <c r="BE102" s="4"/>
      <c r="BT102" s="142" t="s">
        <v>95</v>
      </c>
      <c r="BV102" s="142" t="s">
        <v>84</v>
      </c>
      <c r="BW102" s="142" t="s">
        <v>114</v>
      </c>
      <c r="BX102" s="142" t="s">
        <v>90</v>
      </c>
      <c r="CL102" s="142" t="s">
        <v>1</v>
      </c>
    </row>
    <row r="103" spans="1:90" s="4" customFormat="1" ht="16.5" customHeight="1">
      <c r="A103" s="133" t="s">
        <v>91</v>
      </c>
      <c r="B103" s="71"/>
      <c r="C103" s="134"/>
      <c r="D103" s="134"/>
      <c r="E103" s="135" t="s">
        <v>115</v>
      </c>
      <c r="F103" s="135"/>
      <c r="G103" s="135"/>
      <c r="H103" s="135"/>
      <c r="I103" s="135"/>
      <c r="J103" s="134"/>
      <c r="K103" s="135" t="s">
        <v>116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'01.08 - Zdravotechnika'!J32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94</v>
      </c>
      <c r="AR103" s="73"/>
      <c r="AS103" s="138">
        <v>0</v>
      </c>
      <c r="AT103" s="139">
        <f>ROUND(SUM(AV103:AW103),2)</f>
        <v>0</v>
      </c>
      <c r="AU103" s="140">
        <f>'01.08 - Zdravotechnika'!P131</f>
        <v>0</v>
      </c>
      <c r="AV103" s="139">
        <f>'01.08 - Zdravotechnika'!J35</f>
        <v>0</v>
      </c>
      <c r="AW103" s="139">
        <f>'01.08 - Zdravotechnika'!J36</f>
        <v>0</v>
      </c>
      <c r="AX103" s="139">
        <f>'01.08 - Zdravotechnika'!J37</f>
        <v>0</v>
      </c>
      <c r="AY103" s="139">
        <f>'01.08 - Zdravotechnika'!J38</f>
        <v>0</v>
      </c>
      <c r="AZ103" s="139">
        <f>'01.08 - Zdravotechnika'!F35</f>
        <v>0</v>
      </c>
      <c r="BA103" s="139">
        <f>'01.08 - Zdravotechnika'!F36</f>
        <v>0</v>
      </c>
      <c r="BB103" s="139">
        <f>'01.08 - Zdravotechnika'!F37</f>
        <v>0</v>
      </c>
      <c r="BC103" s="139">
        <f>'01.08 - Zdravotechnika'!F38</f>
        <v>0</v>
      </c>
      <c r="BD103" s="141">
        <f>'01.08 - Zdravotechnika'!F39</f>
        <v>0</v>
      </c>
      <c r="BE103" s="4"/>
      <c r="BT103" s="142" t="s">
        <v>95</v>
      </c>
      <c r="BV103" s="142" t="s">
        <v>84</v>
      </c>
      <c r="BW103" s="142" t="s">
        <v>117</v>
      </c>
      <c r="BX103" s="142" t="s">
        <v>90</v>
      </c>
      <c r="CL103" s="142" t="s">
        <v>1</v>
      </c>
    </row>
    <row r="104" spans="1:90" s="4" customFormat="1" ht="16.5" customHeight="1">
      <c r="A104" s="133" t="s">
        <v>91</v>
      </c>
      <c r="B104" s="71"/>
      <c r="C104" s="134"/>
      <c r="D104" s="134"/>
      <c r="E104" s="135" t="s">
        <v>118</v>
      </c>
      <c r="F104" s="135"/>
      <c r="G104" s="135"/>
      <c r="H104" s="135"/>
      <c r="I104" s="135"/>
      <c r="J104" s="134"/>
      <c r="K104" s="135" t="s">
        <v>119</v>
      </c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'01.09 - Plyn'!J32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94</v>
      </c>
      <c r="AR104" s="73"/>
      <c r="AS104" s="138">
        <v>0</v>
      </c>
      <c r="AT104" s="139">
        <f>ROUND(SUM(AV104:AW104),2)</f>
        <v>0</v>
      </c>
      <c r="AU104" s="140">
        <f>'01.09 - Plyn'!P127</f>
        <v>0</v>
      </c>
      <c r="AV104" s="139">
        <f>'01.09 - Plyn'!J35</f>
        <v>0</v>
      </c>
      <c r="AW104" s="139">
        <f>'01.09 - Plyn'!J36</f>
        <v>0</v>
      </c>
      <c r="AX104" s="139">
        <f>'01.09 - Plyn'!J37</f>
        <v>0</v>
      </c>
      <c r="AY104" s="139">
        <f>'01.09 - Plyn'!J38</f>
        <v>0</v>
      </c>
      <c r="AZ104" s="139">
        <f>'01.09 - Plyn'!F35</f>
        <v>0</v>
      </c>
      <c r="BA104" s="139">
        <f>'01.09 - Plyn'!F36</f>
        <v>0</v>
      </c>
      <c r="BB104" s="139">
        <f>'01.09 - Plyn'!F37</f>
        <v>0</v>
      </c>
      <c r="BC104" s="139">
        <f>'01.09 - Plyn'!F38</f>
        <v>0</v>
      </c>
      <c r="BD104" s="141">
        <f>'01.09 - Plyn'!F39</f>
        <v>0</v>
      </c>
      <c r="BE104" s="4"/>
      <c r="BT104" s="142" t="s">
        <v>95</v>
      </c>
      <c r="BV104" s="142" t="s">
        <v>84</v>
      </c>
      <c r="BW104" s="142" t="s">
        <v>120</v>
      </c>
      <c r="BX104" s="142" t="s">
        <v>90</v>
      </c>
      <c r="CL104" s="142" t="s">
        <v>1</v>
      </c>
    </row>
    <row r="105" spans="1:91" s="7" customFormat="1" ht="16.5" customHeight="1">
      <c r="A105" s="133" t="s">
        <v>91</v>
      </c>
      <c r="B105" s="120"/>
      <c r="C105" s="121"/>
      <c r="D105" s="122" t="s">
        <v>121</v>
      </c>
      <c r="E105" s="122"/>
      <c r="F105" s="122"/>
      <c r="G105" s="122"/>
      <c r="H105" s="122"/>
      <c r="I105" s="123"/>
      <c r="J105" s="122" t="s">
        <v>122</v>
      </c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5">
        <f>'SO.02 - Zpevněné plochy'!J30</f>
        <v>0</v>
      </c>
      <c r="AH105" s="123"/>
      <c r="AI105" s="123"/>
      <c r="AJ105" s="123"/>
      <c r="AK105" s="123"/>
      <c r="AL105" s="123"/>
      <c r="AM105" s="123"/>
      <c r="AN105" s="125">
        <f>SUM(AG105,AT105)</f>
        <v>0</v>
      </c>
      <c r="AO105" s="123"/>
      <c r="AP105" s="123"/>
      <c r="AQ105" s="126" t="s">
        <v>88</v>
      </c>
      <c r="AR105" s="127"/>
      <c r="AS105" s="128">
        <v>0</v>
      </c>
      <c r="AT105" s="129">
        <f>ROUND(SUM(AV105:AW105),2)</f>
        <v>0</v>
      </c>
      <c r="AU105" s="130">
        <f>'SO.02 - Zpevněné plochy'!P124</f>
        <v>0</v>
      </c>
      <c r="AV105" s="129">
        <f>'SO.02 - Zpevněné plochy'!J33</f>
        <v>0</v>
      </c>
      <c r="AW105" s="129">
        <f>'SO.02 - Zpevněné plochy'!J34</f>
        <v>0</v>
      </c>
      <c r="AX105" s="129">
        <f>'SO.02 - Zpevněné plochy'!J35</f>
        <v>0</v>
      </c>
      <c r="AY105" s="129">
        <f>'SO.02 - Zpevněné plochy'!J36</f>
        <v>0</v>
      </c>
      <c r="AZ105" s="129">
        <f>'SO.02 - Zpevněné plochy'!F33</f>
        <v>0</v>
      </c>
      <c r="BA105" s="129">
        <f>'SO.02 - Zpevněné plochy'!F34</f>
        <v>0</v>
      </c>
      <c r="BB105" s="129">
        <f>'SO.02 - Zpevněné plochy'!F35</f>
        <v>0</v>
      </c>
      <c r="BC105" s="129">
        <f>'SO.02 - Zpevněné plochy'!F36</f>
        <v>0</v>
      </c>
      <c r="BD105" s="131">
        <f>'SO.02 - Zpevněné plochy'!F37</f>
        <v>0</v>
      </c>
      <c r="BE105" s="7"/>
      <c r="BT105" s="132" t="s">
        <v>89</v>
      </c>
      <c r="BV105" s="132" t="s">
        <v>84</v>
      </c>
      <c r="BW105" s="132" t="s">
        <v>123</v>
      </c>
      <c r="BX105" s="132" t="s">
        <v>5</v>
      </c>
      <c r="CL105" s="132" t="s">
        <v>1</v>
      </c>
      <c r="CM105" s="132" t="s">
        <v>89</v>
      </c>
    </row>
    <row r="106" spans="1:91" s="7" customFormat="1" ht="16.5" customHeight="1">
      <c r="A106" s="7"/>
      <c r="B106" s="120"/>
      <c r="C106" s="121"/>
      <c r="D106" s="122" t="s">
        <v>124</v>
      </c>
      <c r="E106" s="122"/>
      <c r="F106" s="122"/>
      <c r="G106" s="122"/>
      <c r="H106" s="122"/>
      <c r="I106" s="123"/>
      <c r="J106" s="122" t="s">
        <v>125</v>
      </c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4">
        <f>ROUND(SUM(AG107:AG109),2)</f>
        <v>0</v>
      </c>
      <c r="AH106" s="123"/>
      <c r="AI106" s="123"/>
      <c r="AJ106" s="123"/>
      <c r="AK106" s="123"/>
      <c r="AL106" s="123"/>
      <c r="AM106" s="123"/>
      <c r="AN106" s="125">
        <f>SUM(AG106,AT106)</f>
        <v>0</v>
      </c>
      <c r="AO106" s="123"/>
      <c r="AP106" s="123"/>
      <c r="AQ106" s="126" t="s">
        <v>88</v>
      </c>
      <c r="AR106" s="127"/>
      <c r="AS106" s="128">
        <f>ROUND(SUM(AS107:AS109),2)</f>
        <v>0</v>
      </c>
      <c r="AT106" s="129">
        <f>ROUND(SUM(AV106:AW106),2)</f>
        <v>0</v>
      </c>
      <c r="AU106" s="130">
        <f>ROUND(SUM(AU107:AU109),5)</f>
        <v>0</v>
      </c>
      <c r="AV106" s="129">
        <f>ROUND(AZ106*L29,2)</f>
        <v>0</v>
      </c>
      <c r="AW106" s="129">
        <f>ROUND(BA106*L30,2)</f>
        <v>0</v>
      </c>
      <c r="AX106" s="129">
        <f>ROUND(BB106*L29,2)</f>
        <v>0</v>
      </c>
      <c r="AY106" s="129">
        <f>ROUND(BC106*L30,2)</f>
        <v>0</v>
      </c>
      <c r="AZ106" s="129">
        <f>ROUND(SUM(AZ107:AZ109),2)</f>
        <v>0</v>
      </c>
      <c r="BA106" s="129">
        <f>ROUND(SUM(BA107:BA109),2)</f>
        <v>0</v>
      </c>
      <c r="BB106" s="129">
        <f>ROUND(SUM(BB107:BB109),2)</f>
        <v>0</v>
      </c>
      <c r="BC106" s="129">
        <f>ROUND(SUM(BC107:BC109),2)</f>
        <v>0</v>
      </c>
      <c r="BD106" s="131">
        <f>ROUND(SUM(BD107:BD109),2)</f>
        <v>0</v>
      </c>
      <c r="BE106" s="7"/>
      <c r="BS106" s="132" t="s">
        <v>81</v>
      </c>
      <c r="BT106" s="132" t="s">
        <v>89</v>
      </c>
      <c r="BU106" s="132" t="s">
        <v>83</v>
      </c>
      <c r="BV106" s="132" t="s">
        <v>84</v>
      </c>
      <c r="BW106" s="132" t="s">
        <v>126</v>
      </c>
      <c r="BX106" s="132" t="s">
        <v>5</v>
      </c>
      <c r="CL106" s="132" t="s">
        <v>1</v>
      </c>
      <c r="CM106" s="132" t="s">
        <v>89</v>
      </c>
    </row>
    <row r="107" spans="1:90" s="4" customFormat="1" ht="16.5" customHeight="1">
      <c r="A107" s="133" t="s">
        <v>91</v>
      </c>
      <c r="B107" s="71"/>
      <c r="C107" s="134"/>
      <c r="D107" s="134"/>
      <c r="E107" s="135" t="s">
        <v>127</v>
      </c>
      <c r="F107" s="135"/>
      <c r="G107" s="135"/>
      <c r="H107" s="135"/>
      <c r="I107" s="135"/>
      <c r="J107" s="134"/>
      <c r="K107" s="135" t="s">
        <v>125</v>
      </c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6">
        <f>'03.01 - Sklad technických...'!J32</f>
        <v>0</v>
      </c>
      <c r="AH107" s="134"/>
      <c r="AI107" s="134"/>
      <c r="AJ107" s="134"/>
      <c r="AK107" s="134"/>
      <c r="AL107" s="134"/>
      <c r="AM107" s="134"/>
      <c r="AN107" s="136">
        <f>SUM(AG107,AT107)</f>
        <v>0</v>
      </c>
      <c r="AO107" s="134"/>
      <c r="AP107" s="134"/>
      <c r="AQ107" s="137" t="s">
        <v>94</v>
      </c>
      <c r="AR107" s="73"/>
      <c r="AS107" s="138">
        <v>0</v>
      </c>
      <c r="AT107" s="139">
        <f>ROUND(SUM(AV107:AW107),2)</f>
        <v>0</v>
      </c>
      <c r="AU107" s="140">
        <f>'03.01 - Sklad technických...'!P139</f>
        <v>0</v>
      </c>
      <c r="AV107" s="139">
        <f>'03.01 - Sklad technických...'!J35</f>
        <v>0</v>
      </c>
      <c r="AW107" s="139">
        <f>'03.01 - Sklad technických...'!J36</f>
        <v>0</v>
      </c>
      <c r="AX107" s="139">
        <f>'03.01 - Sklad technických...'!J37</f>
        <v>0</v>
      </c>
      <c r="AY107" s="139">
        <f>'03.01 - Sklad technických...'!J38</f>
        <v>0</v>
      </c>
      <c r="AZ107" s="139">
        <f>'03.01 - Sklad technických...'!F35</f>
        <v>0</v>
      </c>
      <c r="BA107" s="139">
        <f>'03.01 - Sklad technických...'!F36</f>
        <v>0</v>
      </c>
      <c r="BB107" s="139">
        <f>'03.01 - Sklad technických...'!F37</f>
        <v>0</v>
      </c>
      <c r="BC107" s="139">
        <f>'03.01 - Sklad technických...'!F38</f>
        <v>0</v>
      </c>
      <c r="BD107" s="141">
        <f>'03.01 - Sklad technických...'!F39</f>
        <v>0</v>
      </c>
      <c r="BE107" s="4"/>
      <c r="BT107" s="142" t="s">
        <v>95</v>
      </c>
      <c r="BV107" s="142" t="s">
        <v>84</v>
      </c>
      <c r="BW107" s="142" t="s">
        <v>128</v>
      </c>
      <c r="BX107" s="142" t="s">
        <v>126</v>
      </c>
      <c r="CL107" s="142" t="s">
        <v>1</v>
      </c>
    </row>
    <row r="108" spans="1:90" s="4" customFormat="1" ht="16.5" customHeight="1">
      <c r="A108" s="133" t="s">
        <v>91</v>
      </c>
      <c r="B108" s="71"/>
      <c r="C108" s="134"/>
      <c r="D108" s="134"/>
      <c r="E108" s="135" t="s">
        <v>129</v>
      </c>
      <c r="F108" s="135"/>
      <c r="G108" s="135"/>
      <c r="H108" s="135"/>
      <c r="I108" s="135"/>
      <c r="J108" s="134"/>
      <c r="K108" s="135" t="s">
        <v>130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'03.02 - Elektroinstalace'!J32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94</v>
      </c>
      <c r="AR108" s="73"/>
      <c r="AS108" s="138">
        <v>0</v>
      </c>
      <c r="AT108" s="139">
        <f>ROUND(SUM(AV108:AW108),2)</f>
        <v>0</v>
      </c>
      <c r="AU108" s="140">
        <f>'03.02 - Elektroinstalace'!P122</f>
        <v>0</v>
      </c>
      <c r="AV108" s="139">
        <f>'03.02 - Elektroinstalace'!J35</f>
        <v>0</v>
      </c>
      <c r="AW108" s="139">
        <f>'03.02 - Elektroinstalace'!J36</f>
        <v>0</v>
      </c>
      <c r="AX108" s="139">
        <f>'03.02 - Elektroinstalace'!J37</f>
        <v>0</v>
      </c>
      <c r="AY108" s="139">
        <f>'03.02 - Elektroinstalace'!J38</f>
        <v>0</v>
      </c>
      <c r="AZ108" s="139">
        <f>'03.02 - Elektroinstalace'!F35</f>
        <v>0</v>
      </c>
      <c r="BA108" s="139">
        <f>'03.02 - Elektroinstalace'!F36</f>
        <v>0</v>
      </c>
      <c r="BB108" s="139">
        <f>'03.02 - Elektroinstalace'!F37</f>
        <v>0</v>
      </c>
      <c r="BC108" s="139">
        <f>'03.02 - Elektroinstalace'!F38</f>
        <v>0</v>
      </c>
      <c r="BD108" s="141">
        <f>'03.02 - Elektroinstalace'!F39</f>
        <v>0</v>
      </c>
      <c r="BE108" s="4"/>
      <c r="BT108" s="142" t="s">
        <v>95</v>
      </c>
      <c r="BV108" s="142" t="s">
        <v>84</v>
      </c>
      <c r="BW108" s="142" t="s">
        <v>131</v>
      </c>
      <c r="BX108" s="142" t="s">
        <v>126</v>
      </c>
      <c r="CL108" s="142" t="s">
        <v>1</v>
      </c>
    </row>
    <row r="109" spans="1:90" s="4" customFormat="1" ht="16.5" customHeight="1">
      <c r="A109" s="133" t="s">
        <v>91</v>
      </c>
      <c r="B109" s="71"/>
      <c r="C109" s="134"/>
      <c r="D109" s="134"/>
      <c r="E109" s="135" t="s">
        <v>132</v>
      </c>
      <c r="F109" s="135"/>
      <c r="G109" s="135"/>
      <c r="H109" s="135"/>
      <c r="I109" s="135"/>
      <c r="J109" s="134"/>
      <c r="K109" s="135" t="s">
        <v>116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'03.03 - Zdravotechnika'!J32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94</v>
      </c>
      <c r="AR109" s="73"/>
      <c r="AS109" s="138">
        <v>0</v>
      </c>
      <c r="AT109" s="139">
        <f>ROUND(SUM(AV109:AW109),2)</f>
        <v>0</v>
      </c>
      <c r="AU109" s="140">
        <f>'03.03 - Zdravotechnika'!P124</f>
        <v>0</v>
      </c>
      <c r="AV109" s="139">
        <f>'03.03 - Zdravotechnika'!J35</f>
        <v>0</v>
      </c>
      <c r="AW109" s="139">
        <f>'03.03 - Zdravotechnika'!J36</f>
        <v>0</v>
      </c>
      <c r="AX109" s="139">
        <f>'03.03 - Zdravotechnika'!J37</f>
        <v>0</v>
      </c>
      <c r="AY109" s="139">
        <f>'03.03 - Zdravotechnika'!J38</f>
        <v>0</v>
      </c>
      <c r="AZ109" s="139">
        <f>'03.03 - Zdravotechnika'!F35</f>
        <v>0</v>
      </c>
      <c r="BA109" s="139">
        <f>'03.03 - Zdravotechnika'!F36</f>
        <v>0</v>
      </c>
      <c r="BB109" s="139">
        <f>'03.03 - Zdravotechnika'!F37</f>
        <v>0</v>
      </c>
      <c r="BC109" s="139">
        <f>'03.03 - Zdravotechnika'!F38</f>
        <v>0</v>
      </c>
      <c r="BD109" s="141">
        <f>'03.03 - Zdravotechnika'!F39</f>
        <v>0</v>
      </c>
      <c r="BE109" s="4"/>
      <c r="BT109" s="142" t="s">
        <v>95</v>
      </c>
      <c r="BV109" s="142" t="s">
        <v>84</v>
      </c>
      <c r="BW109" s="142" t="s">
        <v>133</v>
      </c>
      <c r="BX109" s="142" t="s">
        <v>126</v>
      </c>
      <c r="CL109" s="142" t="s">
        <v>1</v>
      </c>
    </row>
    <row r="110" spans="1:91" s="7" customFormat="1" ht="16.5" customHeight="1">
      <c r="A110" s="133" t="s">
        <v>91</v>
      </c>
      <c r="B110" s="120"/>
      <c r="C110" s="121"/>
      <c r="D110" s="122" t="s">
        <v>134</v>
      </c>
      <c r="E110" s="122"/>
      <c r="F110" s="122"/>
      <c r="G110" s="122"/>
      <c r="H110" s="122"/>
      <c r="I110" s="123"/>
      <c r="J110" s="122" t="s">
        <v>135</v>
      </c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5">
        <f>'SO.04 - Přípojky'!J30</f>
        <v>0</v>
      </c>
      <c r="AH110" s="123"/>
      <c r="AI110" s="123"/>
      <c r="AJ110" s="123"/>
      <c r="AK110" s="123"/>
      <c r="AL110" s="123"/>
      <c r="AM110" s="123"/>
      <c r="AN110" s="125">
        <f>SUM(AG110,AT110)</f>
        <v>0</v>
      </c>
      <c r="AO110" s="123"/>
      <c r="AP110" s="123"/>
      <c r="AQ110" s="126" t="s">
        <v>88</v>
      </c>
      <c r="AR110" s="127"/>
      <c r="AS110" s="128">
        <v>0</v>
      </c>
      <c r="AT110" s="129">
        <f>ROUND(SUM(AV110:AW110),2)</f>
        <v>0</v>
      </c>
      <c r="AU110" s="130">
        <f>'SO.04 - Přípojky'!P126</f>
        <v>0</v>
      </c>
      <c r="AV110" s="129">
        <f>'SO.04 - Přípojky'!J33</f>
        <v>0</v>
      </c>
      <c r="AW110" s="129">
        <f>'SO.04 - Přípojky'!J34</f>
        <v>0</v>
      </c>
      <c r="AX110" s="129">
        <f>'SO.04 - Přípojky'!J35</f>
        <v>0</v>
      </c>
      <c r="AY110" s="129">
        <f>'SO.04 - Přípojky'!J36</f>
        <v>0</v>
      </c>
      <c r="AZ110" s="129">
        <f>'SO.04 - Přípojky'!F33</f>
        <v>0</v>
      </c>
      <c r="BA110" s="129">
        <f>'SO.04 - Přípojky'!F34</f>
        <v>0</v>
      </c>
      <c r="BB110" s="129">
        <f>'SO.04 - Přípojky'!F35</f>
        <v>0</v>
      </c>
      <c r="BC110" s="129">
        <f>'SO.04 - Přípojky'!F36</f>
        <v>0</v>
      </c>
      <c r="BD110" s="131">
        <f>'SO.04 - Přípojky'!F37</f>
        <v>0</v>
      </c>
      <c r="BE110" s="7"/>
      <c r="BT110" s="132" t="s">
        <v>89</v>
      </c>
      <c r="BV110" s="132" t="s">
        <v>84</v>
      </c>
      <c r="BW110" s="132" t="s">
        <v>136</v>
      </c>
      <c r="BX110" s="132" t="s">
        <v>5</v>
      </c>
      <c r="CL110" s="132" t="s">
        <v>1</v>
      </c>
      <c r="CM110" s="132" t="s">
        <v>89</v>
      </c>
    </row>
    <row r="111" spans="1:91" s="7" customFormat="1" ht="16.5" customHeight="1">
      <c r="A111" s="133" t="s">
        <v>91</v>
      </c>
      <c r="B111" s="120"/>
      <c r="C111" s="121"/>
      <c r="D111" s="122" t="s">
        <v>137</v>
      </c>
      <c r="E111" s="122"/>
      <c r="F111" s="122"/>
      <c r="G111" s="122"/>
      <c r="H111" s="122"/>
      <c r="I111" s="123"/>
      <c r="J111" s="122" t="s">
        <v>138</v>
      </c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5">
        <f>'SO.99 - VRN'!J30</f>
        <v>0</v>
      </c>
      <c r="AH111" s="123"/>
      <c r="AI111" s="123"/>
      <c r="AJ111" s="123"/>
      <c r="AK111" s="123"/>
      <c r="AL111" s="123"/>
      <c r="AM111" s="123"/>
      <c r="AN111" s="125">
        <f>SUM(AG111,AT111)</f>
        <v>0</v>
      </c>
      <c r="AO111" s="123"/>
      <c r="AP111" s="123"/>
      <c r="AQ111" s="126" t="s">
        <v>88</v>
      </c>
      <c r="AR111" s="127"/>
      <c r="AS111" s="143">
        <v>0</v>
      </c>
      <c r="AT111" s="144">
        <f>ROUND(SUM(AV111:AW111),2)</f>
        <v>0</v>
      </c>
      <c r="AU111" s="145">
        <f>'SO.99 - VRN'!P118</f>
        <v>0</v>
      </c>
      <c r="AV111" s="144">
        <f>'SO.99 - VRN'!J33</f>
        <v>0</v>
      </c>
      <c r="AW111" s="144">
        <f>'SO.99 - VRN'!J34</f>
        <v>0</v>
      </c>
      <c r="AX111" s="144">
        <f>'SO.99 - VRN'!J35</f>
        <v>0</v>
      </c>
      <c r="AY111" s="144">
        <f>'SO.99 - VRN'!J36</f>
        <v>0</v>
      </c>
      <c r="AZ111" s="144">
        <f>'SO.99 - VRN'!F33</f>
        <v>0</v>
      </c>
      <c r="BA111" s="144">
        <f>'SO.99 - VRN'!F34</f>
        <v>0</v>
      </c>
      <c r="BB111" s="144">
        <f>'SO.99 - VRN'!F35</f>
        <v>0</v>
      </c>
      <c r="BC111" s="144">
        <f>'SO.99 - VRN'!F36</f>
        <v>0</v>
      </c>
      <c r="BD111" s="146">
        <f>'SO.99 - VRN'!F37</f>
        <v>0</v>
      </c>
      <c r="BE111" s="7"/>
      <c r="BT111" s="132" t="s">
        <v>89</v>
      </c>
      <c r="BV111" s="132" t="s">
        <v>84</v>
      </c>
      <c r="BW111" s="132" t="s">
        <v>139</v>
      </c>
      <c r="BX111" s="132" t="s">
        <v>5</v>
      </c>
      <c r="CL111" s="132" t="s">
        <v>1</v>
      </c>
      <c r="CM111" s="132" t="s">
        <v>89</v>
      </c>
    </row>
    <row r="112" spans="1:57" s="2" customFormat="1" ht="30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5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45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</sheetData>
  <sheetProtection password="CC35" sheet="1" objects="1" scenarios="1" formatColumns="0" formatRows="0"/>
  <mergeCells count="106">
    <mergeCell ref="C92:G92"/>
    <mergeCell ref="D95:H95"/>
    <mergeCell ref="E97:I97"/>
    <mergeCell ref="E104:I104"/>
    <mergeCell ref="E98:I98"/>
    <mergeCell ref="E103:I103"/>
    <mergeCell ref="E102:I102"/>
    <mergeCell ref="E101:I101"/>
    <mergeCell ref="E99:I99"/>
    <mergeCell ref="E100:I100"/>
    <mergeCell ref="E96:I96"/>
    <mergeCell ref="I92:AF92"/>
    <mergeCell ref="J95:AF95"/>
    <mergeCell ref="K96:AF96"/>
    <mergeCell ref="K104:AF104"/>
    <mergeCell ref="K100:AF100"/>
    <mergeCell ref="K97:AF97"/>
    <mergeCell ref="K101:AF101"/>
    <mergeCell ref="K102:AF102"/>
    <mergeCell ref="K103:AF103"/>
    <mergeCell ref="K99:AF99"/>
    <mergeCell ref="K98:AF98"/>
    <mergeCell ref="L85:AO85"/>
    <mergeCell ref="D105:H105"/>
    <mergeCell ref="J105:AF105"/>
    <mergeCell ref="D106:H106"/>
    <mergeCell ref="J106:AF106"/>
    <mergeCell ref="E107:I107"/>
    <mergeCell ref="K107:AF107"/>
    <mergeCell ref="E108:I108"/>
    <mergeCell ref="K108:AF108"/>
    <mergeCell ref="E109:I109"/>
    <mergeCell ref="K109:AF109"/>
    <mergeCell ref="D110:H110"/>
    <mergeCell ref="J110:AF110"/>
    <mergeCell ref="D111:H111"/>
    <mergeCell ref="J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3:AM103"/>
    <mergeCell ref="AG102:AM102"/>
    <mergeCell ref="AG92:AM92"/>
    <mergeCell ref="AG100:AM100"/>
    <mergeCell ref="AG104:AM104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AN99:AP99"/>
    <mergeCell ref="AN104:AP104"/>
    <mergeCell ref="AN103:AP103"/>
    <mergeCell ref="AN96:AP96"/>
    <mergeCell ref="AN92:AP92"/>
    <mergeCell ref="AN101:AP101"/>
    <mergeCell ref="AN97:AP97"/>
    <mergeCell ref="AN100:AP100"/>
    <mergeCell ref="AN95:AP95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94:AP94"/>
  </mergeCells>
  <hyperlinks>
    <hyperlink ref="A96" location="'01.01 - bourací práce'!C2" display="/"/>
    <hyperlink ref="A97" location="'01.02 - nové konstrukce'!C2" display="/"/>
    <hyperlink ref="A98" location="'01.03 - VZT'!C2" display="/"/>
    <hyperlink ref="A99" location="'01.04 - Silnoproud'!C2" display="/"/>
    <hyperlink ref="A100" location="'01.05 - Slaboproud'!C2" display="/"/>
    <hyperlink ref="A101" location="'01.06 - Bleskosvod'!C2" display="/"/>
    <hyperlink ref="A102" location="'01.07 - Vytápění'!C2" display="/"/>
    <hyperlink ref="A103" location="'01.08 - Zdravotechnika'!C2" display="/"/>
    <hyperlink ref="A104" location="'01.09 - Plyn'!C2" display="/"/>
    <hyperlink ref="A105" location="'SO.02 - Zpevněné plochy'!C2" display="/"/>
    <hyperlink ref="A107" location="'03.01 - Sklad technických...'!C2" display="/"/>
    <hyperlink ref="A108" location="'03.02 - Elektroinstalace'!C2" display="/"/>
    <hyperlink ref="A109" location="'03.03 - Zdravotechnika'!C2" display="/"/>
    <hyperlink ref="A110" location="'SO.04 - Přípojky'!C2" display="/"/>
    <hyperlink ref="A111" location="'SO.99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</row>
    <row r="4" spans="2:4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2:12" s="1" customFormat="1" ht="12" customHeight="1" hidden="1">
      <c r="B8" s="21"/>
      <c r="D8" s="153" t="s">
        <v>141</v>
      </c>
      <c r="I8" s="147"/>
      <c r="L8" s="21"/>
    </row>
    <row r="9" spans="1:31" s="2" customFormat="1" ht="16.5" customHeight="1" hidden="1">
      <c r="A9" s="39"/>
      <c r="B9" s="45"/>
      <c r="C9" s="39"/>
      <c r="D9" s="39"/>
      <c r="E9" s="154" t="s">
        <v>142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3" t="s">
        <v>143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6" t="s">
        <v>2314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18. 2. 2020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27</v>
      </c>
      <c r="F17" s="39"/>
      <c r="G17" s="39"/>
      <c r="H17" s="39"/>
      <c r="I17" s="157" t="s">
        <v>28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3" t="s">
        <v>29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3" t="s">
        <v>31</v>
      </c>
      <c r="E22" s="39"/>
      <c r="F22" s="39"/>
      <c r="G22" s="39"/>
      <c r="H22" s="39"/>
      <c r="I22" s="157" t="s">
        <v>25</v>
      </c>
      <c r="J22" s="142" t="s">
        <v>32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33</v>
      </c>
      <c r="F23" s="39"/>
      <c r="G23" s="39"/>
      <c r="H23" s="39"/>
      <c r="I23" s="157" t="s">
        <v>28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3" t="s">
        <v>36</v>
      </c>
      <c r="E25" s="39"/>
      <c r="F25" s="39"/>
      <c r="G25" s="39"/>
      <c r="H25" s="39"/>
      <c r="I25" s="157" t="s">
        <v>25</v>
      </c>
      <c r="J25" s="142" t="s">
        <v>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38</v>
      </c>
      <c r="F26" s="39"/>
      <c r="G26" s="39"/>
      <c r="H26" s="39"/>
      <c r="I26" s="157" t="s">
        <v>28</v>
      </c>
      <c r="J26" s="142" t="s">
        <v>39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3" t="s">
        <v>40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95.25" customHeight="1" hidden="1">
      <c r="A29" s="159"/>
      <c r="B29" s="160"/>
      <c r="C29" s="159"/>
      <c r="D29" s="159"/>
      <c r="E29" s="161" t="s">
        <v>41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6" t="s">
        <v>42</v>
      </c>
      <c r="E32" s="39"/>
      <c r="F32" s="39"/>
      <c r="G32" s="39"/>
      <c r="H32" s="39"/>
      <c r="I32" s="155"/>
      <c r="J32" s="167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8" t="s">
        <v>44</v>
      </c>
      <c r="G34" s="39"/>
      <c r="H34" s="39"/>
      <c r="I34" s="169" t="s">
        <v>43</v>
      </c>
      <c r="J34" s="168" t="s">
        <v>45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70" t="s">
        <v>46</v>
      </c>
      <c r="E35" s="153" t="s">
        <v>47</v>
      </c>
      <c r="F35" s="171">
        <f>ROUND((ROUND((SUM(BE127:BE169)),2)+SUM(BE171:BE175)),2)</f>
        <v>0</v>
      </c>
      <c r="G35" s="39"/>
      <c r="H35" s="39"/>
      <c r="I35" s="172">
        <v>0.21</v>
      </c>
      <c r="J35" s="171">
        <f>ROUND((ROUND(((SUM(BE127:BE169))*I35),2)+(SUM(BE171:BE175)*I35)),2)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48</v>
      </c>
      <c r="F36" s="171">
        <f>ROUND((ROUND((SUM(BF127:BF169)),2)+SUM(BF171:BF175)),2)</f>
        <v>0</v>
      </c>
      <c r="G36" s="39"/>
      <c r="H36" s="39"/>
      <c r="I36" s="172">
        <v>0.15</v>
      </c>
      <c r="J36" s="171">
        <f>ROUND((ROUND(((SUM(BF127:BF169))*I36),2)+(SUM(BF171:BF175)*I36)),2)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49</v>
      </c>
      <c r="F37" s="171">
        <f>ROUND((ROUND((SUM(BG127:BG169)),2)+SUM(BG171:BG175)),2)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50</v>
      </c>
      <c r="F38" s="171">
        <f>ROUND((ROUND((SUM(BH127:BH169)),2)+SUM(BH171:BH175)),2)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51</v>
      </c>
      <c r="F39" s="171">
        <f>ROUND((ROUND((SUM(BI127:BI169)),2)+SUM(BI171:BI175)),2)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7" t="s">
        <v>142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143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01.09 - Plyn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Suchohrdly u Miroslavi</v>
      </c>
      <c r="G91" s="41"/>
      <c r="H91" s="41"/>
      <c r="I91" s="157" t="s">
        <v>22</v>
      </c>
      <c r="J91" s="80" t="str">
        <f>IF(J14="","",J14)</f>
        <v>18. 2. 2020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Suchohrdly u Miroslavi</v>
      </c>
      <c r="G93" s="41"/>
      <c r="H93" s="41"/>
      <c r="I93" s="157" t="s">
        <v>31</v>
      </c>
      <c r="J93" s="37" t="str">
        <f>E23</f>
        <v>Babka &amp; Šuchma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157" t="s">
        <v>36</v>
      </c>
      <c r="J94" s="37" t="str">
        <f>E26</f>
        <v>STAGA stavební agentura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2315</v>
      </c>
      <c r="E99" s="206"/>
      <c r="F99" s="206"/>
      <c r="G99" s="206"/>
      <c r="H99" s="206"/>
      <c r="I99" s="207"/>
      <c r="J99" s="208">
        <f>J128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2316</v>
      </c>
      <c r="E100" s="206"/>
      <c r="F100" s="206"/>
      <c r="G100" s="206"/>
      <c r="H100" s="206"/>
      <c r="I100" s="207"/>
      <c r="J100" s="208">
        <f>J130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2317</v>
      </c>
      <c r="E101" s="206"/>
      <c r="F101" s="206"/>
      <c r="G101" s="206"/>
      <c r="H101" s="206"/>
      <c r="I101" s="207"/>
      <c r="J101" s="208">
        <f>J156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2318</v>
      </c>
      <c r="E102" s="206"/>
      <c r="F102" s="206"/>
      <c r="G102" s="206"/>
      <c r="H102" s="206"/>
      <c r="I102" s="207"/>
      <c r="J102" s="208">
        <f>J161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2319</v>
      </c>
      <c r="E103" s="206"/>
      <c r="F103" s="206"/>
      <c r="G103" s="206"/>
      <c r="H103" s="206"/>
      <c r="I103" s="207"/>
      <c r="J103" s="208">
        <f>J165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2320</v>
      </c>
      <c r="E104" s="206"/>
      <c r="F104" s="206"/>
      <c r="G104" s="206"/>
      <c r="H104" s="206"/>
      <c r="I104" s="207"/>
      <c r="J104" s="208">
        <f>J168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1.8" customHeight="1">
      <c r="A105" s="9"/>
      <c r="B105" s="203"/>
      <c r="C105" s="204"/>
      <c r="D105" s="216" t="s">
        <v>153</v>
      </c>
      <c r="E105" s="204"/>
      <c r="F105" s="204"/>
      <c r="G105" s="204"/>
      <c r="H105" s="204"/>
      <c r="I105" s="217"/>
      <c r="J105" s="218">
        <f>J170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15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193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196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154</v>
      </c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97" t="str">
        <f>E7</f>
        <v>Sociální byty - Suchohrdly u Miroslavi</v>
      </c>
      <c r="F115" s="33"/>
      <c r="G115" s="33"/>
      <c r="H115" s="33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141</v>
      </c>
      <c r="D116" s="23"/>
      <c r="E116" s="23"/>
      <c r="F116" s="23"/>
      <c r="G116" s="23"/>
      <c r="H116" s="23"/>
      <c r="I116" s="147"/>
      <c r="J116" s="23"/>
      <c r="K116" s="23"/>
      <c r="L116" s="21"/>
    </row>
    <row r="117" spans="1:31" s="2" customFormat="1" ht="16.5" customHeight="1">
      <c r="A117" s="39"/>
      <c r="B117" s="40"/>
      <c r="C117" s="41"/>
      <c r="D117" s="41"/>
      <c r="E117" s="197" t="s">
        <v>142</v>
      </c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143</v>
      </c>
      <c r="D118" s="41"/>
      <c r="E118" s="41"/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E11</f>
        <v>01.09 - Plyn</v>
      </c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>Suchohrdly u Miroslavi</v>
      </c>
      <c r="G121" s="41"/>
      <c r="H121" s="41"/>
      <c r="I121" s="157" t="s">
        <v>22</v>
      </c>
      <c r="J121" s="80" t="str">
        <f>IF(J14="","",J14)</f>
        <v>18. 2. 2020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3" t="s">
        <v>24</v>
      </c>
      <c r="D123" s="41"/>
      <c r="E123" s="41"/>
      <c r="F123" s="28" t="str">
        <f>E17</f>
        <v>Obec Suchohrdly u Miroslavi</v>
      </c>
      <c r="G123" s="41"/>
      <c r="H123" s="41"/>
      <c r="I123" s="157" t="s">
        <v>31</v>
      </c>
      <c r="J123" s="37" t="str">
        <f>E23</f>
        <v>Babka &amp; Šuchma s.r.o.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5.65" customHeight="1">
      <c r="A124" s="39"/>
      <c r="B124" s="40"/>
      <c r="C124" s="33" t="s">
        <v>29</v>
      </c>
      <c r="D124" s="41"/>
      <c r="E124" s="41"/>
      <c r="F124" s="28" t="str">
        <f>IF(E20="","",E20)</f>
        <v>Vyplň údaj</v>
      </c>
      <c r="G124" s="41"/>
      <c r="H124" s="41"/>
      <c r="I124" s="157" t="s">
        <v>36</v>
      </c>
      <c r="J124" s="37" t="str">
        <f>E26</f>
        <v>STAGA stavební agentura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15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19"/>
      <c r="B126" s="220"/>
      <c r="C126" s="221" t="s">
        <v>155</v>
      </c>
      <c r="D126" s="222" t="s">
        <v>67</v>
      </c>
      <c r="E126" s="222" t="s">
        <v>63</v>
      </c>
      <c r="F126" s="222" t="s">
        <v>64</v>
      </c>
      <c r="G126" s="222" t="s">
        <v>156</v>
      </c>
      <c r="H126" s="222" t="s">
        <v>157</v>
      </c>
      <c r="I126" s="223" t="s">
        <v>158</v>
      </c>
      <c r="J126" s="222" t="s">
        <v>147</v>
      </c>
      <c r="K126" s="224" t="s">
        <v>159</v>
      </c>
      <c r="L126" s="225"/>
      <c r="M126" s="101" t="s">
        <v>1</v>
      </c>
      <c r="N126" s="102" t="s">
        <v>46</v>
      </c>
      <c r="O126" s="102" t="s">
        <v>160</v>
      </c>
      <c r="P126" s="102" t="s">
        <v>161</v>
      </c>
      <c r="Q126" s="102" t="s">
        <v>162</v>
      </c>
      <c r="R126" s="102" t="s">
        <v>163</v>
      </c>
      <c r="S126" s="102" t="s">
        <v>164</v>
      </c>
      <c r="T126" s="103" t="s">
        <v>165</v>
      </c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</row>
    <row r="127" spans="1:63" s="2" customFormat="1" ht="22.8" customHeight="1">
      <c r="A127" s="39"/>
      <c r="B127" s="40"/>
      <c r="C127" s="108" t="s">
        <v>166</v>
      </c>
      <c r="D127" s="41"/>
      <c r="E127" s="41"/>
      <c r="F127" s="41"/>
      <c r="G127" s="41"/>
      <c r="H127" s="41"/>
      <c r="I127" s="155"/>
      <c r="J127" s="226">
        <f>BK127</f>
        <v>0</v>
      </c>
      <c r="K127" s="41"/>
      <c r="L127" s="45"/>
      <c r="M127" s="104"/>
      <c r="N127" s="227"/>
      <c r="O127" s="105"/>
      <c r="P127" s="228">
        <f>P128+P130+P156+P161+P165+P168+P170</f>
        <v>0</v>
      </c>
      <c r="Q127" s="105"/>
      <c r="R127" s="228">
        <f>R128+R130+R156+R161+R165+R168+R170</f>
        <v>0</v>
      </c>
      <c r="S127" s="105"/>
      <c r="T127" s="229">
        <f>T128+T130+T156+T161+T165+T168+T170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81</v>
      </c>
      <c r="AU127" s="18" t="s">
        <v>149</v>
      </c>
      <c r="BK127" s="230">
        <f>BK128+BK130+BK156+BK161+BK165+BK168+BK170</f>
        <v>0</v>
      </c>
    </row>
    <row r="128" spans="1:63" s="12" customFormat="1" ht="25.9" customHeight="1">
      <c r="A128" s="12"/>
      <c r="B128" s="231"/>
      <c r="C128" s="232"/>
      <c r="D128" s="233" t="s">
        <v>81</v>
      </c>
      <c r="E128" s="234" t="s">
        <v>1705</v>
      </c>
      <c r="F128" s="234" t="s">
        <v>2079</v>
      </c>
      <c r="G128" s="232"/>
      <c r="H128" s="232"/>
      <c r="I128" s="235"/>
      <c r="J128" s="218">
        <f>BK128</f>
        <v>0</v>
      </c>
      <c r="K128" s="232"/>
      <c r="L128" s="236"/>
      <c r="M128" s="237"/>
      <c r="N128" s="238"/>
      <c r="O128" s="238"/>
      <c r="P128" s="239">
        <f>P129</f>
        <v>0</v>
      </c>
      <c r="Q128" s="238"/>
      <c r="R128" s="239">
        <f>R129</f>
        <v>0</v>
      </c>
      <c r="S128" s="238"/>
      <c r="T128" s="240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1" t="s">
        <v>89</v>
      </c>
      <c r="AT128" s="242" t="s">
        <v>81</v>
      </c>
      <c r="AU128" s="242" t="s">
        <v>82</v>
      </c>
      <c r="AY128" s="241" t="s">
        <v>169</v>
      </c>
      <c r="BK128" s="243">
        <f>BK129</f>
        <v>0</v>
      </c>
    </row>
    <row r="129" spans="1:65" s="2" customFormat="1" ht="16.5" customHeight="1">
      <c r="A129" s="39"/>
      <c r="B129" s="40"/>
      <c r="C129" s="246" t="s">
        <v>89</v>
      </c>
      <c r="D129" s="246" t="s">
        <v>172</v>
      </c>
      <c r="E129" s="247" t="s">
        <v>2080</v>
      </c>
      <c r="F129" s="248" t="s">
        <v>2081</v>
      </c>
      <c r="G129" s="249" t="s">
        <v>2082</v>
      </c>
      <c r="H129" s="250">
        <v>24</v>
      </c>
      <c r="I129" s="251"/>
      <c r="J129" s="252">
        <f>ROUND(I129*H129,2)</f>
        <v>0</v>
      </c>
      <c r="K129" s="248" t="s">
        <v>1</v>
      </c>
      <c r="L129" s="45"/>
      <c r="M129" s="253" t="s">
        <v>1</v>
      </c>
      <c r="N129" s="254" t="s">
        <v>48</v>
      </c>
      <c r="O129" s="92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7" t="s">
        <v>177</v>
      </c>
      <c r="AT129" s="257" t="s">
        <v>172</v>
      </c>
      <c r="AU129" s="257" t="s">
        <v>89</v>
      </c>
      <c r="AY129" s="18" t="s">
        <v>169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95</v>
      </c>
      <c r="BK129" s="258">
        <f>ROUND(I129*H129,2)</f>
        <v>0</v>
      </c>
      <c r="BL129" s="18" t="s">
        <v>177</v>
      </c>
      <c r="BM129" s="257" t="s">
        <v>95</v>
      </c>
    </row>
    <row r="130" spans="1:63" s="12" customFormat="1" ht="25.9" customHeight="1">
      <c r="A130" s="12"/>
      <c r="B130" s="231"/>
      <c r="C130" s="232"/>
      <c r="D130" s="233" t="s">
        <v>81</v>
      </c>
      <c r="E130" s="234" t="s">
        <v>1819</v>
      </c>
      <c r="F130" s="234" t="s">
        <v>2321</v>
      </c>
      <c r="G130" s="232"/>
      <c r="H130" s="232"/>
      <c r="I130" s="235"/>
      <c r="J130" s="218">
        <f>BK130</f>
        <v>0</v>
      </c>
      <c r="K130" s="232"/>
      <c r="L130" s="236"/>
      <c r="M130" s="237"/>
      <c r="N130" s="238"/>
      <c r="O130" s="238"/>
      <c r="P130" s="239">
        <f>SUM(P131:P155)</f>
        <v>0</v>
      </c>
      <c r="Q130" s="238"/>
      <c r="R130" s="239">
        <f>SUM(R131:R155)</f>
        <v>0</v>
      </c>
      <c r="S130" s="238"/>
      <c r="T130" s="240">
        <f>SUM(T131:T155)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1" t="s">
        <v>89</v>
      </c>
      <c r="AT130" s="242" t="s">
        <v>81</v>
      </c>
      <c r="AU130" s="242" t="s">
        <v>82</v>
      </c>
      <c r="AY130" s="241" t="s">
        <v>169</v>
      </c>
      <c r="BK130" s="243">
        <f>SUM(BK131:BK155)</f>
        <v>0</v>
      </c>
    </row>
    <row r="131" spans="1:65" s="2" customFormat="1" ht="16.5" customHeight="1">
      <c r="A131" s="39"/>
      <c r="B131" s="40"/>
      <c r="C131" s="246" t="s">
        <v>95</v>
      </c>
      <c r="D131" s="246" t="s">
        <v>172</v>
      </c>
      <c r="E131" s="247" t="s">
        <v>2322</v>
      </c>
      <c r="F131" s="248" t="s">
        <v>2323</v>
      </c>
      <c r="G131" s="249" t="s">
        <v>175</v>
      </c>
      <c r="H131" s="250">
        <v>73</v>
      </c>
      <c r="I131" s="251"/>
      <c r="J131" s="252">
        <f>ROUND(I131*H131,2)</f>
        <v>0</v>
      </c>
      <c r="K131" s="248" t="s">
        <v>1</v>
      </c>
      <c r="L131" s="45"/>
      <c r="M131" s="253" t="s">
        <v>1</v>
      </c>
      <c r="N131" s="254" t="s">
        <v>48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177</v>
      </c>
      <c r="AT131" s="257" t="s">
        <v>172</v>
      </c>
      <c r="AU131" s="257" t="s">
        <v>89</v>
      </c>
      <c r="AY131" s="18" t="s">
        <v>169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95</v>
      </c>
      <c r="BK131" s="258">
        <f>ROUND(I131*H131,2)</f>
        <v>0</v>
      </c>
      <c r="BL131" s="18" t="s">
        <v>177</v>
      </c>
      <c r="BM131" s="257" t="s">
        <v>177</v>
      </c>
    </row>
    <row r="132" spans="1:65" s="2" customFormat="1" ht="16.5" customHeight="1">
      <c r="A132" s="39"/>
      <c r="B132" s="40"/>
      <c r="C132" s="246" t="s">
        <v>188</v>
      </c>
      <c r="D132" s="246" t="s">
        <v>172</v>
      </c>
      <c r="E132" s="247" t="s">
        <v>2324</v>
      </c>
      <c r="F132" s="248" t="s">
        <v>2325</v>
      </c>
      <c r="G132" s="249" t="s">
        <v>175</v>
      </c>
      <c r="H132" s="250">
        <v>6</v>
      </c>
      <c r="I132" s="251"/>
      <c r="J132" s="252">
        <f>ROUND(I132*H132,2)</f>
        <v>0</v>
      </c>
      <c r="K132" s="248" t="s">
        <v>1</v>
      </c>
      <c r="L132" s="45"/>
      <c r="M132" s="253" t="s">
        <v>1</v>
      </c>
      <c r="N132" s="254" t="s">
        <v>48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177</v>
      </c>
      <c r="AT132" s="257" t="s">
        <v>172</v>
      </c>
      <c r="AU132" s="257" t="s">
        <v>89</v>
      </c>
      <c r="AY132" s="18" t="s">
        <v>169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95</v>
      </c>
      <c r="BK132" s="258">
        <f>ROUND(I132*H132,2)</f>
        <v>0</v>
      </c>
      <c r="BL132" s="18" t="s">
        <v>177</v>
      </c>
      <c r="BM132" s="257" t="s">
        <v>206</v>
      </c>
    </row>
    <row r="133" spans="1:65" s="2" customFormat="1" ht="16.5" customHeight="1">
      <c r="A133" s="39"/>
      <c r="B133" s="40"/>
      <c r="C133" s="246" t="s">
        <v>177</v>
      </c>
      <c r="D133" s="246" t="s">
        <v>172</v>
      </c>
      <c r="E133" s="247" t="s">
        <v>2326</v>
      </c>
      <c r="F133" s="248" t="s">
        <v>2327</v>
      </c>
      <c r="G133" s="249" t="s">
        <v>175</v>
      </c>
      <c r="H133" s="250">
        <v>4</v>
      </c>
      <c r="I133" s="251"/>
      <c r="J133" s="252">
        <f>ROUND(I133*H133,2)</f>
        <v>0</v>
      </c>
      <c r="K133" s="248" t="s">
        <v>1</v>
      </c>
      <c r="L133" s="45"/>
      <c r="M133" s="253" t="s">
        <v>1</v>
      </c>
      <c r="N133" s="254" t="s">
        <v>48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177</v>
      </c>
      <c r="AT133" s="257" t="s">
        <v>172</v>
      </c>
      <c r="AU133" s="257" t="s">
        <v>89</v>
      </c>
      <c r="AY133" s="18" t="s">
        <v>169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95</v>
      </c>
      <c r="BK133" s="258">
        <f>ROUND(I133*H133,2)</f>
        <v>0</v>
      </c>
      <c r="BL133" s="18" t="s">
        <v>177</v>
      </c>
      <c r="BM133" s="257" t="s">
        <v>306</v>
      </c>
    </row>
    <row r="134" spans="1:65" s="2" customFormat="1" ht="16.5" customHeight="1">
      <c r="A134" s="39"/>
      <c r="B134" s="40"/>
      <c r="C134" s="246" t="s">
        <v>201</v>
      </c>
      <c r="D134" s="246" t="s">
        <v>172</v>
      </c>
      <c r="E134" s="247" t="s">
        <v>2328</v>
      </c>
      <c r="F134" s="248" t="s">
        <v>2329</v>
      </c>
      <c r="G134" s="249" t="s">
        <v>175</v>
      </c>
      <c r="H134" s="250">
        <v>6</v>
      </c>
      <c r="I134" s="251"/>
      <c r="J134" s="252">
        <f>ROUND(I134*H134,2)</f>
        <v>0</v>
      </c>
      <c r="K134" s="248" t="s">
        <v>1</v>
      </c>
      <c r="L134" s="45"/>
      <c r="M134" s="253" t="s">
        <v>1</v>
      </c>
      <c r="N134" s="254" t="s">
        <v>48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177</v>
      </c>
      <c r="AT134" s="257" t="s">
        <v>172</v>
      </c>
      <c r="AU134" s="257" t="s">
        <v>89</v>
      </c>
      <c r="AY134" s="18" t="s">
        <v>169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95</v>
      </c>
      <c r="BK134" s="258">
        <f>ROUND(I134*H134,2)</f>
        <v>0</v>
      </c>
      <c r="BL134" s="18" t="s">
        <v>177</v>
      </c>
      <c r="BM134" s="257" t="s">
        <v>316</v>
      </c>
    </row>
    <row r="135" spans="1:65" s="2" customFormat="1" ht="16.5" customHeight="1">
      <c r="A135" s="39"/>
      <c r="B135" s="40"/>
      <c r="C135" s="246" t="s">
        <v>206</v>
      </c>
      <c r="D135" s="246" t="s">
        <v>172</v>
      </c>
      <c r="E135" s="247" t="s">
        <v>2330</v>
      </c>
      <c r="F135" s="248" t="s">
        <v>2331</v>
      </c>
      <c r="G135" s="249" t="s">
        <v>1953</v>
      </c>
      <c r="H135" s="250">
        <v>7</v>
      </c>
      <c r="I135" s="251"/>
      <c r="J135" s="252">
        <f>ROUND(I135*H135,2)</f>
        <v>0</v>
      </c>
      <c r="K135" s="248" t="s">
        <v>1</v>
      </c>
      <c r="L135" s="45"/>
      <c r="M135" s="253" t="s">
        <v>1</v>
      </c>
      <c r="N135" s="254" t="s">
        <v>48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177</v>
      </c>
      <c r="AT135" s="257" t="s">
        <v>172</v>
      </c>
      <c r="AU135" s="257" t="s">
        <v>89</v>
      </c>
      <c r="AY135" s="18" t="s">
        <v>169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95</v>
      </c>
      <c r="BK135" s="258">
        <f>ROUND(I135*H135,2)</f>
        <v>0</v>
      </c>
      <c r="BL135" s="18" t="s">
        <v>177</v>
      </c>
      <c r="BM135" s="257" t="s">
        <v>334</v>
      </c>
    </row>
    <row r="136" spans="1:65" s="2" customFormat="1" ht="16.5" customHeight="1">
      <c r="A136" s="39"/>
      <c r="B136" s="40"/>
      <c r="C136" s="246" t="s">
        <v>300</v>
      </c>
      <c r="D136" s="246" t="s">
        <v>172</v>
      </c>
      <c r="E136" s="247" t="s">
        <v>2332</v>
      </c>
      <c r="F136" s="248" t="s">
        <v>2333</v>
      </c>
      <c r="G136" s="249" t="s">
        <v>1953</v>
      </c>
      <c r="H136" s="250">
        <v>7</v>
      </c>
      <c r="I136" s="251"/>
      <c r="J136" s="252">
        <f>ROUND(I136*H136,2)</f>
        <v>0</v>
      </c>
      <c r="K136" s="248" t="s">
        <v>1</v>
      </c>
      <c r="L136" s="45"/>
      <c r="M136" s="253" t="s">
        <v>1</v>
      </c>
      <c r="N136" s="254" t="s">
        <v>48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177</v>
      </c>
      <c r="AT136" s="257" t="s">
        <v>172</v>
      </c>
      <c r="AU136" s="257" t="s">
        <v>89</v>
      </c>
      <c r="AY136" s="18" t="s">
        <v>169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95</v>
      </c>
      <c r="BK136" s="258">
        <f>ROUND(I136*H136,2)</f>
        <v>0</v>
      </c>
      <c r="BL136" s="18" t="s">
        <v>177</v>
      </c>
      <c r="BM136" s="257" t="s">
        <v>348</v>
      </c>
    </row>
    <row r="137" spans="1:65" s="2" customFormat="1" ht="16.5" customHeight="1">
      <c r="A137" s="39"/>
      <c r="B137" s="40"/>
      <c r="C137" s="246" t="s">
        <v>306</v>
      </c>
      <c r="D137" s="246" t="s">
        <v>172</v>
      </c>
      <c r="E137" s="247" t="s">
        <v>2334</v>
      </c>
      <c r="F137" s="248" t="s">
        <v>2335</v>
      </c>
      <c r="G137" s="249" t="s">
        <v>1953</v>
      </c>
      <c r="H137" s="250">
        <v>7</v>
      </c>
      <c r="I137" s="251"/>
      <c r="J137" s="252">
        <f>ROUND(I137*H137,2)</f>
        <v>0</v>
      </c>
      <c r="K137" s="248" t="s">
        <v>1</v>
      </c>
      <c r="L137" s="45"/>
      <c r="M137" s="253" t="s">
        <v>1</v>
      </c>
      <c r="N137" s="254" t="s">
        <v>48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177</v>
      </c>
      <c r="AT137" s="257" t="s">
        <v>172</v>
      </c>
      <c r="AU137" s="257" t="s">
        <v>89</v>
      </c>
      <c r="AY137" s="18" t="s">
        <v>169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95</v>
      </c>
      <c r="BK137" s="258">
        <f>ROUND(I137*H137,2)</f>
        <v>0</v>
      </c>
      <c r="BL137" s="18" t="s">
        <v>177</v>
      </c>
      <c r="BM137" s="257" t="s">
        <v>359</v>
      </c>
    </row>
    <row r="138" spans="1:65" s="2" customFormat="1" ht="16.5" customHeight="1">
      <c r="A138" s="39"/>
      <c r="B138" s="40"/>
      <c r="C138" s="246" t="s">
        <v>170</v>
      </c>
      <c r="D138" s="246" t="s">
        <v>172</v>
      </c>
      <c r="E138" s="247" t="s">
        <v>2336</v>
      </c>
      <c r="F138" s="248" t="s">
        <v>2337</v>
      </c>
      <c r="G138" s="249" t="s">
        <v>186</v>
      </c>
      <c r="H138" s="250">
        <v>2</v>
      </c>
      <c r="I138" s="251"/>
      <c r="J138" s="252">
        <f>ROUND(I138*H138,2)</f>
        <v>0</v>
      </c>
      <c r="K138" s="248" t="s">
        <v>1</v>
      </c>
      <c r="L138" s="45"/>
      <c r="M138" s="253" t="s">
        <v>1</v>
      </c>
      <c r="N138" s="254" t="s">
        <v>48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177</v>
      </c>
      <c r="AT138" s="257" t="s">
        <v>172</v>
      </c>
      <c r="AU138" s="257" t="s">
        <v>89</v>
      </c>
      <c r="AY138" s="18" t="s">
        <v>169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95</v>
      </c>
      <c r="BK138" s="258">
        <f>ROUND(I138*H138,2)</f>
        <v>0</v>
      </c>
      <c r="BL138" s="18" t="s">
        <v>177</v>
      </c>
      <c r="BM138" s="257" t="s">
        <v>371</v>
      </c>
    </row>
    <row r="139" spans="1:65" s="2" customFormat="1" ht="16.5" customHeight="1">
      <c r="A139" s="39"/>
      <c r="B139" s="40"/>
      <c r="C139" s="246" t="s">
        <v>316</v>
      </c>
      <c r="D139" s="246" t="s">
        <v>172</v>
      </c>
      <c r="E139" s="247" t="s">
        <v>2338</v>
      </c>
      <c r="F139" s="248" t="s">
        <v>2339</v>
      </c>
      <c r="G139" s="249" t="s">
        <v>175</v>
      </c>
      <c r="H139" s="250">
        <v>135</v>
      </c>
      <c r="I139" s="251"/>
      <c r="J139" s="252">
        <f>ROUND(I139*H139,2)</f>
        <v>0</v>
      </c>
      <c r="K139" s="248" t="s">
        <v>1</v>
      </c>
      <c r="L139" s="45"/>
      <c r="M139" s="253" t="s">
        <v>1</v>
      </c>
      <c r="N139" s="254" t="s">
        <v>48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177</v>
      </c>
      <c r="AT139" s="257" t="s">
        <v>172</v>
      </c>
      <c r="AU139" s="257" t="s">
        <v>89</v>
      </c>
      <c r="AY139" s="18" t="s">
        <v>169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95</v>
      </c>
      <c r="BK139" s="258">
        <f>ROUND(I139*H139,2)</f>
        <v>0</v>
      </c>
      <c r="BL139" s="18" t="s">
        <v>177</v>
      </c>
      <c r="BM139" s="257" t="s">
        <v>385</v>
      </c>
    </row>
    <row r="140" spans="1:65" s="2" customFormat="1" ht="16.5" customHeight="1">
      <c r="A140" s="39"/>
      <c r="B140" s="40"/>
      <c r="C140" s="246" t="s">
        <v>325</v>
      </c>
      <c r="D140" s="246" t="s">
        <v>172</v>
      </c>
      <c r="E140" s="247" t="s">
        <v>2340</v>
      </c>
      <c r="F140" s="248" t="s">
        <v>2341</v>
      </c>
      <c r="G140" s="249" t="s">
        <v>186</v>
      </c>
      <c r="H140" s="250">
        <v>8</v>
      </c>
      <c r="I140" s="251"/>
      <c r="J140" s="252">
        <f>ROUND(I140*H140,2)</f>
        <v>0</v>
      </c>
      <c r="K140" s="248" t="s">
        <v>1</v>
      </c>
      <c r="L140" s="45"/>
      <c r="M140" s="253" t="s">
        <v>1</v>
      </c>
      <c r="N140" s="254" t="s">
        <v>48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177</v>
      </c>
      <c r="AT140" s="257" t="s">
        <v>172</v>
      </c>
      <c r="AU140" s="257" t="s">
        <v>89</v>
      </c>
      <c r="AY140" s="18" t="s">
        <v>169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95</v>
      </c>
      <c r="BK140" s="258">
        <f>ROUND(I140*H140,2)</f>
        <v>0</v>
      </c>
      <c r="BL140" s="18" t="s">
        <v>177</v>
      </c>
      <c r="BM140" s="257" t="s">
        <v>394</v>
      </c>
    </row>
    <row r="141" spans="1:65" s="2" customFormat="1" ht="16.5" customHeight="1">
      <c r="A141" s="39"/>
      <c r="B141" s="40"/>
      <c r="C141" s="246" t="s">
        <v>334</v>
      </c>
      <c r="D141" s="246" t="s">
        <v>172</v>
      </c>
      <c r="E141" s="247" t="s">
        <v>2342</v>
      </c>
      <c r="F141" s="248" t="s">
        <v>2343</v>
      </c>
      <c r="G141" s="249" t="s">
        <v>186</v>
      </c>
      <c r="H141" s="250">
        <v>1</v>
      </c>
      <c r="I141" s="251"/>
      <c r="J141" s="252">
        <f>ROUND(I141*H141,2)</f>
        <v>0</v>
      </c>
      <c r="K141" s="248" t="s">
        <v>1</v>
      </c>
      <c r="L141" s="45"/>
      <c r="M141" s="253" t="s">
        <v>1</v>
      </c>
      <c r="N141" s="254" t="s">
        <v>48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177</v>
      </c>
      <c r="AT141" s="257" t="s">
        <v>172</v>
      </c>
      <c r="AU141" s="257" t="s">
        <v>89</v>
      </c>
      <c r="AY141" s="18" t="s">
        <v>169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95</v>
      </c>
      <c r="BK141" s="258">
        <f>ROUND(I141*H141,2)</f>
        <v>0</v>
      </c>
      <c r="BL141" s="18" t="s">
        <v>177</v>
      </c>
      <c r="BM141" s="257" t="s">
        <v>406</v>
      </c>
    </row>
    <row r="142" spans="1:65" s="2" customFormat="1" ht="16.5" customHeight="1">
      <c r="A142" s="39"/>
      <c r="B142" s="40"/>
      <c r="C142" s="246" t="s">
        <v>344</v>
      </c>
      <c r="D142" s="246" t="s">
        <v>172</v>
      </c>
      <c r="E142" s="247" t="s">
        <v>2344</v>
      </c>
      <c r="F142" s="248" t="s">
        <v>2345</v>
      </c>
      <c r="G142" s="249" t="s">
        <v>186</v>
      </c>
      <c r="H142" s="250">
        <v>1</v>
      </c>
      <c r="I142" s="251"/>
      <c r="J142" s="252">
        <f>ROUND(I142*H142,2)</f>
        <v>0</v>
      </c>
      <c r="K142" s="248" t="s">
        <v>1</v>
      </c>
      <c r="L142" s="45"/>
      <c r="M142" s="253" t="s">
        <v>1</v>
      </c>
      <c r="N142" s="254" t="s">
        <v>48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177</v>
      </c>
      <c r="AT142" s="257" t="s">
        <v>172</v>
      </c>
      <c r="AU142" s="257" t="s">
        <v>89</v>
      </c>
      <c r="AY142" s="18" t="s">
        <v>169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95</v>
      </c>
      <c r="BK142" s="258">
        <f>ROUND(I142*H142,2)</f>
        <v>0</v>
      </c>
      <c r="BL142" s="18" t="s">
        <v>177</v>
      </c>
      <c r="BM142" s="257" t="s">
        <v>425</v>
      </c>
    </row>
    <row r="143" spans="1:65" s="2" customFormat="1" ht="16.5" customHeight="1">
      <c r="A143" s="39"/>
      <c r="B143" s="40"/>
      <c r="C143" s="246" t="s">
        <v>348</v>
      </c>
      <c r="D143" s="246" t="s">
        <v>172</v>
      </c>
      <c r="E143" s="247" t="s">
        <v>2346</v>
      </c>
      <c r="F143" s="248" t="s">
        <v>2347</v>
      </c>
      <c r="G143" s="249" t="s">
        <v>186</v>
      </c>
      <c r="H143" s="250">
        <v>7</v>
      </c>
      <c r="I143" s="251"/>
      <c r="J143" s="252">
        <f>ROUND(I143*H143,2)</f>
        <v>0</v>
      </c>
      <c r="K143" s="248" t="s">
        <v>1</v>
      </c>
      <c r="L143" s="45"/>
      <c r="M143" s="253" t="s">
        <v>1</v>
      </c>
      <c r="N143" s="254" t="s">
        <v>48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177</v>
      </c>
      <c r="AT143" s="257" t="s">
        <v>172</v>
      </c>
      <c r="AU143" s="257" t="s">
        <v>89</v>
      </c>
      <c r="AY143" s="18" t="s">
        <v>169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95</v>
      </c>
      <c r="BK143" s="258">
        <f>ROUND(I143*H143,2)</f>
        <v>0</v>
      </c>
      <c r="BL143" s="18" t="s">
        <v>177</v>
      </c>
      <c r="BM143" s="257" t="s">
        <v>436</v>
      </c>
    </row>
    <row r="144" spans="1:65" s="2" customFormat="1" ht="16.5" customHeight="1">
      <c r="A144" s="39"/>
      <c r="B144" s="40"/>
      <c r="C144" s="246" t="s">
        <v>8</v>
      </c>
      <c r="D144" s="246" t="s">
        <v>172</v>
      </c>
      <c r="E144" s="247" t="s">
        <v>2348</v>
      </c>
      <c r="F144" s="248" t="s">
        <v>2349</v>
      </c>
      <c r="G144" s="249" t="s">
        <v>186</v>
      </c>
      <c r="H144" s="250">
        <v>14</v>
      </c>
      <c r="I144" s="251"/>
      <c r="J144" s="252">
        <f>ROUND(I144*H144,2)</f>
        <v>0</v>
      </c>
      <c r="K144" s="248" t="s">
        <v>1</v>
      </c>
      <c r="L144" s="45"/>
      <c r="M144" s="253" t="s">
        <v>1</v>
      </c>
      <c r="N144" s="254" t="s">
        <v>48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177</v>
      </c>
      <c r="AT144" s="257" t="s">
        <v>172</v>
      </c>
      <c r="AU144" s="257" t="s">
        <v>89</v>
      </c>
      <c r="AY144" s="18" t="s">
        <v>169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95</v>
      </c>
      <c r="BK144" s="258">
        <f>ROUND(I144*H144,2)</f>
        <v>0</v>
      </c>
      <c r="BL144" s="18" t="s">
        <v>177</v>
      </c>
      <c r="BM144" s="257" t="s">
        <v>453</v>
      </c>
    </row>
    <row r="145" spans="1:65" s="2" customFormat="1" ht="16.5" customHeight="1">
      <c r="A145" s="39"/>
      <c r="B145" s="40"/>
      <c r="C145" s="246" t="s">
        <v>359</v>
      </c>
      <c r="D145" s="246" t="s">
        <v>172</v>
      </c>
      <c r="E145" s="247" t="s">
        <v>2350</v>
      </c>
      <c r="F145" s="248" t="s">
        <v>2351</v>
      </c>
      <c r="G145" s="249" t="s">
        <v>186</v>
      </c>
      <c r="H145" s="250">
        <v>1</v>
      </c>
      <c r="I145" s="251"/>
      <c r="J145" s="252">
        <f>ROUND(I145*H145,2)</f>
        <v>0</v>
      </c>
      <c r="K145" s="248" t="s">
        <v>1</v>
      </c>
      <c r="L145" s="45"/>
      <c r="M145" s="253" t="s">
        <v>1</v>
      </c>
      <c r="N145" s="254" t="s">
        <v>48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177</v>
      </c>
      <c r="AT145" s="257" t="s">
        <v>172</v>
      </c>
      <c r="AU145" s="257" t="s">
        <v>89</v>
      </c>
      <c r="AY145" s="18" t="s">
        <v>169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95</v>
      </c>
      <c r="BK145" s="258">
        <f>ROUND(I145*H145,2)</f>
        <v>0</v>
      </c>
      <c r="BL145" s="18" t="s">
        <v>177</v>
      </c>
      <c r="BM145" s="257" t="s">
        <v>467</v>
      </c>
    </row>
    <row r="146" spans="1:65" s="2" customFormat="1" ht="16.5" customHeight="1">
      <c r="A146" s="39"/>
      <c r="B146" s="40"/>
      <c r="C146" s="246" t="s">
        <v>365</v>
      </c>
      <c r="D146" s="246" t="s">
        <v>172</v>
      </c>
      <c r="E146" s="247" t="s">
        <v>2352</v>
      </c>
      <c r="F146" s="248" t="s">
        <v>2353</v>
      </c>
      <c r="G146" s="249" t="s">
        <v>186</v>
      </c>
      <c r="H146" s="250">
        <v>7</v>
      </c>
      <c r="I146" s="251"/>
      <c r="J146" s="252">
        <f>ROUND(I146*H146,2)</f>
        <v>0</v>
      </c>
      <c r="K146" s="248" t="s">
        <v>1</v>
      </c>
      <c r="L146" s="45"/>
      <c r="M146" s="253" t="s">
        <v>1</v>
      </c>
      <c r="N146" s="254" t="s">
        <v>48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177</v>
      </c>
      <c r="AT146" s="257" t="s">
        <v>172</v>
      </c>
      <c r="AU146" s="257" t="s">
        <v>89</v>
      </c>
      <c r="AY146" s="18" t="s">
        <v>169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95</v>
      </c>
      <c r="BK146" s="258">
        <f>ROUND(I146*H146,2)</f>
        <v>0</v>
      </c>
      <c r="BL146" s="18" t="s">
        <v>177</v>
      </c>
      <c r="BM146" s="257" t="s">
        <v>478</v>
      </c>
    </row>
    <row r="147" spans="1:65" s="2" customFormat="1" ht="16.5" customHeight="1">
      <c r="A147" s="39"/>
      <c r="B147" s="40"/>
      <c r="C147" s="246" t="s">
        <v>371</v>
      </c>
      <c r="D147" s="246" t="s">
        <v>172</v>
      </c>
      <c r="E147" s="247" t="s">
        <v>2354</v>
      </c>
      <c r="F147" s="248" t="s">
        <v>2355</v>
      </c>
      <c r="G147" s="249" t="s">
        <v>186</v>
      </c>
      <c r="H147" s="250">
        <v>6</v>
      </c>
      <c r="I147" s="251"/>
      <c r="J147" s="252">
        <f>ROUND(I147*H147,2)</f>
        <v>0</v>
      </c>
      <c r="K147" s="248" t="s">
        <v>1</v>
      </c>
      <c r="L147" s="45"/>
      <c r="M147" s="253" t="s">
        <v>1</v>
      </c>
      <c r="N147" s="254" t="s">
        <v>48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177</v>
      </c>
      <c r="AT147" s="257" t="s">
        <v>172</v>
      </c>
      <c r="AU147" s="257" t="s">
        <v>89</v>
      </c>
      <c r="AY147" s="18" t="s">
        <v>169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95</v>
      </c>
      <c r="BK147" s="258">
        <f>ROUND(I147*H147,2)</f>
        <v>0</v>
      </c>
      <c r="BL147" s="18" t="s">
        <v>177</v>
      </c>
      <c r="BM147" s="257" t="s">
        <v>496</v>
      </c>
    </row>
    <row r="148" spans="1:65" s="2" customFormat="1" ht="16.5" customHeight="1">
      <c r="A148" s="39"/>
      <c r="B148" s="40"/>
      <c r="C148" s="246" t="s">
        <v>379</v>
      </c>
      <c r="D148" s="246" t="s">
        <v>172</v>
      </c>
      <c r="E148" s="247" t="s">
        <v>2356</v>
      </c>
      <c r="F148" s="248" t="s">
        <v>2357</v>
      </c>
      <c r="G148" s="249" t="s">
        <v>186</v>
      </c>
      <c r="H148" s="250">
        <v>6</v>
      </c>
      <c r="I148" s="251"/>
      <c r="J148" s="252">
        <f>ROUND(I148*H148,2)</f>
        <v>0</v>
      </c>
      <c r="K148" s="248" t="s">
        <v>1</v>
      </c>
      <c r="L148" s="45"/>
      <c r="M148" s="253" t="s">
        <v>1</v>
      </c>
      <c r="N148" s="254" t="s">
        <v>48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177</v>
      </c>
      <c r="AT148" s="257" t="s">
        <v>172</v>
      </c>
      <c r="AU148" s="257" t="s">
        <v>89</v>
      </c>
      <c r="AY148" s="18" t="s">
        <v>169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95</v>
      </c>
      <c r="BK148" s="258">
        <f>ROUND(I148*H148,2)</f>
        <v>0</v>
      </c>
      <c r="BL148" s="18" t="s">
        <v>177</v>
      </c>
      <c r="BM148" s="257" t="s">
        <v>508</v>
      </c>
    </row>
    <row r="149" spans="1:65" s="2" customFormat="1" ht="16.5" customHeight="1">
      <c r="A149" s="39"/>
      <c r="B149" s="40"/>
      <c r="C149" s="246" t="s">
        <v>385</v>
      </c>
      <c r="D149" s="246" t="s">
        <v>172</v>
      </c>
      <c r="E149" s="247" t="s">
        <v>2358</v>
      </c>
      <c r="F149" s="248" t="s">
        <v>2359</v>
      </c>
      <c r="G149" s="249" t="s">
        <v>186</v>
      </c>
      <c r="H149" s="250">
        <v>1</v>
      </c>
      <c r="I149" s="251"/>
      <c r="J149" s="252">
        <f>ROUND(I149*H149,2)</f>
        <v>0</v>
      </c>
      <c r="K149" s="248" t="s">
        <v>1</v>
      </c>
      <c r="L149" s="45"/>
      <c r="M149" s="253" t="s">
        <v>1</v>
      </c>
      <c r="N149" s="254" t="s">
        <v>48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177</v>
      </c>
      <c r="AT149" s="257" t="s">
        <v>172</v>
      </c>
      <c r="AU149" s="257" t="s">
        <v>89</v>
      </c>
      <c r="AY149" s="18" t="s">
        <v>169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95</v>
      </c>
      <c r="BK149" s="258">
        <f>ROUND(I149*H149,2)</f>
        <v>0</v>
      </c>
      <c r="BL149" s="18" t="s">
        <v>177</v>
      </c>
      <c r="BM149" s="257" t="s">
        <v>519</v>
      </c>
    </row>
    <row r="150" spans="1:65" s="2" customFormat="1" ht="16.5" customHeight="1">
      <c r="A150" s="39"/>
      <c r="B150" s="40"/>
      <c r="C150" s="246" t="s">
        <v>7</v>
      </c>
      <c r="D150" s="246" t="s">
        <v>172</v>
      </c>
      <c r="E150" s="247" t="s">
        <v>2360</v>
      </c>
      <c r="F150" s="248" t="s">
        <v>2361</v>
      </c>
      <c r="G150" s="249" t="s">
        <v>186</v>
      </c>
      <c r="H150" s="250">
        <v>1</v>
      </c>
      <c r="I150" s="251"/>
      <c r="J150" s="252">
        <f>ROUND(I150*H150,2)</f>
        <v>0</v>
      </c>
      <c r="K150" s="248" t="s">
        <v>1</v>
      </c>
      <c r="L150" s="45"/>
      <c r="M150" s="253" t="s">
        <v>1</v>
      </c>
      <c r="N150" s="254" t="s">
        <v>48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177</v>
      </c>
      <c r="AT150" s="257" t="s">
        <v>172</v>
      </c>
      <c r="AU150" s="257" t="s">
        <v>89</v>
      </c>
      <c r="AY150" s="18" t="s">
        <v>169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95</v>
      </c>
      <c r="BK150" s="258">
        <f>ROUND(I150*H150,2)</f>
        <v>0</v>
      </c>
      <c r="BL150" s="18" t="s">
        <v>177</v>
      </c>
      <c r="BM150" s="257" t="s">
        <v>581</v>
      </c>
    </row>
    <row r="151" spans="1:65" s="2" customFormat="1" ht="16.5" customHeight="1">
      <c r="A151" s="39"/>
      <c r="B151" s="40"/>
      <c r="C151" s="246" t="s">
        <v>394</v>
      </c>
      <c r="D151" s="246" t="s">
        <v>172</v>
      </c>
      <c r="E151" s="247" t="s">
        <v>2362</v>
      </c>
      <c r="F151" s="248" t="s">
        <v>2363</v>
      </c>
      <c r="G151" s="249" t="s">
        <v>186</v>
      </c>
      <c r="H151" s="250">
        <v>6</v>
      </c>
      <c r="I151" s="251"/>
      <c r="J151" s="252">
        <f>ROUND(I151*H151,2)</f>
        <v>0</v>
      </c>
      <c r="K151" s="248" t="s">
        <v>1</v>
      </c>
      <c r="L151" s="45"/>
      <c r="M151" s="253" t="s">
        <v>1</v>
      </c>
      <c r="N151" s="254" t="s">
        <v>48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177</v>
      </c>
      <c r="AT151" s="257" t="s">
        <v>172</v>
      </c>
      <c r="AU151" s="257" t="s">
        <v>89</v>
      </c>
      <c r="AY151" s="18" t="s">
        <v>169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95</v>
      </c>
      <c r="BK151" s="258">
        <f>ROUND(I151*H151,2)</f>
        <v>0</v>
      </c>
      <c r="BL151" s="18" t="s">
        <v>177</v>
      </c>
      <c r="BM151" s="257" t="s">
        <v>601</v>
      </c>
    </row>
    <row r="152" spans="1:65" s="2" customFormat="1" ht="16.5" customHeight="1">
      <c r="A152" s="39"/>
      <c r="B152" s="40"/>
      <c r="C152" s="246" t="s">
        <v>400</v>
      </c>
      <c r="D152" s="246" t="s">
        <v>172</v>
      </c>
      <c r="E152" s="247" t="s">
        <v>2364</v>
      </c>
      <c r="F152" s="248" t="s">
        <v>2365</v>
      </c>
      <c r="G152" s="249" t="s">
        <v>186</v>
      </c>
      <c r="H152" s="250">
        <v>1</v>
      </c>
      <c r="I152" s="251"/>
      <c r="J152" s="252">
        <f>ROUND(I152*H152,2)</f>
        <v>0</v>
      </c>
      <c r="K152" s="248" t="s">
        <v>1</v>
      </c>
      <c r="L152" s="45"/>
      <c r="M152" s="253" t="s">
        <v>1</v>
      </c>
      <c r="N152" s="254" t="s">
        <v>48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177</v>
      </c>
      <c r="AT152" s="257" t="s">
        <v>172</v>
      </c>
      <c r="AU152" s="257" t="s">
        <v>89</v>
      </c>
      <c r="AY152" s="18" t="s">
        <v>169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95</v>
      </c>
      <c r="BK152" s="258">
        <f>ROUND(I152*H152,2)</f>
        <v>0</v>
      </c>
      <c r="BL152" s="18" t="s">
        <v>177</v>
      </c>
      <c r="BM152" s="257" t="s">
        <v>613</v>
      </c>
    </row>
    <row r="153" spans="1:65" s="2" customFormat="1" ht="16.5" customHeight="1">
      <c r="A153" s="39"/>
      <c r="B153" s="40"/>
      <c r="C153" s="246" t="s">
        <v>406</v>
      </c>
      <c r="D153" s="246" t="s">
        <v>172</v>
      </c>
      <c r="E153" s="247" t="s">
        <v>2366</v>
      </c>
      <c r="F153" s="248" t="s">
        <v>2367</v>
      </c>
      <c r="G153" s="249" t="s">
        <v>186</v>
      </c>
      <c r="H153" s="250">
        <v>1</v>
      </c>
      <c r="I153" s="251"/>
      <c r="J153" s="252">
        <f>ROUND(I153*H153,2)</f>
        <v>0</v>
      </c>
      <c r="K153" s="248" t="s">
        <v>1</v>
      </c>
      <c r="L153" s="45"/>
      <c r="M153" s="253" t="s">
        <v>1</v>
      </c>
      <c r="N153" s="254" t="s">
        <v>48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177</v>
      </c>
      <c r="AT153" s="257" t="s">
        <v>172</v>
      </c>
      <c r="AU153" s="257" t="s">
        <v>89</v>
      </c>
      <c r="AY153" s="18" t="s">
        <v>169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95</v>
      </c>
      <c r="BK153" s="258">
        <f>ROUND(I153*H153,2)</f>
        <v>0</v>
      </c>
      <c r="BL153" s="18" t="s">
        <v>177</v>
      </c>
      <c r="BM153" s="257" t="s">
        <v>625</v>
      </c>
    </row>
    <row r="154" spans="1:65" s="2" customFormat="1" ht="21.75" customHeight="1">
      <c r="A154" s="39"/>
      <c r="B154" s="40"/>
      <c r="C154" s="246" t="s">
        <v>417</v>
      </c>
      <c r="D154" s="246" t="s">
        <v>172</v>
      </c>
      <c r="E154" s="247" t="s">
        <v>2368</v>
      </c>
      <c r="F154" s="248" t="s">
        <v>2369</v>
      </c>
      <c r="G154" s="249" t="s">
        <v>2273</v>
      </c>
      <c r="H154" s="250">
        <v>1</v>
      </c>
      <c r="I154" s="251"/>
      <c r="J154" s="252">
        <f>ROUND(I154*H154,2)</f>
        <v>0</v>
      </c>
      <c r="K154" s="248" t="s">
        <v>1</v>
      </c>
      <c r="L154" s="45"/>
      <c r="M154" s="253" t="s">
        <v>1</v>
      </c>
      <c r="N154" s="254" t="s">
        <v>48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177</v>
      </c>
      <c r="AT154" s="257" t="s">
        <v>172</v>
      </c>
      <c r="AU154" s="257" t="s">
        <v>89</v>
      </c>
      <c r="AY154" s="18" t="s">
        <v>169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95</v>
      </c>
      <c r="BK154" s="258">
        <f>ROUND(I154*H154,2)</f>
        <v>0</v>
      </c>
      <c r="BL154" s="18" t="s">
        <v>177</v>
      </c>
      <c r="BM154" s="257" t="s">
        <v>646</v>
      </c>
    </row>
    <row r="155" spans="1:65" s="2" customFormat="1" ht="16.5" customHeight="1">
      <c r="A155" s="39"/>
      <c r="B155" s="40"/>
      <c r="C155" s="246" t="s">
        <v>425</v>
      </c>
      <c r="D155" s="246" t="s">
        <v>172</v>
      </c>
      <c r="E155" s="247" t="s">
        <v>2370</v>
      </c>
      <c r="F155" s="248" t="s">
        <v>2371</v>
      </c>
      <c r="G155" s="249" t="s">
        <v>199</v>
      </c>
      <c r="H155" s="250">
        <v>1.188</v>
      </c>
      <c r="I155" s="251"/>
      <c r="J155" s="252">
        <f>ROUND(I155*H155,2)</f>
        <v>0</v>
      </c>
      <c r="K155" s="248" t="s">
        <v>1</v>
      </c>
      <c r="L155" s="45"/>
      <c r="M155" s="253" t="s">
        <v>1</v>
      </c>
      <c r="N155" s="254" t="s">
        <v>48</v>
      </c>
      <c r="O155" s="92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7" t="s">
        <v>177</v>
      </c>
      <c r="AT155" s="257" t="s">
        <v>172</v>
      </c>
      <c r="AU155" s="257" t="s">
        <v>89</v>
      </c>
      <c r="AY155" s="18" t="s">
        <v>169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95</v>
      </c>
      <c r="BK155" s="258">
        <f>ROUND(I155*H155,2)</f>
        <v>0</v>
      </c>
      <c r="BL155" s="18" t="s">
        <v>177</v>
      </c>
      <c r="BM155" s="257" t="s">
        <v>658</v>
      </c>
    </row>
    <row r="156" spans="1:63" s="12" customFormat="1" ht="25.9" customHeight="1">
      <c r="A156" s="12"/>
      <c r="B156" s="231"/>
      <c r="C156" s="232"/>
      <c r="D156" s="233" t="s">
        <v>81</v>
      </c>
      <c r="E156" s="234" t="s">
        <v>1825</v>
      </c>
      <c r="F156" s="234" t="s">
        <v>1337</v>
      </c>
      <c r="G156" s="232"/>
      <c r="H156" s="232"/>
      <c r="I156" s="235"/>
      <c r="J156" s="218">
        <f>BK156</f>
        <v>0</v>
      </c>
      <c r="K156" s="232"/>
      <c r="L156" s="236"/>
      <c r="M156" s="237"/>
      <c r="N156" s="238"/>
      <c r="O156" s="238"/>
      <c r="P156" s="239">
        <f>SUM(P157:P160)</f>
        <v>0</v>
      </c>
      <c r="Q156" s="238"/>
      <c r="R156" s="239">
        <f>SUM(R157:R160)</f>
        <v>0</v>
      </c>
      <c r="S156" s="238"/>
      <c r="T156" s="240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41" t="s">
        <v>89</v>
      </c>
      <c r="AT156" s="242" t="s">
        <v>81</v>
      </c>
      <c r="AU156" s="242" t="s">
        <v>82</v>
      </c>
      <c r="AY156" s="241" t="s">
        <v>169</v>
      </c>
      <c r="BK156" s="243">
        <f>SUM(BK157:BK160)</f>
        <v>0</v>
      </c>
    </row>
    <row r="157" spans="1:65" s="2" customFormat="1" ht="16.5" customHeight="1">
      <c r="A157" s="39"/>
      <c r="B157" s="40"/>
      <c r="C157" s="246" t="s">
        <v>430</v>
      </c>
      <c r="D157" s="246" t="s">
        <v>172</v>
      </c>
      <c r="E157" s="247" t="s">
        <v>2301</v>
      </c>
      <c r="F157" s="248" t="s">
        <v>2302</v>
      </c>
      <c r="G157" s="249" t="s">
        <v>2303</v>
      </c>
      <c r="H157" s="250">
        <v>10</v>
      </c>
      <c r="I157" s="251"/>
      <c r="J157" s="252">
        <f>ROUND(I157*H157,2)</f>
        <v>0</v>
      </c>
      <c r="K157" s="248" t="s">
        <v>1</v>
      </c>
      <c r="L157" s="45"/>
      <c r="M157" s="253" t="s">
        <v>1</v>
      </c>
      <c r="N157" s="254" t="s">
        <v>48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177</v>
      </c>
      <c r="AT157" s="257" t="s">
        <v>172</v>
      </c>
      <c r="AU157" s="257" t="s">
        <v>89</v>
      </c>
      <c r="AY157" s="18" t="s">
        <v>169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95</v>
      </c>
      <c r="BK157" s="258">
        <f>ROUND(I157*H157,2)</f>
        <v>0</v>
      </c>
      <c r="BL157" s="18" t="s">
        <v>177</v>
      </c>
      <c r="BM157" s="257" t="s">
        <v>668</v>
      </c>
    </row>
    <row r="158" spans="1:65" s="2" customFormat="1" ht="16.5" customHeight="1">
      <c r="A158" s="39"/>
      <c r="B158" s="40"/>
      <c r="C158" s="246" t="s">
        <v>436</v>
      </c>
      <c r="D158" s="246" t="s">
        <v>172</v>
      </c>
      <c r="E158" s="247" t="s">
        <v>2372</v>
      </c>
      <c r="F158" s="248" t="s">
        <v>2373</v>
      </c>
      <c r="G158" s="249" t="s">
        <v>1953</v>
      </c>
      <c r="H158" s="250">
        <v>7</v>
      </c>
      <c r="I158" s="251"/>
      <c r="J158" s="252">
        <f>ROUND(I158*H158,2)</f>
        <v>0</v>
      </c>
      <c r="K158" s="248" t="s">
        <v>1</v>
      </c>
      <c r="L158" s="45"/>
      <c r="M158" s="253" t="s">
        <v>1</v>
      </c>
      <c r="N158" s="254" t="s">
        <v>48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177</v>
      </c>
      <c r="AT158" s="257" t="s">
        <v>172</v>
      </c>
      <c r="AU158" s="257" t="s">
        <v>89</v>
      </c>
      <c r="AY158" s="18" t="s">
        <v>169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95</v>
      </c>
      <c r="BK158" s="258">
        <f>ROUND(I158*H158,2)</f>
        <v>0</v>
      </c>
      <c r="BL158" s="18" t="s">
        <v>177</v>
      </c>
      <c r="BM158" s="257" t="s">
        <v>679</v>
      </c>
    </row>
    <row r="159" spans="1:65" s="2" customFormat="1" ht="16.5" customHeight="1">
      <c r="A159" s="39"/>
      <c r="B159" s="40"/>
      <c r="C159" s="246" t="s">
        <v>445</v>
      </c>
      <c r="D159" s="246" t="s">
        <v>172</v>
      </c>
      <c r="E159" s="247" t="s">
        <v>2304</v>
      </c>
      <c r="F159" s="248" t="s">
        <v>2305</v>
      </c>
      <c r="G159" s="249" t="s">
        <v>2303</v>
      </c>
      <c r="H159" s="250">
        <v>10</v>
      </c>
      <c r="I159" s="251"/>
      <c r="J159" s="252">
        <f>ROUND(I159*H159,2)</f>
        <v>0</v>
      </c>
      <c r="K159" s="248" t="s">
        <v>1</v>
      </c>
      <c r="L159" s="45"/>
      <c r="M159" s="253" t="s">
        <v>1</v>
      </c>
      <c r="N159" s="254" t="s">
        <v>48</v>
      </c>
      <c r="O159" s="92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177</v>
      </c>
      <c r="AT159" s="257" t="s">
        <v>172</v>
      </c>
      <c r="AU159" s="257" t="s">
        <v>89</v>
      </c>
      <c r="AY159" s="18" t="s">
        <v>169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95</v>
      </c>
      <c r="BK159" s="258">
        <f>ROUND(I159*H159,2)</f>
        <v>0</v>
      </c>
      <c r="BL159" s="18" t="s">
        <v>177</v>
      </c>
      <c r="BM159" s="257" t="s">
        <v>688</v>
      </c>
    </row>
    <row r="160" spans="1:65" s="2" customFormat="1" ht="16.5" customHeight="1">
      <c r="A160" s="39"/>
      <c r="B160" s="40"/>
      <c r="C160" s="246" t="s">
        <v>453</v>
      </c>
      <c r="D160" s="246" t="s">
        <v>172</v>
      </c>
      <c r="E160" s="247" t="s">
        <v>2306</v>
      </c>
      <c r="F160" s="248" t="s">
        <v>2307</v>
      </c>
      <c r="G160" s="249" t="s">
        <v>199</v>
      </c>
      <c r="H160" s="250">
        <v>0.055</v>
      </c>
      <c r="I160" s="251"/>
      <c r="J160" s="252">
        <f>ROUND(I160*H160,2)</f>
        <v>0</v>
      </c>
      <c r="K160" s="248" t="s">
        <v>1</v>
      </c>
      <c r="L160" s="45"/>
      <c r="M160" s="253" t="s">
        <v>1</v>
      </c>
      <c r="N160" s="254" t="s">
        <v>48</v>
      </c>
      <c r="O160" s="92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177</v>
      </c>
      <c r="AT160" s="257" t="s">
        <v>172</v>
      </c>
      <c r="AU160" s="257" t="s">
        <v>89</v>
      </c>
      <c r="AY160" s="18" t="s">
        <v>169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95</v>
      </c>
      <c r="BK160" s="258">
        <f>ROUND(I160*H160,2)</f>
        <v>0</v>
      </c>
      <c r="BL160" s="18" t="s">
        <v>177</v>
      </c>
      <c r="BM160" s="257" t="s">
        <v>698</v>
      </c>
    </row>
    <row r="161" spans="1:63" s="12" customFormat="1" ht="25.9" customHeight="1">
      <c r="A161" s="12"/>
      <c r="B161" s="231"/>
      <c r="C161" s="232"/>
      <c r="D161" s="233" t="s">
        <v>81</v>
      </c>
      <c r="E161" s="234" t="s">
        <v>1962</v>
      </c>
      <c r="F161" s="234" t="s">
        <v>2374</v>
      </c>
      <c r="G161" s="232"/>
      <c r="H161" s="232"/>
      <c r="I161" s="235"/>
      <c r="J161" s="218">
        <f>BK161</f>
        <v>0</v>
      </c>
      <c r="K161" s="232"/>
      <c r="L161" s="236"/>
      <c r="M161" s="237"/>
      <c r="N161" s="238"/>
      <c r="O161" s="238"/>
      <c r="P161" s="239">
        <f>SUM(P162:P164)</f>
        <v>0</v>
      </c>
      <c r="Q161" s="238"/>
      <c r="R161" s="239">
        <f>SUM(R162:R164)</f>
        <v>0</v>
      </c>
      <c r="S161" s="238"/>
      <c r="T161" s="240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1" t="s">
        <v>89</v>
      </c>
      <c r="AT161" s="242" t="s">
        <v>81</v>
      </c>
      <c r="AU161" s="242" t="s">
        <v>82</v>
      </c>
      <c r="AY161" s="241" t="s">
        <v>169</v>
      </c>
      <c r="BK161" s="243">
        <f>SUM(BK162:BK164)</f>
        <v>0</v>
      </c>
    </row>
    <row r="162" spans="1:65" s="2" customFormat="1" ht="16.5" customHeight="1">
      <c r="A162" s="39"/>
      <c r="B162" s="40"/>
      <c r="C162" s="246" t="s">
        <v>461</v>
      </c>
      <c r="D162" s="246" t="s">
        <v>172</v>
      </c>
      <c r="E162" s="247" t="s">
        <v>2375</v>
      </c>
      <c r="F162" s="248" t="s">
        <v>2376</v>
      </c>
      <c r="G162" s="249" t="s">
        <v>175</v>
      </c>
      <c r="H162" s="250">
        <v>89</v>
      </c>
      <c r="I162" s="251"/>
      <c r="J162" s="252">
        <f>ROUND(I162*H162,2)</f>
        <v>0</v>
      </c>
      <c r="K162" s="248" t="s">
        <v>1</v>
      </c>
      <c r="L162" s="45"/>
      <c r="M162" s="253" t="s">
        <v>1</v>
      </c>
      <c r="N162" s="254" t="s">
        <v>48</v>
      </c>
      <c r="O162" s="92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7" t="s">
        <v>177</v>
      </c>
      <c r="AT162" s="257" t="s">
        <v>172</v>
      </c>
      <c r="AU162" s="257" t="s">
        <v>89</v>
      </c>
      <c r="AY162" s="18" t="s">
        <v>169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8" t="s">
        <v>95</v>
      </c>
      <c r="BK162" s="258">
        <f>ROUND(I162*H162,2)</f>
        <v>0</v>
      </c>
      <c r="BL162" s="18" t="s">
        <v>177</v>
      </c>
      <c r="BM162" s="257" t="s">
        <v>708</v>
      </c>
    </row>
    <row r="163" spans="1:51" s="14" customFormat="1" ht="12">
      <c r="A163" s="14"/>
      <c r="B163" s="270"/>
      <c r="C163" s="271"/>
      <c r="D163" s="261" t="s">
        <v>179</v>
      </c>
      <c r="E163" s="272" t="s">
        <v>1</v>
      </c>
      <c r="F163" s="273" t="s">
        <v>2377</v>
      </c>
      <c r="G163" s="271"/>
      <c r="H163" s="274">
        <v>89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179</v>
      </c>
      <c r="AU163" s="280" t="s">
        <v>89</v>
      </c>
      <c r="AV163" s="14" t="s">
        <v>95</v>
      </c>
      <c r="AW163" s="14" t="s">
        <v>35</v>
      </c>
      <c r="AX163" s="14" t="s">
        <v>82</v>
      </c>
      <c r="AY163" s="280" t="s">
        <v>169</v>
      </c>
    </row>
    <row r="164" spans="1:51" s="15" customFormat="1" ht="12">
      <c r="A164" s="15"/>
      <c r="B164" s="281"/>
      <c r="C164" s="282"/>
      <c r="D164" s="261" t="s">
        <v>179</v>
      </c>
      <c r="E164" s="283" t="s">
        <v>1</v>
      </c>
      <c r="F164" s="284" t="s">
        <v>183</v>
      </c>
      <c r="G164" s="282"/>
      <c r="H164" s="285">
        <v>89</v>
      </c>
      <c r="I164" s="286"/>
      <c r="J164" s="282"/>
      <c r="K164" s="282"/>
      <c r="L164" s="287"/>
      <c r="M164" s="288"/>
      <c r="N164" s="289"/>
      <c r="O164" s="289"/>
      <c r="P164" s="289"/>
      <c r="Q164" s="289"/>
      <c r="R164" s="289"/>
      <c r="S164" s="289"/>
      <c r="T164" s="29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1" t="s">
        <v>179</v>
      </c>
      <c r="AU164" s="291" t="s">
        <v>89</v>
      </c>
      <c r="AV164" s="15" t="s">
        <v>177</v>
      </c>
      <c r="AW164" s="15" t="s">
        <v>35</v>
      </c>
      <c r="AX164" s="15" t="s">
        <v>89</v>
      </c>
      <c r="AY164" s="291" t="s">
        <v>169</v>
      </c>
    </row>
    <row r="165" spans="1:63" s="12" customFormat="1" ht="25.9" customHeight="1">
      <c r="A165" s="12"/>
      <c r="B165" s="231"/>
      <c r="C165" s="232"/>
      <c r="D165" s="233" t="s">
        <v>81</v>
      </c>
      <c r="E165" s="234" t="s">
        <v>1981</v>
      </c>
      <c r="F165" s="234" t="s">
        <v>2054</v>
      </c>
      <c r="G165" s="232"/>
      <c r="H165" s="232"/>
      <c r="I165" s="235"/>
      <c r="J165" s="218">
        <f>BK165</f>
        <v>0</v>
      </c>
      <c r="K165" s="232"/>
      <c r="L165" s="236"/>
      <c r="M165" s="237"/>
      <c r="N165" s="238"/>
      <c r="O165" s="238"/>
      <c r="P165" s="239">
        <f>SUM(P166:P167)</f>
        <v>0</v>
      </c>
      <c r="Q165" s="238"/>
      <c r="R165" s="239">
        <f>SUM(R166:R167)</f>
        <v>0</v>
      </c>
      <c r="S165" s="238"/>
      <c r="T165" s="240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41" t="s">
        <v>89</v>
      </c>
      <c r="AT165" s="242" t="s">
        <v>81</v>
      </c>
      <c r="AU165" s="242" t="s">
        <v>82</v>
      </c>
      <c r="AY165" s="241" t="s">
        <v>169</v>
      </c>
      <c r="BK165" s="243">
        <f>SUM(BK166:BK167)</f>
        <v>0</v>
      </c>
    </row>
    <row r="166" spans="1:65" s="2" customFormat="1" ht="16.5" customHeight="1">
      <c r="A166" s="39"/>
      <c r="B166" s="40"/>
      <c r="C166" s="246" t="s">
        <v>467</v>
      </c>
      <c r="D166" s="246" t="s">
        <v>172</v>
      </c>
      <c r="E166" s="247" t="s">
        <v>2378</v>
      </c>
      <c r="F166" s="248" t="s">
        <v>2056</v>
      </c>
      <c r="G166" s="249" t="s">
        <v>2063</v>
      </c>
      <c r="H166" s="250">
        <v>1</v>
      </c>
      <c r="I166" s="251"/>
      <c r="J166" s="252">
        <f>ROUND(I166*H166,2)</f>
        <v>0</v>
      </c>
      <c r="K166" s="248" t="s">
        <v>1</v>
      </c>
      <c r="L166" s="45"/>
      <c r="M166" s="253" t="s">
        <v>1</v>
      </c>
      <c r="N166" s="254" t="s">
        <v>48</v>
      </c>
      <c r="O166" s="92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7" t="s">
        <v>177</v>
      </c>
      <c r="AT166" s="257" t="s">
        <v>172</v>
      </c>
      <c r="AU166" s="257" t="s">
        <v>89</v>
      </c>
      <c r="AY166" s="18" t="s">
        <v>169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8" t="s">
        <v>95</v>
      </c>
      <c r="BK166" s="258">
        <f>ROUND(I166*H166,2)</f>
        <v>0</v>
      </c>
      <c r="BL166" s="18" t="s">
        <v>177</v>
      </c>
      <c r="BM166" s="257" t="s">
        <v>723</v>
      </c>
    </row>
    <row r="167" spans="1:65" s="2" customFormat="1" ht="16.5" customHeight="1">
      <c r="A167" s="39"/>
      <c r="B167" s="40"/>
      <c r="C167" s="246" t="s">
        <v>472</v>
      </c>
      <c r="D167" s="246" t="s">
        <v>172</v>
      </c>
      <c r="E167" s="247" t="s">
        <v>2379</v>
      </c>
      <c r="F167" s="248" t="s">
        <v>2058</v>
      </c>
      <c r="G167" s="249" t="s">
        <v>2063</v>
      </c>
      <c r="H167" s="250">
        <v>1</v>
      </c>
      <c r="I167" s="251"/>
      <c r="J167" s="252">
        <f>ROUND(I167*H167,2)</f>
        <v>0</v>
      </c>
      <c r="K167" s="248" t="s">
        <v>1</v>
      </c>
      <c r="L167" s="45"/>
      <c r="M167" s="253" t="s">
        <v>1</v>
      </c>
      <c r="N167" s="254" t="s">
        <v>48</v>
      </c>
      <c r="O167" s="92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177</v>
      </c>
      <c r="AT167" s="257" t="s">
        <v>172</v>
      </c>
      <c r="AU167" s="257" t="s">
        <v>89</v>
      </c>
      <c r="AY167" s="18" t="s">
        <v>169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95</v>
      </c>
      <c r="BK167" s="258">
        <f>ROUND(I167*H167,2)</f>
        <v>0</v>
      </c>
      <c r="BL167" s="18" t="s">
        <v>177</v>
      </c>
      <c r="BM167" s="257" t="s">
        <v>734</v>
      </c>
    </row>
    <row r="168" spans="1:63" s="12" customFormat="1" ht="25.9" customHeight="1">
      <c r="A168" s="12"/>
      <c r="B168" s="231"/>
      <c r="C168" s="232"/>
      <c r="D168" s="233" t="s">
        <v>81</v>
      </c>
      <c r="E168" s="234" t="s">
        <v>2000</v>
      </c>
      <c r="F168" s="234" t="s">
        <v>2060</v>
      </c>
      <c r="G168" s="232"/>
      <c r="H168" s="232"/>
      <c r="I168" s="235"/>
      <c r="J168" s="218">
        <f>BK168</f>
        <v>0</v>
      </c>
      <c r="K168" s="232"/>
      <c r="L168" s="236"/>
      <c r="M168" s="237"/>
      <c r="N168" s="238"/>
      <c r="O168" s="238"/>
      <c r="P168" s="239">
        <f>P169</f>
        <v>0</v>
      </c>
      <c r="Q168" s="238"/>
      <c r="R168" s="239">
        <f>R169</f>
        <v>0</v>
      </c>
      <c r="S168" s="238"/>
      <c r="T168" s="240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1" t="s">
        <v>89</v>
      </c>
      <c r="AT168" s="242" t="s">
        <v>81</v>
      </c>
      <c r="AU168" s="242" t="s">
        <v>82</v>
      </c>
      <c r="AY168" s="241" t="s">
        <v>169</v>
      </c>
      <c r="BK168" s="243">
        <f>BK169</f>
        <v>0</v>
      </c>
    </row>
    <row r="169" spans="1:65" s="2" customFormat="1" ht="16.5" customHeight="1">
      <c r="A169" s="39"/>
      <c r="B169" s="40"/>
      <c r="C169" s="246" t="s">
        <v>478</v>
      </c>
      <c r="D169" s="246" t="s">
        <v>172</v>
      </c>
      <c r="E169" s="247" t="s">
        <v>2380</v>
      </c>
      <c r="F169" s="248" t="s">
        <v>1802</v>
      </c>
      <c r="G169" s="249" t="s">
        <v>2063</v>
      </c>
      <c r="H169" s="250">
        <v>7</v>
      </c>
      <c r="I169" s="251"/>
      <c r="J169" s="252">
        <f>ROUND(I169*H169,2)</f>
        <v>0</v>
      </c>
      <c r="K169" s="248" t="s">
        <v>1</v>
      </c>
      <c r="L169" s="45"/>
      <c r="M169" s="253" t="s">
        <v>1</v>
      </c>
      <c r="N169" s="254" t="s">
        <v>48</v>
      </c>
      <c r="O169" s="92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7" t="s">
        <v>177</v>
      </c>
      <c r="AT169" s="257" t="s">
        <v>172</v>
      </c>
      <c r="AU169" s="257" t="s">
        <v>89</v>
      </c>
      <c r="AY169" s="18" t="s">
        <v>169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8" t="s">
        <v>95</v>
      </c>
      <c r="BK169" s="258">
        <f>ROUND(I169*H169,2)</f>
        <v>0</v>
      </c>
      <c r="BL169" s="18" t="s">
        <v>177</v>
      </c>
      <c r="BM169" s="257" t="s">
        <v>761</v>
      </c>
    </row>
    <row r="170" spans="1:63" s="2" customFormat="1" ht="49.9" customHeight="1">
      <c r="A170" s="39"/>
      <c r="B170" s="40"/>
      <c r="C170" s="41"/>
      <c r="D170" s="41"/>
      <c r="E170" s="234" t="s">
        <v>210</v>
      </c>
      <c r="F170" s="234" t="s">
        <v>211</v>
      </c>
      <c r="G170" s="41"/>
      <c r="H170" s="41"/>
      <c r="I170" s="155"/>
      <c r="J170" s="218">
        <f>BK170</f>
        <v>0</v>
      </c>
      <c r="K170" s="41"/>
      <c r="L170" s="45"/>
      <c r="M170" s="292"/>
      <c r="N170" s="293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81</v>
      </c>
      <c r="AU170" s="18" t="s">
        <v>82</v>
      </c>
      <c r="AY170" s="18" t="s">
        <v>212</v>
      </c>
      <c r="BK170" s="258">
        <f>SUM(BK171:BK175)</f>
        <v>0</v>
      </c>
    </row>
    <row r="171" spans="1:63" s="2" customFormat="1" ht="16.3" customHeight="1">
      <c r="A171" s="39"/>
      <c r="B171" s="40"/>
      <c r="C171" s="294" t="s">
        <v>1</v>
      </c>
      <c r="D171" s="294" t="s">
        <v>172</v>
      </c>
      <c r="E171" s="295" t="s">
        <v>1</v>
      </c>
      <c r="F171" s="296" t="s">
        <v>1</v>
      </c>
      <c r="G171" s="297" t="s">
        <v>1</v>
      </c>
      <c r="H171" s="298"/>
      <c r="I171" s="299"/>
      <c r="J171" s="300">
        <f>BK171</f>
        <v>0</v>
      </c>
      <c r="K171" s="301"/>
      <c r="L171" s="45"/>
      <c r="M171" s="302" t="s">
        <v>1</v>
      </c>
      <c r="N171" s="303" t="s">
        <v>48</v>
      </c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212</v>
      </c>
      <c r="AU171" s="18" t="s">
        <v>89</v>
      </c>
      <c r="AY171" s="18" t="s">
        <v>212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95</v>
      </c>
      <c r="BK171" s="258">
        <f>I171*H171</f>
        <v>0</v>
      </c>
    </row>
    <row r="172" spans="1:63" s="2" customFormat="1" ht="16.3" customHeight="1">
      <c r="A172" s="39"/>
      <c r="B172" s="40"/>
      <c r="C172" s="294" t="s">
        <v>1</v>
      </c>
      <c r="D172" s="294" t="s">
        <v>172</v>
      </c>
      <c r="E172" s="295" t="s">
        <v>1</v>
      </c>
      <c r="F172" s="296" t="s">
        <v>1</v>
      </c>
      <c r="G172" s="297" t="s">
        <v>1</v>
      </c>
      <c r="H172" s="298"/>
      <c r="I172" s="299"/>
      <c r="J172" s="300">
        <f>BK172</f>
        <v>0</v>
      </c>
      <c r="K172" s="301"/>
      <c r="L172" s="45"/>
      <c r="M172" s="302" t="s">
        <v>1</v>
      </c>
      <c r="N172" s="303" t="s">
        <v>48</v>
      </c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212</v>
      </c>
      <c r="AU172" s="18" t="s">
        <v>89</v>
      </c>
      <c r="AY172" s="18" t="s">
        <v>212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95</v>
      </c>
      <c r="BK172" s="258">
        <f>I172*H172</f>
        <v>0</v>
      </c>
    </row>
    <row r="173" spans="1:63" s="2" customFormat="1" ht="16.3" customHeight="1">
      <c r="A173" s="39"/>
      <c r="B173" s="40"/>
      <c r="C173" s="294" t="s">
        <v>1</v>
      </c>
      <c r="D173" s="294" t="s">
        <v>172</v>
      </c>
      <c r="E173" s="295" t="s">
        <v>1</v>
      </c>
      <c r="F173" s="296" t="s">
        <v>1</v>
      </c>
      <c r="G173" s="297" t="s">
        <v>1</v>
      </c>
      <c r="H173" s="298"/>
      <c r="I173" s="299"/>
      <c r="J173" s="300">
        <f>BK173</f>
        <v>0</v>
      </c>
      <c r="K173" s="301"/>
      <c r="L173" s="45"/>
      <c r="M173" s="302" t="s">
        <v>1</v>
      </c>
      <c r="N173" s="303" t="s">
        <v>48</v>
      </c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212</v>
      </c>
      <c r="AU173" s="18" t="s">
        <v>89</v>
      </c>
      <c r="AY173" s="18" t="s">
        <v>212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8" t="s">
        <v>95</v>
      </c>
      <c r="BK173" s="258">
        <f>I173*H173</f>
        <v>0</v>
      </c>
    </row>
    <row r="174" spans="1:63" s="2" customFormat="1" ht="16.3" customHeight="1">
      <c r="A174" s="39"/>
      <c r="B174" s="40"/>
      <c r="C174" s="294" t="s">
        <v>1</v>
      </c>
      <c r="D174" s="294" t="s">
        <v>172</v>
      </c>
      <c r="E174" s="295" t="s">
        <v>1</v>
      </c>
      <c r="F174" s="296" t="s">
        <v>1</v>
      </c>
      <c r="G174" s="297" t="s">
        <v>1</v>
      </c>
      <c r="H174" s="298"/>
      <c r="I174" s="299"/>
      <c r="J174" s="300">
        <f>BK174</f>
        <v>0</v>
      </c>
      <c r="K174" s="301"/>
      <c r="L174" s="45"/>
      <c r="M174" s="302" t="s">
        <v>1</v>
      </c>
      <c r="N174" s="303" t="s">
        <v>48</v>
      </c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212</v>
      </c>
      <c r="AU174" s="18" t="s">
        <v>89</v>
      </c>
      <c r="AY174" s="18" t="s">
        <v>212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95</v>
      </c>
      <c r="BK174" s="258">
        <f>I174*H174</f>
        <v>0</v>
      </c>
    </row>
    <row r="175" spans="1:63" s="2" customFormat="1" ht="16.3" customHeight="1">
      <c r="A175" s="39"/>
      <c r="B175" s="40"/>
      <c r="C175" s="294" t="s">
        <v>1</v>
      </c>
      <c r="D175" s="294" t="s">
        <v>172</v>
      </c>
      <c r="E175" s="295" t="s">
        <v>1</v>
      </c>
      <c r="F175" s="296" t="s">
        <v>1</v>
      </c>
      <c r="G175" s="297" t="s">
        <v>1</v>
      </c>
      <c r="H175" s="298"/>
      <c r="I175" s="299"/>
      <c r="J175" s="300">
        <f>BK175</f>
        <v>0</v>
      </c>
      <c r="K175" s="301"/>
      <c r="L175" s="45"/>
      <c r="M175" s="302" t="s">
        <v>1</v>
      </c>
      <c r="N175" s="303" t="s">
        <v>48</v>
      </c>
      <c r="O175" s="304"/>
      <c r="P175" s="304"/>
      <c r="Q175" s="304"/>
      <c r="R175" s="304"/>
      <c r="S175" s="304"/>
      <c r="T175" s="305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212</v>
      </c>
      <c r="AU175" s="18" t="s">
        <v>89</v>
      </c>
      <c r="AY175" s="18" t="s">
        <v>212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8" t="s">
        <v>95</v>
      </c>
      <c r="BK175" s="258">
        <f>I175*H175</f>
        <v>0</v>
      </c>
    </row>
    <row r="176" spans="1:31" s="2" customFormat="1" ht="6.95" customHeight="1">
      <c r="A176" s="39"/>
      <c r="B176" s="67"/>
      <c r="C176" s="68"/>
      <c r="D176" s="68"/>
      <c r="E176" s="68"/>
      <c r="F176" s="68"/>
      <c r="G176" s="68"/>
      <c r="H176" s="68"/>
      <c r="I176" s="193"/>
      <c r="J176" s="68"/>
      <c r="K176" s="68"/>
      <c r="L176" s="45"/>
      <c r="M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</sheetData>
  <sheetProtection password="CC35" sheet="1" objects="1" scenarios="1" formatColumns="0" formatRows="0" autoFilter="0"/>
  <autoFilter ref="C126:K17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dataValidations count="2">
    <dataValidation type="list" allowBlank="1" showInputMessage="1" showErrorMessage="1" error="Povoleny jsou hodnoty K, M." sqref="D171:D176">
      <formula1>"K, M"</formula1>
    </dataValidation>
    <dataValidation type="list" allowBlank="1" showInputMessage="1" showErrorMessage="1" error="Povoleny jsou hodnoty základní, snížená, zákl. přenesená, sníž. přenesená, nulová." sqref="N171:N176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  <c r="AZ2" s="306" t="s">
        <v>2381</v>
      </c>
      <c r="BA2" s="306" t="s">
        <v>1</v>
      </c>
      <c r="BB2" s="306" t="s">
        <v>1</v>
      </c>
      <c r="BC2" s="306" t="s">
        <v>878</v>
      </c>
      <c r="BD2" s="306" t="s">
        <v>95</v>
      </c>
    </row>
    <row r="3" spans="2:5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  <c r="AZ3" s="306" t="s">
        <v>2382</v>
      </c>
      <c r="BA3" s="306" t="s">
        <v>1</v>
      </c>
      <c r="BB3" s="306" t="s">
        <v>1</v>
      </c>
      <c r="BC3" s="306" t="s">
        <v>2383</v>
      </c>
      <c r="BD3" s="306" t="s">
        <v>95</v>
      </c>
    </row>
    <row r="4" spans="2:5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  <c r="AZ4" s="306" t="s">
        <v>2384</v>
      </c>
      <c r="BA4" s="306" t="s">
        <v>1</v>
      </c>
      <c r="BB4" s="306" t="s">
        <v>1</v>
      </c>
      <c r="BC4" s="306" t="s">
        <v>581</v>
      </c>
      <c r="BD4" s="306" t="s">
        <v>95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1:31" s="2" customFormat="1" ht="12" customHeight="1" hidden="1">
      <c r="A8" s="39"/>
      <c r="B8" s="45"/>
      <c r="C8" s="39"/>
      <c r="D8" s="153" t="s">
        <v>141</v>
      </c>
      <c r="E8" s="39"/>
      <c r="F8" s="39"/>
      <c r="G8" s="39"/>
      <c r="H8" s="39"/>
      <c r="I8" s="15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56" t="s">
        <v>2385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7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7" t="s">
        <v>22</v>
      </c>
      <c r="J12" s="158" t="str">
        <f>'Rekapitulace stavby'!AN8</f>
        <v>18. 2. 2020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15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24</v>
      </c>
      <c r="E14" s="39"/>
      <c r="F14" s="39"/>
      <c r="G14" s="39"/>
      <c r="H14" s="39"/>
      <c r="I14" s="157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2" t="s">
        <v>27</v>
      </c>
      <c r="F15" s="39"/>
      <c r="G15" s="39"/>
      <c r="H15" s="39"/>
      <c r="I15" s="157" t="s">
        <v>28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15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53" t="s">
        <v>29</v>
      </c>
      <c r="E17" s="39"/>
      <c r="F17" s="39"/>
      <c r="G17" s="39"/>
      <c r="H17" s="39"/>
      <c r="I17" s="15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7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15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53" t="s">
        <v>31</v>
      </c>
      <c r="E20" s="39"/>
      <c r="F20" s="39"/>
      <c r="G20" s="39"/>
      <c r="H20" s="39"/>
      <c r="I20" s="157" t="s">
        <v>25</v>
      </c>
      <c r="J20" s="142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2" t="s">
        <v>33</v>
      </c>
      <c r="F21" s="39"/>
      <c r="G21" s="39"/>
      <c r="H21" s="39"/>
      <c r="I21" s="157" t="s">
        <v>28</v>
      </c>
      <c r="J21" s="142" t="s">
        <v>34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15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53" t="s">
        <v>36</v>
      </c>
      <c r="E23" s="39"/>
      <c r="F23" s="39"/>
      <c r="G23" s="39"/>
      <c r="H23" s="39"/>
      <c r="I23" s="157" t="s">
        <v>25</v>
      </c>
      <c r="J23" s="142" t="s">
        <v>37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2" t="s">
        <v>38</v>
      </c>
      <c r="F24" s="39"/>
      <c r="G24" s="39"/>
      <c r="H24" s="39"/>
      <c r="I24" s="157" t="s">
        <v>28</v>
      </c>
      <c r="J24" s="142" t="s">
        <v>39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15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53" t="s">
        <v>40</v>
      </c>
      <c r="E26" s="39"/>
      <c r="F26" s="39"/>
      <c r="G26" s="39"/>
      <c r="H26" s="39"/>
      <c r="I26" s="15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95.25" customHeight="1" hidden="1">
      <c r="A27" s="159"/>
      <c r="B27" s="160"/>
      <c r="C27" s="159"/>
      <c r="D27" s="159"/>
      <c r="E27" s="161" t="s">
        <v>41</v>
      </c>
      <c r="F27" s="161"/>
      <c r="G27" s="161"/>
      <c r="H27" s="161"/>
      <c r="I27" s="162"/>
      <c r="J27" s="159"/>
      <c r="K27" s="159"/>
      <c r="L27" s="16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64"/>
      <c r="E29" s="164"/>
      <c r="F29" s="164"/>
      <c r="G29" s="164"/>
      <c r="H29" s="164"/>
      <c r="I29" s="165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66" t="s">
        <v>42</v>
      </c>
      <c r="E30" s="39"/>
      <c r="F30" s="39"/>
      <c r="G30" s="39"/>
      <c r="H30" s="39"/>
      <c r="I30" s="155"/>
      <c r="J30" s="167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68" t="s">
        <v>44</v>
      </c>
      <c r="G32" s="39"/>
      <c r="H32" s="39"/>
      <c r="I32" s="169" t="s">
        <v>43</v>
      </c>
      <c r="J32" s="168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70" t="s">
        <v>46</v>
      </c>
      <c r="E33" s="153" t="s">
        <v>47</v>
      </c>
      <c r="F33" s="171">
        <f>ROUND((ROUND((SUM(BE124:BE235)),2)+SUM(BE237:BE241)),2)</f>
        <v>0</v>
      </c>
      <c r="G33" s="39"/>
      <c r="H33" s="39"/>
      <c r="I33" s="172">
        <v>0.21</v>
      </c>
      <c r="J33" s="171">
        <f>ROUND((ROUND(((SUM(BE124:BE235))*I33),2)+(SUM(BE237:BE241)*I33)),2)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53" t="s">
        <v>48</v>
      </c>
      <c r="F34" s="171">
        <f>ROUND((ROUND((SUM(BF124:BF235)),2)+SUM(BF237:BF241)),2)</f>
        <v>0</v>
      </c>
      <c r="G34" s="39"/>
      <c r="H34" s="39"/>
      <c r="I34" s="172">
        <v>0.15</v>
      </c>
      <c r="J34" s="171">
        <f>ROUND((ROUND(((SUM(BF124:BF235))*I34),2)+(SUM(BF237:BF241)*I34)),2)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49</v>
      </c>
      <c r="F35" s="171">
        <f>ROUND((ROUND((SUM(BG124:BG235)),2)+SUM(BG237:BG241)),2)</f>
        <v>0</v>
      </c>
      <c r="G35" s="39"/>
      <c r="H35" s="39"/>
      <c r="I35" s="172">
        <v>0.21</v>
      </c>
      <c r="J35" s="17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50</v>
      </c>
      <c r="F36" s="171">
        <f>ROUND((ROUND((SUM(BH124:BH235)),2)+SUM(BH237:BH241)),2)</f>
        <v>0</v>
      </c>
      <c r="G36" s="39"/>
      <c r="H36" s="39"/>
      <c r="I36" s="172">
        <v>0.15</v>
      </c>
      <c r="J36" s="17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51</v>
      </c>
      <c r="F37" s="171">
        <f>ROUND((ROUND((SUM(BI124:BI235)),2)+SUM(BI237:BI241)),2)</f>
        <v>0</v>
      </c>
      <c r="G37" s="39"/>
      <c r="H37" s="39"/>
      <c r="I37" s="172">
        <v>0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15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73"/>
      <c r="D39" s="174" t="s">
        <v>52</v>
      </c>
      <c r="E39" s="175"/>
      <c r="F39" s="175"/>
      <c r="G39" s="176" t="s">
        <v>53</v>
      </c>
      <c r="H39" s="177" t="s">
        <v>54</v>
      </c>
      <c r="I39" s="178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I41" s="147"/>
      <c r="L41" s="21"/>
    </row>
    <row r="42" spans="2:12" s="1" customFormat="1" ht="14.4" customHeight="1" hidden="1">
      <c r="B42" s="21"/>
      <c r="I42" s="147"/>
      <c r="L42" s="21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141</v>
      </c>
      <c r="D86" s="41"/>
      <c r="E86" s="41"/>
      <c r="F86" s="41"/>
      <c r="G86" s="41"/>
      <c r="H86" s="41"/>
      <c r="I86" s="15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SO.02 - Zpevněné plochy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Suchohrdly u Miroslavi</v>
      </c>
      <c r="G89" s="41"/>
      <c r="H89" s="41"/>
      <c r="I89" s="157" t="s">
        <v>22</v>
      </c>
      <c r="J89" s="80" t="str">
        <f>IF(J12="","",J12)</f>
        <v>18. 2. 2020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Obec Suchohrdly u Miroslavi</v>
      </c>
      <c r="G91" s="41"/>
      <c r="H91" s="41"/>
      <c r="I91" s="157" t="s">
        <v>31</v>
      </c>
      <c r="J91" s="37" t="str">
        <f>E21</f>
        <v>Babka &amp; Šuchma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157" t="s">
        <v>36</v>
      </c>
      <c r="J92" s="37" t="str">
        <f>E24</f>
        <v>STAGA stavební agentura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8" t="s">
        <v>146</v>
      </c>
      <c r="D94" s="199"/>
      <c r="E94" s="199"/>
      <c r="F94" s="199"/>
      <c r="G94" s="199"/>
      <c r="H94" s="199"/>
      <c r="I94" s="200"/>
      <c r="J94" s="201" t="s">
        <v>147</v>
      </c>
      <c r="K94" s="19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2" t="s">
        <v>148</v>
      </c>
      <c r="D96" s="41"/>
      <c r="E96" s="41"/>
      <c r="F96" s="41"/>
      <c r="G96" s="41"/>
      <c r="H96" s="41"/>
      <c r="I96" s="155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203"/>
      <c r="C97" s="204"/>
      <c r="D97" s="205" t="s">
        <v>150</v>
      </c>
      <c r="E97" s="206"/>
      <c r="F97" s="206"/>
      <c r="G97" s="206"/>
      <c r="H97" s="206"/>
      <c r="I97" s="207"/>
      <c r="J97" s="208">
        <f>J125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0"/>
      <c r="C98" s="134"/>
      <c r="D98" s="211" t="s">
        <v>244</v>
      </c>
      <c r="E98" s="212"/>
      <c r="F98" s="212"/>
      <c r="G98" s="212"/>
      <c r="H98" s="212"/>
      <c r="I98" s="213"/>
      <c r="J98" s="214">
        <f>J126</f>
        <v>0</v>
      </c>
      <c r="K98" s="134"/>
      <c r="L98" s="21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0"/>
      <c r="C99" s="134"/>
      <c r="D99" s="211" t="s">
        <v>2386</v>
      </c>
      <c r="E99" s="212"/>
      <c r="F99" s="212"/>
      <c r="G99" s="212"/>
      <c r="H99" s="212"/>
      <c r="I99" s="213"/>
      <c r="J99" s="214">
        <f>J147</f>
        <v>0</v>
      </c>
      <c r="K99" s="134"/>
      <c r="L99" s="21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0"/>
      <c r="C100" s="134"/>
      <c r="D100" s="211" t="s">
        <v>151</v>
      </c>
      <c r="E100" s="212"/>
      <c r="F100" s="212"/>
      <c r="G100" s="212"/>
      <c r="H100" s="212"/>
      <c r="I100" s="213"/>
      <c r="J100" s="214">
        <f>J199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249</v>
      </c>
      <c r="E101" s="212"/>
      <c r="F101" s="212"/>
      <c r="G101" s="212"/>
      <c r="H101" s="212"/>
      <c r="I101" s="213"/>
      <c r="J101" s="214">
        <f>J224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3"/>
      <c r="C102" s="204"/>
      <c r="D102" s="205" t="s">
        <v>250</v>
      </c>
      <c r="E102" s="206"/>
      <c r="F102" s="206"/>
      <c r="G102" s="206"/>
      <c r="H102" s="206"/>
      <c r="I102" s="207"/>
      <c r="J102" s="208">
        <f>J226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10"/>
      <c r="C103" s="134"/>
      <c r="D103" s="211" t="s">
        <v>258</v>
      </c>
      <c r="E103" s="212"/>
      <c r="F103" s="212"/>
      <c r="G103" s="212"/>
      <c r="H103" s="212"/>
      <c r="I103" s="213"/>
      <c r="J103" s="214">
        <f>J227</f>
        <v>0</v>
      </c>
      <c r="K103" s="134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1.8" customHeight="1">
      <c r="A104" s="9"/>
      <c r="B104" s="203"/>
      <c r="C104" s="204"/>
      <c r="D104" s="216" t="s">
        <v>153</v>
      </c>
      <c r="E104" s="204"/>
      <c r="F104" s="204"/>
      <c r="G104" s="204"/>
      <c r="H104" s="204"/>
      <c r="I104" s="217"/>
      <c r="J104" s="218">
        <f>J236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155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193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196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154</v>
      </c>
      <c r="D111" s="41"/>
      <c r="E111" s="41"/>
      <c r="F111" s="41"/>
      <c r="G111" s="41"/>
      <c r="H111" s="41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97" t="str">
        <f>E7</f>
        <v>Sociální byty - Suchohrdly u Miroslavi</v>
      </c>
      <c r="F114" s="33"/>
      <c r="G114" s="33"/>
      <c r="H114" s="33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141</v>
      </c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SO.02 - Zpevněné plochy</v>
      </c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Suchohrdly u Miroslavi</v>
      </c>
      <c r="G118" s="41"/>
      <c r="H118" s="41"/>
      <c r="I118" s="157" t="s">
        <v>22</v>
      </c>
      <c r="J118" s="80" t="str">
        <f>IF(J12="","",J12)</f>
        <v>18. 2. 2020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24</v>
      </c>
      <c r="D120" s="41"/>
      <c r="E120" s="41"/>
      <c r="F120" s="28" t="str">
        <f>E15</f>
        <v>Obec Suchohrdly u Miroslavi</v>
      </c>
      <c r="G120" s="41"/>
      <c r="H120" s="41"/>
      <c r="I120" s="157" t="s">
        <v>31</v>
      </c>
      <c r="J120" s="37" t="str">
        <f>E21</f>
        <v>Babka &amp; Šuchma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29</v>
      </c>
      <c r="D121" s="41"/>
      <c r="E121" s="41"/>
      <c r="F121" s="28" t="str">
        <f>IF(E18="","",E18)</f>
        <v>Vyplň údaj</v>
      </c>
      <c r="G121" s="41"/>
      <c r="H121" s="41"/>
      <c r="I121" s="157" t="s">
        <v>36</v>
      </c>
      <c r="J121" s="37" t="str">
        <f>E24</f>
        <v>STAGA stavební agentura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19"/>
      <c r="B123" s="220"/>
      <c r="C123" s="221" t="s">
        <v>155</v>
      </c>
      <c r="D123" s="222" t="s">
        <v>67</v>
      </c>
      <c r="E123" s="222" t="s">
        <v>63</v>
      </c>
      <c r="F123" s="222" t="s">
        <v>64</v>
      </c>
      <c r="G123" s="222" t="s">
        <v>156</v>
      </c>
      <c r="H123" s="222" t="s">
        <v>157</v>
      </c>
      <c r="I123" s="223" t="s">
        <v>158</v>
      </c>
      <c r="J123" s="222" t="s">
        <v>147</v>
      </c>
      <c r="K123" s="224" t="s">
        <v>159</v>
      </c>
      <c r="L123" s="225"/>
      <c r="M123" s="101" t="s">
        <v>1</v>
      </c>
      <c r="N123" s="102" t="s">
        <v>46</v>
      </c>
      <c r="O123" s="102" t="s">
        <v>160</v>
      </c>
      <c r="P123" s="102" t="s">
        <v>161</v>
      </c>
      <c r="Q123" s="102" t="s">
        <v>162</v>
      </c>
      <c r="R123" s="102" t="s">
        <v>163</v>
      </c>
      <c r="S123" s="102" t="s">
        <v>164</v>
      </c>
      <c r="T123" s="103" t="s">
        <v>165</v>
      </c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</row>
    <row r="124" spans="1:63" s="2" customFormat="1" ht="22.8" customHeight="1">
      <c r="A124" s="39"/>
      <c r="B124" s="40"/>
      <c r="C124" s="108" t="s">
        <v>166</v>
      </c>
      <c r="D124" s="41"/>
      <c r="E124" s="41"/>
      <c r="F124" s="41"/>
      <c r="G124" s="41"/>
      <c r="H124" s="41"/>
      <c r="I124" s="155"/>
      <c r="J124" s="226">
        <f>BK124</f>
        <v>0</v>
      </c>
      <c r="K124" s="41"/>
      <c r="L124" s="45"/>
      <c r="M124" s="104"/>
      <c r="N124" s="227"/>
      <c r="O124" s="105"/>
      <c r="P124" s="228">
        <f>P125+P226+P236</f>
        <v>0</v>
      </c>
      <c r="Q124" s="105"/>
      <c r="R124" s="228">
        <f>R125+R226+R236</f>
        <v>137.91273999999999</v>
      </c>
      <c r="S124" s="105"/>
      <c r="T124" s="229">
        <f>T125+T226+T236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81</v>
      </c>
      <c r="AU124" s="18" t="s">
        <v>149</v>
      </c>
      <c r="BK124" s="230">
        <f>BK125+BK226+BK236</f>
        <v>0</v>
      </c>
    </row>
    <row r="125" spans="1:63" s="12" customFormat="1" ht="25.9" customHeight="1">
      <c r="A125" s="12"/>
      <c r="B125" s="231"/>
      <c r="C125" s="232"/>
      <c r="D125" s="233" t="s">
        <v>81</v>
      </c>
      <c r="E125" s="234" t="s">
        <v>167</v>
      </c>
      <c r="F125" s="234" t="s">
        <v>168</v>
      </c>
      <c r="G125" s="232"/>
      <c r="H125" s="232"/>
      <c r="I125" s="235"/>
      <c r="J125" s="218">
        <f>BK125</f>
        <v>0</v>
      </c>
      <c r="K125" s="232"/>
      <c r="L125" s="236"/>
      <c r="M125" s="237"/>
      <c r="N125" s="238"/>
      <c r="O125" s="238"/>
      <c r="P125" s="239">
        <f>P126+P147+P199+P224</f>
        <v>0</v>
      </c>
      <c r="Q125" s="238"/>
      <c r="R125" s="239">
        <f>R126+R147+R199+R224</f>
        <v>137.91273999999999</v>
      </c>
      <c r="S125" s="238"/>
      <c r="T125" s="240">
        <f>T126+T147+T199+T224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1" t="s">
        <v>89</v>
      </c>
      <c r="AT125" s="242" t="s">
        <v>81</v>
      </c>
      <c r="AU125" s="242" t="s">
        <v>82</v>
      </c>
      <c r="AY125" s="241" t="s">
        <v>169</v>
      </c>
      <c r="BK125" s="243">
        <f>BK126+BK147+BK199+BK224</f>
        <v>0</v>
      </c>
    </row>
    <row r="126" spans="1:63" s="12" customFormat="1" ht="22.8" customHeight="1">
      <c r="A126" s="12"/>
      <c r="B126" s="231"/>
      <c r="C126" s="232"/>
      <c r="D126" s="233" t="s">
        <v>81</v>
      </c>
      <c r="E126" s="244" t="s">
        <v>89</v>
      </c>
      <c r="F126" s="244" t="s">
        <v>265</v>
      </c>
      <c r="G126" s="232"/>
      <c r="H126" s="232"/>
      <c r="I126" s="235"/>
      <c r="J126" s="245">
        <f>BK126</f>
        <v>0</v>
      </c>
      <c r="K126" s="232"/>
      <c r="L126" s="236"/>
      <c r="M126" s="237"/>
      <c r="N126" s="238"/>
      <c r="O126" s="238"/>
      <c r="P126" s="239">
        <f>SUM(P127:P146)</f>
        <v>0</v>
      </c>
      <c r="Q126" s="238"/>
      <c r="R126" s="239">
        <f>SUM(R127:R146)</f>
        <v>0</v>
      </c>
      <c r="S126" s="238"/>
      <c r="T126" s="240">
        <f>SUM(T127:T146)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1" t="s">
        <v>89</v>
      </c>
      <c r="AT126" s="242" t="s">
        <v>81</v>
      </c>
      <c r="AU126" s="242" t="s">
        <v>89</v>
      </c>
      <c r="AY126" s="241" t="s">
        <v>169</v>
      </c>
      <c r="BK126" s="243">
        <f>SUM(BK127:BK146)</f>
        <v>0</v>
      </c>
    </row>
    <row r="127" spans="1:65" s="2" customFormat="1" ht="21.75" customHeight="1">
      <c r="A127" s="39"/>
      <c r="B127" s="40"/>
      <c r="C127" s="246" t="s">
        <v>89</v>
      </c>
      <c r="D127" s="246" t="s">
        <v>172</v>
      </c>
      <c r="E127" s="247" t="s">
        <v>2387</v>
      </c>
      <c r="F127" s="248" t="s">
        <v>2388</v>
      </c>
      <c r="G127" s="249" t="s">
        <v>337</v>
      </c>
      <c r="H127" s="250">
        <v>377</v>
      </c>
      <c r="I127" s="251"/>
      <c r="J127" s="252">
        <f>ROUND(I127*H127,2)</f>
        <v>0</v>
      </c>
      <c r="K127" s="248" t="s">
        <v>176</v>
      </c>
      <c r="L127" s="45"/>
      <c r="M127" s="253" t="s">
        <v>1</v>
      </c>
      <c r="N127" s="254" t="s">
        <v>48</v>
      </c>
      <c r="O127" s="92"/>
      <c r="P127" s="255">
        <f>O127*H127</f>
        <v>0</v>
      </c>
      <c r="Q127" s="255">
        <v>0</v>
      </c>
      <c r="R127" s="255">
        <f>Q127*H127</f>
        <v>0</v>
      </c>
      <c r="S127" s="255">
        <v>0</v>
      </c>
      <c r="T127" s="25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7" t="s">
        <v>177</v>
      </c>
      <c r="AT127" s="257" t="s">
        <v>172</v>
      </c>
      <c r="AU127" s="257" t="s">
        <v>95</v>
      </c>
      <c r="AY127" s="18" t="s">
        <v>169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95</v>
      </c>
      <c r="BK127" s="258">
        <f>ROUND(I127*H127,2)</f>
        <v>0</v>
      </c>
      <c r="BL127" s="18" t="s">
        <v>177</v>
      </c>
      <c r="BM127" s="257" t="s">
        <v>2389</v>
      </c>
    </row>
    <row r="128" spans="1:51" s="13" customFormat="1" ht="12">
      <c r="A128" s="13"/>
      <c r="B128" s="259"/>
      <c r="C128" s="260"/>
      <c r="D128" s="261" t="s">
        <v>179</v>
      </c>
      <c r="E128" s="262" t="s">
        <v>1</v>
      </c>
      <c r="F128" s="263" t="s">
        <v>180</v>
      </c>
      <c r="G128" s="260"/>
      <c r="H128" s="262" t="s">
        <v>1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9" t="s">
        <v>179</v>
      </c>
      <c r="AU128" s="269" t="s">
        <v>95</v>
      </c>
      <c r="AV128" s="13" t="s">
        <v>89</v>
      </c>
      <c r="AW128" s="13" t="s">
        <v>35</v>
      </c>
      <c r="AX128" s="13" t="s">
        <v>82</v>
      </c>
      <c r="AY128" s="269" t="s">
        <v>169</v>
      </c>
    </row>
    <row r="129" spans="1:51" s="13" customFormat="1" ht="12">
      <c r="A129" s="13"/>
      <c r="B129" s="259"/>
      <c r="C129" s="260"/>
      <c r="D129" s="261" t="s">
        <v>179</v>
      </c>
      <c r="E129" s="262" t="s">
        <v>1</v>
      </c>
      <c r="F129" s="263" t="s">
        <v>2390</v>
      </c>
      <c r="G129" s="260"/>
      <c r="H129" s="262" t="s">
        <v>1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9" t="s">
        <v>179</v>
      </c>
      <c r="AU129" s="269" t="s">
        <v>95</v>
      </c>
      <c r="AV129" s="13" t="s">
        <v>89</v>
      </c>
      <c r="AW129" s="13" t="s">
        <v>35</v>
      </c>
      <c r="AX129" s="13" t="s">
        <v>82</v>
      </c>
      <c r="AY129" s="269" t="s">
        <v>169</v>
      </c>
    </row>
    <row r="130" spans="1:51" s="13" customFormat="1" ht="12">
      <c r="A130" s="13"/>
      <c r="B130" s="259"/>
      <c r="C130" s="260"/>
      <c r="D130" s="261" t="s">
        <v>179</v>
      </c>
      <c r="E130" s="262" t="s">
        <v>1</v>
      </c>
      <c r="F130" s="263" t="s">
        <v>2391</v>
      </c>
      <c r="G130" s="260"/>
      <c r="H130" s="262" t="s">
        <v>1</v>
      </c>
      <c r="I130" s="264"/>
      <c r="J130" s="260"/>
      <c r="K130" s="260"/>
      <c r="L130" s="265"/>
      <c r="M130" s="266"/>
      <c r="N130" s="267"/>
      <c r="O130" s="267"/>
      <c r="P130" s="267"/>
      <c r="Q130" s="267"/>
      <c r="R130" s="267"/>
      <c r="S130" s="267"/>
      <c r="T130" s="26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9" t="s">
        <v>179</v>
      </c>
      <c r="AU130" s="269" t="s">
        <v>95</v>
      </c>
      <c r="AV130" s="13" t="s">
        <v>89</v>
      </c>
      <c r="AW130" s="13" t="s">
        <v>35</v>
      </c>
      <c r="AX130" s="13" t="s">
        <v>82</v>
      </c>
      <c r="AY130" s="269" t="s">
        <v>169</v>
      </c>
    </row>
    <row r="131" spans="1:51" s="14" customFormat="1" ht="12">
      <c r="A131" s="14"/>
      <c r="B131" s="270"/>
      <c r="C131" s="271"/>
      <c r="D131" s="261" t="s">
        <v>179</v>
      </c>
      <c r="E131" s="272" t="s">
        <v>1</v>
      </c>
      <c r="F131" s="273" t="s">
        <v>2392</v>
      </c>
      <c r="G131" s="271"/>
      <c r="H131" s="274">
        <v>90</v>
      </c>
      <c r="I131" s="275"/>
      <c r="J131" s="271"/>
      <c r="K131" s="271"/>
      <c r="L131" s="276"/>
      <c r="M131" s="277"/>
      <c r="N131" s="278"/>
      <c r="O131" s="278"/>
      <c r="P131" s="278"/>
      <c r="Q131" s="278"/>
      <c r="R131" s="278"/>
      <c r="S131" s="278"/>
      <c r="T131" s="27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80" t="s">
        <v>179</v>
      </c>
      <c r="AU131" s="280" t="s">
        <v>95</v>
      </c>
      <c r="AV131" s="14" t="s">
        <v>95</v>
      </c>
      <c r="AW131" s="14" t="s">
        <v>35</v>
      </c>
      <c r="AX131" s="14" t="s">
        <v>82</v>
      </c>
      <c r="AY131" s="280" t="s">
        <v>169</v>
      </c>
    </row>
    <row r="132" spans="1:51" s="13" customFormat="1" ht="12">
      <c r="A132" s="13"/>
      <c r="B132" s="259"/>
      <c r="C132" s="260"/>
      <c r="D132" s="261" t="s">
        <v>179</v>
      </c>
      <c r="E132" s="262" t="s">
        <v>1</v>
      </c>
      <c r="F132" s="263" t="s">
        <v>2393</v>
      </c>
      <c r="G132" s="260"/>
      <c r="H132" s="262" t="s">
        <v>1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179</v>
      </c>
      <c r="AU132" s="269" t="s">
        <v>95</v>
      </c>
      <c r="AV132" s="13" t="s">
        <v>89</v>
      </c>
      <c r="AW132" s="13" t="s">
        <v>35</v>
      </c>
      <c r="AX132" s="13" t="s">
        <v>82</v>
      </c>
      <c r="AY132" s="269" t="s">
        <v>169</v>
      </c>
    </row>
    <row r="133" spans="1:51" s="14" customFormat="1" ht="12">
      <c r="A133" s="14"/>
      <c r="B133" s="270"/>
      <c r="C133" s="271"/>
      <c r="D133" s="261" t="s">
        <v>179</v>
      </c>
      <c r="E133" s="272" t="s">
        <v>1</v>
      </c>
      <c r="F133" s="273" t="s">
        <v>2394</v>
      </c>
      <c r="G133" s="271"/>
      <c r="H133" s="274">
        <v>245</v>
      </c>
      <c r="I133" s="275"/>
      <c r="J133" s="271"/>
      <c r="K133" s="271"/>
      <c r="L133" s="276"/>
      <c r="M133" s="277"/>
      <c r="N133" s="278"/>
      <c r="O133" s="278"/>
      <c r="P133" s="278"/>
      <c r="Q133" s="278"/>
      <c r="R133" s="278"/>
      <c r="S133" s="278"/>
      <c r="T133" s="27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80" t="s">
        <v>179</v>
      </c>
      <c r="AU133" s="280" t="s">
        <v>95</v>
      </c>
      <c r="AV133" s="14" t="s">
        <v>95</v>
      </c>
      <c r="AW133" s="14" t="s">
        <v>35</v>
      </c>
      <c r="AX133" s="14" t="s">
        <v>82</v>
      </c>
      <c r="AY133" s="280" t="s">
        <v>169</v>
      </c>
    </row>
    <row r="134" spans="1:51" s="13" customFormat="1" ht="12">
      <c r="A134" s="13"/>
      <c r="B134" s="259"/>
      <c r="C134" s="260"/>
      <c r="D134" s="261" t="s">
        <v>179</v>
      </c>
      <c r="E134" s="262" t="s">
        <v>1</v>
      </c>
      <c r="F134" s="263" t="s">
        <v>2395</v>
      </c>
      <c r="G134" s="260"/>
      <c r="H134" s="262" t="s">
        <v>1</v>
      </c>
      <c r="I134" s="264"/>
      <c r="J134" s="260"/>
      <c r="K134" s="260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179</v>
      </c>
      <c r="AU134" s="269" t="s">
        <v>95</v>
      </c>
      <c r="AV134" s="13" t="s">
        <v>89</v>
      </c>
      <c r="AW134" s="13" t="s">
        <v>35</v>
      </c>
      <c r="AX134" s="13" t="s">
        <v>82</v>
      </c>
      <c r="AY134" s="269" t="s">
        <v>169</v>
      </c>
    </row>
    <row r="135" spans="1:51" s="14" customFormat="1" ht="12">
      <c r="A135" s="14"/>
      <c r="B135" s="270"/>
      <c r="C135" s="271"/>
      <c r="D135" s="261" t="s">
        <v>179</v>
      </c>
      <c r="E135" s="272" t="s">
        <v>1</v>
      </c>
      <c r="F135" s="273" t="s">
        <v>2396</v>
      </c>
      <c r="G135" s="271"/>
      <c r="H135" s="274">
        <v>42</v>
      </c>
      <c r="I135" s="275"/>
      <c r="J135" s="271"/>
      <c r="K135" s="271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179</v>
      </c>
      <c r="AU135" s="280" t="s">
        <v>95</v>
      </c>
      <c r="AV135" s="14" t="s">
        <v>95</v>
      </c>
      <c r="AW135" s="14" t="s">
        <v>35</v>
      </c>
      <c r="AX135" s="14" t="s">
        <v>82</v>
      </c>
      <c r="AY135" s="280" t="s">
        <v>169</v>
      </c>
    </row>
    <row r="136" spans="1:51" s="15" customFormat="1" ht="12">
      <c r="A136" s="15"/>
      <c r="B136" s="281"/>
      <c r="C136" s="282"/>
      <c r="D136" s="261" t="s">
        <v>179</v>
      </c>
      <c r="E136" s="283" t="s">
        <v>1</v>
      </c>
      <c r="F136" s="284" t="s">
        <v>183</v>
      </c>
      <c r="G136" s="282"/>
      <c r="H136" s="285">
        <v>377</v>
      </c>
      <c r="I136" s="286"/>
      <c r="J136" s="282"/>
      <c r="K136" s="282"/>
      <c r="L136" s="287"/>
      <c r="M136" s="288"/>
      <c r="N136" s="289"/>
      <c r="O136" s="289"/>
      <c r="P136" s="289"/>
      <c r="Q136" s="289"/>
      <c r="R136" s="289"/>
      <c r="S136" s="289"/>
      <c r="T136" s="29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1" t="s">
        <v>179</v>
      </c>
      <c r="AU136" s="291" t="s">
        <v>95</v>
      </c>
      <c r="AV136" s="15" t="s">
        <v>177</v>
      </c>
      <c r="AW136" s="15" t="s">
        <v>35</v>
      </c>
      <c r="AX136" s="15" t="s">
        <v>89</v>
      </c>
      <c r="AY136" s="291" t="s">
        <v>169</v>
      </c>
    </row>
    <row r="137" spans="1:65" s="2" customFormat="1" ht="33" customHeight="1">
      <c r="A137" s="39"/>
      <c r="B137" s="40"/>
      <c r="C137" s="246" t="s">
        <v>95</v>
      </c>
      <c r="D137" s="246" t="s">
        <v>172</v>
      </c>
      <c r="E137" s="247" t="s">
        <v>2397</v>
      </c>
      <c r="F137" s="248" t="s">
        <v>2398</v>
      </c>
      <c r="G137" s="249" t="s">
        <v>191</v>
      </c>
      <c r="H137" s="250">
        <v>56.55</v>
      </c>
      <c r="I137" s="251"/>
      <c r="J137" s="252">
        <f>ROUND(I137*H137,2)</f>
        <v>0</v>
      </c>
      <c r="K137" s="248" t="s">
        <v>176</v>
      </c>
      <c r="L137" s="45"/>
      <c r="M137" s="253" t="s">
        <v>1</v>
      </c>
      <c r="N137" s="254" t="s">
        <v>48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177</v>
      </c>
      <c r="AT137" s="257" t="s">
        <v>172</v>
      </c>
      <c r="AU137" s="257" t="s">
        <v>95</v>
      </c>
      <c r="AY137" s="18" t="s">
        <v>169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95</v>
      </c>
      <c r="BK137" s="258">
        <f>ROUND(I137*H137,2)</f>
        <v>0</v>
      </c>
      <c r="BL137" s="18" t="s">
        <v>177</v>
      </c>
      <c r="BM137" s="257" t="s">
        <v>2399</v>
      </c>
    </row>
    <row r="138" spans="1:51" s="13" customFormat="1" ht="12">
      <c r="A138" s="13"/>
      <c r="B138" s="259"/>
      <c r="C138" s="260"/>
      <c r="D138" s="261" t="s">
        <v>179</v>
      </c>
      <c r="E138" s="262" t="s">
        <v>1</v>
      </c>
      <c r="F138" s="263" t="s">
        <v>180</v>
      </c>
      <c r="G138" s="260"/>
      <c r="H138" s="262" t="s">
        <v>1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179</v>
      </c>
      <c r="AU138" s="269" t="s">
        <v>95</v>
      </c>
      <c r="AV138" s="13" t="s">
        <v>89</v>
      </c>
      <c r="AW138" s="13" t="s">
        <v>35</v>
      </c>
      <c r="AX138" s="13" t="s">
        <v>82</v>
      </c>
      <c r="AY138" s="269" t="s">
        <v>169</v>
      </c>
    </row>
    <row r="139" spans="1:51" s="13" customFormat="1" ht="12">
      <c r="A139" s="13"/>
      <c r="B139" s="259"/>
      <c r="C139" s="260"/>
      <c r="D139" s="261" t="s">
        <v>179</v>
      </c>
      <c r="E139" s="262" t="s">
        <v>1</v>
      </c>
      <c r="F139" s="263" t="s">
        <v>2400</v>
      </c>
      <c r="G139" s="260"/>
      <c r="H139" s="262" t="s">
        <v>1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179</v>
      </c>
      <c r="AU139" s="269" t="s">
        <v>95</v>
      </c>
      <c r="AV139" s="13" t="s">
        <v>89</v>
      </c>
      <c r="AW139" s="13" t="s">
        <v>35</v>
      </c>
      <c r="AX139" s="13" t="s">
        <v>82</v>
      </c>
      <c r="AY139" s="269" t="s">
        <v>169</v>
      </c>
    </row>
    <row r="140" spans="1:51" s="13" customFormat="1" ht="12">
      <c r="A140" s="13"/>
      <c r="B140" s="259"/>
      <c r="C140" s="260"/>
      <c r="D140" s="261" t="s">
        <v>179</v>
      </c>
      <c r="E140" s="262" t="s">
        <v>1</v>
      </c>
      <c r="F140" s="263" t="s">
        <v>2391</v>
      </c>
      <c r="G140" s="260"/>
      <c r="H140" s="262" t="s">
        <v>1</v>
      </c>
      <c r="I140" s="264"/>
      <c r="J140" s="260"/>
      <c r="K140" s="260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179</v>
      </c>
      <c r="AU140" s="269" t="s">
        <v>95</v>
      </c>
      <c r="AV140" s="13" t="s">
        <v>89</v>
      </c>
      <c r="AW140" s="13" t="s">
        <v>35</v>
      </c>
      <c r="AX140" s="13" t="s">
        <v>82</v>
      </c>
      <c r="AY140" s="269" t="s">
        <v>169</v>
      </c>
    </row>
    <row r="141" spans="1:51" s="14" customFormat="1" ht="12">
      <c r="A141" s="14"/>
      <c r="B141" s="270"/>
      <c r="C141" s="271"/>
      <c r="D141" s="261" t="s">
        <v>179</v>
      </c>
      <c r="E141" s="272" t="s">
        <v>1</v>
      </c>
      <c r="F141" s="273" t="s">
        <v>2401</v>
      </c>
      <c r="G141" s="271"/>
      <c r="H141" s="274">
        <v>13.5</v>
      </c>
      <c r="I141" s="275"/>
      <c r="J141" s="271"/>
      <c r="K141" s="271"/>
      <c r="L141" s="276"/>
      <c r="M141" s="277"/>
      <c r="N141" s="278"/>
      <c r="O141" s="278"/>
      <c r="P141" s="278"/>
      <c r="Q141" s="278"/>
      <c r="R141" s="278"/>
      <c r="S141" s="278"/>
      <c r="T141" s="27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0" t="s">
        <v>179</v>
      </c>
      <c r="AU141" s="280" t="s">
        <v>95</v>
      </c>
      <c r="AV141" s="14" t="s">
        <v>95</v>
      </c>
      <c r="AW141" s="14" t="s">
        <v>35</v>
      </c>
      <c r="AX141" s="14" t="s">
        <v>82</v>
      </c>
      <c r="AY141" s="280" t="s">
        <v>169</v>
      </c>
    </row>
    <row r="142" spans="1:51" s="13" customFormat="1" ht="12">
      <c r="A142" s="13"/>
      <c r="B142" s="259"/>
      <c r="C142" s="260"/>
      <c r="D142" s="261" t="s">
        <v>179</v>
      </c>
      <c r="E142" s="262" t="s">
        <v>1</v>
      </c>
      <c r="F142" s="263" t="s">
        <v>2393</v>
      </c>
      <c r="G142" s="260"/>
      <c r="H142" s="262" t="s">
        <v>1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179</v>
      </c>
      <c r="AU142" s="269" t="s">
        <v>95</v>
      </c>
      <c r="AV142" s="13" t="s">
        <v>89</v>
      </c>
      <c r="AW142" s="13" t="s">
        <v>35</v>
      </c>
      <c r="AX142" s="13" t="s">
        <v>82</v>
      </c>
      <c r="AY142" s="269" t="s">
        <v>169</v>
      </c>
    </row>
    <row r="143" spans="1:51" s="14" customFormat="1" ht="12">
      <c r="A143" s="14"/>
      <c r="B143" s="270"/>
      <c r="C143" s="271"/>
      <c r="D143" s="261" t="s">
        <v>179</v>
      </c>
      <c r="E143" s="272" t="s">
        <v>1</v>
      </c>
      <c r="F143" s="273" t="s">
        <v>2402</v>
      </c>
      <c r="G143" s="271"/>
      <c r="H143" s="274">
        <v>36.75</v>
      </c>
      <c r="I143" s="275"/>
      <c r="J143" s="271"/>
      <c r="K143" s="271"/>
      <c r="L143" s="276"/>
      <c r="M143" s="277"/>
      <c r="N143" s="278"/>
      <c r="O143" s="278"/>
      <c r="P143" s="278"/>
      <c r="Q143" s="278"/>
      <c r="R143" s="278"/>
      <c r="S143" s="278"/>
      <c r="T143" s="27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0" t="s">
        <v>179</v>
      </c>
      <c r="AU143" s="280" t="s">
        <v>95</v>
      </c>
      <c r="AV143" s="14" t="s">
        <v>95</v>
      </c>
      <c r="AW143" s="14" t="s">
        <v>35</v>
      </c>
      <c r="AX143" s="14" t="s">
        <v>82</v>
      </c>
      <c r="AY143" s="280" t="s">
        <v>169</v>
      </c>
    </row>
    <row r="144" spans="1:51" s="13" customFormat="1" ht="12">
      <c r="A144" s="13"/>
      <c r="B144" s="259"/>
      <c r="C144" s="260"/>
      <c r="D144" s="261" t="s">
        <v>179</v>
      </c>
      <c r="E144" s="262" t="s">
        <v>1</v>
      </c>
      <c r="F144" s="263" t="s">
        <v>2395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179</v>
      </c>
      <c r="AU144" s="269" t="s">
        <v>95</v>
      </c>
      <c r="AV144" s="13" t="s">
        <v>89</v>
      </c>
      <c r="AW144" s="13" t="s">
        <v>35</v>
      </c>
      <c r="AX144" s="13" t="s">
        <v>82</v>
      </c>
      <c r="AY144" s="269" t="s">
        <v>169</v>
      </c>
    </row>
    <row r="145" spans="1:51" s="14" customFormat="1" ht="12">
      <c r="A145" s="14"/>
      <c r="B145" s="270"/>
      <c r="C145" s="271"/>
      <c r="D145" s="261" t="s">
        <v>179</v>
      </c>
      <c r="E145" s="272" t="s">
        <v>1</v>
      </c>
      <c r="F145" s="273" t="s">
        <v>2403</v>
      </c>
      <c r="G145" s="271"/>
      <c r="H145" s="274">
        <v>6.3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179</v>
      </c>
      <c r="AU145" s="280" t="s">
        <v>95</v>
      </c>
      <c r="AV145" s="14" t="s">
        <v>95</v>
      </c>
      <c r="AW145" s="14" t="s">
        <v>35</v>
      </c>
      <c r="AX145" s="14" t="s">
        <v>82</v>
      </c>
      <c r="AY145" s="280" t="s">
        <v>169</v>
      </c>
    </row>
    <row r="146" spans="1:51" s="15" customFormat="1" ht="12">
      <c r="A146" s="15"/>
      <c r="B146" s="281"/>
      <c r="C146" s="282"/>
      <c r="D146" s="261" t="s">
        <v>179</v>
      </c>
      <c r="E146" s="283" t="s">
        <v>1</v>
      </c>
      <c r="F146" s="284" t="s">
        <v>183</v>
      </c>
      <c r="G146" s="282"/>
      <c r="H146" s="285">
        <v>56.55</v>
      </c>
      <c r="I146" s="286"/>
      <c r="J146" s="282"/>
      <c r="K146" s="282"/>
      <c r="L146" s="287"/>
      <c r="M146" s="288"/>
      <c r="N146" s="289"/>
      <c r="O146" s="289"/>
      <c r="P146" s="289"/>
      <c r="Q146" s="289"/>
      <c r="R146" s="289"/>
      <c r="S146" s="289"/>
      <c r="T146" s="29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1" t="s">
        <v>179</v>
      </c>
      <c r="AU146" s="291" t="s">
        <v>95</v>
      </c>
      <c r="AV146" s="15" t="s">
        <v>177</v>
      </c>
      <c r="AW146" s="15" t="s">
        <v>35</v>
      </c>
      <c r="AX146" s="15" t="s">
        <v>89</v>
      </c>
      <c r="AY146" s="291" t="s">
        <v>169</v>
      </c>
    </row>
    <row r="147" spans="1:63" s="12" customFormat="1" ht="22.8" customHeight="1">
      <c r="A147" s="12"/>
      <c r="B147" s="231"/>
      <c r="C147" s="232"/>
      <c r="D147" s="233" t="s">
        <v>81</v>
      </c>
      <c r="E147" s="244" t="s">
        <v>201</v>
      </c>
      <c r="F147" s="244" t="s">
        <v>2404</v>
      </c>
      <c r="G147" s="232"/>
      <c r="H147" s="232"/>
      <c r="I147" s="235"/>
      <c r="J147" s="245">
        <f>BK147</f>
        <v>0</v>
      </c>
      <c r="K147" s="232"/>
      <c r="L147" s="236"/>
      <c r="M147" s="237"/>
      <c r="N147" s="238"/>
      <c r="O147" s="238"/>
      <c r="P147" s="239">
        <f>SUM(P148:P198)</f>
        <v>0</v>
      </c>
      <c r="Q147" s="238"/>
      <c r="R147" s="239">
        <f>SUM(R148:R198)</f>
        <v>98.1651</v>
      </c>
      <c r="S147" s="238"/>
      <c r="T147" s="240">
        <f>SUM(T148:T198)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1" t="s">
        <v>89</v>
      </c>
      <c r="AT147" s="242" t="s">
        <v>81</v>
      </c>
      <c r="AU147" s="242" t="s">
        <v>89</v>
      </c>
      <c r="AY147" s="241" t="s">
        <v>169</v>
      </c>
      <c r="BK147" s="243">
        <f>SUM(BK148:BK198)</f>
        <v>0</v>
      </c>
    </row>
    <row r="148" spans="1:65" s="2" customFormat="1" ht="33" customHeight="1">
      <c r="A148" s="39"/>
      <c r="B148" s="40"/>
      <c r="C148" s="246" t="s">
        <v>188</v>
      </c>
      <c r="D148" s="246" t="s">
        <v>172</v>
      </c>
      <c r="E148" s="247" t="s">
        <v>2405</v>
      </c>
      <c r="F148" s="248" t="s">
        <v>2406</v>
      </c>
      <c r="G148" s="249" t="s">
        <v>337</v>
      </c>
      <c r="H148" s="250">
        <v>377</v>
      </c>
      <c r="I148" s="251"/>
      <c r="J148" s="252">
        <f>ROUND(I148*H148,2)</f>
        <v>0</v>
      </c>
      <c r="K148" s="248" t="s">
        <v>176</v>
      </c>
      <c r="L148" s="45"/>
      <c r="M148" s="253" t="s">
        <v>1</v>
      </c>
      <c r="N148" s="254" t="s">
        <v>48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177</v>
      </c>
      <c r="AT148" s="257" t="s">
        <v>172</v>
      </c>
      <c r="AU148" s="257" t="s">
        <v>95</v>
      </c>
      <c r="AY148" s="18" t="s">
        <v>169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95</v>
      </c>
      <c r="BK148" s="258">
        <f>ROUND(I148*H148,2)</f>
        <v>0</v>
      </c>
      <c r="BL148" s="18" t="s">
        <v>177</v>
      </c>
      <c r="BM148" s="257" t="s">
        <v>2407</v>
      </c>
    </row>
    <row r="149" spans="1:51" s="13" customFormat="1" ht="12">
      <c r="A149" s="13"/>
      <c r="B149" s="259"/>
      <c r="C149" s="260"/>
      <c r="D149" s="261" t="s">
        <v>179</v>
      </c>
      <c r="E149" s="262" t="s">
        <v>1</v>
      </c>
      <c r="F149" s="263" t="s">
        <v>180</v>
      </c>
      <c r="G149" s="260"/>
      <c r="H149" s="262" t="s">
        <v>1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179</v>
      </c>
      <c r="AU149" s="269" t="s">
        <v>95</v>
      </c>
      <c r="AV149" s="13" t="s">
        <v>89</v>
      </c>
      <c r="AW149" s="13" t="s">
        <v>35</v>
      </c>
      <c r="AX149" s="13" t="s">
        <v>82</v>
      </c>
      <c r="AY149" s="269" t="s">
        <v>169</v>
      </c>
    </row>
    <row r="150" spans="1:51" s="13" customFormat="1" ht="12">
      <c r="A150" s="13"/>
      <c r="B150" s="259"/>
      <c r="C150" s="260"/>
      <c r="D150" s="261" t="s">
        <v>179</v>
      </c>
      <c r="E150" s="262" t="s">
        <v>1</v>
      </c>
      <c r="F150" s="263" t="s">
        <v>2408</v>
      </c>
      <c r="G150" s="260"/>
      <c r="H150" s="262" t="s">
        <v>1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179</v>
      </c>
      <c r="AU150" s="269" t="s">
        <v>95</v>
      </c>
      <c r="AV150" s="13" t="s">
        <v>89</v>
      </c>
      <c r="AW150" s="13" t="s">
        <v>35</v>
      </c>
      <c r="AX150" s="13" t="s">
        <v>82</v>
      </c>
      <c r="AY150" s="269" t="s">
        <v>169</v>
      </c>
    </row>
    <row r="151" spans="1:51" s="13" customFormat="1" ht="12">
      <c r="A151" s="13"/>
      <c r="B151" s="259"/>
      <c r="C151" s="260"/>
      <c r="D151" s="261" t="s">
        <v>179</v>
      </c>
      <c r="E151" s="262" t="s">
        <v>1</v>
      </c>
      <c r="F151" s="263" t="s">
        <v>2391</v>
      </c>
      <c r="G151" s="260"/>
      <c r="H151" s="262" t="s">
        <v>1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179</v>
      </c>
      <c r="AU151" s="269" t="s">
        <v>95</v>
      </c>
      <c r="AV151" s="13" t="s">
        <v>89</v>
      </c>
      <c r="AW151" s="13" t="s">
        <v>35</v>
      </c>
      <c r="AX151" s="13" t="s">
        <v>82</v>
      </c>
      <c r="AY151" s="269" t="s">
        <v>169</v>
      </c>
    </row>
    <row r="152" spans="1:51" s="14" customFormat="1" ht="12">
      <c r="A152" s="14"/>
      <c r="B152" s="270"/>
      <c r="C152" s="271"/>
      <c r="D152" s="261" t="s">
        <v>179</v>
      </c>
      <c r="E152" s="272" t="s">
        <v>1</v>
      </c>
      <c r="F152" s="273" t="s">
        <v>2392</v>
      </c>
      <c r="G152" s="271"/>
      <c r="H152" s="274">
        <v>90</v>
      </c>
      <c r="I152" s="275"/>
      <c r="J152" s="271"/>
      <c r="K152" s="271"/>
      <c r="L152" s="276"/>
      <c r="M152" s="277"/>
      <c r="N152" s="278"/>
      <c r="O152" s="278"/>
      <c r="P152" s="278"/>
      <c r="Q152" s="278"/>
      <c r="R152" s="278"/>
      <c r="S152" s="278"/>
      <c r="T152" s="27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0" t="s">
        <v>179</v>
      </c>
      <c r="AU152" s="280" t="s">
        <v>95</v>
      </c>
      <c r="AV152" s="14" t="s">
        <v>95</v>
      </c>
      <c r="AW152" s="14" t="s">
        <v>35</v>
      </c>
      <c r="AX152" s="14" t="s">
        <v>82</v>
      </c>
      <c r="AY152" s="280" t="s">
        <v>169</v>
      </c>
    </row>
    <row r="153" spans="1:51" s="13" customFormat="1" ht="12">
      <c r="A153" s="13"/>
      <c r="B153" s="259"/>
      <c r="C153" s="260"/>
      <c r="D153" s="261" t="s">
        <v>179</v>
      </c>
      <c r="E153" s="262" t="s">
        <v>1</v>
      </c>
      <c r="F153" s="263" t="s">
        <v>2393</v>
      </c>
      <c r="G153" s="260"/>
      <c r="H153" s="262" t="s">
        <v>1</v>
      </c>
      <c r="I153" s="264"/>
      <c r="J153" s="260"/>
      <c r="K153" s="260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179</v>
      </c>
      <c r="AU153" s="269" t="s">
        <v>95</v>
      </c>
      <c r="AV153" s="13" t="s">
        <v>89</v>
      </c>
      <c r="AW153" s="13" t="s">
        <v>35</v>
      </c>
      <c r="AX153" s="13" t="s">
        <v>82</v>
      </c>
      <c r="AY153" s="269" t="s">
        <v>169</v>
      </c>
    </row>
    <row r="154" spans="1:51" s="14" customFormat="1" ht="12">
      <c r="A154" s="14"/>
      <c r="B154" s="270"/>
      <c r="C154" s="271"/>
      <c r="D154" s="261" t="s">
        <v>179</v>
      </c>
      <c r="E154" s="272" t="s">
        <v>1</v>
      </c>
      <c r="F154" s="273" t="s">
        <v>2394</v>
      </c>
      <c r="G154" s="271"/>
      <c r="H154" s="274">
        <v>245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179</v>
      </c>
      <c r="AU154" s="280" t="s">
        <v>95</v>
      </c>
      <c r="AV154" s="14" t="s">
        <v>95</v>
      </c>
      <c r="AW154" s="14" t="s">
        <v>35</v>
      </c>
      <c r="AX154" s="14" t="s">
        <v>82</v>
      </c>
      <c r="AY154" s="280" t="s">
        <v>169</v>
      </c>
    </row>
    <row r="155" spans="1:51" s="13" customFormat="1" ht="12">
      <c r="A155" s="13"/>
      <c r="B155" s="259"/>
      <c r="C155" s="260"/>
      <c r="D155" s="261" t="s">
        <v>179</v>
      </c>
      <c r="E155" s="262" t="s">
        <v>1</v>
      </c>
      <c r="F155" s="263" t="s">
        <v>2395</v>
      </c>
      <c r="G155" s="260"/>
      <c r="H155" s="262" t="s">
        <v>1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179</v>
      </c>
      <c r="AU155" s="269" t="s">
        <v>95</v>
      </c>
      <c r="AV155" s="13" t="s">
        <v>89</v>
      </c>
      <c r="AW155" s="13" t="s">
        <v>35</v>
      </c>
      <c r="AX155" s="13" t="s">
        <v>82</v>
      </c>
      <c r="AY155" s="269" t="s">
        <v>169</v>
      </c>
    </row>
    <row r="156" spans="1:51" s="14" customFormat="1" ht="12">
      <c r="A156" s="14"/>
      <c r="B156" s="270"/>
      <c r="C156" s="271"/>
      <c r="D156" s="261" t="s">
        <v>179</v>
      </c>
      <c r="E156" s="272" t="s">
        <v>1</v>
      </c>
      <c r="F156" s="273" t="s">
        <v>2396</v>
      </c>
      <c r="G156" s="271"/>
      <c r="H156" s="274">
        <v>42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179</v>
      </c>
      <c r="AU156" s="280" t="s">
        <v>95</v>
      </c>
      <c r="AV156" s="14" t="s">
        <v>95</v>
      </c>
      <c r="AW156" s="14" t="s">
        <v>35</v>
      </c>
      <c r="AX156" s="14" t="s">
        <v>82</v>
      </c>
      <c r="AY156" s="280" t="s">
        <v>169</v>
      </c>
    </row>
    <row r="157" spans="1:51" s="15" customFormat="1" ht="12">
      <c r="A157" s="15"/>
      <c r="B157" s="281"/>
      <c r="C157" s="282"/>
      <c r="D157" s="261" t="s">
        <v>179</v>
      </c>
      <c r="E157" s="283" t="s">
        <v>1</v>
      </c>
      <c r="F157" s="284" t="s">
        <v>183</v>
      </c>
      <c r="G157" s="282"/>
      <c r="H157" s="285">
        <v>377</v>
      </c>
      <c r="I157" s="286"/>
      <c r="J157" s="282"/>
      <c r="K157" s="282"/>
      <c r="L157" s="287"/>
      <c r="M157" s="288"/>
      <c r="N157" s="289"/>
      <c r="O157" s="289"/>
      <c r="P157" s="289"/>
      <c r="Q157" s="289"/>
      <c r="R157" s="289"/>
      <c r="S157" s="289"/>
      <c r="T157" s="29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1" t="s">
        <v>179</v>
      </c>
      <c r="AU157" s="291" t="s">
        <v>95</v>
      </c>
      <c r="AV157" s="15" t="s">
        <v>177</v>
      </c>
      <c r="AW157" s="15" t="s">
        <v>35</v>
      </c>
      <c r="AX157" s="15" t="s">
        <v>89</v>
      </c>
      <c r="AY157" s="291" t="s">
        <v>169</v>
      </c>
    </row>
    <row r="158" spans="1:65" s="2" customFormat="1" ht="21.75" customHeight="1">
      <c r="A158" s="39"/>
      <c r="B158" s="40"/>
      <c r="C158" s="246" t="s">
        <v>177</v>
      </c>
      <c r="D158" s="246" t="s">
        <v>172</v>
      </c>
      <c r="E158" s="247" t="s">
        <v>2409</v>
      </c>
      <c r="F158" s="248" t="s">
        <v>2410</v>
      </c>
      <c r="G158" s="249" t="s">
        <v>337</v>
      </c>
      <c r="H158" s="250">
        <v>490</v>
      </c>
      <c r="I158" s="251"/>
      <c r="J158" s="252">
        <f>ROUND(I158*H158,2)</f>
        <v>0</v>
      </c>
      <c r="K158" s="248" t="s">
        <v>176</v>
      </c>
      <c r="L158" s="45"/>
      <c r="M158" s="253" t="s">
        <v>1</v>
      </c>
      <c r="N158" s="254" t="s">
        <v>48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177</v>
      </c>
      <c r="AT158" s="257" t="s">
        <v>172</v>
      </c>
      <c r="AU158" s="257" t="s">
        <v>95</v>
      </c>
      <c r="AY158" s="18" t="s">
        <v>169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95</v>
      </c>
      <c r="BK158" s="258">
        <f>ROUND(I158*H158,2)</f>
        <v>0</v>
      </c>
      <c r="BL158" s="18" t="s">
        <v>177</v>
      </c>
      <c r="BM158" s="257" t="s">
        <v>2411</v>
      </c>
    </row>
    <row r="159" spans="1:51" s="13" customFormat="1" ht="12">
      <c r="A159" s="13"/>
      <c r="B159" s="259"/>
      <c r="C159" s="260"/>
      <c r="D159" s="261" t="s">
        <v>179</v>
      </c>
      <c r="E159" s="262" t="s">
        <v>1</v>
      </c>
      <c r="F159" s="263" t="s">
        <v>180</v>
      </c>
      <c r="G159" s="260"/>
      <c r="H159" s="262" t="s">
        <v>1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179</v>
      </c>
      <c r="AU159" s="269" t="s">
        <v>95</v>
      </c>
      <c r="AV159" s="13" t="s">
        <v>89</v>
      </c>
      <c r="AW159" s="13" t="s">
        <v>35</v>
      </c>
      <c r="AX159" s="13" t="s">
        <v>82</v>
      </c>
      <c r="AY159" s="269" t="s">
        <v>169</v>
      </c>
    </row>
    <row r="160" spans="1:51" s="13" customFormat="1" ht="12">
      <c r="A160" s="13"/>
      <c r="B160" s="259"/>
      <c r="C160" s="260"/>
      <c r="D160" s="261" t="s">
        <v>179</v>
      </c>
      <c r="E160" s="262" t="s">
        <v>1</v>
      </c>
      <c r="F160" s="263" t="s">
        <v>2408</v>
      </c>
      <c r="G160" s="260"/>
      <c r="H160" s="262" t="s">
        <v>1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179</v>
      </c>
      <c r="AU160" s="269" t="s">
        <v>95</v>
      </c>
      <c r="AV160" s="13" t="s">
        <v>89</v>
      </c>
      <c r="AW160" s="13" t="s">
        <v>35</v>
      </c>
      <c r="AX160" s="13" t="s">
        <v>82</v>
      </c>
      <c r="AY160" s="269" t="s">
        <v>169</v>
      </c>
    </row>
    <row r="161" spans="1:51" s="13" customFormat="1" ht="12">
      <c r="A161" s="13"/>
      <c r="B161" s="259"/>
      <c r="C161" s="260"/>
      <c r="D161" s="261" t="s">
        <v>179</v>
      </c>
      <c r="E161" s="262" t="s">
        <v>1</v>
      </c>
      <c r="F161" s="263" t="s">
        <v>2393</v>
      </c>
      <c r="G161" s="260"/>
      <c r="H161" s="262" t="s">
        <v>1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179</v>
      </c>
      <c r="AU161" s="269" t="s">
        <v>95</v>
      </c>
      <c r="AV161" s="13" t="s">
        <v>89</v>
      </c>
      <c r="AW161" s="13" t="s">
        <v>35</v>
      </c>
      <c r="AX161" s="13" t="s">
        <v>82</v>
      </c>
      <c r="AY161" s="269" t="s">
        <v>169</v>
      </c>
    </row>
    <row r="162" spans="1:51" s="14" customFormat="1" ht="12">
      <c r="A162" s="14"/>
      <c r="B162" s="270"/>
      <c r="C162" s="271"/>
      <c r="D162" s="261" t="s">
        <v>179</v>
      </c>
      <c r="E162" s="272" t="s">
        <v>1</v>
      </c>
      <c r="F162" s="273" t="s">
        <v>2412</v>
      </c>
      <c r="G162" s="271"/>
      <c r="H162" s="274">
        <v>490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0" t="s">
        <v>179</v>
      </c>
      <c r="AU162" s="280" t="s">
        <v>95</v>
      </c>
      <c r="AV162" s="14" t="s">
        <v>95</v>
      </c>
      <c r="AW162" s="14" t="s">
        <v>35</v>
      </c>
      <c r="AX162" s="14" t="s">
        <v>82</v>
      </c>
      <c r="AY162" s="280" t="s">
        <v>169</v>
      </c>
    </row>
    <row r="163" spans="1:51" s="15" customFormat="1" ht="12">
      <c r="A163" s="15"/>
      <c r="B163" s="281"/>
      <c r="C163" s="282"/>
      <c r="D163" s="261" t="s">
        <v>179</v>
      </c>
      <c r="E163" s="283" t="s">
        <v>1</v>
      </c>
      <c r="F163" s="284" t="s">
        <v>183</v>
      </c>
      <c r="G163" s="282"/>
      <c r="H163" s="285">
        <v>490</v>
      </c>
      <c r="I163" s="286"/>
      <c r="J163" s="282"/>
      <c r="K163" s="282"/>
      <c r="L163" s="287"/>
      <c r="M163" s="288"/>
      <c r="N163" s="289"/>
      <c r="O163" s="289"/>
      <c r="P163" s="289"/>
      <c r="Q163" s="289"/>
      <c r="R163" s="289"/>
      <c r="S163" s="289"/>
      <c r="T163" s="29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1" t="s">
        <v>179</v>
      </c>
      <c r="AU163" s="291" t="s">
        <v>95</v>
      </c>
      <c r="AV163" s="15" t="s">
        <v>177</v>
      </c>
      <c r="AW163" s="15" t="s">
        <v>35</v>
      </c>
      <c r="AX163" s="15" t="s">
        <v>89</v>
      </c>
      <c r="AY163" s="291" t="s">
        <v>169</v>
      </c>
    </row>
    <row r="164" spans="1:65" s="2" customFormat="1" ht="21.75" customHeight="1">
      <c r="A164" s="39"/>
      <c r="B164" s="40"/>
      <c r="C164" s="246" t="s">
        <v>201</v>
      </c>
      <c r="D164" s="246" t="s">
        <v>172</v>
      </c>
      <c r="E164" s="247" t="s">
        <v>2413</v>
      </c>
      <c r="F164" s="248" t="s">
        <v>2414</v>
      </c>
      <c r="G164" s="249" t="s">
        <v>337</v>
      </c>
      <c r="H164" s="250">
        <v>90</v>
      </c>
      <c r="I164" s="251"/>
      <c r="J164" s="252">
        <f>ROUND(I164*H164,2)</f>
        <v>0</v>
      </c>
      <c r="K164" s="248" t="s">
        <v>176</v>
      </c>
      <c r="L164" s="45"/>
      <c r="M164" s="253" t="s">
        <v>1</v>
      </c>
      <c r="N164" s="254" t="s">
        <v>48</v>
      </c>
      <c r="O164" s="92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7" t="s">
        <v>177</v>
      </c>
      <c r="AT164" s="257" t="s">
        <v>172</v>
      </c>
      <c r="AU164" s="257" t="s">
        <v>95</v>
      </c>
      <c r="AY164" s="18" t="s">
        <v>169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8" t="s">
        <v>95</v>
      </c>
      <c r="BK164" s="258">
        <f>ROUND(I164*H164,2)</f>
        <v>0</v>
      </c>
      <c r="BL164" s="18" t="s">
        <v>177</v>
      </c>
      <c r="BM164" s="257" t="s">
        <v>2415</v>
      </c>
    </row>
    <row r="165" spans="1:51" s="13" customFormat="1" ht="12">
      <c r="A165" s="13"/>
      <c r="B165" s="259"/>
      <c r="C165" s="260"/>
      <c r="D165" s="261" t="s">
        <v>179</v>
      </c>
      <c r="E165" s="262" t="s">
        <v>1</v>
      </c>
      <c r="F165" s="263" t="s">
        <v>180</v>
      </c>
      <c r="G165" s="260"/>
      <c r="H165" s="262" t="s">
        <v>1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179</v>
      </c>
      <c r="AU165" s="269" t="s">
        <v>95</v>
      </c>
      <c r="AV165" s="13" t="s">
        <v>89</v>
      </c>
      <c r="AW165" s="13" t="s">
        <v>35</v>
      </c>
      <c r="AX165" s="13" t="s">
        <v>82</v>
      </c>
      <c r="AY165" s="269" t="s">
        <v>169</v>
      </c>
    </row>
    <row r="166" spans="1:51" s="13" customFormat="1" ht="12">
      <c r="A166" s="13"/>
      <c r="B166" s="259"/>
      <c r="C166" s="260"/>
      <c r="D166" s="261" t="s">
        <v>179</v>
      </c>
      <c r="E166" s="262" t="s">
        <v>1</v>
      </c>
      <c r="F166" s="263" t="s">
        <v>2408</v>
      </c>
      <c r="G166" s="260"/>
      <c r="H166" s="262" t="s">
        <v>1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179</v>
      </c>
      <c r="AU166" s="269" t="s">
        <v>95</v>
      </c>
      <c r="AV166" s="13" t="s">
        <v>89</v>
      </c>
      <c r="AW166" s="13" t="s">
        <v>35</v>
      </c>
      <c r="AX166" s="13" t="s">
        <v>82</v>
      </c>
      <c r="AY166" s="269" t="s">
        <v>169</v>
      </c>
    </row>
    <row r="167" spans="1:51" s="13" customFormat="1" ht="12">
      <c r="A167" s="13"/>
      <c r="B167" s="259"/>
      <c r="C167" s="260"/>
      <c r="D167" s="261" t="s">
        <v>179</v>
      </c>
      <c r="E167" s="262" t="s">
        <v>1</v>
      </c>
      <c r="F167" s="263" t="s">
        <v>2391</v>
      </c>
      <c r="G167" s="260"/>
      <c r="H167" s="262" t="s">
        <v>1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179</v>
      </c>
      <c r="AU167" s="269" t="s">
        <v>95</v>
      </c>
      <c r="AV167" s="13" t="s">
        <v>89</v>
      </c>
      <c r="AW167" s="13" t="s">
        <v>35</v>
      </c>
      <c r="AX167" s="13" t="s">
        <v>82</v>
      </c>
      <c r="AY167" s="269" t="s">
        <v>169</v>
      </c>
    </row>
    <row r="168" spans="1:51" s="14" customFormat="1" ht="12">
      <c r="A168" s="14"/>
      <c r="B168" s="270"/>
      <c r="C168" s="271"/>
      <c r="D168" s="261" t="s">
        <v>179</v>
      </c>
      <c r="E168" s="272" t="s">
        <v>1</v>
      </c>
      <c r="F168" s="273" t="s">
        <v>2392</v>
      </c>
      <c r="G168" s="271"/>
      <c r="H168" s="274">
        <v>90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179</v>
      </c>
      <c r="AU168" s="280" t="s">
        <v>95</v>
      </c>
      <c r="AV168" s="14" t="s">
        <v>95</v>
      </c>
      <c r="AW168" s="14" t="s">
        <v>35</v>
      </c>
      <c r="AX168" s="14" t="s">
        <v>82</v>
      </c>
      <c r="AY168" s="280" t="s">
        <v>169</v>
      </c>
    </row>
    <row r="169" spans="1:51" s="15" customFormat="1" ht="12">
      <c r="A169" s="15"/>
      <c r="B169" s="281"/>
      <c r="C169" s="282"/>
      <c r="D169" s="261" t="s">
        <v>179</v>
      </c>
      <c r="E169" s="283" t="s">
        <v>1</v>
      </c>
      <c r="F169" s="284" t="s">
        <v>183</v>
      </c>
      <c r="G169" s="282"/>
      <c r="H169" s="285">
        <v>90</v>
      </c>
      <c r="I169" s="286"/>
      <c r="J169" s="282"/>
      <c r="K169" s="282"/>
      <c r="L169" s="287"/>
      <c r="M169" s="288"/>
      <c r="N169" s="289"/>
      <c r="O169" s="289"/>
      <c r="P169" s="289"/>
      <c r="Q169" s="289"/>
      <c r="R169" s="289"/>
      <c r="S169" s="289"/>
      <c r="T169" s="29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1" t="s">
        <v>179</v>
      </c>
      <c r="AU169" s="291" t="s">
        <v>95</v>
      </c>
      <c r="AV169" s="15" t="s">
        <v>177</v>
      </c>
      <c r="AW169" s="15" t="s">
        <v>35</v>
      </c>
      <c r="AX169" s="15" t="s">
        <v>89</v>
      </c>
      <c r="AY169" s="291" t="s">
        <v>169</v>
      </c>
    </row>
    <row r="170" spans="1:65" s="2" customFormat="1" ht="33" customHeight="1">
      <c r="A170" s="39"/>
      <c r="B170" s="40"/>
      <c r="C170" s="246" t="s">
        <v>206</v>
      </c>
      <c r="D170" s="246" t="s">
        <v>172</v>
      </c>
      <c r="E170" s="247" t="s">
        <v>2416</v>
      </c>
      <c r="F170" s="248" t="s">
        <v>2417</v>
      </c>
      <c r="G170" s="249" t="s">
        <v>337</v>
      </c>
      <c r="H170" s="250">
        <v>42</v>
      </c>
      <c r="I170" s="251"/>
      <c r="J170" s="252">
        <f>ROUND(I170*H170,2)</f>
        <v>0</v>
      </c>
      <c r="K170" s="248" t="s">
        <v>176</v>
      </c>
      <c r="L170" s="45"/>
      <c r="M170" s="253" t="s">
        <v>1</v>
      </c>
      <c r="N170" s="254" t="s">
        <v>48</v>
      </c>
      <c r="O170" s="92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7" t="s">
        <v>177</v>
      </c>
      <c r="AT170" s="257" t="s">
        <v>172</v>
      </c>
      <c r="AU170" s="257" t="s">
        <v>95</v>
      </c>
      <c r="AY170" s="18" t="s">
        <v>169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95</v>
      </c>
      <c r="BK170" s="258">
        <f>ROUND(I170*H170,2)</f>
        <v>0</v>
      </c>
      <c r="BL170" s="18" t="s">
        <v>177</v>
      </c>
      <c r="BM170" s="257" t="s">
        <v>2418</v>
      </c>
    </row>
    <row r="171" spans="1:51" s="13" customFormat="1" ht="12">
      <c r="A171" s="13"/>
      <c r="B171" s="259"/>
      <c r="C171" s="260"/>
      <c r="D171" s="261" t="s">
        <v>179</v>
      </c>
      <c r="E171" s="262" t="s">
        <v>1</v>
      </c>
      <c r="F171" s="263" t="s">
        <v>180</v>
      </c>
      <c r="G171" s="260"/>
      <c r="H171" s="262" t="s">
        <v>1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179</v>
      </c>
      <c r="AU171" s="269" t="s">
        <v>95</v>
      </c>
      <c r="AV171" s="13" t="s">
        <v>89</v>
      </c>
      <c r="AW171" s="13" t="s">
        <v>35</v>
      </c>
      <c r="AX171" s="13" t="s">
        <v>82</v>
      </c>
      <c r="AY171" s="269" t="s">
        <v>169</v>
      </c>
    </row>
    <row r="172" spans="1:51" s="13" customFormat="1" ht="12">
      <c r="A172" s="13"/>
      <c r="B172" s="259"/>
      <c r="C172" s="260"/>
      <c r="D172" s="261" t="s">
        <v>179</v>
      </c>
      <c r="E172" s="262" t="s">
        <v>1</v>
      </c>
      <c r="F172" s="263" t="s">
        <v>2408</v>
      </c>
      <c r="G172" s="260"/>
      <c r="H172" s="262" t="s">
        <v>1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179</v>
      </c>
      <c r="AU172" s="269" t="s">
        <v>95</v>
      </c>
      <c r="AV172" s="13" t="s">
        <v>89</v>
      </c>
      <c r="AW172" s="13" t="s">
        <v>35</v>
      </c>
      <c r="AX172" s="13" t="s">
        <v>82</v>
      </c>
      <c r="AY172" s="269" t="s">
        <v>169</v>
      </c>
    </row>
    <row r="173" spans="1:51" s="13" customFormat="1" ht="12">
      <c r="A173" s="13"/>
      <c r="B173" s="259"/>
      <c r="C173" s="260"/>
      <c r="D173" s="261" t="s">
        <v>179</v>
      </c>
      <c r="E173" s="262" t="s">
        <v>1</v>
      </c>
      <c r="F173" s="263" t="s">
        <v>2395</v>
      </c>
      <c r="G173" s="260"/>
      <c r="H173" s="262" t="s">
        <v>1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179</v>
      </c>
      <c r="AU173" s="269" t="s">
        <v>95</v>
      </c>
      <c r="AV173" s="13" t="s">
        <v>89</v>
      </c>
      <c r="AW173" s="13" t="s">
        <v>35</v>
      </c>
      <c r="AX173" s="13" t="s">
        <v>82</v>
      </c>
      <c r="AY173" s="269" t="s">
        <v>169</v>
      </c>
    </row>
    <row r="174" spans="1:51" s="14" customFormat="1" ht="12">
      <c r="A174" s="14"/>
      <c r="B174" s="270"/>
      <c r="C174" s="271"/>
      <c r="D174" s="261" t="s">
        <v>179</v>
      </c>
      <c r="E174" s="272" t="s">
        <v>1</v>
      </c>
      <c r="F174" s="273" t="s">
        <v>2396</v>
      </c>
      <c r="G174" s="271"/>
      <c r="H174" s="274">
        <v>42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179</v>
      </c>
      <c r="AU174" s="280" t="s">
        <v>95</v>
      </c>
      <c r="AV174" s="14" t="s">
        <v>95</v>
      </c>
      <c r="AW174" s="14" t="s">
        <v>35</v>
      </c>
      <c r="AX174" s="14" t="s">
        <v>82</v>
      </c>
      <c r="AY174" s="280" t="s">
        <v>169</v>
      </c>
    </row>
    <row r="175" spans="1:51" s="15" customFormat="1" ht="12">
      <c r="A175" s="15"/>
      <c r="B175" s="281"/>
      <c r="C175" s="282"/>
      <c r="D175" s="261" t="s">
        <v>179</v>
      </c>
      <c r="E175" s="283" t="s">
        <v>1</v>
      </c>
      <c r="F175" s="284" t="s">
        <v>183</v>
      </c>
      <c r="G175" s="282"/>
      <c r="H175" s="285">
        <v>42</v>
      </c>
      <c r="I175" s="286"/>
      <c r="J175" s="282"/>
      <c r="K175" s="282"/>
      <c r="L175" s="287"/>
      <c r="M175" s="288"/>
      <c r="N175" s="289"/>
      <c r="O175" s="289"/>
      <c r="P175" s="289"/>
      <c r="Q175" s="289"/>
      <c r="R175" s="289"/>
      <c r="S175" s="289"/>
      <c r="T175" s="29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1" t="s">
        <v>179</v>
      </c>
      <c r="AU175" s="291" t="s">
        <v>95</v>
      </c>
      <c r="AV175" s="15" t="s">
        <v>177</v>
      </c>
      <c r="AW175" s="15" t="s">
        <v>35</v>
      </c>
      <c r="AX175" s="15" t="s">
        <v>89</v>
      </c>
      <c r="AY175" s="291" t="s">
        <v>169</v>
      </c>
    </row>
    <row r="176" spans="1:65" s="2" customFormat="1" ht="33" customHeight="1">
      <c r="A176" s="39"/>
      <c r="B176" s="40"/>
      <c r="C176" s="246" t="s">
        <v>300</v>
      </c>
      <c r="D176" s="246" t="s">
        <v>172</v>
      </c>
      <c r="E176" s="247" t="s">
        <v>2419</v>
      </c>
      <c r="F176" s="248" t="s">
        <v>2420</v>
      </c>
      <c r="G176" s="249" t="s">
        <v>337</v>
      </c>
      <c r="H176" s="250">
        <v>42</v>
      </c>
      <c r="I176" s="251"/>
      <c r="J176" s="252">
        <f>ROUND(I176*H176,2)</f>
        <v>0</v>
      </c>
      <c r="K176" s="248" t="s">
        <v>176</v>
      </c>
      <c r="L176" s="45"/>
      <c r="M176" s="253" t="s">
        <v>1</v>
      </c>
      <c r="N176" s="254" t="s">
        <v>48</v>
      </c>
      <c r="O176" s="92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177</v>
      </c>
      <c r="AT176" s="257" t="s">
        <v>172</v>
      </c>
      <c r="AU176" s="257" t="s">
        <v>95</v>
      </c>
      <c r="AY176" s="18" t="s">
        <v>169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95</v>
      </c>
      <c r="BK176" s="258">
        <f>ROUND(I176*H176,2)</f>
        <v>0</v>
      </c>
      <c r="BL176" s="18" t="s">
        <v>177</v>
      </c>
      <c r="BM176" s="257" t="s">
        <v>2421</v>
      </c>
    </row>
    <row r="177" spans="1:51" s="13" customFormat="1" ht="12">
      <c r="A177" s="13"/>
      <c r="B177" s="259"/>
      <c r="C177" s="260"/>
      <c r="D177" s="261" t="s">
        <v>179</v>
      </c>
      <c r="E177" s="262" t="s">
        <v>1</v>
      </c>
      <c r="F177" s="263" t="s">
        <v>180</v>
      </c>
      <c r="G177" s="260"/>
      <c r="H177" s="262" t="s">
        <v>1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179</v>
      </c>
      <c r="AU177" s="269" t="s">
        <v>95</v>
      </c>
      <c r="AV177" s="13" t="s">
        <v>89</v>
      </c>
      <c r="AW177" s="13" t="s">
        <v>35</v>
      </c>
      <c r="AX177" s="13" t="s">
        <v>82</v>
      </c>
      <c r="AY177" s="269" t="s">
        <v>169</v>
      </c>
    </row>
    <row r="178" spans="1:51" s="13" customFormat="1" ht="12">
      <c r="A178" s="13"/>
      <c r="B178" s="259"/>
      <c r="C178" s="260"/>
      <c r="D178" s="261" t="s">
        <v>179</v>
      </c>
      <c r="E178" s="262" t="s">
        <v>1</v>
      </c>
      <c r="F178" s="263" t="s">
        <v>2408</v>
      </c>
      <c r="G178" s="260"/>
      <c r="H178" s="262" t="s">
        <v>1</v>
      </c>
      <c r="I178" s="264"/>
      <c r="J178" s="260"/>
      <c r="K178" s="260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179</v>
      </c>
      <c r="AU178" s="269" t="s">
        <v>95</v>
      </c>
      <c r="AV178" s="13" t="s">
        <v>89</v>
      </c>
      <c r="AW178" s="13" t="s">
        <v>35</v>
      </c>
      <c r="AX178" s="13" t="s">
        <v>82</v>
      </c>
      <c r="AY178" s="269" t="s">
        <v>169</v>
      </c>
    </row>
    <row r="179" spans="1:51" s="13" customFormat="1" ht="12">
      <c r="A179" s="13"/>
      <c r="B179" s="259"/>
      <c r="C179" s="260"/>
      <c r="D179" s="261" t="s">
        <v>179</v>
      </c>
      <c r="E179" s="262" t="s">
        <v>1</v>
      </c>
      <c r="F179" s="263" t="s">
        <v>2395</v>
      </c>
      <c r="G179" s="260"/>
      <c r="H179" s="262" t="s">
        <v>1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179</v>
      </c>
      <c r="AU179" s="269" t="s">
        <v>95</v>
      </c>
      <c r="AV179" s="13" t="s">
        <v>89</v>
      </c>
      <c r="AW179" s="13" t="s">
        <v>35</v>
      </c>
      <c r="AX179" s="13" t="s">
        <v>82</v>
      </c>
      <c r="AY179" s="269" t="s">
        <v>169</v>
      </c>
    </row>
    <row r="180" spans="1:51" s="14" customFormat="1" ht="12">
      <c r="A180" s="14"/>
      <c r="B180" s="270"/>
      <c r="C180" s="271"/>
      <c r="D180" s="261" t="s">
        <v>179</v>
      </c>
      <c r="E180" s="272" t="s">
        <v>1</v>
      </c>
      <c r="F180" s="273" t="s">
        <v>2396</v>
      </c>
      <c r="G180" s="271"/>
      <c r="H180" s="274">
        <v>42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179</v>
      </c>
      <c r="AU180" s="280" t="s">
        <v>95</v>
      </c>
      <c r="AV180" s="14" t="s">
        <v>95</v>
      </c>
      <c r="AW180" s="14" t="s">
        <v>35</v>
      </c>
      <c r="AX180" s="14" t="s">
        <v>82</v>
      </c>
      <c r="AY180" s="280" t="s">
        <v>169</v>
      </c>
    </row>
    <row r="181" spans="1:51" s="15" customFormat="1" ht="12">
      <c r="A181" s="15"/>
      <c r="B181" s="281"/>
      <c r="C181" s="282"/>
      <c r="D181" s="261" t="s">
        <v>179</v>
      </c>
      <c r="E181" s="283" t="s">
        <v>1</v>
      </c>
      <c r="F181" s="284" t="s">
        <v>183</v>
      </c>
      <c r="G181" s="282"/>
      <c r="H181" s="285">
        <v>42</v>
      </c>
      <c r="I181" s="286"/>
      <c r="J181" s="282"/>
      <c r="K181" s="282"/>
      <c r="L181" s="287"/>
      <c r="M181" s="288"/>
      <c r="N181" s="289"/>
      <c r="O181" s="289"/>
      <c r="P181" s="289"/>
      <c r="Q181" s="289"/>
      <c r="R181" s="289"/>
      <c r="S181" s="289"/>
      <c r="T181" s="29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1" t="s">
        <v>179</v>
      </c>
      <c r="AU181" s="291" t="s">
        <v>95</v>
      </c>
      <c r="AV181" s="15" t="s">
        <v>177</v>
      </c>
      <c r="AW181" s="15" t="s">
        <v>35</v>
      </c>
      <c r="AX181" s="15" t="s">
        <v>89</v>
      </c>
      <c r="AY181" s="291" t="s">
        <v>169</v>
      </c>
    </row>
    <row r="182" spans="1:65" s="2" customFormat="1" ht="66.75" customHeight="1">
      <c r="A182" s="39"/>
      <c r="B182" s="40"/>
      <c r="C182" s="246" t="s">
        <v>306</v>
      </c>
      <c r="D182" s="246" t="s">
        <v>172</v>
      </c>
      <c r="E182" s="247" t="s">
        <v>2422</v>
      </c>
      <c r="F182" s="248" t="s">
        <v>2423</v>
      </c>
      <c r="G182" s="249" t="s">
        <v>337</v>
      </c>
      <c r="H182" s="250">
        <v>245</v>
      </c>
      <c r="I182" s="251"/>
      <c r="J182" s="252">
        <f>ROUND(I182*H182,2)</f>
        <v>0</v>
      </c>
      <c r="K182" s="248" t="s">
        <v>176</v>
      </c>
      <c r="L182" s="45"/>
      <c r="M182" s="253" t="s">
        <v>1</v>
      </c>
      <c r="N182" s="254" t="s">
        <v>48</v>
      </c>
      <c r="O182" s="92"/>
      <c r="P182" s="255">
        <f>O182*H182</f>
        <v>0</v>
      </c>
      <c r="Q182" s="255">
        <v>0.10362</v>
      </c>
      <c r="R182" s="255">
        <f>Q182*H182</f>
        <v>25.3869</v>
      </c>
      <c r="S182" s="255">
        <v>0</v>
      </c>
      <c r="T182" s="25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7" t="s">
        <v>177</v>
      </c>
      <c r="AT182" s="257" t="s">
        <v>172</v>
      </c>
      <c r="AU182" s="257" t="s">
        <v>95</v>
      </c>
      <c r="AY182" s="18" t="s">
        <v>169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8" t="s">
        <v>95</v>
      </c>
      <c r="BK182" s="258">
        <f>ROUND(I182*H182,2)</f>
        <v>0</v>
      </c>
      <c r="BL182" s="18" t="s">
        <v>177</v>
      </c>
      <c r="BM182" s="257" t="s">
        <v>2424</v>
      </c>
    </row>
    <row r="183" spans="1:51" s="13" customFormat="1" ht="12">
      <c r="A183" s="13"/>
      <c r="B183" s="259"/>
      <c r="C183" s="260"/>
      <c r="D183" s="261" t="s">
        <v>179</v>
      </c>
      <c r="E183" s="262" t="s">
        <v>1</v>
      </c>
      <c r="F183" s="263" t="s">
        <v>2425</v>
      </c>
      <c r="G183" s="260"/>
      <c r="H183" s="262" t="s">
        <v>1</v>
      </c>
      <c r="I183" s="264"/>
      <c r="J183" s="260"/>
      <c r="K183" s="260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179</v>
      </c>
      <c r="AU183" s="269" t="s">
        <v>95</v>
      </c>
      <c r="AV183" s="13" t="s">
        <v>89</v>
      </c>
      <c r="AW183" s="13" t="s">
        <v>35</v>
      </c>
      <c r="AX183" s="13" t="s">
        <v>82</v>
      </c>
      <c r="AY183" s="269" t="s">
        <v>169</v>
      </c>
    </row>
    <row r="184" spans="1:51" s="13" customFormat="1" ht="12">
      <c r="A184" s="13"/>
      <c r="B184" s="259"/>
      <c r="C184" s="260"/>
      <c r="D184" s="261" t="s">
        <v>179</v>
      </c>
      <c r="E184" s="262" t="s">
        <v>1</v>
      </c>
      <c r="F184" s="263" t="s">
        <v>2393</v>
      </c>
      <c r="G184" s="260"/>
      <c r="H184" s="262" t="s">
        <v>1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179</v>
      </c>
      <c r="AU184" s="269" t="s">
        <v>95</v>
      </c>
      <c r="AV184" s="13" t="s">
        <v>89</v>
      </c>
      <c r="AW184" s="13" t="s">
        <v>35</v>
      </c>
      <c r="AX184" s="13" t="s">
        <v>82</v>
      </c>
      <c r="AY184" s="269" t="s">
        <v>169</v>
      </c>
    </row>
    <row r="185" spans="1:51" s="14" customFormat="1" ht="12">
      <c r="A185" s="14"/>
      <c r="B185" s="270"/>
      <c r="C185" s="271"/>
      <c r="D185" s="261" t="s">
        <v>179</v>
      </c>
      <c r="E185" s="272" t="s">
        <v>2382</v>
      </c>
      <c r="F185" s="273" t="s">
        <v>2426</v>
      </c>
      <c r="G185" s="271"/>
      <c r="H185" s="274">
        <v>245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179</v>
      </c>
      <c r="AU185" s="280" t="s">
        <v>95</v>
      </c>
      <c r="AV185" s="14" t="s">
        <v>95</v>
      </c>
      <c r="AW185" s="14" t="s">
        <v>35</v>
      </c>
      <c r="AX185" s="14" t="s">
        <v>82</v>
      </c>
      <c r="AY185" s="280" t="s">
        <v>169</v>
      </c>
    </row>
    <row r="186" spans="1:51" s="15" customFormat="1" ht="12">
      <c r="A186" s="15"/>
      <c r="B186" s="281"/>
      <c r="C186" s="282"/>
      <c r="D186" s="261" t="s">
        <v>179</v>
      </c>
      <c r="E186" s="283" t="s">
        <v>1</v>
      </c>
      <c r="F186" s="284" t="s">
        <v>183</v>
      </c>
      <c r="G186" s="282"/>
      <c r="H186" s="285">
        <v>245</v>
      </c>
      <c r="I186" s="286"/>
      <c r="J186" s="282"/>
      <c r="K186" s="282"/>
      <c r="L186" s="287"/>
      <c r="M186" s="288"/>
      <c r="N186" s="289"/>
      <c r="O186" s="289"/>
      <c r="P186" s="289"/>
      <c r="Q186" s="289"/>
      <c r="R186" s="289"/>
      <c r="S186" s="289"/>
      <c r="T186" s="290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1" t="s">
        <v>179</v>
      </c>
      <c r="AU186" s="291" t="s">
        <v>95</v>
      </c>
      <c r="AV186" s="15" t="s">
        <v>177</v>
      </c>
      <c r="AW186" s="15" t="s">
        <v>35</v>
      </c>
      <c r="AX186" s="15" t="s">
        <v>89</v>
      </c>
      <c r="AY186" s="291" t="s">
        <v>169</v>
      </c>
    </row>
    <row r="187" spans="1:65" s="2" customFormat="1" ht="16.5" customHeight="1">
      <c r="A187" s="39"/>
      <c r="B187" s="40"/>
      <c r="C187" s="307" t="s">
        <v>170</v>
      </c>
      <c r="D187" s="307" t="s">
        <v>659</v>
      </c>
      <c r="E187" s="308" t="s">
        <v>2427</v>
      </c>
      <c r="F187" s="309" t="s">
        <v>2428</v>
      </c>
      <c r="G187" s="310" t="s">
        <v>337</v>
      </c>
      <c r="H187" s="311">
        <v>269.5</v>
      </c>
      <c r="I187" s="312"/>
      <c r="J187" s="313">
        <f>ROUND(I187*H187,2)</f>
        <v>0</v>
      </c>
      <c r="K187" s="309" t="s">
        <v>176</v>
      </c>
      <c r="L187" s="314"/>
      <c r="M187" s="315" t="s">
        <v>1</v>
      </c>
      <c r="N187" s="316" t="s">
        <v>48</v>
      </c>
      <c r="O187" s="92"/>
      <c r="P187" s="255">
        <f>O187*H187</f>
        <v>0</v>
      </c>
      <c r="Q187" s="255">
        <v>0.15</v>
      </c>
      <c r="R187" s="255">
        <f>Q187*H187</f>
        <v>40.425</v>
      </c>
      <c r="S187" s="255">
        <v>0</v>
      </c>
      <c r="T187" s="25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7" t="s">
        <v>306</v>
      </c>
      <c r="AT187" s="257" t="s">
        <v>659</v>
      </c>
      <c r="AU187" s="257" t="s">
        <v>95</v>
      </c>
      <c r="AY187" s="18" t="s">
        <v>169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8" t="s">
        <v>95</v>
      </c>
      <c r="BK187" s="258">
        <f>ROUND(I187*H187,2)</f>
        <v>0</v>
      </c>
      <c r="BL187" s="18" t="s">
        <v>177</v>
      </c>
      <c r="BM187" s="257" t="s">
        <v>2429</v>
      </c>
    </row>
    <row r="188" spans="1:51" s="14" customFormat="1" ht="12">
      <c r="A188" s="14"/>
      <c r="B188" s="270"/>
      <c r="C188" s="271"/>
      <c r="D188" s="261" t="s">
        <v>179</v>
      </c>
      <c r="E188" s="271"/>
      <c r="F188" s="273" t="s">
        <v>2430</v>
      </c>
      <c r="G188" s="271"/>
      <c r="H188" s="274">
        <v>269.5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179</v>
      </c>
      <c r="AU188" s="280" t="s">
        <v>95</v>
      </c>
      <c r="AV188" s="14" t="s">
        <v>95</v>
      </c>
      <c r="AW188" s="14" t="s">
        <v>4</v>
      </c>
      <c r="AX188" s="14" t="s">
        <v>89</v>
      </c>
      <c r="AY188" s="280" t="s">
        <v>169</v>
      </c>
    </row>
    <row r="189" spans="1:65" s="2" customFormat="1" ht="66.75" customHeight="1">
      <c r="A189" s="39"/>
      <c r="B189" s="40"/>
      <c r="C189" s="246" t="s">
        <v>316</v>
      </c>
      <c r="D189" s="246" t="s">
        <v>172</v>
      </c>
      <c r="E189" s="247" t="s">
        <v>2431</v>
      </c>
      <c r="F189" s="248" t="s">
        <v>2432</v>
      </c>
      <c r="G189" s="249" t="s">
        <v>337</v>
      </c>
      <c r="H189" s="250">
        <v>132</v>
      </c>
      <c r="I189" s="251"/>
      <c r="J189" s="252">
        <f>ROUND(I189*H189,2)</f>
        <v>0</v>
      </c>
      <c r="K189" s="248" t="s">
        <v>176</v>
      </c>
      <c r="L189" s="45"/>
      <c r="M189" s="253" t="s">
        <v>1</v>
      </c>
      <c r="N189" s="254" t="s">
        <v>48</v>
      </c>
      <c r="O189" s="92"/>
      <c r="P189" s="255">
        <f>O189*H189</f>
        <v>0</v>
      </c>
      <c r="Q189" s="255">
        <v>0.101</v>
      </c>
      <c r="R189" s="255">
        <f>Q189*H189</f>
        <v>13.332</v>
      </c>
      <c r="S189" s="255">
        <v>0</v>
      </c>
      <c r="T189" s="25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7" t="s">
        <v>177</v>
      </c>
      <c r="AT189" s="257" t="s">
        <v>172</v>
      </c>
      <c r="AU189" s="257" t="s">
        <v>95</v>
      </c>
      <c r="AY189" s="18" t="s">
        <v>169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8" t="s">
        <v>95</v>
      </c>
      <c r="BK189" s="258">
        <f>ROUND(I189*H189,2)</f>
        <v>0</v>
      </c>
      <c r="BL189" s="18" t="s">
        <v>177</v>
      </c>
      <c r="BM189" s="257" t="s">
        <v>2433</v>
      </c>
    </row>
    <row r="190" spans="1:51" s="13" customFormat="1" ht="12">
      <c r="A190" s="13"/>
      <c r="B190" s="259"/>
      <c r="C190" s="260"/>
      <c r="D190" s="261" t="s">
        <v>179</v>
      </c>
      <c r="E190" s="262" t="s">
        <v>1</v>
      </c>
      <c r="F190" s="263" t="s">
        <v>180</v>
      </c>
      <c r="G190" s="260"/>
      <c r="H190" s="262" t="s">
        <v>1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179</v>
      </c>
      <c r="AU190" s="269" t="s">
        <v>95</v>
      </c>
      <c r="AV190" s="13" t="s">
        <v>89</v>
      </c>
      <c r="AW190" s="13" t="s">
        <v>35</v>
      </c>
      <c r="AX190" s="13" t="s">
        <v>82</v>
      </c>
      <c r="AY190" s="269" t="s">
        <v>169</v>
      </c>
    </row>
    <row r="191" spans="1:51" s="13" customFormat="1" ht="12">
      <c r="A191" s="13"/>
      <c r="B191" s="259"/>
      <c r="C191" s="260"/>
      <c r="D191" s="261" t="s">
        <v>179</v>
      </c>
      <c r="E191" s="262" t="s">
        <v>1</v>
      </c>
      <c r="F191" s="263" t="s">
        <v>2425</v>
      </c>
      <c r="G191" s="260"/>
      <c r="H191" s="262" t="s">
        <v>1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179</v>
      </c>
      <c r="AU191" s="269" t="s">
        <v>95</v>
      </c>
      <c r="AV191" s="13" t="s">
        <v>89</v>
      </c>
      <c r="AW191" s="13" t="s">
        <v>35</v>
      </c>
      <c r="AX191" s="13" t="s">
        <v>82</v>
      </c>
      <c r="AY191" s="269" t="s">
        <v>169</v>
      </c>
    </row>
    <row r="192" spans="1:51" s="13" customFormat="1" ht="12">
      <c r="A192" s="13"/>
      <c r="B192" s="259"/>
      <c r="C192" s="260"/>
      <c r="D192" s="261" t="s">
        <v>179</v>
      </c>
      <c r="E192" s="262" t="s">
        <v>1</v>
      </c>
      <c r="F192" s="263" t="s">
        <v>2391</v>
      </c>
      <c r="G192" s="260"/>
      <c r="H192" s="262" t="s">
        <v>1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179</v>
      </c>
      <c r="AU192" s="269" t="s">
        <v>95</v>
      </c>
      <c r="AV192" s="13" t="s">
        <v>89</v>
      </c>
      <c r="AW192" s="13" t="s">
        <v>35</v>
      </c>
      <c r="AX192" s="13" t="s">
        <v>82</v>
      </c>
      <c r="AY192" s="269" t="s">
        <v>169</v>
      </c>
    </row>
    <row r="193" spans="1:51" s="14" customFormat="1" ht="12">
      <c r="A193" s="14"/>
      <c r="B193" s="270"/>
      <c r="C193" s="271"/>
      <c r="D193" s="261" t="s">
        <v>179</v>
      </c>
      <c r="E193" s="272" t="s">
        <v>2381</v>
      </c>
      <c r="F193" s="273" t="s">
        <v>2434</v>
      </c>
      <c r="G193" s="271"/>
      <c r="H193" s="274">
        <v>90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179</v>
      </c>
      <c r="AU193" s="280" t="s">
        <v>95</v>
      </c>
      <c r="AV193" s="14" t="s">
        <v>95</v>
      </c>
      <c r="AW193" s="14" t="s">
        <v>35</v>
      </c>
      <c r="AX193" s="14" t="s">
        <v>82</v>
      </c>
      <c r="AY193" s="280" t="s">
        <v>169</v>
      </c>
    </row>
    <row r="194" spans="1:51" s="13" customFormat="1" ht="12">
      <c r="A194" s="13"/>
      <c r="B194" s="259"/>
      <c r="C194" s="260"/>
      <c r="D194" s="261" t="s">
        <v>179</v>
      </c>
      <c r="E194" s="262" t="s">
        <v>1</v>
      </c>
      <c r="F194" s="263" t="s">
        <v>2395</v>
      </c>
      <c r="G194" s="260"/>
      <c r="H194" s="262" t="s">
        <v>1</v>
      </c>
      <c r="I194" s="264"/>
      <c r="J194" s="260"/>
      <c r="K194" s="260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179</v>
      </c>
      <c r="AU194" s="269" t="s">
        <v>95</v>
      </c>
      <c r="AV194" s="13" t="s">
        <v>89</v>
      </c>
      <c r="AW194" s="13" t="s">
        <v>35</v>
      </c>
      <c r="AX194" s="13" t="s">
        <v>82</v>
      </c>
      <c r="AY194" s="269" t="s">
        <v>169</v>
      </c>
    </row>
    <row r="195" spans="1:51" s="14" customFormat="1" ht="12">
      <c r="A195" s="14"/>
      <c r="B195" s="270"/>
      <c r="C195" s="271"/>
      <c r="D195" s="261" t="s">
        <v>179</v>
      </c>
      <c r="E195" s="272" t="s">
        <v>2384</v>
      </c>
      <c r="F195" s="273" t="s">
        <v>2435</v>
      </c>
      <c r="G195" s="271"/>
      <c r="H195" s="274">
        <v>42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179</v>
      </c>
      <c r="AU195" s="280" t="s">
        <v>95</v>
      </c>
      <c r="AV195" s="14" t="s">
        <v>95</v>
      </c>
      <c r="AW195" s="14" t="s">
        <v>35</v>
      </c>
      <c r="AX195" s="14" t="s">
        <v>82</v>
      </c>
      <c r="AY195" s="280" t="s">
        <v>169</v>
      </c>
    </row>
    <row r="196" spans="1:51" s="15" customFormat="1" ht="12">
      <c r="A196" s="15"/>
      <c r="B196" s="281"/>
      <c r="C196" s="282"/>
      <c r="D196" s="261" t="s">
        <v>179</v>
      </c>
      <c r="E196" s="283" t="s">
        <v>1</v>
      </c>
      <c r="F196" s="284" t="s">
        <v>183</v>
      </c>
      <c r="G196" s="282"/>
      <c r="H196" s="285">
        <v>132</v>
      </c>
      <c r="I196" s="286"/>
      <c r="J196" s="282"/>
      <c r="K196" s="282"/>
      <c r="L196" s="287"/>
      <c r="M196" s="288"/>
      <c r="N196" s="289"/>
      <c r="O196" s="289"/>
      <c r="P196" s="289"/>
      <c r="Q196" s="289"/>
      <c r="R196" s="289"/>
      <c r="S196" s="289"/>
      <c r="T196" s="290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1" t="s">
        <v>179</v>
      </c>
      <c r="AU196" s="291" t="s">
        <v>95</v>
      </c>
      <c r="AV196" s="15" t="s">
        <v>177</v>
      </c>
      <c r="AW196" s="15" t="s">
        <v>35</v>
      </c>
      <c r="AX196" s="15" t="s">
        <v>89</v>
      </c>
      <c r="AY196" s="291" t="s">
        <v>169</v>
      </c>
    </row>
    <row r="197" spans="1:65" s="2" customFormat="1" ht="16.5" customHeight="1">
      <c r="A197" s="39"/>
      <c r="B197" s="40"/>
      <c r="C197" s="307" t="s">
        <v>325</v>
      </c>
      <c r="D197" s="307" t="s">
        <v>659</v>
      </c>
      <c r="E197" s="308" t="s">
        <v>2436</v>
      </c>
      <c r="F197" s="309" t="s">
        <v>2437</v>
      </c>
      <c r="G197" s="310" t="s">
        <v>337</v>
      </c>
      <c r="H197" s="311">
        <v>145.2</v>
      </c>
      <c r="I197" s="312"/>
      <c r="J197" s="313">
        <f>ROUND(I197*H197,2)</f>
        <v>0</v>
      </c>
      <c r="K197" s="309" t="s">
        <v>176</v>
      </c>
      <c r="L197" s="314"/>
      <c r="M197" s="315" t="s">
        <v>1</v>
      </c>
      <c r="N197" s="316" t="s">
        <v>48</v>
      </c>
      <c r="O197" s="92"/>
      <c r="P197" s="255">
        <f>O197*H197</f>
        <v>0</v>
      </c>
      <c r="Q197" s="255">
        <v>0.131</v>
      </c>
      <c r="R197" s="255">
        <f>Q197*H197</f>
        <v>19.0212</v>
      </c>
      <c r="S197" s="255">
        <v>0</v>
      </c>
      <c r="T197" s="25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7" t="s">
        <v>306</v>
      </c>
      <c r="AT197" s="257" t="s">
        <v>659</v>
      </c>
      <c r="AU197" s="257" t="s">
        <v>95</v>
      </c>
      <c r="AY197" s="18" t="s">
        <v>169</v>
      </c>
      <c r="BE197" s="258">
        <f>IF(N197="základní",J197,0)</f>
        <v>0</v>
      </c>
      <c r="BF197" s="258">
        <f>IF(N197="snížená",J197,0)</f>
        <v>0</v>
      </c>
      <c r="BG197" s="258">
        <f>IF(N197="zákl. přenesená",J197,0)</f>
        <v>0</v>
      </c>
      <c r="BH197" s="258">
        <f>IF(N197="sníž. přenesená",J197,0)</f>
        <v>0</v>
      </c>
      <c r="BI197" s="258">
        <f>IF(N197="nulová",J197,0)</f>
        <v>0</v>
      </c>
      <c r="BJ197" s="18" t="s">
        <v>95</v>
      </c>
      <c r="BK197" s="258">
        <f>ROUND(I197*H197,2)</f>
        <v>0</v>
      </c>
      <c r="BL197" s="18" t="s">
        <v>177</v>
      </c>
      <c r="BM197" s="257" t="s">
        <v>2438</v>
      </c>
    </row>
    <row r="198" spans="1:51" s="14" customFormat="1" ht="12">
      <c r="A198" s="14"/>
      <c r="B198" s="270"/>
      <c r="C198" s="271"/>
      <c r="D198" s="261" t="s">
        <v>179</v>
      </c>
      <c r="E198" s="271"/>
      <c r="F198" s="273" t="s">
        <v>2439</v>
      </c>
      <c r="G198" s="271"/>
      <c r="H198" s="274">
        <v>145.2</v>
      </c>
      <c r="I198" s="275"/>
      <c r="J198" s="271"/>
      <c r="K198" s="271"/>
      <c r="L198" s="276"/>
      <c r="M198" s="277"/>
      <c r="N198" s="278"/>
      <c r="O198" s="278"/>
      <c r="P198" s="278"/>
      <c r="Q198" s="278"/>
      <c r="R198" s="278"/>
      <c r="S198" s="278"/>
      <c r="T198" s="27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0" t="s">
        <v>179</v>
      </c>
      <c r="AU198" s="280" t="s">
        <v>95</v>
      </c>
      <c r="AV198" s="14" t="s">
        <v>95</v>
      </c>
      <c r="AW198" s="14" t="s">
        <v>4</v>
      </c>
      <c r="AX198" s="14" t="s">
        <v>89</v>
      </c>
      <c r="AY198" s="280" t="s">
        <v>169</v>
      </c>
    </row>
    <row r="199" spans="1:63" s="12" customFormat="1" ht="22.8" customHeight="1">
      <c r="A199" s="12"/>
      <c r="B199" s="231"/>
      <c r="C199" s="232"/>
      <c r="D199" s="233" t="s">
        <v>81</v>
      </c>
      <c r="E199" s="244" t="s">
        <v>170</v>
      </c>
      <c r="F199" s="244" t="s">
        <v>171</v>
      </c>
      <c r="G199" s="232"/>
      <c r="H199" s="232"/>
      <c r="I199" s="235"/>
      <c r="J199" s="245">
        <f>BK199</f>
        <v>0</v>
      </c>
      <c r="K199" s="232"/>
      <c r="L199" s="236"/>
      <c r="M199" s="237"/>
      <c r="N199" s="238"/>
      <c r="O199" s="238"/>
      <c r="P199" s="239">
        <f>SUM(P200:P223)</f>
        <v>0</v>
      </c>
      <c r="Q199" s="238"/>
      <c r="R199" s="239">
        <f>SUM(R200:R223)</f>
        <v>39.74764</v>
      </c>
      <c r="S199" s="238"/>
      <c r="T199" s="240">
        <f>SUM(T200:T223)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1" t="s">
        <v>89</v>
      </c>
      <c r="AT199" s="242" t="s">
        <v>81</v>
      </c>
      <c r="AU199" s="242" t="s">
        <v>89</v>
      </c>
      <c r="AY199" s="241" t="s">
        <v>169</v>
      </c>
      <c r="BK199" s="243">
        <f>SUM(BK200:BK223)</f>
        <v>0</v>
      </c>
    </row>
    <row r="200" spans="1:65" s="2" customFormat="1" ht="44.25" customHeight="1">
      <c r="A200" s="39"/>
      <c r="B200" s="40"/>
      <c r="C200" s="246" t="s">
        <v>334</v>
      </c>
      <c r="D200" s="246" t="s">
        <v>172</v>
      </c>
      <c r="E200" s="247" t="s">
        <v>2440</v>
      </c>
      <c r="F200" s="248" t="s">
        <v>2441</v>
      </c>
      <c r="G200" s="249" t="s">
        <v>175</v>
      </c>
      <c r="H200" s="250">
        <v>70</v>
      </c>
      <c r="I200" s="251"/>
      <c r="J200" s="252">
        <f>ROUND(I200*H200,2)</f>
        <v>0</v>
      </c>
      <c r="K200" s="248" t="s">
        <v>176</v>
      </c>
      <c r="L200" s="45"/>
      <c r="M200" s="253" t="s">
        <v>1</v>
      </c>
      <c r="N200" s="254" t="s">
        <v>48</v>
      </c>
      <c r="O200" s="92"/>
      <c r="P200" s="255">
        <f>O200*H200</f>
        <v>0</v>
      </c>
      <c r="Q200" s="255">
        <v>0.1554</v>
      </c>
      <c r="R200" s="255">
        <f>Q200*H200</f>
        <v>10.878</v>
      </c>
      <c r="S200" s="255">
        <v>0</v>
      </c>
      <c r="T200" s="25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7" t="s">
        <v>177</v>
      </c>
      <c r="AT200" s="257" t="s">
        <v>172</v>
      </c>
      <c r="AU200" s="257" t="s">
        <v>95</v>
      </c>
      <c r="AY200" s="18" t="s">
        <v>169</v>
      </c>
      <c r="BE200" s="258">
        <f>IF(N200="základní",J200,0)</f>
        <v>0</v>
      </c>
      <c r="BF200" s="258">
        <f>IF(N200="snížená",J200,0)</f>
        <v>0</v>
      </c>
      <c r="BG200" s="258">
        <f>IF(N200="zákl. přenesená",J200,0)</f>
        <v>0</v>
      </c>
      <c r="BH200" s="258">
        <f>IF(N200="sníž. přenesená",J200,0)</f>
        <v>0</v>
      </c>
      <c r="BI200" s="258">
        <f>IF(N200="nulová",J200,0)</f>
        <v>0</v>
      </c>
      <c r="BJ200" s="18" t="s">
        <v>95</v>
      </c>
      <c r="BK200" s="258">
        <f>ROUND(I200*H200,2)</f>
        <v>0</v>
      </c>
      <c r="BL200" s="18" t="s">
        <v>177</v>
      </c>
      <c r="BM200" s="257" t="s">
        <v>2442</v>
      </c>
    </row>
    <row r="201" spans="1:65" s="2" customFormat="1" ht="16.5" customHeight="1">
      <c r="A201" s="39"/>
      <c r="B201" s="40"/>
      <c r="C201" s="307" t="s">
        <v>344</v>
      </c>
      <c r="D201" s="307" t="s">
        <v>659</v>
      </c>
      <c r="E201" s="308" t="s">
        <v>2443</v>
      </c>
      <c r="F201" s="309" t="s">
        <v>2444</v>
      </c>
      <c r="G201" s="310" t="s">
        <v>175</v>
      </c>
      <c r="H201" s="311">
        <v>70.4</v>
      </c>
      <c r="I201" s="312"/>
      <c r="J201" s="313">
        <f>ROUND(I201*H201,2)</f>
        <v>0</v>
      </c>
      <c r="K201" s="309" t="s">
        <v>176</v>
      </c>
      <c r="L201" s="314"/>
      <c r="M201" s="315" t="s">
        <v>1</v>
      </c>
      <c r="N201" s="316" t="s">
        <v>48</v>
      </c>
      <c r="O201" s="92"/>
      <c r="P201" s="255">
        <f>O201*H201</f>
        <v>0</v>
      </c>
      <c r="Q201" s="255">
        <v>0.08</v>
      </c>
      <c r="R201" s="255">
        <f>Q201*H201</f>
        <v>5.632000000000001</v>
      </c>
      <c r="S201" s="255">
        <v>0</v>
      </c>
      <c r="T201" s="25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7" t="s">
        <v>306</v>
      </c>
      <c r="AT201" s="257" t="s">
        <v>659</v>
      </c>
      <c r="AU201" s="257" t="s">
        <v>95</v>
      </c>
      <c r="AY201" s="18" t="s">
        <v>169</v>
      </c>
      <c r="BE201" s="258">
        <f>IF(N201="základní",J201,0)</f>
        <v>0</v>
      </c>
      <c r="BF201" s="258">
        <f>IF(N201="snížená",J201,0)</f>
        <v>0</v>
      </c>
      <c r="BG201" s="258">
        <f>IF(N201="zákl. přenesená",J201,0)</f>
        <v>0</v>
      </c>
      <c r="BH201" s="258">
        <f>IF(N201="sníž. přenesená",J201,0)</f>
        <v>0</v>
      </c>
      <c r="BI201" s="258">
        <f>IF(N201="nulová",J201,0)</f>
        <v>0</v>
      </c>
      <c r="BJ201" s="18" t="s">
        <v>95</v>
      </c>
      <c r="BK201" s="258">
        <f>ROUND(I201*H201,2)</f>
        <v>0</v>
      </c>
      <c r="BL201" s="18" t="s">
        <v>177</v>
      </c>
      <c r="BM201" s="257" t="s">
        <v>2445</v>
      </c>
    </row>
    <row r="202" spans="1:51" s="13" customFormat="1" ht="12">
      <c r="A202" s="13"/>
      <c r="B202" s="259"/>
      <c r="C202" s="260"/>
      <c r="D202" s="261" t="s">
        <v>179</v>
      </c>
      <c r="E202" s="262" t="s">
        <v>1</v>
      </c>
      <c r="F202" s="263" t="s">
        <v>180</v>
      </c>
      <c r="G202" s="260"/>
      <c r="H202" s="262" t="s">
        <v>1</v>
      </c>
      <c r="I202" s="264"/>
      <c r="J202" s="260"/>
      <c r="K202" s="260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179</v>
      </c>
      <c r="AU202" s="269" t="s">
        <v>95</v>
      </c>
      <c r="AV202" s="13" t="s">
        <v>89</v>
      </c>
      <c r="AW202" s="13" t="s">
        <v>35</v>
      </c>
      <c r="AX202" s="13" t="s">
        <v>82</v>
      </c>
      <c r="AY202" s="269" t="s">
        <v>169</v>
      </c>
    </row>
    <row r="203" spans="1:51" s="13" customFormat="1" ht="12">
      <c r="A203" s="13"/>
      <c r="B203" s="259"/>
      <c r="C203" s="260"/>
      <c r="D203" s="261" t="s">
        <v>179</v>
      </c>
      <c r="E203" s="262" t="s">
        <v>1</v>
      </c>
      <c r="F203" s="263" t="s">
        <v>2446</v>
      </c>
      <c r="G203" s="260"/>
      <c r="H203" s="262" t="s">
        <v>1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179</v>
      </c>
      <c r="AU203" s="269" t="s">
        <v>95</v>
      </c>
      <c r="AV203" s="13" t="s">
        <v>89</v>
      </c>
      <c r="AW203" s="13" t="s">
        <v>35</v>
      </c>
      <c r="AX203" s="13" t="s">
        <v>82</v>
      </c>
      <c r="AY203" s="269" t="s">
        <v>169</v>
      </c>
    </row>
    <row r="204" spans="1:51" s="13" customFormat="1" ht="12">
      <c r="A204" s="13"/>
      <c r="B204" s="259"/>
      <c r="C204" s="260"/>
      <c r="D204" s="261" t="s">
        <v>179</v>
      </c>
      <c r="E204" s="262" t="s">
        <v>1</v>
      </c>
      <c r="F204" s="263" t="s">
        <v>2447</v>
      </c>
      <c r="G204" s="260"/>
      <c r="H204" s="262" t="s">
        <v>1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179</v>
      </c>
      <c r="AU204" s="269" t="s">
        <v>95</v>
      </c>
      <c r="AV204" s="13" t="s">
        <v>89</v>
      </c>
      <c r="AW204" s="13" t="s">
        <v>35</v>
      </c>
      <c r="AX204" s="13" t="s">
        <v>82</v>
      </c>
      <c r="AY204" s="269" t="s">
        <v>169</v>
      </c>
    </row>
    <row r="205" spans="1:51" s="14" customFormat="1" ht="12">
      <c r="A205" s="14"/>
      <c r="B205" s="270"/>
      <c r="C205" s="271"/>
      <c r="D205" s="261" t="s">
        <v>179</v>
      </c>
      <c r="E205" s="272" t="s">
        <v>1</v>
      </c>
      <c r="F205" s="273" t="s">
        <v>2448</v>
      </c>
      <c r="G205" s="271"/>
      <c r="H205" s="274">
        <v>50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179</v>
      </c>
      <c r="AU205" s="280" t="s">
        <v>95</v>
      </c>
      <c r="AV205" s="14" t="s">
        <v>95</v>
      </c>
      <c r="AW205" s="14" t="s">
        <v>35</v>
      </c>
      <c r="AX205" s="14" t="s">
        <v>82</v>
      </c>
      <c r="AY205" s="280" t="s">
        <v>169</v>
      </c>
    </row>
    <row r="206" spans="1:51" s="13" customFormat="1" ht="12">
      <c r="A206" s="13"/>
      <c r="B206" s="259"/>
      <c r="C206" s="260"/>
      <c r="D206" s="261" t="s">
        <v>179</v>
      </c>
      <c r="E206" s="262" t="s">
        <v>1</v>
      </c>
      <c r="F206" s="263" t="s">
        <v>2449</v>
      </c>
      <c r="G206" s="260"/>
      <c r="H206" s="262" t="s">
        <v>1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179</v>
      </c>
      <c r="AU206" s="269" t="s">
        <v>95</v>
      </c>
      <c r="AV206" s="13" t="s">
        <v>89</v>
      </c>
      <c r="AW206" s="13" t="s">
        <v>35</v>
      </c>
      <c r="AX206" s="13" t="s">
        <v>82</v>
      </c>
      <c r="AY206" s="269" t="s">
        <v>169</v>
      </c>
    </row>
    <row r="207" spans="1:51" s="14" customFormat="1" ht="12">
      <c r="A207" s="14"/>
      <c r="B207" s="270"/>
      <c r="C207" s="271"/>
      <c r="D207" s="261" t="s">
        <v>179</v>
      </c>
      <c r="E207" s="272" t="s">
        <v>1</v>
      </c>
      <c r="F207" s="273" t="s">
        <v>2450</v>
      </c>
      <c r="G207" s="271"/>
      <c r="H207" s="274">
        <v>14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179</v>
      </c>
      <c r="AU207" s="280" t="s">
        <v>95</v>
      </c>
      <c r="AV207" s="14" t="s">
        <v>95</v>
      </c>
      <c r="AW207" s="14" t="s">
        <v>35</v>
      </c>
      <c r="AX207" s="14" t="s">
        <v>82</v>
      </c>
      <c r="AY207" s="280" t="s">
        <v>169</v>
      </c>
    </row>
    <row r="208" spans="1:51" s="15" customFormat="1" ht="12">
      <c r="A208" s="15"/>
      <c r="B208" s="281"/>
      <c r="C208" s="282"/>
      <c r="D208" s="261" t="s">
        <v>179</v>
      </c>
      <c r="E208" s="283" t="s">
        <v>1</v>
      </c>
      <c r="F208" s="284" t="s">
        <v>183</v>
      </c>
      <c r="G208" s="282"/>
      <c r="H208" s="285">
        <v>64</v>
      </c>
      <c r="I208" s="286"/>
      <c r="J208" s="282"/>
      <c r="K208" s="282"/>
      <c r="L208" s="287"/>
      <c r="M208" s="288"/>
      <c r="N208" s="289"/>
      <c r="O208" s="289"/>
      <c r="P208" s="289"/>
      <c r="Q208" s="289"/>
      <c r="R208" s="289"/>
      <c r="S208" s="289"/>
      <c r="T208" s="290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1" t="s">
        <v>179</v>
      </c>
      <c r="AU208" s="291" t="s">
        <v>95</v>
      </c>
      <c r="AV208" s="15" t="s">
        <v>177</v>
      </c>
      <c r="AW208" s="15" t="s">
        <v>35</v>
      </c>
      <c r="AX208" s="15" t="s">
        <v>89</v>
      </c>
      <c r="AY208" s="291" t="s">
        <v>169</v>
      </c>
    </row>
    <row r="209" spans="1:51" s="14" customFormat="1" ht="12">
      <c r="A209" s="14"/>
      <c r="B209" s="270"/>
      <c r="C209" s="271"/>
      <c r="D209" s="261" t="s">
        <v>179</v>
      </c>
      <c r="E209" s="271"/>
      <c r="F209" s="273" t="s">
        <v>2451</v>
      </c>
      <c r="G209" s="271"/>
      <c r="H209" s="274">
        <v>70.4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179</v>
      </c>
      <c r="AU209" s="280" t="s">
        <v>95</v>
      </c>
      <c r="AV209" s="14" t="s">
        <v>95</v>
      </c>
      <c r="AW209" s="14" t="s">
        <v>4</v>
      </c>
      <c r="AX209" s="14" t="s">
        <v>89</v>
      </c>
      <c r="AY209" s="280" t="s">
        <v>169</v>
      </c>
    </row>
    <row r="210" spans="1:65" s="2" customFormat="1" ht="21.75" customHeight="1">
      <c r="A210" s="39"/>
      <c r="B210" s="40"/>
      <c r="C210" s="307" t="s">
        <v>348</v>
      </c>
      <c r="D210" s="307" t="s">
        <v>659</v>
      </c>
      <c r="E210" s="308" t="s">
        <v>2452</v>
      </c>
      <c r="F210" s="309" t="s">
        <v>2453</v>
      </c>
      <c r="G210" s="310" t="s">
        <v>175</v>
      </c>
      <c r="H210" s="311">
        <v>6</v>
      </c>
      <c r="I210" s="312"/>
      <c r="J210" s="313">
        <f>ROUND(I210*H210,2)</f>
        <v>0</v>
      </c>
      <c r="K210" s="309" t="s">
        <v>176</v>
      </c>
      <c r="L210" s="314"/>
      <c r="M210" s="315" t="s">
        <v>1</v>
      </c>
      <c r="N210" s="316" t="s">
        <v>48</v>
      </c>
      <c r="O210" s="92"/>
      <c r="P210" s="255">
        <f>O210*H210</f>
        <v>0</v>
      </c>
      <c r="Q210" s="255">
        <v>0.0483</v>
      </c>
      <c r="R210" s="255">
        <f>Q210*H210</f>
        <v>0.2898</v>
      </c>
      <c r="S210" s="255">
        <v>0</v>
      </c>
      <c r="T210" s="25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7" t="s">
        <v>306</v>
      </c>
      <c r="AT210" s="257" t="s">
        <v>659</v>
      </c>
      <c r="AU210" s="257" t="s">
        <v>95</v>
      </c>
      <c r="AY210" s="18" t="s">
        <v>169</v>
      </c>
      <c r="BE210" s="258">
        <f>IF(N210="základní",J210,0)</f>
        <v>0</v>
      </c>
      <c r="BF210" s="258">
        <f>IF(N210="snížená",J210,0)</f>
        <v>0</v>
      </c>
      <c r="BG210" s="258">
        <f>IF(N210="zákl. přenesená",J210,0)</f>
        <v>0</v>
      </c>
      <c r="BH210" s="258">
        <f>IF(N210="sníž. přenesená",J210,0)</f>
        <v>0</v>
      </c>
      <c r="BI210" s="258">
        <f>IF(N210="nulová",J210,0)</f>
        <v>0</v>
      </c>
      <c r="BJ210" s="18" t="s">
        <v>95</v>
      </c>
      <c r="BK210" s="258">
        <f>ROUND(I210*H210,2)</f>
        <v>0</v>
      </c>
      <c r="BL210" s="18" t="s">
        <v>177</v>
      </c>
      <c r="BM210" s="257" t="s">
        <v>2454</v>
      </c>
    </row>
    <row r="211" spans="1:51" s="13" customFormat="1" ht="12">
      <c r="A211" s="13"/>
      <c r="B211" s="259"/>
      <c r="C211" s="260"/>
      <c r="D211" s="261" t="s">
        <v>179</v>
      </c>
      <c r="E211" s="262" t="s">
        <v>1</v>
      </c>
      <c r="F211" s="263" t="s">
        <v>180</v>
      </c>
      <c r="G211" s="260"/>
      <c r="H211" s="262" t="s">
        <v>1</v>
      </c>
      <c r="I211" s="264"/>
      <c r="J211" s="260"/>
      <c r="K211" s="260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179</v>
      </c>
      <c r="AU211" s="269" t="s">
        <v>95</v>
      </c>
      <c r="AV211" s="13" t="s">
        <v>89</v>
      </c>
      <c r="AW211" s="13" t="s">
        <v>35</v>
      </c>
      <c r="AX211" s="13" t="s">
        <v>82</v>
      </c>
      <c r="AY211" s="269" t="s">
        <v>169</v>
      </c>
    </row>
    <row r="212" spans="1:51" s="13" customFormat="1" ht="12">
      <c r="A212" s="13"/>
      <c r="B212" s="259"/>
      <c r="C212" s="260"/>
      <c r="D212" s="261" t="s">
        <v>179</v>
      </c>
      <c r="E212" s="262" t="s">
        <v>1</v>
      </c>
      <c r="F212" s="263" t="s">
        <v>2446</v>
      </c>
      <c r="G212" s="260"/>
      <c r="H212" s="262" t="s">
        <v>1</v>
      </c>
      <c r="I212" s="264"/>
      <c r="J212" s="260"/>
      <c r="K212" s="260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179</v>
      </c>
      <c r="AU212" s="269" t="s">
        <v>95</v>
      </c>
      <c r="AV212" s="13" t="s">
        <v>89</v>
      </c>
      <c r="AW212" s="13" t="s">
        <v>35</v>
      </c>
      <c r="AX212" s="13" t="s">
        <v>82</v>
      </c>
      <c r="AY212" s="269" t="s">
        <v>169</v>
      </c>
    </row>
    <row r="213" spans="1:51" s="13" customFormat="1" ht="12">
      <c r="A213" s="13"/>
      <c r="B213" s="259"/>
      <c r="C213" s="260"/>
      <c r="D213" s="261" t="s">
        <v>179</v>
      </c>
      <c r="E213" s="262" t="s">
        <v>1</v>
      </c>
      <c r="F213" s="263" t="s">
        <v>2455</v>
      </c>
      <c r="G213" s="260"/>
      <c r="H213" s="262" t="s">
        <v>1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179</v>
      </c>
      <c r="AU213" s="269" t="s">
        <v>95</v>
      </c>
      <c r="AV213" s="13" t="s">
        <v>89</v>
      </c>
      <c r="AW213" s="13" t="s">
        <v>35</v>
      </c>
      <c r="AX213" s="13" t="s">
        <v>82</v>
      </c>
      <c r="AY213" s="269" t="s">
        <v>169</v>
      </c>
    </row>
    <row r="214" spans="1:51" s="14" customFormat="1" ht="12">
      <c r="A214" s="14"/>
      <c r="B214" s="270"/>
      <c r="C214" s="271"/>
      <c r="D214" s="261" t="s">
        <v>179</v>
      </c>
      <c r="E214" s="272" t="s">
        <v>1</v>
      </c>
      <c r="F214" s="273" t="s">
        <v>2456</v>
      </c>
      <c r="G214" s="271"/>
      <c r="H214" s="274">
        <v>6</v>
      </c>
      <c r="I214" s="275"/>
      <c r="J214" s="271"/>
      <c r="K214" s="271"/>
      <c r="L214" s="276"/>
      <c r="M214" s="277"/>
      <c r="N214" s="278"/>
      <c r="O214" s="278"/>
      <c r="P214" s="278"/>
      <c r="Q214" s="278"/>
      <c r="R214" s="278"/>
      <c r="S214" s="278"/>
      <c r="T214" s="27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0" t="s">
        <v>179</v>
      </c>
      <c r="AU214" s="280" t="s">
        <v>95</v>
      </c>
      <c r="AV214" s="14" t="s">
        <v>95</v>
      </c>
      <c r="AW214" s="14" t="s">
        <v>35</v>
      </c>
      <c r="AX214" s="14" t="s">
        <v>82</v>
      </c>
      <c r="AY214" s="280" t="s">
        <v>169</v>
      </c>
    </row>
    <row r="215" spans="1:51" s="15" customFormat="1" ht="12">
      <c r="A215" s="15"/>
      <c r="B215" s="281"/>
      <c r="C215" s="282"/>
      <c r="D215" s="261" t="s">
        <v>179</v>
      </c>
      <c r="E215" s="283" t="s">
        <v>1</v>
      </c>
      <c r="F215" s="284" t="s">
        <v>183</v>
      </c>
      <c r="G215" s="282"/>
      <c r="H215" s="285">
        <v>6</v>
      </c>
      <c r="I215" s="286"/>
      <c r="J215" s="282"/>
      <c r="K215" s="282"/>
      <c r="L215" s="287"/>
      <c r="M215" s="288"/>
      <c r="N215" s="289"/>
      <c r="O215" s="289"/>
      <c r="P215" s="289"/>
      <c r="Q215" s="289"/>
      <c r="R215" s="289"/>
      <c r="S215" s="289"/>
      <c r="T215" s="29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1" t="s">
        <v>179</v>
      </c>
      <c r="AU215" s="291" t="s">
        <v>95</v>
      </c>
      <c r="AV215" s="15" t="s">
        <v>177</v>
      </c>
      <c r="AW215" s="15" t="s">
        <v>35</v>
      </c>
      <c r="AX215" s="15" t="s">
        <v>89</v>
      </c>
      <c r="AY215" s="291" t="s">
        <v>169</v>
      </c>
    </row>
    <row r="216" spans="1:65" s="2" customFormat="1" ht="44.25" customHeight="1">
      <c r="A216" s="39"/>
      <c r="B216" s="40"/>
      <c r="C216" s="246" t="s">
        <v>8</v>
      </c>
      <c r="D216" s="246" t="s">
        <v>172</v>
      </c>
      <c r="E216" s="247" t="s">
        <v>2457</v>
      </c>
      <c r="F216" s="248" t="s">
        <v>2458</v>
      </c>
      <c r="G216" s="249" t="s">
        <v>175</v>
      </c>
      <c r="H216" s="250">
        <v>120</v>
      </c>
      <c r="I216" s="251"/>
      <c r="J216" s="252">
        <f>ROUND(I216*H216,2)</f>
        <v>0</v>
      </c>
      <c r="K216" s="248" t="s">
        <v>176</v>
      </c>
      <c r="L216" s="45"/>
      <c r="M216" s="253" t="s">
        <v>1</v>
      </c>
      <c r="N216" s="254" t="s">
        <v>48</v>
      </c>
      <c r="O216" s="92"/>
      <c r="P216" s="255">
        <f>O216*H216</f>
        <v>0</v>
      </c>
      <c r="Q216" s="255">
        <v>0.1295</v>
      </c>
      <c r="R216" s="255">
        <f>Q216*H216</f>
        <v>15.540000000000001</v>
      </c>
      <c r="S216" s="255">
        <v>0</v>
      </c>
      <c r="T216" s="25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7" t="s">
        <v>177</v>
      </c>
      <c r="AT216" s="257" t="s">
        <v>172</v>
      </c>
      <c r="AU216" s="257" t="s">
        <v>95</v>
      </c>
      <c r="AY216" s="18" t="s">
        <v>169</v>
      </c>
      <c r="BE216" s="258">
        <f>IF(N216="základní",J216,0)</f>
        <v>0</v>
      </c>
      <c r="BF216" s="258">
        <f>IF(N216="snížená",J216,0)</f>
        <v>0</v>
      </c>
      <c r="BG216" s="258">
        <f>IF(N216="zákl. přenesená",J216,0)</f>
        <v>0</v>
      </c>
      <c r="BH216" s="258">
        <f>IF(N216="sníž. přenesená",J216,0)</f>
        <v>0</v>
      </c>
      <c r="BI216" s="258">
        <f>IF(N216="nulová",J216,0)</f>
        <v>0</v>
      </c>
      <c r="BJ216" s="18" t="s">
        <v>95</v>
      </c>
      <c r="BK216" s="258">
        <f>ROUND(I216*H216,2)</f>
        <v>0</v>
      </c>
      <c r="BL216" s="18" t="s">
        <v>177</v>
      </c>
      <c r="BM216" s="257" t="s">
        <v>2459</v>
      </c>
    </row>
    <row r="217" spans="1:51" s="13" customFormat="1" ht="12">
      <c r="A217" s="13"/>
      <c r="B217" s="259"/>
      <c r="C217" s="260"/>
      <c r="D217" s="261" t="s">
        <v>179</v>
      </c>
      <c r="E217" s="262" t="s">
        <v>1</v>
      </c>
      <c r="F217" s="263" t="s">
        <v>180</v>
      </c>
      <c r="G217" s="260"/>
      <c r="H217" s="262" t="s">
        <v>1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179</v>
      </c>
      <c r="AU217" s="269" t="s">
        <v>95</v>
      </c>
      <c r="AV217" s="13" t="s">
        <v>89</v>
      </c>
      <c r="AW217" s="13" t="s">
        <v>35</v>
      </c>
      <c r="AX217" s="13" t="s">
        <v>82</v>
      </c>
      <c r="AY217" s="269" t="s">
        <v>169</v>
      </c>
    </row>
    <row r="218" spans="1:51" s="13" customFormat="1" ht="12">
      <c r="A218" s="13"/>
      <c r="B218" s="259"/>
      <c r="C218" s="260"/>
      <c r="D218" s="261" t="s">
        <v>179</v>
      </c>
      <c r="E218" s="262" t="s">
        <v>1</v>
      </c>
      <c r="F218" s="263" t="s">
        <v>2460</v>
      </c>
      <c r="G218" s="260"/>
      <c r="H218" s="262" t="s">
        <v>1</v>
      </c>
      <c r="I218" s="264"/>
      <c r="J218" s="260"/>
      <c r="K218" s="260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179</v>
      </c>
      <c r="AU218" s="269" t="s">
        <v>95</v>
      </c>
      <c r="AV218" s="13" t="s">
        <v>89</v>
      </c>
      <c r="AW218" s="13" t="s">
        <v>35</v>
      </c>
      <c r="AX218" s="13" t="s">
        <v>82</v>
      </c>
      <c r="AY218" s="269" t="s">
        <v>169</v>
      </c>
    </row>
    <row r="219" spans="1:51" s="13" customFormat="1" ht="12">
      <c r="A219" s="13"/>
      <c r="B219" s="259"/>
      <c r="C219" s="260"/>
      <c r="D219" s="261" t="s">
        <v>179</v>
      </c>
      <c r="E219" s="262" t="s">
        <v>1</v>
      </c>
      <c r="F219" s="263" t="s">
        <v>2461</v>
      </c>
      <c r="G219" s="260"/>
      <c r="H219" s="262" t="s">
        <v>1</v>
      </c>
      <c r="I219" s="264"/>
      <c r="J219" s="260"/>
      <c r="K219" s="260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179</v>
      </c>
      <c r="AU219" s="269" t="s">
        <v>95</v>
      </c>
      <c r="AV219" s="13" t="s">
        <v>89</v>
      </c>
      <c r="AW219" s="13" t="s">
        <v>35</v>
      </c>
      <c r="AX219" s="13" t="s">
        <v>82</v>
      </c>
      <c r="AY219" s="269" t="s">
        <v>169</v>
      </c>
    </row>
    <row r="220" spans="1:51" s="14" customFormat="1" ht="12">
      <c r="A220" s="14"/>
      <c r="B220" s="270"/>
      <c r="C220" s="271"/>
      <c r="D220" s="261" t="s">
        <v>179</v>
      </c>
      <c r="E220" s="272" t="s">
        <v>1</v>
      </c>
      <c r="F220" s="273" t="s">
        <v>2462</v>
      </c>
      <c r="G220" s="271"/>
      <c r="H220" s="274">
        <v>120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179</v>
      </c>
      <c r="AU220" s="280" t="s">
        <v>95</v>
      </c>
      <c r="AV220" s="14" t="s">
        <v>95</v>
      </c>
      <c r="AW220" s="14" t="s">
        <v>35</v>
      </c>
      <c r="AX220" s="14" t="s">
        <v>82</v>
      </c>
      <c r="AY220" s="280" t="s">
        <v>169</v>
      </c>
    </row>
    <row r="221" spans="1:51" s="15" customFormat="1" ht="12">
      <c r="A221" s="15"/>
      <c r="B221" s="281"/>
      <c r="C221" s="282"/>
      <c r="D221" s="261" t="s">
        <v>179</v>
      </c>
      <c r="E221" s="283" t="s">
        <v>1</v>
      </c>
      <c r="F221" s="284" t="s">
        <v>183</v>
      </c>
      <c r="G221" s="282"/>
      <c r="H221" s="285">
        <v>120</v>
      </c>
      <c r="I221" s="286"/>
      <c r="J221" s="282"/>
      <c r="K221" s="282"/>
      <c r="L221" s="287"/>
      <c r="M221" s="288"/>
      <c r="N221" s="289"/>
      <c r="O221" s="289"/>
      <c r="P221" s="289"/>
      <c r="Q221" s="289"/>
      <c r="R221" s="289"/>
      <c r="S221" s="289"/>
      <c r="T221" s="29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1" t="s">
        <v>179</v>
      </c>
      <c r="AU221" s="291" t="s">
        <v>95</v>
      </c>
      <c r="AV221" s="15" t="s">
        <v>177</v>
      </c>
      <c r="AW221" s="15" t="s">
        <v>35</v>
      </c>
      <c r="AX221" s="15" t="s">
        <v>89</v>
      </c>
      <c r="AY221" s="291" t="s">
        <v>169</v>
      </c>
    </row>
    <row r="222" spans="1:65" s="2" customFormat="1" ht="16.5" customHeight="1">
      <c r="A222" s="39"/>
      <c r="B222" s="40"/>
      <c r="C222" s="307" t="s">
        <v>359</v>
      </c>
      <c r="D222" s="307" t="s">
        <v>659</v>
      </c>
      <c r="E222" s="308" t="s">
        <v>2463</v>
      </c>
      <c r="F222" s="309" t="s">
        <v>2464</v>
      </c>
      <c r="G222" s="310" t="s">
        <v>175</v>
      </c>
      <c r="H222" s="311">
        <v>132</v>
      </c>
      <c r="I222" s="312"/>
      <c r="J222" s="313">
        <f>ROUND(I222*H222,2)</f>
        <v>0</v>
      </c>
      <c r="K222" s="309" t="s">
        <v>176</v>
      </c>
      <c r="L222" s="314"/>
      <c r="M222" s="315" t="s">
        <v>1</v>
      </c>
      <c r="N222" s="316" t="s">
        <v>48</v>
      </c>
      <c r="O222" s="92"/>
      <c r="P222" s="255">
        <f>O222*H222</f>
        <v>0</v>
      </c>
      <c r="Q222" s="255">
        <v>0.05612</v>
      </c>
      <c r="R222" s="255">
        <f>Q222*H222</f>
        <v>7.40784</v>
      </c>
      <c r="S222" s="255">
        <v>0</v>
      </c>
      <c r="T222" s="25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7" t="s">
        <v>306</v>
      </c>
      <c r="AT222" s="257" t="s">
        <v>659</v>
      </c>
      <c r="AU222" s="257" t="s">
        <v>95</v>
      </c>
      <c r="AY222" s="18" t="s">
        <v>169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8" t="s">
        <v>95</v>
      </c>
      <c r="BK222" s="258">
        <f>ROUND(I222*H222,2)</f>
        <v>0</v>
      </c>
      <c r="BL222" s="18" t="s">
        <v>177</v>
      </c>
      <c r="BM222" s="257" t="s">
        <v>2465</v>
      </c>
    </row>
    <row r="223" spans="1:51" s="14" customFormat="1" ht="12">
      <c r="A223" s="14"/>
      <c r="B223" s="270"/>
      <c r="C223" s="271"/>
      <c r="D223" s="261" t="s">
        <v>179</v>
      </c>
      <c r="E223" s="271"/>
      <c r="F223" s="273" t="s">
        <v>2466</v>
      </c>
      <c r="G223" s="271"/>
      <c r="H223" s="274">
        <v>132</v>
      </c>
      <c r="I223" s="275"/>
      <c r="J223" s="271"/>
      <c r="K223" s="271"/>
      <c r="L223" s="276"/>
      <c r="M223" s="277"/>
      <c r="N223" s="278"/>
      <c r="O223" s="278"/>
      <c r="P223" s="278"/>
      <c r="Q223" s="278"/>
      <c r="R223" s="278"/>
      <c r="S223" s="278"/>
      <c r="T223" s="27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0" t="s">
        <v>179</v>
      </c>
      <c r="AU223" s="280" t="s">
        <v>95</v>
      </c>
      <c r="AV223" s="14" t="s">
        <v>95</v>
      </c>
      <c r="AW223" s="14" t="s">
        <v>4</v>
      </c>
      <c r="AX223" s="14" t="s">
        <v>89</v>
      </c>
      <c r="AY223" s="280" t="s">
        <v>169</v>
      </c>
    </row>
    <row r="224" spans="1:63" s="12" customFormat="1" ht="22.8" customHeight="1">
      <c r="A224" s="12"/>
      <c r="B224" s="231"/>
      <c r="C224" s="232"/>
      <c r="D224" s="233" t="s">
        <v>81</v>
      </c>
      <c r="E224" s="244" t="s">
        <v>856</v>
      </c>
      <c r="F224" s="244" t="s">
        <v>857</v>
      </c>
      <c r="G224" s="232"/>
      <c r="H224" s="232"/>
      <c r="I224" s="235"/>
      <c r="J224" s="245">
        <f>BK224</f>
        <v>0</v>
      </c>
      <c r="K224" s="232"/>
      <c r="L224" s="236"/>
      <c r="M224" s="237"/>
      <c r="N224" s="238"/>
      <c r="O224" s="238"/>
      <c r="P224" s="239">
        <f>P225</f>
        <v>0</v>
      </c>
      <c r="Q224" s="238"/>
      <c r="R224" s="239">
        <f>R225</f>
        <v>0</v>
      </c>
      <c r="S224" s="238"/>
      <c r="T224" s="240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41" t="s">
        <v>89</v>
      </c>
      <c r="AT224" s="242" t="s">
        <v>81</v>
      </c>
      <c r="AU224" s="242" t="s">
        <v>89</v>
      </c>
      <c r="AY224" s="241" t="s">
        <v>169</v>
      </c>
      <c r="BK224" s="243">
        <f>BK225</f>
        <v>0</v>
      </c>
    </row>
    <row r="225" spans="1:65" s="2" customFormat="1" ht="33" customHeight="1">
      <c r="A225" s="39"/>
      <c r="B225" s="40"/>
      <c r="C225" s="246" t="s">
        <v>365</v>
      </c>
      <c r="D225" s="246" t="s">
        <v>172</v>
      </c>
      <c r="E225" s="247" t="s">
        <v>2467</v>
      </c>
      <c r="F225" s="248" t="s">
        <v>2468</v>
      </c>
      <c r="G225" s="249" t="s">
        <v>199</v>
      </c>
      <c r="H225" s="250">
        <v>137.913</v>
      </c>
      <c r="I225" s="251"/>
      <c r="J225" s="252">
        <f>ROUND(I225*H225,2)</f>
        <v>0</v>
      </c>
      <c r="K225" s="248" t="s">
        <v>176</v>
      </c>
      <c r="L225" s="45"/>
      <c r="M225" s="253" t="s">
        <v>1</v>
      </c>
      <c r="N225" s="254" t="s">
        <v>48</v>
      </c>
      <c r="O225" s="92"/>
      <c r="P225" s="255">
        <f>O225*H225</f>
        <v>0</v>
      </c>
      <c r="Q225" s="255">
        <v>0</v>
      </c>
      <c r="R225" s="255">
        <f>Q225*H225</f>
        <v>0</v>
      </c>
      <c r="S225" s="255">
        <v>0</v>
      </c>
      <c r="T225" s="256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7" t="s">
        <v>177</v>
      </c>
      <c r="AT225" s="257" t="s">
        <v>172</v>
      </c>
      <c r="AU225" s="257" t="s">
        <v>95</v>
      </c>
      <c r="AY225" s="18" t="s">
        <v>169</v>
      </c>
      <c r="BE225" s="258">
        <f>IF(N225="základní",J225,0)</f>
        <v>0</v>
      </c>
      <c r="BF225" s="258">
        <f>IF(N225="snížená",J225,0)</f>
        <v>0</v>
      </c>
      <c r="BG225" s="258">
        <f>IF(N225="zákl. přenesená",J225,0)</f>
        <v>0</v>
      </c>
      <c r="BH225" s="258">
        <f>IF(N225="sníž. přenesená",J225,0)</f>
        <v>0</v>
      </c>
      <c r="BI225" s="258">
        <f>IF(N225="nulová",J225,0)</f>
        <v>0</v>
      </c>
      <c r="BJ225" s="18" t="s">
        <v>95</v>
      </c>
      <c r="BK225" s="258">
        <f>ROUND(I225*H225,2)</f>
        <v>0</v>
      </c>
      <c r="BL225" s="18" t="s">
        <v>177</v>
      </c>
      <c r="BM225" s="257" t="s">
        <v>2469</v>
      </c>
    </row>
    <row r="226" spans="1:63" s="12" customFormat="1" ht="25.9" customHeight="1">
      <c r="A226" s="12"/>
      <c r="B226" s="231"/>
      <c r="C226" s="232"/>
      <c r="D226" s="233" t="s">
        <v>81</v>
      </c>
      <c r="E226" s="234" t="s">
        <v>862</v>
      </c>
      <c r="F226" s="234" t="s">
        <v>863</v>
      </c>
      <c r="G226" s="232"/>
      <c r="H226" s="232"/>
      <c r="I226" s="235"/>
      <c r="J226" s="218">
        <f>BK226</f>
        <v>0</v>
      </c>
      <c r="K226" s="232"/>
      <c r="L226" s="236"/>
      <c r="M226" s="237"/>
      <c r="N226" s="238"/>
      <c r="O226" s="238"/>
      <c r="P226" s="239">
        <f>P227</f>
        <v>0</v>
      </c>
      <c r="Q226" s="238"/>
      <c r="R226" s="239">
        <f>R227</f>
        <v>0</v>
      </c>
      <c r="S226" s="238"/>
      <c r="T226" s="240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41" t="s">
        <v>95</v>
      </c>
      <c r="AT226" s="242" t="s">
        <v>81</v>
      </c>
      <c r="AU226" s="242" t="s">
        <v>82</v>
      </c>
      <c r="AY226" s="241" t="s">
        <v>169</v>
      </c>
      <c r="BK226" s="243">
        <f>BK227</f>
        <v>0</v>
      </c>
    </row>
    <row r="227" spans="1:63" s="12" customFormat="1" ht="22.8" customHeight="1">
      <c r="A227" s="12"/>
      <c r="B227" s="231"/>
      <c r="C227" s="232"/>
      <c r="D227" s="233" t="s">
        <v>81</v>
      </c>
      <c r="E227" s="244" t="s">
        <v>1336</v>
      </c>
      <c r="F227" s="244" t="s">
        <v>1337</v>
      </c>
      <c r="G227" s="232"/>
      <c r="H227" s="232"/>
      <c r="I227" s="235"/>
      <c r="J227" s="245">
        <f>BK227</f>
        <v>0</v>
      </c>
      <c r="K227" s="232"/>
      <c r="L227" s="236"/>
      <c r="M227" s="237"/>
      <c r="N227" s="238"/>
      <c r="O227" s="238"/>
      <c r="P227" s="239">
        <f>SUM(P228:P235)</f>
        <v>0</v>
      </c>
      <c r="Q227" s="238"/>
      <c r="R227" s="239">
        <f>SUM(R228:R235)</f>
        <v>0</v>
      </c>
      <c r="S227" s="238"/>
      <c r="T227" s="240">
        <f>SUM(T228:T235)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41" t="s">
        <v>95</v>
      </c>
      <c r="AT227" s="242" t="s">
        <v>81</v>
      </c>
      <c r="AU227" s="242" t="s">
        <v>89</v>
      </c>
      <c r="AY227" s="241" t="s">
        <v>169</v>
      </c>
      <c r="BK227" s="243">
        <f>SUM(BK228:BK235)</f>
        <v>0</v>
      </c>
    </row>
    <row r="228" spans="1:65" s="2" customFormat="1" ht="21.75" customHeight="1">
      <c r="A228" s="39"/>
      <c r="B228" s="40"/>
      <c r="C228" s="246" t="s">
        <v>371</v>
      </c>
      <c r="D228" s="246" t="s">
        <v>172</v>
      </c>
      <c r="E228" s="247" t="s">
        <v>2470</v>
      </c>
      <c r="F228" s="248" t="s">
        <v>2471</v>
      </c>
      <c r="G228" s="249" t="s">
        <v>403</v>
      </c>
      <c r="H228" s="250">
        <v>1</v>
      </c>
      <c r="I228" s="251"/>
      <c r="J228" s="252">
        <f>ROUND(I228*H228,2)</f>
        <v>0</v>
      </c>
      <c r="K228" s="248" t="s">
        <v>1</v>
      </c>
      <c r="L228" s="45"/>
      <c r="M228" s="253" t="s">
        <v>1</v>
      </c>
      <c r="N228" s="254" t="s">
        <v>48</v>
      </c>
      <c r="O228" s="92"/>
      <c r="P228" s="255">
        <f>O228*H228</f>
        <v>0</v>
      </c>
      <c r="Q228" s="255">
        <v>0</v>
      </c>
      <c r="R228" s="255">
        <f>Q228*H228</f>
        <v>0</v>
      </c>
      <c r="S228" s="255">
        <v>0</v>
      </c>
      <c r="T228" s="25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7" t="s">
        <v>359</v>
      </c>
      <c r="AT228" s="257" t="s">
        <v>172</v>
      </c>
      <c r="AU228" s="257" t="s">
        <v>95</v>
      </c>
      <c r="AY228" s="18" t="s">
        <v>169</v>
      </c>
      <c r="BE228" s="258">
        <f>IF(N228="základní",J228,0)</f>
        <v>0</v>
      </c>
      <c r="BF228" s="258">
        <f>IF(N228="snížená",J228,0)</f>
        <v>0</v>
      </c>
      <c r="BG228" s="258">
        <f>IF(N228="zákl. přenesená",J228,0)</f>
        <v>0</v>
      </c>
      <c r="BH228" s="258">
        <f>IF(N228="sníž. přenesená",J228,0)</f>
        <v>0</v>
      </c>
      <c r="BI228" s="258">
        <f>IF(N228="nulová",J228,0)</f>
        <v>0</v>
      </c>
      <c r="BJ228" s="18" t="s">
        <v>95</v>
      </c>
      <c r="BK228" s="258">
        <f>ROUND(I228*H228,2)</f>
        <v>0</v>
      </c>
      <c r="BL228" s="18" t="s">
        <v>359</v>
      </c>
      <c r="BM228" s="257" t="s">
        <v>2472</v>
      </c>
    </row>
    <row r="229" spans="1:65" s="2" customFormat="1" ht="33" customHeight="1">
      <c r="A229" s="39"/>
      <c r="B229" s="40"/>
      <c r="C229" s="246" t="s">
        <v>379</v>
      </c>
      <c r="D229" s="246" t="s">
        <v>172</v>
      </c>
      <c r="E229" s="247" t="s">
        <v>2473</v>
      </c>
      <c r="F229" s="248" t="s">
        <v>2474</v>
      </c>
      <c r="G229" s="249" t="s">
        <v>175</v>
      </c>
      <c r="H229" s="250">
        <v>9.6</v>
      </c>
      <c r="I229" s="251"/>
      <c r="J229" s="252">
        <f>ROUND(I229*H229,2)</f>
        <v>0</v>
      </c>
      <c r="K229" s="248" t="s">
        <v>1</v>
      </c>
      <c r="L229" s="45"/>
      <c r="M229" s="253" t="s">
        <v>1</v>
      </c>
      <c r="N229" s="254" t="s">
        <v>48</v>
      </c>
      <c r="O229" s="92"/>
      <c r="P229" s="255">
        <f>O229*H229</f>
        <v>0</v>
      </c>
      <c r="Q229" s="255">
        <v>0</v>
      </c>
      <c r="R229" s="255">
        <f>Q229*H229</f>
        <v>0</v>
      </c>
      <c r="S229" s="255">
        <v>0</v>
      </c>
      <c r="T229" s="256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7" t="s">
        <v>359</v>
      </c>
      <c r="AT229" s="257" t="s">
        <v>172</v>
      </c>
      <c r="AU229" s="257" t="s">
        <v>95</v>
      </c>
      <c r="AY229" s="18" t="s">
        <v>169</v>
      </c>
      <c r="BE229" s="258">
        <f>IF(N229="základní",J229,0)</f>
        <v>0</v>
      </c>
      <c r="BF229" s="258">
        <f>IF(N229="snížená",J229,0)</f>
        <v>0</v>
      </c>
      <c r="BG229" s="258">
        <f>IF(N229="zákl. přenesená",J229,0)</f>
        <v>0</v>
      </c>
      <c r="BH229" s="258">
        <f>IF(N229="sníž. přenesená",J229,0)</f>
        <v>0</v>
      </c>
      <c r="BI229" s="258">
        <f>IF(N229="nulová",J229,0)</f>
        <v>0</v>
      </c>
      <c r="BJ229" s="18" t="s">
        <v>95</v>
      </c>
      <c r="BK229" s="258">
        <f>ROUND(I229*H229,2)</f>
        <v>0</v>
      </c>
      <c r="BL229" s="18" t="s">
        <v>359</v>
      </c>
      <c r="BM229" s="257" t="s">
        <v>2475</v>
      </c>
    </row>
    <row r="230" spans="1:65" s="2" customFormat="1" ht="33" customHeight="1">
      <c r="A230" s="39"/>
      <c r="B230" s="40"/>
      <c r="C230" s="246" t="s">
        <v>385</v>
      </c>
      <c r="D230" s="246" t="s">
        <v>172</v>
      </c>
      <c r="E230" s="247" t="s">
        <v>2476</v>
      </c>
      <c r="F230" s="248" t="s">
        <v>2477</v>
      </c>
      <c r="G230" s="249" t="s">
        <v>175</v>
      </c>
      <c r="H230" s="250">
        <v>2.06</v>
      </c>
      <c r="I230" s="251"/>
      <c r="J230" s="252">
        <f>ROUND(I230*H230,2)</f>
        <v>0</v>
      </c>
      <c r="K230" s="248" t="s">
        <v>1</v>
      </c>
      <c r="L230" s="45"/>
      <c r="M230" s="253" t="s">
        <v>1</v>
      </c>
      <c r="N230" s="254" t="s">
        <v>48</v>
      </c>
      <c r="O230" s="92"/>
      <c r="P230" s="255">
        <f>O230*H230</f>
        <v>0</v>
      </c>
      <c r="Q230" s="255">
        <v>0</v>
      </c>
      <c r="R230" s="255">
        <f>Q230*H230</f>
        <v>0</v>
      </c>
      <c r="S230" s="255">
        <v>0</v>
      </c>
      <c r="T230" s="25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7" t="s">
        <v>359</v>
      </c>
      <c r="AT230" s="257" t="s">
        <v>172</v>
      </c>
      <c r="AU230" s="257" t="s">
        <v>95</v>
      </c>
      <c r="AY230" s="18" t="s">
        <v>169</v>
      </c>
      <c r="BE230" s="258">
        <f>IF(N230="základní",J230,0)</f>
        <v>0</v>
      </c>
      <c r="BF230" s="258">
        <f>IF(N230="snížená",J230,0)</f>
        <v>0</v>
      </c>
      <c r="BG230" s="258">
        <f>IF(N230="zákl. přenesená",J230,0)</f>
        <v>0</v>
      </c>
      <c r="BH230" s="258">
        <f>IF(N230="sníž. přenesená",J230,0)</f>
        <v>0</v>
      </c>
      <c r="BI230" s="258">
        <f>IF(N230="nulová",J230,0)</f>
        <v>0</v>
      </c>
      <c r="BJ230" s="18" t="s">
        <v>95</v>
      </c>
      <c r="BK230" s="258">
        <f>ROUND(I230*H230,2)</f>
        <v>0</v>
      </c>
      <c r="BL230" s="18" t="s">
        <v>359</v>
      </c>
      <c r="BM230" s="257" t="s">
        <v>2478</v>
      </c>
    </row>
    <row r="231" spans="1:65" s="2" customFormat="1" ht="33" customHeight="1">
      <c r="A231" s="39"/>
      <c r="B231" s="40"/>
      <c r="C231" s="246" t="s">
        <v>7</v>
      </c>
      <c r="D231" s="246" t="s">
        <v>172</v>
      </c>
      <c r="E231" s="247" t="s">
        <v>2479</v>
      </c>
      <c r="F231" s="248" t="s">
        <v>2480</v>
      </c>
      <c r="G231" s="249" t="s">
        <v>175</v>
      </c>
      <c r="H231" s="250">
        <v>2.64</v>
      </c>
      <c r="I231" s="251"/>
      <c r="J231" s="252">
        <f>ROUND(I231*H231,2)</f>
        <v>0</v>
      </c>
      <c r="K231" s="248" t="s">
        <v>1</v>
      </c>
      <c r="L231" s="45"/>
      <c r="M231" s="253" t="s">
        <v>1</v>
      </c>
      <c r="N231" s="254" t="s">
        <v>48</v>
      </c>
      <c r="O231" s="92"/>
      <c r="P231" s="255">
        <f>O231*H231</f>
        <v>0</v>
      </c>
      <c r="Q231" s="255">
        <v>0</v>
      </c>
      <c r="R231" s="255">
        <f>Q231*H231</f>
        <v>0</v>
      </c>
      <c r="S231" s="255">
        <v>0</v>
      </c>
      <c r="T231" s="25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7" t="s">
        <v>359</v>
      </c>
      <c r="AT231" s="257" t="s">
        <v>172</v>
      </c>
      <c r="AU231" s="257" t="s">
        <v>95</v>
      </c>
      <c r="AY231" s="18" t="s">
        <v>169</v>
      </c>
      <c r="BE231" s="258">
        <f>IF(N231="základní",J231,0)</f>
        <v>0</v>
      </c>
      <c r="BF231" s="258">
        <f>IF(N231="snížená",J231,0)</f>
        <v>0</v>
      </c>
      <c r="BG231" s="258">
        <f>IF(N231="zákl. přenesená",J231,0)</f>
        <v>0</v>
      </c>
      <c r="BH231" s="258">
        <f>IF(N231="sníž. přenesená",J231,0)</f>
        <v>0</v>
      </c>
      <c r="BI231" s="258">
        <f>IF(N231="nulová",J231,0)</f>
        <v>0</v>
      </c>
      <c r="BJ231" s="18" t="s">
        <v>95</v>
      </c>
      <c r="BK231" s="258">
        <f>ROUND(I231*H231,2)</f>
        <v>0</v>
      </c>
      <c r="BL231" s="18" t="s">
        <v>359</v>
      </c>
      <c r="BM231" s="257" t="s">
        <v>2481</v>
      </c>
    </row>
    <row r="232" spans="1:65" s="2" customFormat="1" ht="33" customHeight="1">
      <c r="A232" s="39"/>
      <c r="B232" s="40"/>
      <c r="C232" s="246" t="s">
        <v>394</v>
      </c>
      <c r="D232" s="246" t="s">
        <v>172</v>
      </c>
      <c r="E232" s="247" t="s">
        <v>2482</v>
      </c>
      <c r="F232" s="248" t="s">
        <v>2483</v>
      </c>
      <c r="G232" s="249" t="s">
        <v>175</v>
      </c>
      <c r="H232" s="250">
        <v>9.6</v>
      </c>
      <c r="I232" s="251"/>
      <c r="J232" s="252">
        <f>ROUND(I232*H232,2)</f>
        <v>0</v>
      </c>
      <c r="K232" s="248" t="s">
        <v>1</v>
      </c>
      <c r="L232" s="45"/>
      <c r="M232" s="253" t="s">
        <v>1</v>
      </c>
      <c r="N232" s="254" t="s">
        <v>48</v>
      </c>
      <c r="O232" s="92"/>
      <c r="P232" s="255">
        <f>O232*H232</f>
        <v>0</v>
      </c>
      <c r="Q232" s="255">
        <v>0</v>
      </c>
      <c r="R232" s="255">
        <f>Q232*H232</f>
        <v>0</v>
      </c>
      <c r="S232" s="255">
        <v>0</v>
      </c>
      <c r="T232" s="25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7" t="s">
        <v>359</v>
      </c>
      <c r="AT232" s="257" t="s">
        <v>172</v>
      </c>
      <c r="AU232" s="257" t="s">
        <v>95</v>
      </c>
      <c r="AY232" s="18" t="s">
        <v>169</v>
      </c>
      <c r="BE232" s="258">
        <f>IF(N232="základní",J232,0)</f>
        <v>0</v>
      </c>
      <c r="BF232" s="258">
        <f>IF(N232="snížená",J232,0)</f>
        <v>0</v>
      </c>
      <c r="BG232" s="258">
        <f>IF(N232="zákl. přenesená",J232,0)</f>
        <v>0</v>
      </c>
      <c r="BH232" s="258">
        <f>IF(N232="sníž. přenesená",J232,0)</f>
        <v>0</v>
      </c>
      <c r="BI232" s="258">
        <f>IF(N232="nulová",J232,0)</f>
        <v>0</v>
      </c>
      <c r="BJ232" s="18" t="s">
        <v>95</v>
      </c>
      <c r="BK232" s="258">
        <f>ROUND(I232*H232,2)</f>
        <v>0</v>
      </c>
      <c r="BL232" s="18" t="s">
        <v>359</v>
      </c>
      <c r="BM232" s="257" t="s">
        <v>2484</v>
      </c>
    </row>
    <row r="233" spans="1:65" s="2" customFormat="1" ht="33" customHeight="1">
      <c r="A233" s="39"/>
      <c r="B233" s="40"/>
      <c r="C233" s="246" t="s">
        <v>400</v>
      </c>
      <c r="D233" s="246" t="s">
        <v>172</v>
      </c>
      <c r="E233" s="247" t="s">
        <v>2485</v>
      </c>
      <c r="F233" s="248" t="s">
        <v>2486</v>
      </c>
      <c r="G233" s="249" t="s">
        <v>175</v>
      </c>
      <c r="H233" s="250">
        <v>4.16</v>
      </c>
      <c r="I233" s="251"/>
      <c r="J233" s="252">
        <f>ROUND(I233*H233,2)</f>
        <v>0</v>
      </c>
      <c r="K233" s="248" t="s">
        <v>1</v>
      </c>
      <c r="L233" s="45"/>
      <c r="M233" s="253" t="s">
        <v>1</v>
      </c>
      <c r="N233" s="254" t="s">
        <v>48</v>
      </c>
      <c r="O233" s="92"/>
      <c r="P233" s="255">
        <f>O233*H233</f>
        <v>0</v>
      </c>
      <c r="Q233" s="255">
        <v>0</v>
      </c>
      <c r="R233" s="255">
        <f>Q233*H233</f>
        <v>0</v>
      </c>
      <c r="S233" s="255">
        <v>0</v>
      </c>
      <c r="T233" s="256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7" t="s">
        <v>359</v>
      </c>
      <c r="AT233" s="257" t="s">
        <v>172</v>
      </c>
      <c r="AU233" s="257" t="s">
        <v>95</v>
      </c>
      <c r="AY233" s="18" t="s">
        <v>169</v>
      </c>
      <c r="BE233" s="258">
        <f>IF(N233="základní",J233,0)</f>
        <v>0</v>
      </c>
      <c r="BF233" s="258">
        <f>IF(N233="snížená",J233,0)</f>
        <v>0</v>
      </c>
      <c r="BG233" s="258">
        <f>IF(N233="zákl. přenesená",J233,0)</f>
        <v>0</v>
      </c>
      <c r="BH233" s="258">
        <f>IF(N233="sníž. přenesená",J233,0)</f>
        <v>0</v>
      </c>
      <c r="BI233" s="258">
        <f>IF(N233="nulová",J233,0)</f>
        <v>0</v>
      </c>
      <c r="BJ233" s="18" t="s">
        <v>95</v>
      </c>
      <c r="BK233" s="258">
        <f>ROUND(I233*H233,2)</f>
        <v>0</v>
      </c>
      <c r="BL233" s="18" t="s">
        <v>359</v>
      </c>
      <c r="BM233" s="257" t="s">
        <v>2487</v>
      </c>
    </row>
    <row r="234" spans="1:65" s="2" customFormat="1" ht="33" customHeight="1">
      <c r="A234" s="39"/>
      <c r="B234" s="40"/>
      <c r="C234" s="246" t="s">
        <v>406</v>
      </c>
      <c r="D234" s="246" t="s">
        <v>172</v>
      </c>
      <c r="E234" s="247" t="s">
        <v>2488</v>
      </c>
      <c r="F234" s="248" t="s">
        <v>2489</v>
      </c>
      <c r="G234" s="249" t="s">
        <v>403</v>
      </c>
      <c r="H234" s="250">
        <v>1</v>
      </c>
      <c r="I234" s="251"/>
      <c r="J234" s="252">
        <f>ROUND(I234*H234,2)</f>
        <v>0</v>
      </c>
      <c r="K234" s="248" t="s">
        <v>1</v>
      </c>
      <c r="L234" s="45"/>
      <c r="M234" s="253" t="s">
        <v>1</v>
      </c>
      <c r="N234" s="254" t="s">
        <v>48</v>
      </c>
      <c r="O234" s="92"/>
      <c r="P234" s="255">
        <f>O234*H234</f>
        <v>0</v>
      </c>
      <c r="Q234" s="255">
        <v>0</v>
      </c>
      <c r="R234" s="255">
        <f>Q234*H234</f>
        <v>0</v>
      </c>
      <c r="S234" s="255">
        <v>0</v>
      </c>
      <c r="T234" s="25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7" t="s">
        <v>359</v>
      </c>
      <c r="AT234" s="257" t="s">
        <v>172</v>
      </c>
      <c r="AU234" s="257" t="s">
        <v>95</v>
      </c>
      <c r="AY234" s="18" t="s">
        <v>169</v>
      </c>
      <c r="BE234" s="258">
        <f>IF(N234="základní",J234,0)</f>
        <v>0</v>
      </c>
      <c r="BF234" s="258">
        <f>IF(N234="snížená",J234,0)</f>
        <v>0</v>
      </c>
      <c r="BG234" s="258">
        <f>IF(N234="zákl. přenesená",J234,0)</f>
        <v>0</v>
      </c>
      <c r="BH234" s="258">
        <f>IF(N234="sníž. přenesená",J234,0)</f>
        <v>0</v>
      </c>
      <c r="BI234" s="258">
        <f>IF(N234="nulová",J234,0)</f>
        <v>0</v>
      </c>
      <c r="BJ234" s="18" t="s">
        <v>95</v>
      </c>
      <c r="BK234" s="258">
        <f>ROUND(I234*H234,2)</f>
        <v>0</v>
      </c>
      <c r="BL234" s="18" t="s">
        <v>359</v>
      </c>
      <c r="BM234" s="257" t="s">
        <v>2490</v>
      </c>
    </row>
    <row r="235" spans="1:65" s="2" customFormat="1" ht="33" customHeight="1">
      <c r="A235" s="39"/>
      <c r="B235" s="40"/>
      <c r="C235" s="246" t="s">
        <v>417</v>
      </c>
      <c r="D235" s="246" t="s">
        <v>172</v>
      </c>
      <c r="E235" s="247" t="s">
        <v>2491</v>
      </c>
      <c r="F235" s="248" t="s">
        <v>2492</v>
      </c>
      <c r="G235" s="249" t="s">
        <v>175</v>
      </c>
      <c r="H235" s="250">
        <v>20</v>
      </c>
      <c r="I235" s="251"/>
      <c r="J235" s="252">
        <f>ROUND(I235*H235,2)</f>
        <v>0</v>
      </c>
      <c r="K235" s="248" t="s">
        <v>1</v>
      </c>
      <c r="L235" s="45"/>
      <c r="M235" s="253" t="s">
        <v>1</v>
      </c>
      <c r="N235" s="254" t="s">
        <v>48</v>
      </c>
      <c r="O235" s="92"/>
      <c r="P235" s="255">
        <f>O235*H235</f>
        <v>0</v>
      </c>
      <c r="Q235" s="255">
        <v>0</v>
      </c>
      <c r="R235" s="255">
        <f>Q235*H235</f>
        <v>0</v>
      </c>
      <c r="S235" s="255">
        <v>0</v>
      </c>
      <c r="T235" s="25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7" t="s">
        <v>359</v>
      </c>
      <c r="AT235" s="257" t="s">
        <v>172</v>
      </c>
      <c r="AU235" s="257" t="s">
        <v>95</v>
      </c>
      <c r="AY235" s="18" t="s">
        <v>169</v>
      </c>
      <c r="BE235" s="258">
        <f>IF(N235="základní",J235,0)</f>
        <v>0</v>
      </c>
      <c r="BF235" s="258">
        <f>IF(N235="snížená",J235,0)</f>
        <v>0</v>
      </c>
      <c r="BG235" s="258">
        <f>IF(N235="zákl. přenesená",J235,0)</f>
        <v>0</v>
      </c>
      <c r="BH235" s="258">
        <f>IF(N235="sníž. přenesená",J235,0)</f>
        <v>0</v>
      </c>
      <c r="BI235" s="258">
        <f>IF(N235="nulová",J235,0)</f>
        <v>0</v>
      </c>
      <c r="BJ235" s="18" t="s">
        <v>95</v>
      </c>
      <c r="BK235" s="258">
        <f>ROUND(I235*H235,2)</f>
        <v>0</v>
      </c>
      <c r="BL235" s="18" t="s">
        <v>359</v>
      </c>
      <c r="BM235" s="257" t="s">
        <v>2493</v>
      </c>
    </row>
    <row r="236" spans="1:63" s="2" customFormat="1" ht="49.9" customHeight="1">
      <c r="A236" s="39"/>
      <c r="B236" s="40"/>
      <c r="C236" s="41"/>
      <c r="D236" s="41"/>
      <c r="E236" s="234" t="s">
        <v>210</v>
      </c>
      <c r="F236" s="234" t="s">
        <v>211</v>
      </c>
      <c r="G236" s="41"/>
      <c r="H236" s="41"/>
      <c r="I236" s="155"/>
      <c r="J236" s="218">
        <f>BK236</f>
        <v>0</v>
      </c>
      <c r="K236" s="41"/>
      <c r="L236" s="45"/>
      <c r="M236" s="292"/>
      <c r="N236" s="293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81</v>
      </c>
      <c r="AU236" s="18" t="s">
        <v>82</v>
      </c>
      <c r="AY236" s="18" t="s">
        <v>212</v>
      </c>
      <c r="BK236" s="258">
        <f>SUM(BK237:BK241)</f>
        <v>0</v>
      </c>
    </row>
    <row r="237" spans="1:63" s="2" customFormat="1" ht="16.3" customHeight="1">
      <c r="A237" s="39"/>
      <c r="B237" s="40"/>
      <c r="C237" s="294" t="s">
        <v>1</v>
      </c>
      <c r="D237" s="294" t="s">
        <v>172</v>
      </c>
      <c r="E237" s="295" t="s">
        <v>1</v>
      </c>
      <c r="F237" s="296" t="s">
        <v>1</v>
      </c>
      <c r="G237" s="297" t="s">
        <v>1</v>
      </c>
      <c r="H237" s="298"/>
      <c r="I237" s="299"/>
      <c r="J237" s="300">
        <f>BK237</f>
        <v>0</v>
      </c>
      <c r="K237" s="301"/>
      <c r="L237" s="45"/>
      <c r="M237" s="302" t="s">
        <v>1</v>
      </c>
      <c r="N237" s="303" t="s">
        <v>48</v>
      </c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212</v>
      </c>
      <c r="AU237" s="18" t="s">
        <v>89</v>
      </c>
      <c r="AY237" s="18" t="s">
        <v>212</v>
      </c>
      <c r="BE237" s="258">
        <f>IF(N237="základní",J237,0)</f>
        <v>0</v>
      </c>
      <c r="BF237" s="258">
        <f>IF(N237="snížená",J237,0)</f>
        <v>0</v>
      </c>
      <c r="BG237" s="258">
        <f>IF(N237="zákl. přenesená",J237,0)</f>
        <v>0</v>
      </c>
      <c r="BH237" s="258">
        <f>IF(N237="sníž. přenesená",J237,0)</f>
        <v>0</v>
      </c>
      <c r="BI237" s="258">
        <f>IF(N237="nulová",J237,0)</f>
        <v>0</v>
      </c>
      <c r="BJ237" s="18" t="s">
        <v>95</v>
      </c>
      <c r="BK237" s="258">
        <f>I237*H237</f>
        <v>0</v>
      </c>
    </row>
    <row r="238" spans="1:63" s="2" customFormat="1" ht="16.3" customHeight="1">
      <c r="A238" s="39"/>
      <c r="B238" s="40"/>
      <c r="C238" s="294" t="s">
        <v>1</v>
      </c>
      <c r="D238" s="294" t="s">
        <v>172</v>
      </c>
      <c r="E238" s="295" t="s">
        <v>1</v>
      </c>
      <c r="F238" s="296" t="s">
        <v>1</v>
      </c>
      <c r="G238" s="297" t="s">
        <v>1</v>
      </c>
      <c r="H238" s="298"/>
      <c r="I238" s="299"/>
      <c r="J238" s="300">
        <f>BK238</f>
        <v>0</v>
      </c>
      <c r="K238" s="301"/>
      <c r="L238" s="45"/>
      <c r="M238" s="302" t="s">
        <v>1</v>
      </c>
      <c r="N238" s="303" t="s">
        <v>48</v>
      </c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212</v>
      </c>
      <c r="AU238" s="18" t="s">
        <v>89</v>
      </c>
      <c r="AY238" s="18" t="s">
        <v>212</v>
      </c>
      <c r="BE238" s="258">
        <f>IF(N238="základní",J238,0)</f>
        <v>0</v>
      </c>
      <c r="BF238" s="258">
        <f>IF(N238="snížená",J238,0)</f>
        <v>0</v>
      </c>
      <c r="BG238" s="258">
        <f>IF(N238="zákl. přenesená",J238,0)</f>
        <v>0</v>
      </c>
      <c r="BH238" s="258">
        <f>IF(N238="sníž. přenesená",J238,0)</f>
        <v>0</v>
      </c>
      <c r="BI238" s="258">
        <f>IF(N238="nulová",J238,0)</f>
        <v>0</v>
      </c>
      <c r="BJ238" s="18" t="s">
        <v>95</v>
      </c>
      <c r="BK238" s="258">
        <f>I238*H238</f>
        <v>0</v>
      </c>
    </row>
    <row r="239" spans="1:63" s="2" customFormat="1" ht="16.3" customHeight="1">
      <c r="A239" s="39"/>
      <c r="B239" s="40"/>
      <c r="C239" s="294" t="s">
        <v>1</v>
      </c>
      <c r="D239" s="294" t="s">
        <v>172</v>
      </c>
      <c r="E239" s="295" t="s">
        <v>1</v>
      </c>
      <c r="F239" s="296" t="s">
        <v>1</v>
      </c>
      <c r="G239" s="297" t="s">
        <v>1</v>
      </c>
      <c r="H239" s="298"/>
      <c r="I239" s="299"/>
      <c r="J239" s="300">
        <f>BK239</f>
        <v>0</v>
      </c>
      <c r="K239" s="301"/>
      <c r="L239" s="45"/>
      <c r="M239" s="302" t="s">
        <v>1</v>
      </c>
      <c r="N239" s="303" t="s">
        <v>48</v>
      </c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212</v>
      </c>
      <c r="AU239" s="18" t="s">
        <v>89</v>
      </c>
      <c r="AY239" s="18" t="s">
        <v>212</v>
      </c>
      <c r="BE239" s="258">
        <f>IF(N239="základní",J239,0)</f>
        <v>0</v>
      </c>
      <c r="BF239" s="258">
        <f>IF(N239="snížená",J239,0)</f>
        <v>0</v>
      </c>
      <c r="BG239" s="258">
        <f>IF(N239="zákl. přenesená",J239,0)</f>
        <v>0</v>
      </c>
      <c r="BH239" s="258">
        <f>IF(N239="sníž. přenesená",J239,0)</f>
        <v>0</v>
      </c>
      <c r="BI239" s="258">
        <f>IF(N239="nulová",J239,0)</f>
        <v>0</v>
      </c>
      <c r="BJ239" s="18" t="s">
        <v>95</v>
      </c>
      <c r="BK239" s="258">
        <f>I239*H239</f>
        <v>0</v>
      </c>
    </row>
    <row r="240" spans="1:63" s="2" customFormat="1" ht="16.3" customHeight="1">
      <c r="A240" s="39"/>
      <c r="B240" s="40"/>
      <c r="C240" s="294" t="s">
        <v>1</v>
      </c>
      <c r="D240" s="294" t="s">
        <v>172</v>
      </c>
      <c r="E240" s="295" t="s">
        <v>1</v>
      </c>
      <c r="F240" s="296" t="s">
        <v>1</v>
      </c>
      <c r="G240" s="297" t="s">
        <v>1</v>
      </c>
      <c r="H240" s="298"/>
      <c r="I240" s="299"/>
      <c r="J240" s="300">
        <f>BK240</f>
        <v>0</v>
      </c>
      <c r="K240" s="301"/>
      <c r="L240" s="45"/>
      <c r="M240" s="302" t="s">
        <v>1</v>
      </c>
      <c r="N240" s="303" t="s">
        <v>48</v>
      </c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212</v>
      </c>
      <c r="AU240" s="18" t="s">
        <v>89</v>
      </c>
      <c r="AY240" s="18" t="s">
        <v>212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8" t="s">
        <v>95</v>
      </c>
      <c r="BK240" s="258">
        <f>I240*H240</f>
        <v>0</v>
      </c>
    </row>
    <row r="241" spans="1:63" s="2" customFormat="1" ht="16.3" customHeight="1">
      <c r="A241" s="39"/>
      <c r="B241" s="40"/>
      <c r="C241" s="294" t="s">
        <v>1</v>
      </c>
      <c r="D241" s="294" t="s">
        <v>172</v>
      </c>
      <c r="E241" s="295" t="s">
        <v>1</v>
      </c>
      <c r="F241" s="296" t="s">
        <v>1</v>
      </c>
      <c r="G241" s="297" t="s">
        <v>1</v>
      </c>
      <c r="H241" s="298"/>
      <c r="I241" s="299"/>
      <c r="J241" s="300">
        <f>BK241</f>
        <v>0</v>
      </c>
      <c r="K241" s="301"/>
      <c r="L241" s="45"/>
      <c r="M241" s="302" t="s">
        <v>1</v>
      </c>
      <c r="N241" s="303" t="s">
        <v>48</v>
      </c>
      <c r="O241" s="304"/>
      <c r="P241" s="304"/>
      <c r="Q241" s="304"/>
      <c r="R241" s="304"/>
      <c r="S241" s="304"/>
      <c r="T241" s="305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212</v>
      </c>
      <c r="AU241" s="18" t="s">
        <v>89</v>
      </c>
      <c r="AY241" s="18" t="s">
        <v>212</v>
      </c>
      <c r="BE241" s="258">
        <f>IF(N241="základní",J241,0)</f>
        <v>0</v>
      </c>
      <c r="BF241" s="258">
        <f>IF(N241="snížená",J241,0)</f>
        <v>0</v>
      </c>
      <c r="BG241" s="258">
        <f>IF(N241="zákl. přenesená",J241,0)</f>
        <v>0</v>
      </c>
      <c r="BH241" s="258">
        <f>IF(N241="sníž. přenesená",J241,0)</f>
        <v>0</v>
      </c>
      <c r="BI241" s="258">
        <f>IF(N241="nulová",J241,0)</f>
        <v>0</v>
      </c>
      <c r="BJ241" s="18" t="s">
        <v>95</v>
      </c>
      <c r="BK241" s="258">
        <f>I241*H241</f>
        <v>0</v>
      </c>
    </row>
    <row r="242" spans="1:31" s="2" customFormat="1" ht="6.95" customHeight="1">
      <c r="A242" s="39"/>
      <c r="B242" s="67"/>
      <c r="C242" s="68"/>
      <c r="D242" s="68"/>
      <c r="E242" s="68"/>
      <c r="F242" s="68"/>
      <c r="G242" s="68"/>
      <c r="H242" s="68"/>
      <c r="I242" s="193"/>
      <c r="J242" s="68"/>
      <c r="K242" s="68"/>
      <c r="L242" s="45"/>
      <c r="M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</row>
  </sheetData>
  <sheetProtection password="CC35" sheet="1" objects="1" scenarios="1" formatColumns="0" formatRows="0" autoFilter="0"/>
  <autoFilter ref="C123:K24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dataValidations count="2">
    <dataValidation type="list" allowBlank="1" showInputMessage="1" showErrorMessage="1" error="Povoleny jsou hodnoty K, M." sqref="D237:D242">
      <formula1>"K, M"</formula1>
    </dataValidation>
    <dataValidation type="list" allowBlank="1" showInputMessage="1" showErrorMessage="1" error="Povoleny jsou hodnoty základní, snížená, zákl. přenesená, sníž. přenesená, nulová." sqref="N237:N242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  <c r="AZ2" s="306" t="s">
        <v>213</v>
      </c>
      <c r="BA2" s="306" t="s">
        <v>1</v>
      </c>
      <c r="BB2" s="306" t="s">
        <v>1</v>
      </c>
      <c r="BC2" s="306" t="s">
        <v>2494</v>
      </c>
      <c r="BD2" s="306" t="s">
        <v>95</v>
      </c>
    </row>
    <row r="3" spans="2:5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  <c r="AZ3" s="306" t="s">
        <v>217</v>
      </c>
      <c r="BA3" s="306" t="s">
        <v>1</v>
      </c>
      <c r="BB3" s="306" t="s">
        <v>1</v>
      </c>
      <c r="BC3" s="306" t="s">
        <v>417</v>
      </c>
      <c r="BD3" s="306" t="s">
        <v>95</v>
      </c>
    </row>
    <row r="4" spans="2:5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  <c r="AZ4" s="306" t="s">
        <v>219</v>
      </c>
      <c r="BA4" s="306" t="s">
        <v>1</v>
      </c>
      <c r="BB4" s="306" t="s">
        <v>1</v>
      </c>
      <c r="BC4" s="306" t="s">
        <v>2495</v>
      </c>
      <c r="BD4" s="306" t="s">
        <v>95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2:12" s="1" customFormat="1" ht="12" customHeight="1" hidden="1">
      <c r="B8" s="21"/>
      <c r="D8" s="153" t="s">
        <v>141</v>
      </c>
      <c r="I8" s="147"/>
      <c r="L8" s="21"/>
    </row>
    <row r="9" spans="1:31" s="2" customFormat="1" ht="16.5" customHeight="1" hidden="1">
      <c r="A9" s="39"/>
      <c r="B9" s="45"/>
      <c r="C9" s="39"/>
      <c r="D9" s="39"/>
      <c r="E9" s="154" t="s">
        <v>2496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3" t="s">
        <v>143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6" t="s">
        <v>2497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18. 2. 2020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27</v>
      </c>
      <c r="F17" s="39"/>
      <c r="G17" s="39"/>
      <c r="H17" s="39"/>
      <c r="I17" s="157" t="s">
        <v>28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3" t="s">
        <v>29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3" t="s">
        <v>31</v>
      </c>
      <c r="E22" s="39"/>
      <c r="F22" s="39"/>
      <c r="G22" s="39"/>
      <c r="H22" s="39"/>
      <c r="I22" s="157" t="s">
        <v>25</v>
      </c>
      <c r="J22" s="142" t="s">
        <v>32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33</v>
      </c>
      <c r="F23" s="39"/>
      <c r="G23" s="39"/>
      <c r="H23" s="39"/>
      <c r="I23" s="157" t="s">
        <v>28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3" t="s">
        <v>36</v>
      </c>
      <c r="E25" s="39"/>
      <c r="F25" s="39"/>
      <c r="G25" s="39"/>
      <c r="H25" s="39"/>
      <c r="I25" s="157" t="s">
        <v>25</v>
      </c>
      <c r="J25" s="142" t="s">
        <v>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38</v>
      </c>
      <c r="F26" s="39"/>
      <c r="G26" s="39"/>
      <c r="H26" s="39"/>
      <c r="I26" s="157" t="s">
        <v>28</v>
      </c>
      <c r="J26" s="142" t="s">
        <v>39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3" t="s">
        <v>40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95.25" customHeight="1" hidden="1">
      <c r="A29" s="159"/>
      <c r="B29" s="160"/>
      <c r="C29" s="159"/>
      <c r="D29" s="159"/>
      <c r="E29" s="161" t="s">
        <v>41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6" t="s">
        <v>42</v>
      </c>
      <c r="E32" s="39"/>
      <c r="F32" s="39"/>
      <c r="G32" s="39"/>
      <c r="H32" s="39"/>
      <c r="I32" s="155"/>
      <c r="J32" s="167">
        <f>ROUND(J139,2)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8" t="s">
        <v>44</v>
      </c>
      <c r="G34" s="39"/>
      <c r="H34" s="39"/>
      <c r="I34" s="169" t="s">
        <v>43</v>
      </c>
      <c r="J34" s="168" t="s">
        <v>45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70" t="s">
        <v>46</v>
      </c>
      <c r="E35" s="153" t="s">
        <v>47</v>
      </c>
      <c r="F35" s="171">
        <f>ROUND((ROUND((SUM(BE139:BE560)),2)+SUM(BE562:BE566)),2)</f>
        <v>0</v>
      </c>
      <c r="G35" s="39"/>
      <c r="H35" s="39"/>
      <c r="I35" s="172">
        <v>0.21</v>
      </c>
      <c r="J35" s="171">
        <f>ROUND((ROUND(((SUM(BE139:BE560))*I35),2)+(SUM(BE562:BE566)*I35)),2)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48</v>
      </c>
      <c r="F36" s="171">
        <f>ROUND((ROUND((SUM(BF139:BF560)),2)+SUM(BF562:BF566)),2)</f>
        <v>0</v>
      </c>
      <c r="G36" s="39"/>
      <c r="H36" s="39"/>
      <c r="I36" s="172">
        <v>0.15</v>
      </c>
      <c r="J36" s="171">
        <f>ROUND((ROUND(((SUM(BF139:BF560))*I36),2)+(SUM(BF562:BF566)*I36)),2)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49</v>
      </c>
      <c r="F37" s="171">
        <f>ROUND((ROUND((SUM(BG139:BG560)),2)+SUM(BG562:BG566)),2)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50</v>
      </c>
      <c r="F38" s="171">
        <f>ROUND((ROUND((SUM(BH139:BH560)),2)+SUM(BH562:BH566)),2)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51</v>
      </c>
      <c r="F39" s="171">
        <f>ROUND((ROUND((SUM(BI139:BI560)),2)+SUM(BI562:BI566)),2)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7" t="s">
        <v>2496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143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03.01 - Sklad technických služeb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Suchohrdly u Miroslavi</v>
      </c>
      <c r="G91" s="41"/>
      <c r="H91" s="41"/>
      <c r="I91" s="157" t="s">
        <v>22</v>
      </c>
      <c r="J91" s="80" t="str">
        <f>IF(J14="","",J14)</f>
        <v>18. 2. 2020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Suchohrdly u Miroslavi</v>
      </c>
      <c r="G93" s="41"/>
      <c r="H93" s="41"/>
      <c r="I93" s="157" t="s">
        <v>31</v>
      </c>
      <c r="J93" s="37" t="str">
        <f>E23</f>
        <v>Babka &amp; Šuchma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157" t="s">
        <v>36</v>
      </c>
      <c r="J94" s="37" t="str">
        <f>E26</f>
        <v>STAGA stavební agentura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J139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150</v>
      </c>
      <c r="E99" s="206"/>
      <c r="F99" s="206"/>
      <c r="G99" s="206"/>
      <c r="H99" s="206"/>
      <c r="I99" s="207"/>
      <c r="J99" s="208">
        <f>J140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244</v>
      </c>
      <c r="E100" s="212"/>
      <c r="F100" s="212"/>
      <c r="G100" s="212"/>
      <c r="H100" s="212"/>
      <c r="I100" s="213"/>
      <c r="J100" s="214">
        <f>J141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245</v>
      </c>
      <c r="E101" s="212"/>
      <c r="F101" s="212"/>
      <c r="G101" s="212"/>
      <c r="H101" s="212"/>
      <c r="I101" s="213"/>
      <c r="J101" s="214">
        <f>J197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246</v>
      </c>
      <c r="E102" s="212"/>
      <c r="F102" s="212"/>
      <c r="G102" s="212"/>
      <c r="H102" s="212"/>
      <c r="I102" s="213"/>
      <c r="J102" s="214">
        <f>J250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4"/>
      <c r="D103" s="211" t="s">
        <v>247</v>
      </c>
      <c r="E103" s="212"/>
      <c r="F103" s="212"/>
      <c r="G103" s="212"/>
      <c r="H103" s="212"/>
      <c r="I103" s="213"/>
      <c r="J103" s="214">
        <f>J279</f>
        <v>0</v>
      </c>
      <c r="K103" s="134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4"/>
      <c r="D104" s="211" t="s">
        <v>248</v>
      </c>
      <c r="E104" s="212"/>
      <c r="F104" s="212"/>
      <c r="G104" s="212"/>
      <c r="H104" s="212"/>
      <c r="I104" s="213"/>
      <c r="J104" s="214">
        <f>J337</f>
        <v>0</v>
      </c>
      <c r="K104" s="134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4"/>
      <c r="D105" s="211" t="s">
        <v>151</v>
      </c>
      <c r="E105" s="212"/>
      <c r="F105" s="212"/>
      <c r="G105" s="212"/>
      <c r="H105" s="212"/>
      <c r="I105" s="213"/>
      <c r="J105" s="214">
        <f>J399</f>
        <v>0</v>
      </c>
      <c r="K105" s="134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4"/>
      <c r="D106" s="211" t="s">
        <v>249</v>
      </c>
      <c r="E106" s="212"/>
      <c r="F106" s="212"/>
      <c r="G106" s="212"/>
      <c r="H106" s="212"/>
      <c r="I106" s="213"/>
      <c r="J106" s="214">
        <f>J402</f>
        <v>0</v>
      </c>
      <c r="K106" s="134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3"/>
      <c r="C107" s="204"/>
      <c r="D107" s="205" t="s">
        <v>250</v>
      </c>
      <c r="E107" s="206"/>
      <c r="F107" s="206"/>
      <c r="G107" s="206"/>
      <c r="H107" s="206"/>
      <c r="I107" s="207"/>
      <c r="J107" s="208">
        <f>J404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0"/>
      <c r="C108" s="134"/>
      <c r="D108" s="211" t="s">
        <v>251</v>
      </c>
      <c r="E108" s="212"/>
      <c r="F108" s="212"/>
      <c r="G108" s="212"/>
      <c r="H108" s="212"/>
      <c r="I108" s="213"/>
      <c r="J108" s="214">
        <f>J405</f>
        <v>0</v>
      </c>
      <c r="K108" s="134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4"/>
      <c r="D109" s="211" t="s">
        <v>2498</v>
      </c>
      <c r="E109" s="212"/>
      <c r="F109" s="212"/>
      <c r="G109" s="212"/>
      <c r="H109" s="212"/>
      <c r="I109" s="213"/>
      <c r="J109" s="214">
        <f>J433</f>
        <v>0</v>
      </c>
      <c r="K109" s="134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0"/>
      <c r="C110" s="134"/>
      <c r="D110" s="211" t="s">
        <v>252</v>
      </c>
      <c r="E110" s="212"/>
      <c r="F110" s="212"/>
      <c r="G110" s="212"/>
      <c r="H110" s="212"/>
      <c r="I110" s="213"/>
      <c r="J110" s="214">
        <f>J500</f>
        <v>0</v>
      </c>
      <c r="K110" s="134"/>
      <c r="L110" s="21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0"/>
      <c r="C111" s="134"/>
      <c r="D111" s="211" t="s">
        <v>253</v>
      </c>
      <c r="E111" s="212"/>
      <c r="F111" s="212"/>
      <c r="G111" s="212"/>
      <c r="H111" s="212"/>
      <c r="I111" s="213"/>
      <c r="J111" s="214">
        <f>J516</f>
        <v>0</v>
      </c>
      <c r="K111" s="134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4"/>
      <c r="D112" s="211" t="s">
        <v>255</v>
      </c>
      <c r="E112" s="212"/>
      <c r="F112" s="212"/>
      <c r="G112" s="212"/>
      <c r="H112" s="212"/>
      <c r="I112" s="213"/>
      <c r="J112" s="214">
        <f>J523</f>
        <v>0</v>
      </c>
      <c r="K112" s="134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4"/>
      <c r="D113" s="211" t="s">
        <v>257</v>
      </c>
      <c r="E113" s="212"/>
      <c r="F113" s="212"/>
      <c r="G113" s="212"/>
      <c r="H113" s="212"/>
      <c r="I113" s="213"/>
      <c r="J113" s="214">
        <f>J529</f>
        <v>0</v>
      </c>
      <c r="K113" s="134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4"/>
      <c r="D114" s="211" t="s">
        <v>258</v>
      </c>
      <c r="E114" s="212"/>
      <c r="F114" s="212"/>
      <c r="G114" s="212"/>
      <c r="H114" s="212"/>
      <c r="I114" s="213"/>
      <c r="J114" s="214">
        <f>J533</f>
        <v>0</v>
      </c>
      <c r="K114" s="134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4"/>
      <c r="D115" s="211" t="s">
        <v>262</v>
      </c>
      <c r="E115" s="212"/>
      <c r="F115" s="212"/>
      <c r="G115" s="212"/>
      <c r="H115" s="212"/>
      <c r="I115" s="213"/>
      <c r="J115" s="214">
        <f>J538</f>
        <v>0</v>
      </c>
      <c r="K115" s="134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4"/>
      <c r="D116" s="211" t="s">
        <v>263</v>
      </c>
      <c r="E116" s="212"/>
      <c r="F116" s="212"/>
      <c r="G116" s="212"/>
      <c r="H116" s="212"/>
      <c r="I116" s="213"/>
      <c r="J116" s="214">
        <f>J552</f>
        <v>0</v>
      </c>
      <c r="K116" s="134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1.8" customHeight="1">
      <c r="A117" s="9"/>
      <c r="B117" s="203"/>
      <c r="C117" s="204"/>
      <c r="D117" s="216" t="s">
        <v>153</v>
      </c>
      <c r="E117" s="204"/>
      <c r="F117" s="204"/>
      <c r="G117" s="204"/>
      <c r="H117" s="204"/>
      <c r="I117" s="217"/>
      <c r="J117" s="218">
        <f>J561</f>
        <v>0</v>
      </c>
      <c r="K117" s="204"/>
      <c r="L117" s="20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2" customFormat="1" ht="21.8" customHeight="1">
      <c r="A118" s="39"/>
      <c r="B118" s="40"/>
      <c r="C118" s="41"/>
      <c r="D118" s="41"/>
      <c r="E118" s="41"/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193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pans="1:31" s="2" customFormat="1" ht="6.95" customHeight="1">
      <c r="A123" s="39"/>
      <c r="B123" s="69"/>
      <c r="C123" s="70"/>
      <c r="D123" s="70"/>
      <c r="E123" s="70"/>
      <c r="F123" s="70"/>
      <c r="G123" s="70"/>
      <c r="H123" s="70"/>
      <c r="I123" s="196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4.95" customHeight="1">
      <c r="A124" s="39"/>
      <c r="B124" s="40"/>
      <c r="C124" s="24" t="s">
        <v>154</v>
      </c>
      <c r="D124" s="41"/>
      <c r="E124" s="41"/>
      <c r="F124" s="41"/>
      <c r="G124" s="41"/>
      <c r="H124" s="41"/>
      <c r="I124" s="155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15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16</v>
      </c>
      <c r="D126" s="41"/>
      <c r="E126" s="41"/>
      <c r="F126" s="41"/>
      <c r="G126" s="41"/>
      <c r="H126" s="41"/>
      <c r="I126" s="155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197" t="str">
        <f>E7</f>
        <v>Sociální byty - Suchohrdly u Miroslavi</v>
      </c>
      <c r="F127" s="33"/>
      <c r="G127" s="33"/>
      <c r="H127" s="33"/>
      <c r="I127" s="155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2:12" s="1" customFormat="1" ht="12" customHeight="1">
      <c r="B128" s="22"/>
      <c r="C128" s="33" t="s">
        <v>141</v>
      </c>
      <c r="D128" s="23"/>
      <c r="E128" s="23"/>
      <c r="F128" s="23"/>
      <c r="G128" s="23"/>
      <c r="H128" s="23"/>
      <c r="I128" s="147"/>
      <c r="J128" s="23"/>
      <c r="K128" s="23"/>
      <c r="L128" s="21"/>
    </row>
    <row r="129" spans="1:31" s="2" customFormat="1" ht="16.5" customHeight="1">
      <c r="A129" s="39"/>
      <c r="B129" s="40"/>
      <c r="C129" s="41"/>
      <c r="D129" s="41"/>
      <c r="E129" s="197" t="s">
        <v>2496</v>
      </c>
      <c r="F129" s="41"/>
      <c r="G129" s="41"/>
      <c r="H129" s="41"/>
      <c r="I129" s="155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143</v>
      </c>
      <c r="D130" s="41"/>
      <c r="E130" s="41"/>
      <c r="F130" s="41"/>
      <c r="G130" s="41"/>
      <c r="H130" s="41"/>
      <c r="I130" s="155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6.5" customHeight="1">
      <c r="A131" s="39"/>
      <c r="B131" s="40"/>
      <c r="C131" s="41"/>
      <c r="D131" s="41"/>
      <c r="E131" s="77" t="str">
        <f>E11</f>
        <v>03.01 - Sklad technických služeb</v>
      </c>
      <c r="F131" s="41"/>
      <c r="G131" s="41"/>
      <c r="H131" s="41"/>
      <c r="I131" s="155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155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2" customHeight="1">
      <c r="A133" s="39"/>
      <c r="B133" s="40"/>
      <c r="C133" s="33" t="s">
        <v>20</v>
      </c>
      <c r="D133" s="41"/>
      <c r="E133" s="41"/>
      <c r="F133" s="28" t="str">
        <f>F14</f>
        <v>Suchohrdly u Miroslavi</v>
      </c>
      <c r="G133" s="41"/>
      <c r="H133" s="41"/>
      <c r="I133" s="157" t="s">
        <v>22</v>
      </c>
      <c r="J133" s="80" t="str">
        <f>IF(J14="","",J14)</f>
        <v>18. 2. 2020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40"/>
      <c r="C134" s="41"/>
      <c r="D134" s="41"/>
      <c r="E134" s="41"/>
      <c r="F134" s="41"/>
      <c r="G134" s="41"/>
      <c r="H134" s="41"/>
      <c r="I134" s="155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25.65" customHeight="1">
      <c r="A135" s="39"/>
      <c r="B135" s="40"/>
      <c r="C135" s="33" t="s">
        <v>24</v>
      </c>
      <c r="D135" s="41"/>
      <c r="E135" s="41"/>
      <c r="F135" s="28" t="str">
        <f>E17</f>
        <v>Obec Suchohrdly u Miroslavi</v>
      </c>
      <c r="G135" s="41"/>
      <c r="H135" s="41"/>
      <c r="I135" s="157" t="s">
        <v>31</v>
      </c>
      <c r="J135" s="37" t="str">
        <f>E23</f>
        <v>Babka &amp; Šuchma s.r.o.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25.65" customHeight="1">
      <c r="A136" s="39"/>
      <c r="B136" s="40"/>
      <c r="C136" s="33" t="s">
        <v>29</v>
      </c>
      <c r="D136" s="41"/>
      <c r="E136" s="41"/>
      <c r="F136" s="28" t="str">
        <f>IF(E20="","",E20)</f>
        <v>Vyplň údaj</v>
      </c>
      <c r="G136" s="41"/>
      <c r="H136" s="41"/>
      <c r="I136" s="157" t="s">
        <v>36</v>
      </c>
      <c r="J136" s="37" t="str">
        <f>E26</f>
        <v>STAGA stavební agentura s.r.o.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0.3" customHeight="1">
      <c r="A137" s="39"/>
      <c r="B137" s="40"/>
      <c r="C137" s="41"/>
      <c r="D137" s="41"/>
      <c r="E137" s="41"/>
      <c r="F137" s="41"/>
      <c r="G137" s="41"/>
      <c r="H137" s="41"/>
      <c r="I137" s="155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11" customFormat="1" ht="29.25" customHeight="1">
      <c r="A138" s="219"/>
      <c r="B138" s="220"/>
      <c r="C138" s="221" t="s">
        <v>155</v>
      </c>
      <c r="D138" s="222" t="s">
        <v>67</v>
      </c>
      <c r="E138" s="222" t="s">
        <v>63</v>
      </c>
      <c r="F138" s="222" t="s">
        <v>64</v>
      </c>
      <c r="G138" s="222" t="s">
        <v>156</v>
      </c>
      <c r="H138" s="222" t="s">
        <v>157</v>
      </c>
      <c r="I138" s="223" t="s">
        <v>158</v>
      </c>
      <c r="J138" s="222" t="s">
        <v>147</v>
      </c>
      <c r="K138" s="224" t="s">
        <v>159</v>
      </c>
      <c r="L138" s="225"/>
      <c r="M138" s="101" t="s">
        <v>1</v>
      </c>
      <c r="N138" s="102" t="s">
        <v>46</v>
      </c>
      <c r="O138" s="102" t="s">
        <v>160</v>
      </c>
      <c r="P138" s="102" t="s">
        <v>161</v>
      </c>
      <c r="Q138" s="102" t="s">
        <v>162</v>
      </c>
      <c r="R138" s="102" t="s">
        <v>163</v>
      </c>
      <c r="S138" s="102" t="s">
        <v>164</v>
      </c>
      <c r="T138" s="103" t="s">
        <v>165</v>
      </c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</row>
    <row r="139" spans="1:63" s="2" customFormat="1" ht="22.8" customHeight="1">
      <c r="A139" s="39"/>
      <c r="B139" s="40"/>
      <c r="C139" s="108" t="s">
        <v>166</v>
      </c>
      <c r="D139" s="41"/>
      <c r="E139" s="41"/>
      <c r="F139" s="41"/>
      <c r="G139" s="41"/>
      <c r="H139" s="41"/>
      <c r="I139" s="155"/>
      <c r="J139" s="226">
        <f>BK139</f>
        <v>0</v>
      </c>
      <c r="K139" s="41"/>
      <c r="L139" s="45"/>
      <c r="M139" s="104"/>
      <c r="N139" s="227"/>
      <c r="O139" s="105"/>
      <c r="P139" s="228">
        <f>P140+P404+P561</f>
        <v>0</v>
      </c>
      <c r="Q139" s="105"/>
      <c r="R139" s="228">
        <f>R140+R404+R561</f>
        <v>117.45606469</v>
      </c>
      <c r="S139" s="105"/>
      <c r="T139" s="229">
        <f>T140+T404+T561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81</v>
      </c>
      <c r="AU139" s="18" t="s">
        <v>149</v>
      </c>
      <c r="BK139" s="230">
        <f>BK140+BK404+BK561</f>
        <v>0</v>
      </c>
    </row>
    <row r="140" spans="1:63" s="12" customFormat="1" ht="25.9" customHeight="1">
      <c r="A140" s="12"/>
      <c r="B140" s="231"/>
      <c r="C140" s="232"/>
      <c r="D140" s="233" t="s">
        <v>81</v>
      </c>
      <c r="E140" s="234" t="s">
        <v>167</v>
      </c>
      <c r="F140" s="234" t="s">
        <v>168</v>
      </c>
      <c r="G140" s="232"/>
      <c r="H140" s="232"/>
      <c r="I140" s="235"/>
      <c r="J140" s="218">
        <f>BK140</f>
        <v>0</v>
      </c>
      <c r="K140" s="232"/>
      <c r="L140" s="236"/>
      <c r="M140" s="237"/>
      <c r="N140" s="238"/>
      <c r="O140" s="238"/>
      <c r="P140" s="239">
        <f>P141+P197+P250+P279+P337+P399+P402</f>
        <v>0</v>
      </c>
      <c r="Q140" s="238"/>
      <c r="R140" s="239">
        <f>R141+R197+R250+R279+R337+R399+R402</f>
        <v>115.34080849</v>
      </c>
      <c r="S140" s="238"/>
      <c r="T140" s="240">
        <f>T141+T197+T250+T279+T337+T399+T402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1" t="s">
        <v>89</v>
      </c>
      <c r="AT140" s="242" t="s">
        <v>81</v>
      </c>
      <c r="AU140" s="242" t="s">
        <v>82</v>
      </c>
      <c r="AY140" s="241" t="s">
        <v>169</v>
      </c>
      <c r="BK140" s="243">
        <f>BK141+BK197+BK250+BK279+BK337+BK399+BK402</f>
        <v>0</v>
      </c>
    </row>
    <row r="141" spans="1:63" s="12" customFormat="1" ht="22.8" customHeight="1">
      <c r="A141" s="12"/>
      <c r="B141" s="231"/>
      <c r="C141" s="232"/>
      <c r="D141" s="233" t="s">
        <v>81</v>
      </c>
      <c r="E141" s="244" t="s">
        <v>89</v>
      </c>
      <c r="F141" s="244" t="s">
        <v>265</v>
      </c>
      <c r="G141" s="232"/>
      <c r="H141" s="232"/>
      <c r="I141" s="235"/>
      <c r="J141" s="245">
        <f>BK141</f>
        <v>0</v>
      </c>
      <c r="K141" s="232"/>
      <c r="L141" s="236"/>
      <c r="M141" s="237"/>
      <c r="N141" s="238"/>
      <c r="O141" s="238"/>
      <c r="P141" s="239">
        <f>SUM(P142:P196)</f>
        <v>0</v>
      </c>
      <c r="Q141" s="238"/>
      <c r="R141" s="239">
        <f>SUM(R142:R196)</f>
        <v>0</v>
      </c>
      <c r="S141" s="238"/>
      <c r="T141" s="240">
        <f>SUM(T142:T196)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1" t="s">
        <v>89</v>
      </c>
      <c r="AT141" s="242" t="s">
        <v>81</v>
      </c>
      <c r="AU141" s="242" t="s">
        <v>89</v>
      </c>
      <c r="AY141" s="241" t="s">
        <v>169</v>
      </c>
      <c r="BK141" s="243">
        <f>SUM(BK142:BK196)</f>
        <v>0</v>
      </c>
    </row>
    <row r="142" spans="1:65" s="2" customFormat="1" ht="21.75" customHeight="1">
      <c r="A142" s="39"/>
      <c r="B142" s="40"/>
      <c r="C142" s="246" t="s">
        <v>89</v>
      </c>
      <c r="D142" s="246" t="s">
        <v>172</v>
      </c>
      <c r="E142" s="247" t="s">
        <v>2499</v>
      </c>
      <c r="F142" s="248" t="s">
        <v>2500</v>
      </c>
      <c r="G142" s="249" t="s">
        <v>337</v>
      </c>
      <c r="H142" s="250">
        <v>51.435</v>
      </c>
      <c r="I142" s="251"/>
      <c r="J142" s="252">
        <f>ROUND(I142*H142,2)</f>
        <v>0</v>
      </c>
      <c r="K142" s="248" t="s">
        <v>176</v>
      </c>
      <c r="L142" s="45"/>
      <c r="M142" s="253" t="s">
        <v>1</v>
      </c>
      <c r="N142" s="254" t="s">
        <v>48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177</v>
      </c>
      <c r="AT142" s="257" t="s">
        <v>172</v>
      </c>
      <c r="AU142" s="257" t="s">
        <v>95</v>
      </c>
      <c r="AY142" s="18" t="s">
        <v>169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95</v>
      </c>
      <c r="BK142" s="258">
        <f>ROUND(I142*H142,2)</f>
        <v>0</v>
      </c>
      <c r="BL142" s="18" t="s">
        <v>177</v>
      </c>
      <c r="BM142" s="257" t="s">
        <v>2501</v>
      </c>
    </row>
    <row r="143" spans="1:51" s="13" customFormat="1" ht="12">
      <c r="A143" s="13"/>
      <c r="B143" s="259"/>
      <c r="C143" s="260"/>
      <c r="D143" s="261" t="s">
        <v>179</v>
      </c>
      <c r="E143" s="262" t="s">
        <v>1</v>
      </c>
      <c r="F143" s="263" t="s">
        <v>180</v>
      </c>
      <c r="G143" s="260"/>
      <c r="H143" s="262" t="s">
        <v>1</v>
      </c>
      <c r="I143" s="264"/>
      <c r="J143" s="260"/>
      <c r="K143" s="260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179</v>
      </c>
      <c r="AU143" s="269" t="s">
        <v>95</v>
      </c>
      <c r="AV143" s="13" t="s">
        <v>89</v>
      </c>
      <c r="AW143" s="13" t="s">
        <v>35</v>
      </c>
      <c r="AX143" s="13" t="s">
        <v>82</v>
      </c>
      <c r="AY143" s="269" t="s">
        <v>169</v>
      </c>
    </row>
    <row r="144" spans="1:51" s="13" customFormat="1" ht="12">
      <c r="A144" s="13"/>
      <c r="B144" s="259"/>
      <c r="C144" s="260"/>
      <c r="D144" s="261" t="s">
        <v>179</v>
      </c>
      <c r="E144" s="262" t="s">
        <v>1</v>
      </c>
      <c r="F144" s="263" t="s">
        <v>2502</v>
      </c>
      <c r="G144" s="260"/>
      <c r="H144" s="262" t="s">
        <v>1</v>
      </c>
      <c r="I144" s="264"/>
      <c r="J144" s="260"/>
      <c r="K144" s="260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179</v>
      </c>
      <c r="AU144" s="269" t="s">
        <v>95</v>
      </c>
      <c r="AV144" s="13" t="s">
        <v>89</v>
      </c>
      <c r="AW144" s="13" t="s">
        <v>35</v>
      </c>
      <c r="AX144" s="13" t="s">
        <v>82</v>
      </c>
      <c r="AY144" s="269" t="s">
        <v>169</v>
      </c>
    </row>
    <row r="145" spans="1:51" s="14" customFormat="1" ht="12">
      <c r="A145" s="14"/>
      <c r="B145" s="270"/>
      <c r="C145" s="271"/>
      <c r="D145" s="261" t="s">
        <v>179</v>
      </c>
      <c r="E145" s="272" t="s">
        <v>1</v>
      </c>
      <c r="F145" s="273" t="s">
        <v>2503</v>
      </c>
      <c r="G145" s="271"/>
      <c r="H145" s="274">
        <v>51.435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179</v>
      </c>
      <c r="AU145" s="280" t="s">
        <v>95</v>
      </c>
      <c r="AV145" s="14" t="s">
        <v>95</v>
      </c>
      <c r="AW145" s="14" t="s">
        <v>35</v>
      </c>
      <c r="AX145" s="14" t="s">
        <v>82</v>
      </c>
      <c r="AY145" s="280" t="s">
        <v>169</v>
      </c>
    </row>
    <row r="146" spans="1:51" s="15" customFormat="1" ht="12">
      <c r="A146" s="15"/>
      <c r="B146" s="281"/>
      <c r="C146" s="282"/>
      <c r="D146" s="261" t="s">
        <v>179</v>
      </c>
      <c r="E146" s="283" t="s">
        <v>1</v>
      </c>
      <c r="F146" s="284" t="s">
        <v>183</v>
      </c>
      <c r="G146" s="282"/>
      <c r="H146" s="285">
        <v>51.435</v>
      </c>
      <c r="I146" s="286"/>
      <c r="J146" s="282"/>
      <c r="K146" s="282"/>
      <c r="L146" s="287"/>
      <c r="M146" s="288"/>
      <c r="N146" s="289"/>
      <c r="O146" s="289"/>
      <c r="P146" s="289"/>
      <c r="Q146" s="289"/>
      <c r="R146" s="289"/>
      <c r="S146" s="289"/>
      <c r="T146" s="29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1" t="s">
        <v>179</v>
      </c>
      <c r="AU146" s="291" t="s">
        <v>95</v>
      </c>
      <c r="AV146" s="15" t="s">
        <v>177</v>
      </c>
      <c r="AW146" s="15" t="s">
        <v>35</v>
      </c>
      <c r="AX146" s="15" t="s">
        <v>89</v>
      </c>
      <c r="AY146" s="291" t="s">
        <v>169</v>
      </c>
    </row>
    <row r="147" spans="1:65" s="2" customFormat="1" ht="33" customHeight="1">
      <c r="A147" s="39"/>
      <c r="B147" s="40"/>
      <c r="C147" s="246" t="s">
        <v>95</v>
      </c>
      <c r="D147" s="246" t="s">
        <v>172</v>
      </c>
      <c r="E147" s="247" t="s">
        <v>2397</v>
      </c>
      <c r="F147" s="248" t="s">
        <v>2398</v>
      </c>
      <c r="G147" s="249" t="s">
        <v>191</v>
      </c>
      <c r="H147" s="250">
        <v>7.715</v>
      </c>
      <c r="I147" s="251"/>
      <c r="J147" s="252">
        <f>ROUND(I147*H147,2)</f>
        <v>0</v>
      </c>
      <c r="K147" s="248" t="s">
        <v>176</v>
      </c>
      <c r="L147" s="45"/>
      <c r="M147" s="253" t="s">
        <v>1</v>
      </c>
      <c r="N147" s="254" t="s">
        <v>48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177</v>
      </c>
      <c r="AT147" s="257" t="s">
        <v>172</v>
      </c>
      <c r="AU147" s="257" t="s">
        <v>95</v>
      </c>
      <c r="AY147" s="18" t="s">
        <v>169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95</v>
      </c>
      <c r="BK147" s="258">
        <f>ROUND(I147*H147,2)</f>
        <v>0</v>
      </c>
      <c r="BL147" s="18" t="s">
        <v>177</v>
      </c>
      <c r="BM147" s="257" t="s">
        <v>2504</v>
      </c>
    </row>
    <row r="148" spans="1:65" s="2" customFormat="1" ht="33" customHeight="1">
      <c r="A148" s="39"/>
      <c r="B148" s="40"/>
      <c r="C148" s="246" t="s">
        <v>188</v>
      </c>
      <c r="D148" s="246" t="s">
        <v>172</v>
      </c>
      <c r="E148" s="247" t="s">
        <v>2505</v>
      </c>
      <c r="F148" s="248" t="s">
        <v>2506</v>
      </c>
      <c r="G148" s="249" t="s">
        <v>191</v>
      </c>
      <c r="H148" s="250">
        <v>7.934</v>
      </c>
      <c r="I148" s="251"/>
      <c r="J148" s="252">
        <f>ROUND(I148*H148,2)</f>
        <v>0</v>
      </c>
      <c r="K148" s="248" t="s">
        <v>176</v>
      </c>
      <c r="L148" s="45"/>
      <c r="M148" s="253" t="s">
        <v>1</v>
      </c>
      <c r="N148" s="254" t="s">
        <v>48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177</v>
      </c>
      <c r="AT148" s="257" t="s">
        <v>172</v>
      </c>
      <c r="AU148" s="257" t="s">
        <v>95</v>
      </c>
      <c r="AY148" s="18" t="s">
        <v>169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95</v>
      </c>
      <c r="BK148" s="258">
        <f>ROUND(I148*H148,2)</f>
        <v>0</v>
      </c>
      <c r="BL148" s="18" t="s">
        <v>177</v>
      </c>
      <c r="BM148" s="257" t="s">
        <v>2507</v>
      </c>
    </row>
    <row r="149" spans="1:51" s="13" customFormat="1" ht="12">
      <c r="A149" s="13"/>
      <c r="B149" s="259"/>
      <c r="C149" s="260"/>
      <c r="D149" s="261" t="s">
        <v>179</v>
      </c>
      <c r="E149" s="262" t="s">
        <v>1</v>
      </c>
      <c r="F149" s="263" t="s">
        <v>180</v>
      </c>
      <c r="G149" s="260"/>
      <c r="H149" s="262" t="s">
        <v>1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179</v>
      </c>
      <c r="AU149" s="269" t="s">
        <v>95</v>
      </c>
      <c r="AV149" s="13" t="s">
        <v>89</v>
      </c>
      <c r="AW149" s="13" t="s">
        <v>35</v>
      </c>
      <c r="AX149" s="13" t="s">
        <v>82</v>
      </c>
      <c r="AY149" s="269" t="s">
        <v>169</v>
      </c>
    </row>
    <row r="150" spans="1:51" s="13" customFormat="1" ht="12">
      <c r="A150" s="13"/>
      <c r="B150" s="259"/>
      <c r="C150" s="260"/>
      <c r="D150" s="261" t="s">
        <v>179</v>
      </c>
      <c r="E150" s="262" t="s">
        <v>1</v>
      </c>
      <c r="F150" s="263" t="s">
        <v>269</v>
      </c>
      <c r="G150" s="260"/>
      <c r="H150" s="262" t="s">
        <v>1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179</v>
      </c>
      <c r="AU150" s="269" t="s">
        <v>95</v>
      </c>
      <c r="AV150" s="13" t="s">
        <v>89</v>
      </c>
      <c r="AW150" s="13" t="s">
        <v>35</v>
      </c>
      <c r="AX150" s="13" t="s">
        <v>82</v>
      </c>
      <c r="AY150" s="269" t="s">
        <v>169</v>
      </c>
    </row>
    <row r="151" spans="1:51" s="14" customFormat="1" ht="12">
      <c r="A151" s="14"/>
      <c r="B151" s="270"/>
      <c r="C151" s="271"/>
      <c r="D151" s="261" t="s">
        <v>179</v>
      </c>
      <c r="E151" s="272" t="s">
        <v>1</v>
      </c>
      <c r="F151" s="273" t="s">
        <v>2508</v>
      </c>
      <c r="G151" s="271"/>
      <c r="H151" s="274">
        <v>7.934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179</v>
      </c>
      <c r="AU151" s="280" t="s">
        <v>95</v>
      </c>
      <c r="AV151" s="14" t="s">
        <v>95</v>
      </c>
      <c r="AW151" s="14" t="s">
        <v>35</v>
      </c>
      <c r="AX151" s="14" t="s">
        <v>82</v>
      </c>
      <c r="AY151" s="280" t="s">
        <v>169</v>
      </c>
    </row>
    <row r="152" spans="1:51" s="15" customFormat="1" ht="12">
      <c r="A152" s="15"/>
      <c r="B152" s="281"/>
      <c r="C152" s="282"/>
      <c r="D152" s="261" t="s">
        <v>179</v>
      </c>
      <c r="E152" s="283" t="s">
        <v>213</v>
      </c>
      <c r="F152" s="284" t="s">
        <v>183</v>
      </c>
      <c r="G152" s="282"/>
      <c r="H152" s="285">
        <v>7.934</v>
      </c>
      <c r="I152" s="286"/>
      <c r="J152" s="282"/>
      <c r="K152" s="282"/>
      <c r="L152" s="287"/>
      <c r="M152" s="288"/>
      <c r="N152" s="289"/>
      <c r="O152" s="289"/>
      <c r="P152" s="289"/>
      <c r="Q152" s="289"/>
      <c r="R152" s="289"/>
      <c r="S152" s="289"/>
      <c r="T152" s="29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1" t="s">
        <v>179</v>
      </c>
      <c r="AU152" s="291" t="s">
        <v>95</v>
      </c>
      <c r="AV152" s="15" t="s">
        <v>177</v>
      </c>
      <c r="AW152" s="15" t="s">
        <v>35</v>
      </c>
      <c r="AX152" s="15" t="s">
        <v>89</v>
      </c>
      <c r="AY152" s="291" t="s">
        <v>169</v>
      </c>
    </row>
    <row r="153" spans="1:65" s="2" customFormat="1" ht="44.25" customHeight="1">
      <c r="A153" s="39"/>
      <c r="B153" s="40"/>
      <c r="C153" s="246" t="s">
        <v>177</v>
      </c>
      <c r="D153" s="246" t="s">
        <v>172</v>
      </c>
      <c r="E153" s="247" t="s">
        <v>2509</v>
      </c>
      <c r="F153" s="248" t="s">
        <v>2510</v>
      </c>
      <c r="G153" s="249" t="s">
        <v>191</v>
      </c>
      <c r="H153" s="250">
        <v>31.059</v>
      </c>
      <c r="I153" s="251"/>
      <c r="J153" s="252">
        <f>ROUND(I153*H153,2)</f>
        <v>0</v>
      </c>
      <c r="K153" s="248" t="s">
        <v>176</v>
      </c>
      <c r="L153" s="45"/>
      <c r="M153" s="253" t="s">
        <v>1</v>
      </c>
      <c r="N153" s="254" t="s">
        <v>48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177</v>
      </c>
      <c r="AT153" s="257" t="s">
        <v>172</v>
      </c>
      <c r="AU153" s="257" t="s">
        <v>95</v>
      </c>
      <c r="AY153" s="18" t="s">
        <v>169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95</v>
      </c>
      <c r="BK153" s="258">
        <f>ROUND(I153*H153,2)</f>
        <v>0</v>
      </c>
      <c r="BL153" s="18" t="s">
        <v>177</v>
      </c>
      <c r="BM153" s="257" t="s">
        <v>2511</v>
      </c>
    </row>
    <row r="154" spans="1:51" s="13" customFormat="1" ht="12">
      <c r="A154" s="13"/>
      <c r="B154" s="259"/>
      <c r="C154" s="260"/>
      <c r="D154" s="261" t="s">
        <v>179</v>
      </c>
      <c r="E154" s="262" t="s">
        <v>1</v>
      </c>
      <c r="F154" s="263" t="s">
        <v>180</v>
      </c>
      <c r="G154" s="260"/>
      <c r="H154" s="262" t="s">
        <v>1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179</v>
      </c>
      <c r="AU154" s="269" t="s">
        <v>95</v>
      </c>
      <c r="AV154" s="13" t="s">
        <v>89</v>
      </c>
      <c r="AW154" s="13" t="s">
        <v>35</v>
      </c>
      <c r="AX154" s="13" t="s">
        <v>82</v>
      </c>
      <c r="AY154" s="269" t="s">
        <v>169</v>
      </c>
    </row>
    <row r="155" spans="1:51" s="13" customFormat="1" ht="12">
      <c r="A155" s="13"/>
      <c r="B155" s="259"/>
      <c r="C155" s="260"/>
      <c r="D155" s="261" t="s">
        <v>179</v>
      </c>
      <c r="E155" s="262" t="s">
        <v>1</v>
      </c>
      <c r="F155" s="263" t="s">
        <v>274</v>
      </c>
      <c r="G155" s="260"/>
      <c r="H155" s="262" t="s">
        <v>1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179</v>
      </c>
      <c r="AU155" s="269" t="s">
        <v>95</v>
      </c>
      <c r="AV155" s="13" t="s">
        <v>89</v>
      </c>
      <c r="AW155" s="13" t="s">
        <v>35</v>
      </c>
      <c r="AX155" s="13" t="s">
        <v>82</v>
      </c>
      <c r="AY155" s="269" t="s">
        <v>169</v>
      </c>
    </row>
    <row r="156" spans="1:51" s="14" customFormat="1" ht="12">
      <c r="A156" s="14"/>
      <c r="B156" s="270"/>
      <c r="C156" s="271"/>
      <c r="D156" s="261" t="s">
        <v>179</v>
      </c>
      <c r="E156" s="272" t="s">
        <v>1</v>
      </c>
      <c r="F156" s="273" t="s">
        <v>2512</v>
      </c>
      <c r="G156" s="271"/>
      <c r="H156" s="274">
        <v>31.059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179</v>
      </c>
      <c r="AU156" s="280" t="s">
        <v>95</v>
      </c>
      <c r="AV156" s="14" t="s">
        <v>95</v>
      </c>
      <c r="AW156" s="14" t="s">
        <v>35</v>
      </c>
      <c r="AX156" s="14" t="s">
        <v>82</v>
      </c>
      <c r="AY156" s="280" t="s">
        <v>169</v>
      </c>
    </row>
    <row r="157" spans="1:51" s="15" customFormat="1" ht="12">
      <c r="A157" s="15"/>
      <c r="B157" s="281"/>
      <c r="C157" s="282"/>
      <c r="D157" s="261" t="s">
        <v>179</v>
      </c>
      <c r="E157" s="283" t="s">
        <v>219</v>
      </c>
      <c r="F157" s="284" t="s">
        <v>183</v>
      </c>
      <c r="G157" s="282"/>
      <c r="H157" s="285">
        <v>31.059</v>
      </c>
      <c r="I157" s="286"/>
      <c r="J157" s="282"/>
      <c r="K157" s="282"/>
      <c r="L157" s="287"/>
      <c r="M157" s="288"/>
      <c r="N157" s="289"/>
      <c r="O157" s="289"/>
      <c r="P157" s="289"/>
      <c r="Q157" s="289"/>
      <c r="R157" s="289"/>
      <c r="S157" s="289"/>
      <c r="T157" s="29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1" t="s">
        <v>179</v>
      </c>
      <c r="AU157" s="291" t="s">
        <v>95</v>
      </c>
      <c r="AV157" s="15" t="s">
        <v>177</v>
      </c>
      <c r="AW157" s="15" t="s">
        <v>35</v>
      </c>
      <c r="AX157" s="15" t="s">
        <v>89</v>
      </c>
      <c r="AY157" s="291" t="s">
        <v>169</v>
      </c>
    </row>
    <row r="158" spans="1:65" s="2" customFormat="1" ht="55.5" customHeight="1">
      <c r="A158" s="39"/>
      <c r="B158" s="40"/>
      <c r="C158" s="246" t="s">
        <v>201</v>
      </c>
      <c r="D158" s="246" t="s">
        <v>172</v>
      </c>
      <c r="E158" s="247" t="s">
        <v>281</v>
      </c>
      <c r="F158" s="248" t="s">
        <v>282</v>
      </c>
      <c r="G158" s="249" t="s">
        <v>191</v>
      </c>
      <c r="H158" s="250">
        <v>63.993</v>
      </c>
      <c r="I158" s="251"/>
      <c r="J158" s="252">
        <f>ROUND(I158*H158,2)</f>
        <v>0</v>
      </c>
      <c r="K158" s="248" t="s">
        <v>176</v>
      </c>
      <c r="L158" s="45"/>
      <c r="M158" s="253" t="s">
        <v>1</v>
      </c>
      <c r="N158" s="254" t="s">
        <v>48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177</v>
      </c>
      <c r="AT158" s="257" t="s">
        <v>172</v>
      </c>
      <c r="AU158" s="257" t="s">
        <v>95</v>
      </c>
      <c r="AY158" s="18" t="s">
        <v>169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95</v>
      </c>
      <c r="BK158" s="258">
        <f>ROUND(I158*H158,2)</f>
        <v>0</v>
      </c>
      <c r="BL158" s="18" t="s">
        <v>177</v>
      </c>
      <c r="BM158" s="257" t="s">
        <v>2513</v>
      </c>
    </row>
    <row r="159" spans="1:51" s="13" customFormat="1" ht="12">
      <c r="A159" s="13"/>
      <c r="B159" s="259"/>
      <c r="C159" s="260"/>
      <c r="D159" s="261" t="s">
        <v>179</v>
      </c>
      <c r="E159" s="262" t="s">
        <v>1</v>
      </c>
      <c r="F159" s="263" t="s">
        <v>180</v>
      </c>
      <c r="G159" s="260"/>
      <c r="H159" s="262" t="s">
        <v>1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179</v>
      </c>
      <c r="AU159" s="269" t="s">
        <v>95</v>
      </c>
      <c r="AV159" s="13" t="s">
        <v>89</v>
      </c>
      <c r="AW159" s="13" t="s">
        <v>35</v>
      </c>
      <c r="AX159" s="13" t="s">
        <v>82</v>
      </c>
      <c r="AY159" s="269" t="s">
        <v>169</v>
      </c>
    </row>
    <row r="160" spans="1:51" s="13" customFormat="1" ht="12">
      <c r="A160" s="13"/>
      <c r="B160" s="259"/>
      <c r="C160" s="260"/>
      <c r="D160" s="261" t="s">
        <v>179</v>
      </c>
      <c r="E160" s="262" t="s">
        <v>1</v>
      </c>
      <c r="F160" s="263" t="s">
        <v>284</v>
      </c>
      <c r="G160" s="260"/>
      <c r="H160" s="262" t="s">
        <v>1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179</v>
      </c>
      <c r="AU160" s="269" t="s">
        <v>95</v>
      </c>
      <c r="AV160" s="13" t="s">
        <v>89</v>
      </c>
      <c r="AW160" s="13" t="s">
        <v>35</v>
      </c>
      <c r="AX160" s="13" t="s">
        <v>82</v>
      </c>
      <c r="AY160" s="269" t="s">
        <v>169</v>
      </c>
    </row>
    <row r="161" spans="1:51" s="14" customFormat="1" ht="12">
      <c r="A161" s="14"/>
      <c r="B161" s="270"/>
      <c r="C161" s="271"/>
      <c r="D161" s="261" t="s">
        <v>179</v>
      </c>
      <c r="E161" s="272" t="s">
        <v>1</v>
      </c>
      <c r="F161" s="273" t="s">
        <v>285</v>
      </c>
      <c r="G161" s="271"/>
      <c r="H161" s="274">
        <v>7.934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179</v>
      </c>
      <c r="AU161" s="280" t="s">
        <v>95</v>
      </c>
      <c r="AV161" s="14" t="s">
        <v>95</v>
      </c>
      <c r="AW161" s="14" t="s">
        <v>35</v>
      </c>
      <c r="AX161" s="14" t="s">
        <v>82</v>
      </c>
      <c r="AY161" s="280" t="s">
        <v>169</v>
      </c>
    </row>
    <row r="162" spans="1:51" s="13" customFormat="1" ht="12">
      <c r="A162" s="13"/>
      <c r="B162" s="259"/>
      <c r="C162" s="260"/>
      <c r="D162" s="261" t="s">
        <v>179</v>
      </c>
      <c r="E162" s="262" t="s">
        <v>1</v>
      </c>
      <c r="F162" s="263" t="s">
        <v>286</v>
      </c>
      <c r="G162" s="260"/>
      <c r="H162" s="262" t="s">
        <v>1</v>
      </c>
      <c r="I162" s="264"/>
      <c r="J162" s="260"/>
      <c r="K162" s="260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179</v>
      </c>
      <c r="AU162" s="269" t="s">
        <v>95</v>
      </c>
      <c r="AV162" s="13" t="s">
        <v>89</v>
      </c>
      <c r="AW162" s="13" t="s">
        <v>35</v>
      </c>
      <c r="AX162" s="13" t="s">
        <v>82</v>
      </c>
      <c r="AY162" s="269" t="s">
        <v>169</v>
      </c>
    </row>
    <row r="163" spans="1:51" s="14" customFormat="1" ht="12">
      <c r="A163" s="14"/>
      <c r="B163" s="270"/>
      <c r="C163" s="271"/>
      <c r="D163" s="261" t="s">
        <v>179</v>
      </c>
      <c r="E163" s="272" t="s">
        <v>1</v>
      </c>
      <c r="F163" s="273" t="s">
        <v>287</v>
      </c>
      <c r="G163" s="271"/>
      <c r="H163" s="274">
        <v>31.059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179</v>
      </c>
      <c r="AU163" s="280" t="s">
        <v>95</v>
      </c>
      <c r="AV163" s="14" t="s">
        <v>95</v>
      </c>
      <c r="AW163" s="14" t="s">
        <v>35</v>
      </c>
      <c r="AX163" s="14" t="s">
        <v>82</v>
      </c>
      <c r="AY163" s="280" t="s">
        <v>169</v>
      </c>
    </row>
    <row r="164" spans="1:51" s="13" customFormat="1" ht="12">
      <c r="A164" s="13"/>
      <c r="B164" s="259"/>
      <c r="C164" s="260"/>
      <c r="D164" s="261" t="s">
        <v>179</v>
      </c>
      <c r="E164" s="262" t="s">
        <v>1</v>
      </c>
      <c r="F164" s="263" t="s">
        <v>288</v>
      </c>
      <c r="G164" s="260"/>
      <c r="H164" s="262" t="s">
        <v>1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179</v>
      </c>
      <c r="AU164" s="269" t="s">
        <v>95</v>
      </c>
      <c r="AV164" s="13" t="s">
        <v>89</v>
      </c>
      <c r="AW164" s="13" t="s">
        <v>35</v>
      </c>
      <c r="AX164" s="13" t="s">
        <v>82</v>
      </c>
      <c r="AY164" s="269" t="s">
        <v>169</v>
      </c>
    </row>
    <row r="165" spans="1:51" s="14" customFormat="1" ht="12">
      <c r="A165" s="14"/>
      <c r="B165" s="270"/>
      <c r="C165" s="271"/>
      <c r="D165" s="261" t="s">
        <v>179</v>
      </c>
      <c r="E165" s="272" t="s">
        <v>1</v>
      </c>
      <c r="F165" s="273" t="s">
        <v>289</v>
      </c>
      <c r="G165" s="271"/>
      <c r="H165" s="274">
        <v>25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179</v>
      </c>
      <c r="AU165" s="280" t="s">
        <v>95</v>
      </c>
      <c r="AV165" s="14" t="s">
        <v>95</v>
      </c>
      <c r="AW165" s="14" t="s">
        <v>35</v>
      </c>
      <c r="AX165" s="14" t="s">
        <v>82</v>
      </c>
      <c r="AY165" s="280" t="s">
        <v>169</v>
      </c>
    </row>
    <row r="166" spans="1:51" s="15" customFormat="1" ht="12">
      <c r="A166" s="15"/>
      <c r="B166" s="281"/>
      <c r="C166" s="282"/>
      <c r="D166" s="261" t="s">
        <v>179</v>
      </c>
      <c r="E166" s="283" t="s">
        <v>1</v>
      </c>
      <c r="F166" s="284" t="s">
        <v>183</v>
      </c>
      <c r="G166" s="282"/>
      <c r="H166" s="285">
        <v>63.993</v>
      </c>
      <c r="I166" s="286"/>
      <c r="J166" s="282"/>
      <c r="K166" s="282"/>
      <c r="L166" s="287"/>
      <c r="M166" s="288"/>
      <c r="N166" s="289"/>
      <c r="O166" s="289"/>
      <c r="P166" s="289"/>
      <c r="Q166" s="289"/>
      <c r="R166" s="289"/>
      <c r="S166" s="289"/>
      <c r="T166" s="290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1" t="s">
        <v>179</v>
      </c>
      <c r="AU166" s="291" t="s">
        <v>95</v>
      </c>
      <c r="AV166" s="15" t="s">
        <v>177</v>
      </c>
      <c r="AW166" s="15" t="s">
        <v>35</v>
      </c>
      <c r="AX166" s="15" t="s">
        <v>89</v>
      </c>
      <c r="AY166" s="291" t="s">
        <v>169</v>
      </c>
    </row>
    <row r="167" spans="1:65" s="2" customFormat="1" ht="33" customHeight="1">
      <c r="A167" s="39"/>
      <c r="B167" s="40"/>
      <c r="C167" s="246" t="s">
        <v>206</v>
      </c>
      <c r="D167" s="246" t="s">
        <v>172</v>
      </c>
      <c r="E167" s="247" t="s">
        <v>290</v>
      </c>
      <c r="F167" s="248" t="s">
        <v>291</v>
      </c>
      <c r="G167" s="249" t="s">
        <v>191</v>
      </c>
      <c r="H167" s="250">
        <v>38.993</v>
      </c>
      <c r="I167" s="251"/>
      <c r="J167" s="252">
        <f>ROUND(I167*H167,2)</f>
        <v>0</v>
      </c>
      <c r="K167" s="248" t="s">
        <v>176</v>
      </c>
      <c r="L167" s="45"/>
      <c r="M167" s="253" t="s">
        <v>1</v>
      </c>
      <c r="N167" s="254" t="s">
        <v>48</v>
      </c>
      <c r="O167" s="92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177</v>
      </c>
      <c r="AT167" s="257" t="s">
        <v>172</v>
      </c>
      <c r="AU167" s="257" t="s">
        <v>95</v>
      </c>
      <c r="AY167" s="18" t="s">
        <v>169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95</v>
      </c>
      <c r="BK167" s="258">
        <f>ROUND(I167*H167,2)</f>
        <v>0</v>
      </c>
      <c r="BL167" s="18" t="s">
        <v>177</v>
      </c>
      <c r="BM167" s="257" t="s">
        <v>2514</v>
      </c>
    </row>
    <row r="168" spans="1:51" s="13" customFormat="1" ht="12">
      <c r="A168" s="13"/>
      <c r="B168" s="259"/>
      <c r="C168" s="260"/>
      <c r="D168" s="261" t="s">
        <v>179</v>
      </c>
      <c r="E168" s="262" t="s">
        <v>1</v>
      </c>
      <c r="F168" s="263" t="s">
        <v>180</v>
      </c>
      <c r="G168" s="260"/>
      <c r="H168" s="262" t="s">
        <v>1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179</v>
      </c>
      <c r="AU168" s="269" t="s">
        <v>95</v>
      </c>
      <c r="AV168" s="13" t="s">
        <v>89</v>
      </c>
      <c r="AW168" s="13" t="s">
        <v>35</v>
      </c>
      <c r="AX168" s="13" t="s">
        <v>82</v>
      </c>
      <c r="AY168" s="269" t="s">
        <v>169</v>
      </c>
    </row>
    <row r="169" spans="1:51" s="13" customFormat="1" ht="12">
      <c r="A169" s="13"/>
      <c r="B169" s="259"/>
      <c r="C169" s="260"/>
      <c r="D169" s="261" t="s">
        <v>179</v>
      </c>
      <c r="E169" s="262" t="s">
        <v>1</v>
      </c>
      <c r="F169" s="263" t="s">
        <v>284</v>
      </c>
      <c r="G169" s="260"/>
      <c r="H169" s="262" t="s">
        <v>1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179</v>
      </c>
      <c r="AU169" s="269" t="s">
        <v>95</v>
      </c>
      <c r="AV169" s="13" t="s">
        <v>89</v>
      </c>
      <c r="AW169" s="13" t="s">
        <v>35</v>
      </c>
      <c r="AX169" s="13" t="s">
        <v>82</v>
      </c>
      <c r="AY169" s="269" t="s">
        <v>169</v>
      </c>
    </row>
    <row r="170" spans="1:51" s="14" customFormat="1" ht="12">
      <c r="A170" s="14"/>
      <c r="B170" s="270"/>
      <c r="C170" s="271"/>
      <c r="D170" s="261" t="s">
        <v>179</v>
      </c>
      <c r="E170" s="272" t="s">
        <v>1</v>
      </c>
      <c r="F170" s="273" t="s">
        <v>285</v>
      </c>
      <c r="G170" s="271"/>
      <c r="H170" s="274">
        <v>7.934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179</v>
      </c>
      <c r="AU170" s="280" t="s">
        <v>95</v>
      </c>
      <c r="AV170" s="14" t="s">
        <v>95</v>
      </c>
      <c r="AW170" s="14" t="s">
        <v>35</v>
      </c>
      <c r="AX170" s="14" t="s">
        <v>82</v>
      </c>
      <c r="AY170" s="280" t="s">
        <v>169</v>
      </c>
    </row>
    <row r="171" spans="1:51" s="13" customFormat="1" ht="12">
      <c r="A171" s="13"/>
      <c r="B171" s="259"/>
      <c r="C171" s="260"/>
      <c r="D171" s="261" t="s">
        <v>179</v>
      </c>
      <c r="E171" s="262" t="s">
        <v>1</v>
      </c>
      <c r="F171" s="263" t="s">
        <v>286</v>
      </c>
      <c r="G171" s="260"/>
      <c r="H171" s="262" t="s">
        <v>1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179</v>
      </c>
      <c r="AU171" s="269" t="s">
        <v>95</v>
      </c>
      <c r="AV171" s="13" t="s">
        <v>89</v>
      </c>
      <c r="AW171" s="13" t="s">
        <v>35</v>
      </c>
      <c r="AX171" s="13" t="s">
        <v>82</v>
      </c>
      <c r="AY171" s="269" t="s">
        <v>169</v>
      </c>
    </row>
    <row r="172" spans="1:51" s="14" customFormat="1" ht="12">
      <c r="A172" s="14"/>
      <c r="B172" s="270"/>
      <c r="C172" s="271"/>
      <c r="D172" s="261" t="s">
        <v>179</v>
      </c>
      <c r="E172" s="272" t="s">
        <v>1</v>
      </c>
      <c r="F172" s="273" t="s">
        <v>287</v>
      </c>
      <c r="G172" s="271"/>
      <c r="H172" s="274">
        <v>31.059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179</v>
      </c>
      <c r="AU172" s="280" t="s">
        <v>95</v>
      </c>
      <c r="AV172" s="14" t="s">
        <v>95</v>
      </c>
      <c r="AW172" s="14" t="s">
        <v>35</v>
      </c>
      <c r="AX172" s="14" t="s">
        <v>82</v>
      </c>
      <c r="AY172" s="280" t="s">
        <v>169</v>
      </c>
    </row>
    <row r="173" spans="1:51" s="15" customFormat="1" ht="12">
      <c r="A173" s="15"/>
      <c r="B173" s="281"/>
      <c r="C173" s="282"/>
      <c r="D173" s="261" t="s">
        <v>179</v>
      </c>
      <c r="E173" s="283" t="s">
        <v>1</v>
      </c>
      <c r="F173" s="284" t="s">
        <v>183</v>
      </c>
      <c r="G173" s="282"/>
      <c r="H173" s="285">
        <v>38.993</v>
      </c>
      <c r="I173" s="286"/>
      <c r="J173" s="282"/>
      <c r="K173" s="282"/>
      <c r="L173" s="287"/>
      <c r="M173" s="288"/>
      <c r="N173" s="289"/>
      <c r="O173" s="289"/>
      <c r="P173" s="289"/>
      <c r="Q173" s="289"/>
      <c r="R173" s="289"/>
      <c r="S173" s="289"/>
      <c r="T173" s="290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1" t="s">
        <v>179</v>
      </c>
      <c r="AU173" s="291" t="s">
        <v>95</v>
      </c>
      <c r="AV173" s="15" t="s">
        <v>177</v>
      </c>
      <c r="AW173" s="15" t="s">
        <v>35</v>
      </c>
      <c r="AX173" s="15" t="s">
        <v>89</v>
      </c>
      <c r="AY173" s="291" t="s">
        <v>169</v>
      </c>
    </row>
    <row r="174" spans="1:65" s="2" customFormat="1" ht="33" customHeight="1">
      <c r="A174" s="39"/>
      <c r="B174" s="40"/>
      <c r="C174" s="246" t="s">
        <v>300</v>
      </c>
      <c r="D174" s="246" t="s">
        <v>172</v>
      </c>
      <c r="E174" s="247" t="s">
        <v>2515</v>
      </c>
      <c r="F174" s="248" t="s">
        <v>2516</v>
      </c>
      <c r="G174" s="249" t="s">
        <v>191</v>
      </c>
      <c r="H174" s="250">
        <v>31.059</v>
      </c>
      <c r="I174" s="251"/>
      <c r="J174" s="252">
        <f>ROUND(I174*H174,2)</f>
        <v>0</v>
      </c>
      <c r="K174" s="248" t="s">
        <v>176</v>
      </c>
      <c r="L174" s="45"/>
      <c r="M174" s="253" t="s">
        <v>1</v>
      </c>
      <c r="N174" s="254" t="s">
        <v>48</v>
      </c>
      <c r="O174" s="92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7" t="s">
        <v>177</v>
      </c>
      <c r="AT174" s="257" t="s">
        <v>172</v>
      </c>
      <c r="AU174" s="257" t="s">
        <v>95</v>
      </c>
      <c r="AY174" s="18" t="s">
        <v>169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95</v>
      </c>
      <c r="BK174" s="258">
        <f>ROUND(I174*H174,2)</f>
        <v>0</v>
      </c>
      <c r="BL174" s="18" t="s">
        <v>177</v>
      </c>
      <c r="BM174" s="257" t="s">
        <v>2517</v>
      </c>
    </row>
    <row r="175" spans="1:51" s="13" customFormat="1" ht="12">
      <c r="A175" s="13"/>
      <c r="B175" s="259"/>
      <c r="C175" s="260"/>
      <c r="D175" s="261" t="s">
        <v>179</v>
      </c>
      <c r="E175" s="262" t="s">
        <v>1</v>
      </c>
      <c r="F175" s="263" t="s">
        <v>180</v>
      </c>
      <c r="G175" s="260"/>
      <c r="H175" s="262" t="s">
        <v>1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179</v>
      </c>
      <c r="AU175" s="269" t="s">
        <v>95</v>
      </c>
      <c r="AV175" s="13" t="s">
        <v>89</v>
      </c>
      <c r="AW175" s="13" t="s">
        <v>35</v>
      </c>
      <c r="AX175" s="13" t="s">
        <v>82</v>
      </c>
      <c r="AY175" s="269" t="s">
        <v>169</v>
      </c>
    </row>
    <row r="176" spans="1:51" s="13" customFormat="1" ht="12">
      <c r="A176" s="13"/>
      <c r="B176" s="259"/>
      <c r="C176" s="260"/>
      <c r="D176" s="261" t="s">
        <v>179</v>
      </c>
      <c r="E176" s="262" t="s">
        <v>1</v>
      </c>
      <c r="F176" s="263" t="s">
        <v>286</v>
      </c>
      <c r="G176" s="260"/>
      <c r="H176" s="262" t="s">
        <v>1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179</v>
      </c>
      <c r="AU176" s="269" t="s">
        <v>95</v>
      </c>
      <c r="AV176" s="13" t="s">
        <v>89</v>
      </c>
      <c r="AW176" s="13" t="s">
        <v>35</v>
      </c>
      <c r="AX176" s="13" t="s">
        <v>82</v>
      </c>
      <c r="AY176" s="269" t="s">
        <v>169</v>
      </c>
    </row>
    <row r="177" spans="1:51" s="14" customFormat="1" ht="12">
      <c r="A177" s="14"/>
      <c r="B177" s="270"/>
      <c r="C177" s="271"/>
      <c r="D177" s="261" t="s">
        <v>179</v>
      </c>
      <c r="E177" s="272" t="s">
        <v>1</v>
      </c>
      <c r="F177" s="273" t="s">
        <v>287</v>
      </c>
      <c r="G177" s="271"/>
      <c r="H177" s="274">
        <v>31.059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179</v>
      </c>
      <c r="AU177" s="280" t="s">
        <v>95</v>
      </c>
      <c r="AV177" s="14" t="s">
        <v>95</v>
      </c>
      <c r="AW177" s="14" t="s">
        <v>35</v>
      </c>
      <c r="AX177" s="14" t="s">
        <v>82</v>
      </c>
      <c r="AY177" s="280" t="s">
        <v>169</v>
      </c>
    </row>
    <row r="178" spans="1:51" s="15" customFormat="1" ht="12">
      <c r="A178" s="15"/>
      <c r="B178" s="281"/>
      <c r="C178" s="282"/>
      <c r="D178" s="261" t="s">
        <v>179</v>
      </c>
      <c r="E178" s="283" t="s">
        <v>1</v>
      </c>
      <c r="F178" s="284" t="s">
        <v>183</v>
      </c>
      <c r="G178" s="282"/>
      <c r="H178" s="285">
        <v>31.059</v>
      </c>
      <c r="I178" s="286"/>
      <c r="J178" s="282"/>
      <c r="K178" s="282"/>
      <c r="L178" s="287"/>
      <c r="M178" s="288"/>
      <c r="N178" s="289"/>
      <c r="O178" s="289"/>
      <c r="P178" s="289"/>
      <c r="Q178" s="289"/>
      <c r="R178" s="289"/>
      <c r="S178" s="289"/>
      <c r="T178" s="29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1" t="s">
        <v>179</v>
      </c>
      <c r="AU178" s="291" t="s">
        <v>95</v>
      </c>
      <c r="AV178" s="15" t="s">
        <v>177</v>
      </c>
      <c r="AW178" s="15" t="s">
        <v>35</v>
      </c>
      <c r="AX178" s="15" t="s">
        <v>89</v>
      </c>
      <c r="AY178" s="291" t="s">
        <v>169</v>
      </c>
    </row>
    <row r="179" spans="1:65" s="2" customFormat="1" ht="33" customHeight="1">
      <c r="A179" s="39"/>
      <c r="B179" s="40"/>
      <c r="C179" s="246" t="s">
        <v>306</v>
      </c>
      <c r="D179" s="246" t="s">
        <v>172</v>
      </c>
      <c r="E179" s="247" t="s">
        <v>296</v>
      </c>
      <c r="F179" s="248" t="s">
        <v>297</v>
      </c>
      <c r="G179" s="249" t="s">
        <v>191</v>
      </c>
      <c r="H179" s="250">
        <v>25</v>
      </c>
      <c r="I179" s="251"/>
      <c r="J179" s="252">
        <f>ROUND(I179*H179,2)</f>
        <v>0</v>
      </c>
      <c r="K179" s="248" t="s">
        <v>176</v>
      </c>
      <c r="L179" s="45"/>
      <c r="M179" s="253" t="s">
        <v>1</v>
      </c>
      <c r="N179" s="254" t="s">
        <v>48</v>
      </c>
      <c r="O179" s="92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7" t="s">
        <v>177</v>
      </c>
      <c r="AT179" s="257" t="s">
        <v>172</v>
      </c>
      <c r="AU179" s="257" t="s">
        <v>95</v>
      </c>
      <c r="AY179" s="18" t="s">
        <v>169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8" t="s">
        <v>95</v>
      </c>
      <c r="BK179" s="258">
        <f>ROUND(I179*H179,2)</f>
        <v>0</v>
      </c>
      <c r="BL179" s="18" t="s">
        <v>177</v>
      </c>
      <c r="BM179" s="257" t="s">
        <v>2518</v>
      </c>
    </row>
    <row r="180" spans="1:51" s="13" customFormat="1" ht="12">
      <c r="A180" s="13"/>
      <c r="B180" s="259"/>
      <c r="C180" s="260"/>
      <c r="D180" s="261" t="s">
        <v>179</v>
      </c>
      <c r="E180" s="262" t="s">
        <v>1</v>
      </c>
      <c r="F180" s="263" t="s">
        <v>180</v>
      </c>
      <c r="G180" s="260"/>
      <c r="H180" s="262" t="s">
        <v>1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179</v>
      </c>
      <c r="AU180" s="269" t="s">
        <v>95</v>
      </c>
      <c r="AV180" s="13" t="s">
        <v>89</v>
      </c>
      <c r="AW180" s="13" t="s">
        <v>35</v>
      </c>
      <c r="AX180" s="13" t="s">
        <v>82</v>
      </c>
      <c r="AY180" s="269" t="s">
        <v>169</v>
      </c>
    </row>
    <row r="181" spans="1:51" s="13" customFormat="1" ht="12">
      <c r="A181" s="13"/>
      <c r="B181" s="259"/>
      <c r="C181" s="260"/>
      <c r="D181" s="261" t="s">
        <v>179</v>
      </c>
      <c r="E181" s="262" t="s">
        <v>1</v>
      </c>
      <c r="F181" s="263" t="s">
        <v>288</v>
      </c>
      <c r="G181" s="260"/>
      <c r="H181" s="262" t="s">
        <v>1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179</v>
      </c>
      <c r="AU181" s="269" t="s">
        <v>95</v>
      </c>
      <c r="AV181" s="13" t="s">
        <v>89</v>
      </c>
      <c r="AW181" s="13" t="s">
        <v>35</v>
      </c>
      <c r="AX181" s="13" t="s">
        <v>82</v>
      </c>
      <c r="AY181" s="269" t="s">
        <v>169</v>
      </c>
    </row>
    <row r="182" spans="1:51" s="14" customFormat="1" ht="12">
      <c r="A182" s="14"/>
      <c r="B182" s="270"/>
      <c r="C182" s="271"/>
      <c r="D182" s="261" t="s">
        <v>179</v>
      </c>
      <c r="E182" s="272" t="s">
        <v>1</v>
      </c>
      <c r="F182" s="273" t="s">
        <v>2519</v>
      </c>
      <c r="G182" s="271"/>
      <c r="H182" s="274">
        <v>25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179</v>
      </c>
      <c r="AU182" s="280" t="s">
        <v>95</v>
      </c>
      <c r="AV182" s="14" t="s">
        <v>95</v>
      </c>
      <c r="AW182" s="14" t="s">
        <v>35</v>
      </c>
      <c r="AX182" s="14" t="s">
        <v>82</v>
      </c>
      <c r="AY182" s="280" t="s">
        <v>169</v>
      </c>
    </row>
    <row r="183" spans="1:51" s="15" customFormat="1" ht="12">
      <c r="A183" s="15"/>
      <c r="B183" s="281"/>
      <c r="C183" s="282"/>
      <c r="D183" s="261" t="s">
        <v>179</v>
      </c>
      <c r="E183" s="283" t="s">
        <v>217</v>
      </c>
      <c r="F183" s="284" t="s">
        <v>183</v>
      </c>
      <c r="G183" s="282"/>
      <c r="H183" s="285">
        <v>25</v>
      </c>
      <c r="I183" s="286"/>
      <c r="J183" s="282"/>
      <c r="K183" s="282"/>
      <c r="L183" s="287"/>
      <c r="M183" s="288"/>
      <c r="N183" s="289"/>
      <c r="O183" s="289"/>
      <c r="P183" s="289"/>
      <c r="Q183" s="289"/>
      <c r="R183" s="289"/>
      <c r="S183" s="289"/>
      <c r="T183" s="29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1" t="s">
        <v>179</v>
      </c>
      <c r="AU183" s="291" t="s">
        <v>95</v>
      </c>
      <c r="AV183" s="15" t="s">
        <v>177</v>
      </c>
      <c r="AW183" s="15" t="s">
        <v>35</v>
      </c>
      <c r="AX183" s="15" t="s">
        <v>89</v>
      </c>
      <c r="AY183" s="291" t="s">
        <v>169</v>
      </c>
    </row>
    <row r="184" spans="1:65" s="2" customFormat="1" ht="55.5" customHeight="1">
      <c r="A184" s="39"/>
      <c r="B184" s="40"/>
      <c r="C184" s="246" t="s">
        <v>170</v>
      </c>
      <c r="D184" s="246" t="s">
        <v>172</v>
      </c>
      <c r="E184" s="247" t="s">
        <v>301</v>
      </c>
      <c r="F184" s="248" t="s">
        <v>302</v>
      </c>
      <c r="G184" s="249" t="s">
        <v>191</v>
      </c>
      <c r="H184" s="250">
        <v>13.993</v>
      </c>
      <c r="I184" s="251"/>
      <c r="J184" s="252">
        <f>ROUND(I184*H184,2)</f>
        <v>0</v>
      </c>
      <c r="K184" s="248" t="s">
        <v>176</v>
      </c>
      <c r="L184" s="45"/>
      <c r="M184" s="253" t="s">
        <v>1</v>
      </c>
      <c r="N184" s="254" t="s">
        <v>48</v>
      </c>
      <c r="O184" s="92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7" t="s">
        <v>177</v>
      </c>
      <c r="AT184" s="257" t="s">
        <v>172</v>
      </c>
      <c r="AU184" s="257" t="s">
        <v>95</v>
      </c>
      <c r="AY184" s="18" t="s">
        <v>169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8" t="s">
        <v>95</v>
      </c>
      <c r="BK184" s="258">
        <f>ROUND(I184*H184,2)</f>
        <v>0</v>
      </c>
      <c r="BL184" s="18" t="s">
        <v>177</v>
      </c>
      <c r="BM184" s="257" t="s">
        <v>2520</v>
      </c>
    </row>
    <row r="185" spans="1:51" s="13" customFormat="1" ht="12">
      <c r="A185" s="13"/>
      <c r="B185" s="259"/>
      <c r="C185" s="260"/>
      <c r="D185" s="261" t="s">
        <v>179</v>
      </c>
      <c r="E185" s="262" t="s">
        <v>1</v>
      </c>
      <c r="F185" s="263" t="s">
        <v>180</v>
      </c>
      <c r="G185" s="260"/>
      <c r="H185" s="262" t="s">
        <v>1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179</v>
      </c>
      <c r="AU185" s="269" t="s">
        <v>95</v>
      </c>
      <c r="AV185" s="13" t="s">
        <v>89</v>
      </c>
      <c r="AW185" s="13" t="s">
        <v>35</v>
      </c>
      <c r="AX185" s="13" t="s">
        <v>82</v>
      </c>
      <c r="AY185" s="269" t="s">
        <v>169</v>
      </c>
    </row>
    <row r="186" spans="1:51" s="13" customFormat="1" ht="12">
      <c r="A186" s="13"/>
      <c r="B186" s="259"/>
      <c r="C186" s="260"/>
      <c r="D186" s="261" t="s">
        <v>179</v>
      </c>
      <c r="E186" s="262" t="s">
        <v>1</v>
      </c>
      <c r="F186" s="263" t="s">
        <v>284</v>
      </c>
      <c r="G186" s="260"/>
      <c r="H186" s="262" t="s">
        <v>1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179</v>
      </c>
      <c r="AU186" s="269" t="s">
        <v>95</v>
      </c>
      <c r="AV186" s="13" t="s">
        <v>89</v>
      </c>
      <c r="AW186" s="13" t="s">
        <v>35</v>
      </c>
      <c r="AX186" s="13" t="s">
        <v>82</v>
      </c>
      <c r="AY186" s="269" t="s">
        <v>169</v>
      </c>
    </row>
    <row r="187" spans="1:51" s="14" customFormat="1" ht="12">
      <c r="A187" s="14"/>
      <c r="B187" s="270"/>
      <c r="C187" s="271"/>
      <c r="D187" s="261" t="s">
        <v>179</v>
      </c>
      <c r="E187" s="272" t="s">
        <v>1</v>
      </c>
      <c r="F187" s="273" t="s">
        <v>285</v>
      </c>
      <c r="G187" s="271"/>
      <c r="H187" s="274">
        <v>7.934</v>
      </c>
      <c r="I187" s="275"/>
      <c r="J187" s="271"/>
      <c r="K187" s="271"/>
      <c r="L187" s="276"/>
      <c r="M187" s="277"/>
      <c r="N187" s="278"/>
      <c r="O187" s="278"/>
      <c r="P187" s="278"/>
      <c r="Q187" s="278"/>
      <c r="R187" s="278"/>
      <c r="S187" s="278"/>
      <c r="T187" s="27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80" t="s">
        <v>179</v>
      </c>
      <c r="AU187" s="280" t="s">
        <v>95</v>
      </c>
      <c r="AV187" s="14" t="s">
        <v>95</v>
      </c>
      <c r="AW187" s="14" t="s">
        <v>35</v>
      </c>
      <c r="AX187" s="14" t="s">
        <v>82</v>
      </c>
      <c r="AY187" s="280" t="s">
        <v>169</v>
      </c>
    </row>
    <row r="188" spans="1:51" s="13" customFormat="1" ht="12">
      <c r="A188" s="13"/>
      <c r="B188" s="259"/>
      <c r="C188" s="260"/>
      <c r="D188" s="261" t="s">
        <v>179</v>
      </c>
      <c r="E188" s="262" t="s">
        <v>1</v>
      </c>
      <c r="F188" s="263" t="s">
        <v>286</v>
      </c>
      <c r="G188" s="260"/>
      <c r="H188" s="262" t="s">
        <v>1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179</v>
      </c>
      <c r="AU188" s="269" t="s">
        <v>95</v>
      </c>
      <c r="AV188" s="13" t="s">
        <v>89</v>
      </c>
      <c r="AW188" s="13" t="s">
        <v>35</v>
      </c>
      <c r="AX188" s="13" t="s">
        <v>82</v>
      </c>
      <c r="AY188" s="269" t="s">
        <v>169</v>
      </c>
    </row>
    <row r="189" spans="1:51" s="14" customFormat="1" ht="12">
      <c r="A189" s="14"/>
      <c r="B189" s="270"/>
      <c r="C189" s="271"/>
      <c r="D189" s="261" t="s">
        <v>179</v>
      </c>
      <c r="E189" s="272" t="s">
        <v>1</v>
      </c>
      <c r="F189" s="273" t="s">
        <v>287</v>
      </c>
      <c r="G189" s="271"/>
      <c r="H189" s="274">
        <v>31.059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179</v>
      </c>
      <c r="AU189" s="280" t="s">
        <v>95</v>
      </c>
      <c r="AV189" s="14" t="s">
        <v>95</v>
      </c>
      <c r="AW189" s="14" t="s">
        <v>35</v>
      </c>
      <c r="AX189" s="14" t="s">
        <v>82</v>
      </c>
      <c r="AY189" s="280" t="s">
        <v>169</v>
      </c>
    </row>
    <row r="190" spans="1:51" s="13" customFormat="1" ht="12">
      <c r="A190" s="13"/>
      <c r="B190" s="259"/>
      <c r="C190" s="260"/>
      <c r="D190" s="261" t="s">
        <v>179</v>
      </c>
      <c r="E190" s="262" t="s">
        <v>1</v>
      </c>
      <c r="F190" s="263" t="s">
        <v>304</v>
      </c>
      <c r="G190" s="260"/>
      <c r="H190" s="262" t="s">
        <v>1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179</v>
      </c>
      <c r="AU190" s="269" t="s">
        <v>95</v>
      </c>
      <c r="AV190" s="13" t="s">
        <v>89</v>
      </c>
      <c r="AW190" s="13" t="s">
        <v>35</v>
      </c>
      <c r="AX190" s="13" t="s">
        <v>82</v>
      </c>
      <c r="AY190" s="269" t="s">
        <v>169</v>
      </c>
    </row>
    <row r="191" spans="1:51" s="14" customFormat="1" ht="12">
      <c r="A191" s="14"/>
      <c r="B191" s="270"/>
      <c r="C191" s="271"/>
      <c r="D191" s="261" t="s">
        <v>179</v>
      </c>
      <c r="E191" s="272" t="s">
        <v>1</v>
      </c>
      <c r="F191" s="273" t="s">
        <v>305</v>
      </c>
      <c r="G191" s="271"/>
      <c r="H191" s="274">
        <v>-25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179</v>
      </c>
      <c r="AU191" s="280" t="s">
        <v>95</v>
      </c>
      <c r="AV191" s="14" t="s">
        <v>95</v>
      </c>
      <c r="AW191" s="14" t="s">
        <v>35</v>
      </c>
      <c r="AX191" s="14" t="s">
        <v>82</v>
      </c>
      <c r="AY191" s="280" t="s">
        <v>169</v>
      </c>
    </row>
    <row r="192" spans="1:51" s="15" customFormat="1" ht="12">
      <c r="A192" s="15"/>
      <c r="B192" s="281"/>
      <c r="C192" s="282"/>
      <c r="D192" s="261" t="s">
        <v>179</v>
      </c>
      <c r="E192" s="283" t="s">
        <v>1</v>
      </c>
      <c r="F192" s="284" t="s">
        <v>183</v>
      </c>
      <c r="G192" s="282"/>
      <c r="H192" s="285">
        <v>13.993000000000002</v>
      </c>
      <c r="I192" s="286"/>
      <c r="J192" s="282"/>
      <c r="K192" s="282"/>
      <c r="L192" s="287"/>
      <c r="M192" s="288"/>
      <c r="N192" s="289"/>
      <c r="O192" s="289"/>
      <c r="P192" s="289"/>
      <c r="Q192" s="289"/>
      <c r="R192" s="289"/>
      <c r="S192" s="289"/>
      <c r="T192" s="290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1" t="s">
        <v>179</v>
      </c>
      <c r="AU192" s="291" t="s">
        <v>95</v>
      </c>
      <c r="AV192" s="15" t="s">
        <v>177</v>
      </c>
      <c r="AW192" s="15" t="s">
        <v>35</v>
      </c>
      <c r="AX192" s="15" t="s">
        <v>89</v>
      </c>
      <c r="AY192" s="291" t="s">
        <v>169</v>
      </c>
    </row>
    <row r="193" spans="1:65" s="2" customFormat="1" ht="55.5" customHeight="1">
      <c r="A193" s="39"/>
      <c r="B193" s="40"/>
      <c r="C193" s="246" t="s">
        <v>316</v>
      </c>
      <c r="D193" s="246" t="s">
        <v>172</v>
      </c>
      <c r="E193" s="247" t="s">
        <v>307</v>
      </c>
      <c r="F193" s="248" t="s">
        <v>308</v>
      </c>
      <c r="G193" s="249" t="s">
        <v>191</v>
      </c>
      <c r="H193" s="250">
        <v>125.937</v>
      </c>
      <c r="I193" s="251"/>
      <c r="J193" s="252">
        <f>ROUND(I193*H193,2)</f>
        <v>0</v>
      </c>
      <c r="K193" s="248" t="s">
        <v>176</v>
      </c>
      <c r="L193" s="45"/>
      <c r="M193" s="253" t="s">
        <v>1</v>
      </c>
      <c r="N193" s="254" t="s">
        <v>48</v>
      </c>
      <c r="O193" s="92"/>
      <c r="P193" s="255">
        <f>O193*H193</f>
        <v>0</v>
      </c>
      <c r="Q193" s="255">
        <v>0</v>
      </c>
      <c r="R193" s="255">
        <f>Q193*H193</f>
        <v>0</v>
      </c>
      <c r="S193" s="255">
        <v>0</v>
      </c>
      <c r="T193" s="25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7" t="s">
        <v>177</v>
      </c>
      <c r="AT193" s="257" t="s">
        <v>172</v>
      </c>
      <c r="AU193" s="257" t="s">
        <v>95</v>
      </c>
      <c r="AY193" s="18" t="s">
        <v>169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8" t="s">
        <v>95</v>
      </c>
      <c r="BK193" s="258">
        <f>ROUND(I193*H193,2)</f>
        <v>0</v>
      </c>
      <c r="BL193" s="18" t="s">
        <v>177</v>
      </c>
      <c r="BM193" s="257" t="s">
        <v>2521</v>
      </c>
    </row>
    <row r="194" spans="1:51" s="14" customFormat="1" ht="12">
      <c r="A194" s="14"/>
      <c r="B194" s="270"/>
      <c r="C194" s="271"/>
      <c r="D194" s="261" t="s">
        <v>179</v>
      </c>
      <c r="E194" s="271"/>
      <c r="F194" s="273" t="s">
        <v>2522</v>
      </c>
      <c r="G194" s="271"/>
      <c r="H194" s="274">
        <v>125.937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179</v>
      </c>
      <c r="AU194" s="280" t="s">
        <v>95</v>
      </c>
      <c r="AV194" s="14" t="s">
        <v>95</v>
      </c>
      <c r="AW194" s="14" t="s">
        <v>4</v>
      </c>
      <c r="AX194" s="14" t="s">
        <v>89</v>
      </c>
      <c r="AY194" s="280" t="s">
        <v>169</v>
      </c>
    </row>
    <row r="195" spans="1:65" s="2" customFormat="1" ht="33" customHeight="1">
      <c r="A195" s="39"/>
      <c r="B195" s="40"/>
      <c r="C195" s="246" t="s">
        <v>325</v>
      </c>
      <c r="D195" s="246" t="s">
        <v>172</v>
      </c>
      <c r="E195" s="247" t="s">
        <v>2523</v>
      </c>
      <c r="F195" s="248" t="s">
        <v>2524</v>
      </c>
      <c r="G195" s="249" t="s">
        <v>199</v>
      </c>
      <c r="H195" s="250">
        <v>25.187</v>
      </c>
      <c r="I195" s="251"/>
      <c r="J195" s="252">
        <f>ROUND(I195*H195,2)</f>
        <v>0</v>
      </c>
      <c r="K195" s="248" t="s">
        <v>176</v>
      </c>
      <c r="L195" s="45"/>
      <c r="M195" s="253" t="s">
        <v>1</v>
      </c>
      <c r="N195" s="254" t="s">
        <v>48</v>
      </c>
      <c r="O195" s="92"/>
      <c r="P195" s="255">
        <f>O195*H195</f>
        <v>0</v>
      </c>
      <c r="Q195" s="255">
        <v>0</v>
      </c>
      <c r="R195" s="255">
        <f>Q195*H195</f>
        <v>0</v>
      </c>
      <c r="S195" s="255">
        <v>0</v>
      </c>
      <c r="T195" s="25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7" t="s">
        <v>177</v>
      </c>
      <c r="AT195" s="257" t="s">
        <v>172</v>
      </c>
      <c r="AU195" s="257" t="s">
        <v>95</v>
      </c>
      <c r="AY195" s="18" t="s">
        <v>169</v>
      </c>
      <c r="BE195" s="258">
        <f>IF(N195="základní",J195,0)</f>
        <v>0</v>
      </c>
      <c r="BF195" s="258">
        <f>IF(N195="snížená",J195,0)</f>
        <v>0</v>
      </c>
      <c r="BG195" s="258">
        <f>IF(N195="zákl. přenesená",J195,0)</f>
        <v>0</v>
      </c>
      <c r="BH195" s="258">
        <f>IF(N195="sníž. přenesená",J195,0)</f>
        <v>0</v>
      </c>
      <c r="BI195" s="258">
        <f>IF(N195="nulová",J195,0)</f>
        <v>0</v>
      </c>
      <c r="BJ195" s="18" t="s">
        <v>95</v>
      </c>
      <c r="BK195" s="258">
        <f>ROUND(I195*H195,2)</f>
        <v>0</v>
      </c>
      <c r="BL195" s="18" t="s">
        <v>177</v>
      </c>
      <c r="BM195" s="257" t="s">
        <v>2525</v>
      </c>
    </row>
    <row r="196" spans="1:51" s="14" customFormat="1" ht="12">
      <c r="A196" s="14"/>
      <c r="B196" s="270"/>
      <c r="C196" s="271"/>
      <c r="D196" s="261" t="s">
        <v>179</v>
      </c>
      <c r="E196" s="271"/>
      <c r="F196" s="273" t="s">
        <v>2526</v>
      </c>
      <c r="G196" s="271"/>
      <c r="H196" s="274">
        <v>25.187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179</v>
      </c>
      <c r="AU196" s="280" t="s">
        <v>95</v>
      </c>
      <c r="AV196" s="14" t="s">
        <v>95</v>
      </c>
      <c r="AW196" s="14" t="s">
        <v>4</v>
      </c>
      <c r="AX196" s="14" t="s">
        <v>89</v>
      </c>
      <c r="AY196" s="280" t="s">
        <v>169</v>
      </c>
    </row>
    <row r="197" spans="1:63" s="12" customFormat="1" ht="22.8" customHeight="1">
      <c r="A197" s="12"/>
      <c r="B197" s="231"/>
      <c r="C197" s="232"/>
      <c r="D197" s="233" t="s">
        <v>81</v>
      </c>
      <c r="E197" s="244" t="s">
        <v>95</v>
      </c>
      <c r="F197" s="244" t="s">
        <v>315</v>
      </c>
      <c r="G197" s="232"/>
      <c r="H197" s="232"/>
      <c r="I197" s="235"/>
      <c r="J197" s="245">
        <f>BK197</f>
        <v>0</v>
      </c>
      <c r="K197" s="232"/>
      <c r="L197" s="236"/>
      <c r="M197" s="237"/>
      <c r="N197" s="238"/>
      <c r="O197" s="238"/>
      <c r="P197" s="239">
        <f>SUM(P198:P249)</f>
        <v>0</v>
      </c>
      <c r="Q197" s="238"/>
      <c r="R197" s="239">
        <f>SUM(R198:R249)</f>
        <v>60.99159297999999</v>
      </c>
      <c r="S197" s="238"/>
      <c r="T197" s="240">
        <f>SUM(T198:T249)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41" t="s">
        <v>89</v>
      </c>
      <c r="AT197" s="242" t="s">
        <v>81</v>
      </c>
      <c r="AU197" s="242" t="s">
        <v>89</v>
      </c>
      <c r="AY197" s="241" t="s">
        <v>169</v>
      </c>
      <c r="BK197" s="243">
        <f>SUM(BK198:BK249)</f>
        <v>0</v>
      </c>
    </row>
    <row r="198" spans="1:65" s="2" customFormat="1" ht="21.75" customHeight="1">
      <c r="A198" s="39"/>
      <c r="B198" s="40"/>
      <c r="C198" s="246" t="s">
        <v>334</v>
      </c>
      <c r="D198" s="246" t="s">
        <v>172</v>
      </c>
      <c r="E198" s="247" t="s">
        <v>2527</v>
      </c>
      <c r="F198" s="248" t="s">
        <v>2528</v>
      </c>
      <c r="G198" s="249" t="s">
        <v>191</v>
      </c>
      <c r="H198" s="250">
        <v>1.827</v>
      </c>
      <c r="I198" s="251"/>
      <c r="J198" s="252">
        <f>ROUND(I198*H198,2)</f>
        <v>0</v>
      </c>
      <c r="K198" s="248" t="s">
        <v>176</v>
      </c>
      <c r="L198" s="45"/>
      <c r="M198" s="253" t="s">
        <v>1</v>
      </c>
      <c r="N198" s="254" t="s">
        <v>48</v>
      </c>
      <c r="O198" s="92"/>
      <c r="P198" s="255">
        <f>O198*H198</f>
        <v>0</v>
      </c>
      <c r="Q198" s="255">
        <v>2.47214</v>
      </c>
      <c r="R198" s="255">
        <f>Q198*H198</f>
        <v>4.51659978</v>
      </c>
      <c r="S198" s="255">
        <v>0</v>
      </c>
      <c r="T198" s="25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7" t="s">
        <v>177</v>
      </c>
      <c r="AT198" s="257" t="s">
        <v>172</v>
      </c>
      <c r="AU198" s="257" t="s">
        <v>95</v>
      </c>
      <c r="AY198" s="18" t="s">
        <v>169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8" t="s">
        <v>95</v>
      </c>
      <c r="BK198" s="258">
        <f>ROUND(I198*H198,2)</f>
        <v>0</v>
      </c>
      <c r="BL198" s="18" t="s">
        <v>177</v>
      </c>
      <c r="BM198" s="257" t="s">
        <v>2529</v>
      </c>
    </row>
    <row r="199" spans="1:51" s="13" customFormat="1" ht="12">
      <c r="A199" s="13"/>
      <c r="B199" s="259"/>
      <c r="C199" s="260"/>
      <c r="D199" s="261" t="s">
        <v>179</v>
      </c>
      <c r="E199" s="262" t="s">
        <v>1</v>
      </c>
      <c r="F199" s="263" t="s">
        <v>180</v>
      </c>
      <c r="G199" s="260"/>
      <c r="H199" s="262" t="s">
        <v>1</v>
      </c>
      <c r="I199" s="264"/>
      <c r="J199" s="260"/>
      <c r="K199" s="260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179</v>
      </c>
      <c r="AU199" s="269" t="s">
        <v>95</v>
      </c>
      <c r="AV199" s="13" t="s">
        <v>89</v>
      </c>
      <c r="AW199" s="13" t="s">
        <v>35</v>
      </c>
      <c r="AX199" s="13" t="s">
        <v>82</v>
      </c>
      <c r="AY199" s="269" t="s">
        <v>169</v>
      </c>
    </row>
    <row r="200" spans="1:51" s="13" customFormat="1" ht="12">
      <c r="A200" s="13"/>
      <c r="B200" s="259"/>
      <c r="C200" s="260"/>
      <c r="D200" s="261" t="s">
        <v>179</v>
      </c>
      <c r="E200" s="262" t="s">
        <v>1</v>
      </c>
      <c r="F200" s="263" t="s">
        <v>320</v>
      </c>
      <c r="G200" s="260"/>
      <c r="H200" s="262" t="s">
        <v>1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179</v>
      </c>
      <c r="AU200" s="269" t="s">
        <v>95</v>
      </c>
      <c r="AV200" s="13" t="s">
        <v>89</v>
      </c>
      <c r="AW200" s="13" t="s">
        <v>35</v>
      </c>
      <c r="AX200" s="13" t="s">
        <v>82</v>
      </c>
      <c r="AY200" s="269" t="s">
        <v>169</v>
      </c>
    </row>
    <row r="201" spans="1:51" s="14" customFormat="1" ht="12">
      <c r="A201" s="14"/>
      <c r="B201" s="270"/>
      <c r="C201" s="271"/>
      <c r="D201" s="261" t="s">
        <v>179</v>
      </c>
      <c r="E201" s="272" t="s">
        <v>1</v>
      </c>
      <c r="F201" s="273" t="s">
        <v>2530</v>
      </c>
      <c r="G201" s="271"/>
      <c r="H201" s="274">
        <v>1.827</v>
      </c>
      <c r="I201" s="275"/>
      <c r="J201" s="271"/>
      <c r="K201" s="271"/>
      <c r="L201" s="276"/>
      <c r="M201" s="277"/>
      <c r="N201" s="278"/>
      <c r="O201" s="278"/>
      <c r="P201" s="278"/>
      <c r="Q201" s="278"/>
      <c r="R201" s="278"/>
      <c r="S201" s="278"/>
      <c r="T201" s="27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0" t="s">
        <v>179</v>
      </c>
      <c r="AU201" s="280" t="s">
        <v>95</v>
      </c>
      <c r="AV201" s="14" t="s">
        <v>95</v>
      </c>
      <c r="AW201" s="14" t="s">
        <v>35</v>
      </c>
      <c r="AX201" s="14" t="s">
        <v>82</v>
      </c>
      <c r="AY201" s="280" t="s">
        <v>169</v>
      </c>
    </row>
    <row r="202" spans="1:51" s="15" customFormat="1" ht="12">
      <c r="A202" s="15"/>
      <c r="B202" s="281"/>
      <c r="C202" s="282"/>
      <c r="D202" s="261" t="s">
        <v>179</v>
      </c>
      <c r="E202" s="283" t="s">
        <v>1</v>
      </c>
      <c r="F202" s="284" t="s">
        <v>183</v>
      </c>
      <c r="G202" s="282"/>
      <c r="H202" s="285">
        <v>1.827</v>
      </c>
      <c r="I202" s="286"/>
      <c r="J202" s="282"/>
      <c r="K202" s="282"/>
      <c r="L202" s="287"/>
      <c r="M202" s="288"/>
      <c r="N202" s="289"/>
      <c r="O202" s="289"/>
      <c r="P202" s="289"/>
      <c r="Q202" s="289"/>
      <c r="R202" s="289"/>
      <c r="S202" s="289"/>
      <c r="T202" s="29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1" t="s">
        <v>179</v>
      </c>
      <c r="AU202" s="291" t="s">
        <v>95</v>
      </c>
      <c r="AV202" s="15" t="s">
        <v>177</v>
      </c>
      <c r="AW202" s="15" t="s">
        <v>35</v>
      </c>
      <c r="AX202" s="15" t="s">
        <v>89</v>
      </c>
      <c r="AY202" s="291" t="s">
        <v>169</v>
      </c>
    </row>
    <row r="203" spans="1:65" s="2" customFormat="1" ht="21.75" customHeight="1">
      <c r="A203" s="39"/>
      <c r="B203" s="40"/>
      <c r="C203" s="246" t="s">
        <v>344</v>
      </c>
      <c r="D203" s="246" t="s">
        <v>172</v>
      </c>
      <c r="E203" s="247" t="s">
        <v>326</v>
      </c>
      <c r="F203" s="248" t="s">
        <v>327</v>
      </c>
      <c r="G203" s="249" t="s">
        <v>191</v>
      </c>
      <c r="H203" s="250">
        <v>7.83</v>
      </c>
      <c r="I203" s="251"/>
      <c r="J203" s="252">
        <f>ROUND(I203*H203,2)</f>
        <v>0</v>
      </c>
      <c r="K203" s="248" t="s">
        <v>176</v>
      </c>
      <c r="L203" s="45"/>
      <c r="M203" s="253" t="s">
        <v>1</v>
      </c>
      <c r="N203" s="254" t="s">
        <v>48</v>
      </c>
      <c r="O203" s="92"/>
      <c r="P203" s="255">
        <f>O203*H203</f>
        <v>0</v>
      </c>
      <c r="Q203" s="255">
        <v>2.45329</v>
      </c>
      <c r="R203" s="255">
        <f>Q203*H203</f>
        <v>19.2092607</v>
      </c>
      <c r="S203" s="255">
        <v>0</v>
      </c>
      <c r="T203" s="25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7" t="s">
        <v>177</v>
      </c>
      <c r="AT203" s="257" t="s">
        <v>172</v>
      </c>
      <c r="AU203" s="257" t="s">
        <v>95</v>
      </c>
      <c r="AY203" s="18" t="s">
        <v>169</v>
      </c>
      <c r="BE203" s="258">
        <f>IF(N203="základní",J203,0)</f>
        <v>0</v>
      </c>
      <c r="BF203" s="258">
        <f>IF(N203="snížená",J203,0)</f>
        <v>0</v>
      </c>
      <c r="BG203" s="258">
        <f>IF(N203="zákl. přenesená",J203,0)</f>
        <v>0</v>
      </c>
      <c r="BH203" s="258">
        <f>IF(N203="sníž. přenesená",J203,0)</f>
        <v>0</v>
      </c>
      <c r="BI203" s="258">
        <f>IF(N203="nulová",J203,0)</f>
        <v>0</v>
      </c>
      <c r="BJ203" s="18" t="s">
        <v>95</v>
      </c>
      <c r="BK203" s="258">
        <f>ROUND(I203*H203,2)</f>
        <v>0</v>
      </c>
      <c r="BL203" s="18" t="s">
        <v>177</v>
      </c>
      <c r="BM203" s="257" t="s">
        <v>2531</v>
      </c>
    </row>
    <row r="204" spans="1:51" s="13" customFormat="1" ht="12">
      <c r="A204" s="13"/>
      <c r="B204" s="259"/>
      <c r="C204" s="260"/>
      <c r="D204" s="261" t="s">
        <v>179</v>
      </c>
      <c r="E204" s="262" t="s">
        <v>1</v>
      </c>
      <c r="F204" s="263" t="s">
        <v>180</v>
      </c>
      <c r="G204" s="260"/>
      <c r="H204" s="262" t="s">
        <v>1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179</v>
      </c>
      <c r="AU204" s="269" t="s">
        <v>95</v>
      </c>
      <c r="AV204" s="13" t="s">
        <v>89</v>
      </c>
      <c r="AW204" s="13" t="s">
        <v>35</v>
      </c>
      <c r="AX204" s="13" t="s">
        <v>82</v>
      </c>
      <c r="AY204" s="269" t="s">
        <v>169</v>
      </c>
    </row>
    <row r="205" spans="1:51" s="13" customFormat="1" ht="12">
      <c r="A205" s="13"/>
      <c r="B205" s="259"/>
      <c r="C205" s="260"/>
      <c r="D205" s="261" t="s">
        <v>179</v>
      </c>
      <c r="E205" s="262" t="s">
        <v>1</v>
      </c>
      <c r="F205" s="263" t="s">
        <v>329</v>
      </c>
      <c r="G205" s="260"/>
      <c r="H205" s="262" t="s">
        <v>1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179</v>
      </c>
      <c r="AU205" s="269" t="s">
        <v>95</v>
      </c>
      <c r="AV205" s="13" t="s">
        <v>89</v>
      </c>
      <c r="AW205" s="13" t="s">
        <v>35</v>
      </c>
      <c r="AX205" s="13" t="s">
        <v>82</v>
      </c>
      <c r="AY205" s="269" t="s">
        <v>169</v>
      </c>
    </row>
    <row r="206" spans="1:51" s="14" customFormat="1" ht="12">
      <c r="A206" s="14"/>
      <c r="B206" s="270"/>
      <c r="C206" s="271"/>
      <c r="D206" s="261" t="s">
        <v>179</v>
      </c>
      <c r="E206" s="272" t="s">
        <v>1</v>
      </c>
      <c r="F206" s="273" t="s">
        <v>2532</v>
      </c>
      <c r="G206" s="271"/>
      <c r="H206" s="274">
        <v>7.83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179</v>
      </c>
      <c r="AU206" s="280" t="s">
        <v>95</v>
      </c>
      <c r="AV206" s="14" t="s">
        <v>95</v>
      </c>
      <c r="AW206" s="14" t="s">
        <v>35</v>
      </c>
      <c r="AX206" s="14" t="s">
        <v>82</v>
      </c>
      <c r="AY206" s="280" t="s">
        <v>169</v>
      </c>
    </row>
    <row r="207" spans="1:51" s="15" customFormat="1" ht="12">
      <c r="A207" s="15"/>
      <c r="B207" s="281"/>
      <c r="C207" s="282"/>
      <c r="D207" s="261" t="s">
        <v>179</v>
      </c>
      <c r="E207" s="283" t="s">
        <v>1</v>
      </c>
      <c r="F207" s="284" t="s">
        <v>183</v>
      </c>
      <c r="G207" s="282"/>
      <c r="H207" s="285">
        <v>7.83</v>
      </c>
      <c r="I207" s="286"/>
      <c r="J207" s="282"/>
      <c r="K207" s="282"/>
      <c r="L207" s="287"/>
      <c r="M207" s="288"/>
      <c r="N207" s="289"/>
      <c r="O207" s="289"/>
      <c r="P207" s="289"/>
      <c r="Q207" s="289"/>
      <c r="R207" s="289"/>
      <c r="S207" s="289"/>
      <c r="T207" s="29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1" t="s">
        <v>179</v>
      </c>
      <c r="AU207" s="291" t="s">
        <v>95</v>
      </c>
      <c r="AV207" s="15" t="s">
        <v>177</v>
      </c>
      <c r="AW207" s="15" t="s">
        <v>35</v>
      </c>
      <c r="AX207" s="15" t="s">
        <v>89</v>
      </c>
      <c r="AY207" s="291" t="s">
        <v>169</v>
      </c>
    </row>
    <row r="208" spans="1:65" s="2" customFormat="1" ht="16.5" customHeight="1">
      <c r="A208" s="39"/>
      <c r="B208" s="40"/>
      <c r="C208" s="246" t="s">
        <v>348</v>
      </c>
      <c r="D208" s="246" t="s">
        <v>172</v>
      </c>
      <c r="E208" s="247" t="s">
        <v>335</v>
      </c>
      <c r="F208" s="248" t="s">
        <v>336</v>
      </c>
      <c r="G208" s="249" t="s">
        <v>337</v>
      </c>
      <c r="H208" s="250">
        <v>31.32</v>
      </c>
      <c r="I208" s="251"/>
      <c r="J208" s="252">
        <f>ROUND(I208*H208,2)</f>
        <v>0</v>
      </c>
      <c r="K208" s="248" t="s">
        <v>176</v>
      </c>
      <c r="L208" s="45"/>
      <c r="M208" s="253" t="s">
        <v>1</v>
      </c>
      <c r="N208" s="254" t="s">
        <v>48</v>
      </c>
      <c r="O208" s="92"/>
      <c r="P208" s="255">
        <f>O208*H208</f>
        <v>0</v>
      </c>
      <c r="Q208" s="255">
        <v>0.00269</v>
      </c>
      <c r="R208" s="255">
        <f>Q208*H208</f>
        <v>0.0842508</v>
      </c>
      <c r="S208" s="255">
        <v>0</v>
      </c>
      <c r="T208" s="25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7" t="s">
        <v>177</v>
      </c>
      <c r="AT208" s="257" t="s">
        <v>172</v>
      </c>
      <c r="AU208" s="257" t="s">
        <v>95</v>
      </c>
      <c r="AY208" s="18" t="s">
        <v>169</v>
      </c>
      <c r="BE208" s="258">
        <f>IF(N208="základní",J208,0)</f>
        <v>0</v>
      </c>
      <c r="BF208" s="258">
        <f>IF(N208="snížená",J208,0)</f>
        <v>0</v>
      </c>
      <c r="BG208" s="258">
        <f>IF(N208="zákl. přenesená",J208,0)</f>
        <v>0</v>
      </c>
      <c r="BH208" s="258">
        <f>IF(N208="sníž. přenesená",J208,0)</f>
        <v>0</v>
      </c>
      <c r="BI208" s="258">
        <f>IF(N208="nulová",J208,0)</f>
        <v>0</v>
      </c>
      <c r="BJ208" s="18" t="s">
        <v>95</v>
      </c>
      <c r="BK208" s="258">
        <f>ROUND(I208*H208,2)</f>
        <v>0</v>
      </c>
      <c r="BL208" s="18" t="s">
        <v>177</v>
      </c>
      <c r="BM208" s="257" t="s">
        <v>2533</v>
      </c>
    </row>
    <row r="209" spans="1:51" s="13" customFormat="1" ht="12">
      <c r="A209" s="13"/>
      <c r="B209" s="259"/>
      <c r="C209" s="260"/>
      <c r="D209" s="261" t="s">
        <v>179</v>
      </c>
      <c r="E209" s="262" t="s">
        <v>1</v>
      </c>
      <c r="F209" s="263" t="s">
        <v>180</v>
      </c>
      <c r="G209" s="260"/>
      <c r="H209" s="262" t="s">
        <v>1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179</v>
      </c>
      <c r="AU209" s="269" t="s">
        <v>95</v>
      </c>
      <c r="AV209" s="13" t="s">
        <v>89</v>
      </c>
      <c r="AW209" s="13" t="s">
        <v>35</v>
      </c>
      <c r="AX209" s="13" t="s">
        <v>82</v>
      </c>
      <c r="AY209" s="269" t="s">
        <v>169</v>
      </c>
    </row>
    <row r="210" spans="1:51" s="13" customFormat="1" ht="12">
      <c r="A210" s="13"/>
      <c r="B210" s="259"/>
      <c r="C210" s="260"/>
      <c r="D210" s="261" t="s">
        <v>179</v>
      </c>
      <c r="E210" s="262" t="s">
        <v>1</v>
      </c>
      <c r="F210" s="263" t="s">
        <v>339</v>
      </c>
      <c r="G210" s="260"/>
      <c r="H210" s="262" t="s">
        <v>1</v>
      </c>
      <c r="I210" s="264"/>
      <c r="J210" s="260"/>
      <c r="K210" s="260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179</v>
      </c>
      <c r="AU210" s="269" t="s">
        <v>95</v>
      </c>
      <c r="AV210" s="13" t="s">
        <v>89</v>
      </c>
      <c r="AW210" s="13" t="s">
        <v>35</v>
      </c>
      <c r="AX210" s="13" t="s">
        <v>82</v>
      </c>
      <c r="AY210" s="269" t="s">
        <v>169</v>
      </c>
    </row>
    <row r="211" spans="1:51" s="14" customFormat="1" ht="12">
      <c r="A211" s="14"/>
      <c r="B211" s="270"/>
      <c r="C211" s="271"/>
      <c r="D211" s="261" t="s">
        <v>179</v>
      </c>
      <c r="E211" s="272" t="s">
        <v>1</v>
      </c>
      <c r="F211" s="273" t="s">
        <v>2534</v>
      </c>
      <c r="G211" s="271"/>
      <c r="H211" s="274">
        <v>31.32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179</v>
      </c>
      <c r="AU211" s="280" t="s">
        <v>95</v>
      </c>
      <c r="AV211" s="14" t="s">
        <v>95</v>
      </c>
      <c r="AW211" s="14" t="s">
        <v>35</v>
      </c>
      <c r="AX211" s="14" t="s">
        <v>82</v>
      </c>
      <c r="AY211" s="280" t="s">
        <v>169</v>
      </c>
    </row>
    <row r="212" spans="1:51" s="15" customFormat="1" ht="12">
      <c r="A212" s="15"/>
      <c r="B212" s="281"/>
      <c r="C212" s="282"/>
      <c r="D212" s="261" t="s">
        <v>179</v>
      </c>
      <c r="E212" s="283" t="s">
        <v>1</v>
      </c>
      <c r="F212" s="284" t="s">
        <v>183</v>
      </c>
      <c r="G212" s="282"/>
      <c r="H212" s="285">
        <v>31.32</v>
      </c>
      <c r="I212" s="286"/>
      <c r="J212" s="282"/>
      <c r="K212" s="282"/>
      <c r="L212" s="287"/>
      <c r="M212" s="288"/>
      <c r="N212" s="289"/>
      <c r="O212" s="289"/>
      <c r="P212" s="289"/>
      <c r="Q212" s="289"/>
      <c r="R212" s="289"/>
      <c r="S212" s="289"/>
      <c r="T212" s="290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1" t="s">
        <v>179</v>
      </c>
      <c r="AU212" s="291" t="s">
        <v>95</v>
      </c>
      <c r="AV212" s="15" t="s">
        <v>177</v>
      </c>
      <c r="AW212" s="15" t="s">
        <v>35</v>
      </c>
      <c r="AX212" s="15" t="s">
        <v>89</v>
      </c>
      <c r="AY212" s="291" t="s">
        <v>169</v>
      </c>
    </row>
    <row r="213" spans="1:65" s="2" customFormat="1" ht="16.5" customHeight="1">
      <c r="A213" s="39"/>
      <c r="B213" s="40"/>
      <c r="C213" s="246" t="s">
        <v>8</v>
      </c>
      <c r="D213" s="246" t="s">
        <v>172</v>
      </c>
      <c r="E213" s="247" t="s">
        <v>345</v>
      </c>
      <c r="F213" s="248" t="s">
        <v>346</v>
      </c>
      <c r="G213" s="249" t="s">
        <v>337</v>
      </c>
      <c r="H213" s="250">
        <v>31.32</v>
      </c>
      <c r="I213" s="251"/>
      <c r="J213" s="252">
        <f>ROUND(I213*H213,2)</f>
        <v>0</v>
      </c>
      <c r="K213" s="248" t="s">
        <v>176</v>
      </c>
      <c r="L213" s="45"/>
      <c r="M213" s="253" t="s">
        <v>1</v>
      </c>
      <c r="N213" s="254" t="s">
        <v>48</v>
      </c>
      <c r="O213" s="92"/>
      <c r="P213" s="255">
        <f>O213*H213</f>
        <v>0</v>
      </c>
      <c r="Q213" s="255">
        <v>0</v>
      </c>
      <c r="R213" s="255">
        <f>Q213*H213</f>
        <v>0</v>
      </c>
      <c r="S213" s="255">
        <v>0</v>
      </c>
      <c r="T213" s="25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7" t="s">
        <v>177</v>
      </c>
      <c r="AT213" s="257" t="s">
        <v>172</v>
      </c>
      <c r="AU213" s="257" t="s">
        <v>95</v>
      </c>
      <c r="AY213" s="18" t="s">
        <v>169</v>
      </c>
      <c r="BE213" s="258">
        <f>IF(N213="základní",J213,0)</f>
        <v>0</v>
      </c>
      <c r="BF213" s="258">
        <f>IF(N213="snížená",J213,0)</f>
        <v>0</v>
      </c>
      <c r="BG213" s="258">
        <f>IF(N213="zákl. přenesená",J213,0)</f>
        <v>0</v>
      </c>
      <c r="BH213" s="258">
        <f>IF(N213="sníž. přenesená",J213,0)</f>
        <v>0</v>
      </c>
      <c r="BI213" s="258">
        <f>IF(N213="nulová",J213,0)</f>
        <v>0</v>
      </c>
      <c r="BJ213" s="18" t="s">
        <v>95</v>
      </c>
      <c r="BK213" s="258">
        <f>ROUND(I213*H213,2)</f>
        <v>0</v>
      </c>
      <c r="BL213" s="18" t="s">
        <v>177</v>
      </c>
      <c r="BM213" s="257" t="s">
        <v>2535</v>
      </c>
    </row>
    <row r="214" spans="1:65" s="2" customFormat="1" ht="21.75" customHeight="1">
      <c r="A214" s="39"/>
      <c r="B214" s="40"/>
      <c r="C214" s="246" t="s">
        <v>359</v>
      </c>
      <c r="D214" s="246" t="s">
        <v>172</v>
      </c>
      <c r="E214" s="247" t="s">
        <v>349</v>
      </c>
      <c r="F214" s="248" t="s">
        <v>350</v>
      </c>
      <c r="G214" s="249" t="s">
        <v>199</v>
      </c>
      <c r="H214" s="250">
        <v>0</v>
      </c>
      <c r="I214" s="251"/>
      <c r="J214" s="252">
        <f>ROUND(I214*H214,2)</f>
        <v>0</v>
      </c>
      <c r="K214" s="248" t="s">
        <v>176</v>
      </c>
      <c r="L214" s="45"/>
      <c r="M214" s="253" t="s">
        <v>1</v>
      </c>
      <c r="N214" s="254" t="s">
        <v>48</v>
      </c>
      <c r="O214" s="92"/>
      <c r="P214" s="255">
        <f>O214*H214</f>
        <v>0</v>
      </c>
      <c r="Q214" s="255">
        <v>1.06017</v>
      </c>
      <c r="R214" s="255">
        <f>Q214*H214</f>
        <v>0</v>
      </c>
      <c r="S214" s="255">
        <v>0</v>
      </c>
      <c r="T214" s="256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7" t="s">
        <v>177</v>
      </c>
      <c r="AT214" s="257" t="s">
        <v>172</v>
      </c>
      <c r="AU214" s="257" t="s">
        <v>95</v>
      </c>
      <c r="AY214" s="18" t="s">
        <v>169</v>
      </c>
      <c r="BE214" s="258">
        <f>IF(N214="základní",J214,0)</f>
        <v>0</v>
      </c>
      <c r="BF214" s="258">
        <f>IF(N214="snížená",J214,0)</f>
        <v>0</v>
      </c>
      <c r="BG214" s="258">
        <f>IF(N214="zákl. přenesená",J214,0)</f>
        <v>0</v>
      </c>
      <c r="BH214" s="258">
        <f>IF(N214="sníž. přenesená",J214,0)</f>
        <v>0</v>
      </c>
      <c r="BI214" s="258">
        <f>IF(N214="nulová",J214,0)</f>
        <v>0</v>
      </c>
      <c r="BJ214" s="18" t="s">
        <v>95</v>
      </c>
      <c r="BK214" s="258">
        <f>ROUND(I214*H214,2)</f>
        <v>0</v>
      </c>
      <c r="BL214" s="18" t="s">
        <v>177</v>
      </c>
      <c r="BM214" s="257" t="s">
        <v>2536</v>
      </c>
    </row>
    <row r="215" spans="1:51" s="13" customFormat="1" ht="12">
      <c r="A215" s="13"/>
      <c r="B215" s="259"/>
      <c r="C215" s="260"/>
      <c r="D215" s="261" t="s">
        <v>179</v>
      </c>
      <c r="E215" s="262" t="s">
        <v>1</v>
      </c>
      <c r="F215" s="263" t="s">
        <v>180</v>
      </c>
      <c r="G215" s="260"/>
      <c r="H215" s="262" t="s">
        <v>1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179</v>
      </c>
      <c r="AU215" s="269" t="s">
        <v>95</v>
      </c>
      <c r="AV215" s="13" t="s">
        <v>89</v>
      </c>
      <c r="AW215" s="13" t="s">
        <v>35</v>
      </c>
      <c r="AX215" s="13" t="s">
        <v>82</v>
      </c>
      <c r="AY215" s="269" t="s">
        <v>169</v>
      </c>
    </row>
    <row r="216" spans="1:51" s="13" customFormat="1" ht="12">
      <c r="A216" s="13"/>
      <c r="B216" s="259"/>
      <c r="C216" s="260"/>
      <c r="D216" s="261" t="s">
        <v>179</v>
      </c>
      <c r="E216" s="262" t="s">
        <v>1</v>
      </c>
      <c r="F216" s="263" t="s">
        <v>352</v>
      </c>
      <c r="G216" s="260"/>
      <c r="H216" s="262" t="s">
        <v>1</v>
      </c>
      <c r="I216" s="264"/>
      <c r="J216" s="260"/>
      <c r="K216" s="260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179</v>
      </c>
      <c r="AU216" s="269" t="s">
        <v>95</v>
      </c>
      <c r="AV216" s="13" t="s">
        <v>89</v>
      </c>
      <c r="AW216" s="13" t="s">
        <v>35</v>
      </c>
      <c r="AX216" s="13" t="s">
        <v>82</v>
      </c>
      <c r="AY216" s="269" t="s">
        <v>169</v>
      </c>
    </row>
    <row r="217" spans="1:51" s="13" customFormat="1" ht="12">
      <c r="A217" s="13"/>
      <c r="B217" s="259"/>
      <c r="C217" s="260"/>
      <c r="D217" s="261" t="s">
        <v>179</v>
      </c>
      <c r="E217" s="262" t="s">
        <v>1</v>
      </c>
      <c r="F217" s="263" t="s">
        <v>353</v>
      </c>
      <c r="G217" s="260"/>
      <c r="H217" s="262" t="s">
        <v>1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179</v>
      </c>
      <c r="AU217" s="269" t="s">
        <v>95</v>
      </c>
      <c r="AV217" s="13" t="s">
        <v>89</v>
      </c>
      <c r="AW217" s="13" t="s">
        <v>35</v>
      </c>
      <c r="AX217" s="13" t="s">
        <v>82</v>
      </c>
      <c r="AY217" s="269" t="s">
        <v>169</v>
      </c>
    </row>
    <row r="218" spans="1:51" s="15" customFormat="1" ht="12">
      <c r="A218" s="15"/>
      <c r="B218" s="281"/>
      <c r="C218" s="282"/>
      <c r="D218" s="261" t="s">
        <v>179</v>
      </c>
      <c r="E218" s="283" t="s">
        <v>1</v>
      </c>
      <c r="F218" s="284" t="s">
        <v>183</v>
      </c>
      <c r="G218" s="282"/>
      <c r="H218" s="285">
        <v>0</v>
      </c>
      <c r="I218" s="286"/>
      <c r="J218" s="282"/>
      <c r="K218" s="282"/>
      <c r="L218" s="287"/>
      <c r="M218" s="288"/>
      <c r="N218" s="289"/>
      <c r="O218" s="289"/>
      <c r="P218" s="289"/>
      <c r="Q218" s="289"/>
      <c r="R218" s="289"/>
      <c r="S218" s="289"/>
      <c r="T218" s="290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1" t="s">
        <v>179</v>
      </c>
      <c r="AU218" s="291" t="s">
        <v>95</v>
      </c>
      <c r="AV218" s="15" t="s">
        <v>177</v>
      </c>
      <c r="AW218" s="15" t="s">
        <v>35</v>
      </c>
      <c r="AX218" s="15" t="s">
        <v>89</v>
      </c>
      <c r="AY218" s="291" t="s">
        <v>169</v>
      </c>
    </row>
    <row r="219" spans="1:65" s="2" customFormat="1" ht="33" customHeight="1">
      <c r="A219" s="39"/>
      <c r="B219" s="40"/>
      <c r="C219" s="246" t="s">
        <v>365</v>
      </c>
      <c r="D219" s="246" t="s">
        <v>172</v>
      </c>
      <c r="E219" s="247" t="s">
        <v>2537</v>
      </c>
      <c r="F219" s="248" t="s">
        <v>2538</v>
      </c>
      <c r="G219" s="249" t="s">
        <v>337</v>
      </c>
      <c r="H219" s="250">
        <v>12.45</v>
      </c>
      <c r="I219" s="251"/>
      <c r="J219" s="252">
        <f>ROUND(I219*H219,2)</f>
        <v>0</v>
      </c>
      <c r="K219" s="248" t="s">
        <v>176</v>
      </c>
      <c r="L219" s="45"/>
      <c r="M219" s="253" t="s">
        <v>1</v>
      </c>
      <c r="N219" s="254" t="s">
        <v>48</v>
      </c>
      <c r="O219" s="92"/>
      <c r="P219" s="255">
        <f>O219*H219</f>
        <v>0</v>
      </c>
      <c r="Q219" s="255">
        <v>0.71546</v>
      </c>
      <c r="R219" s="255">
        <f>Q219*H219</f>
        <v>8.907477</v>
      </c>
      <c r="S219" s="255">
        <v>0</v>
      </c>
      <c r="T219" s="25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7" t="s">
        <v>177</v>
      </c>
      <c r="AT219" s="257" t="s">
        <v>172</v>
      </c>
      <c r="AU219" s="257" t="s">
        <v>95</v>
      </c>
      <c r="AY219" s="18" t="s">
        <v>169</v>
      </c>
      <c r="BE219" s="258">
        <f>IF(N219="základní",J219,0)</f>
        <v>0</v>
      </c>
      <c r="BF219" s="258">
        <f>IF(N219="snížená",J219,0)</f>
        <v>0</v>
      </c>
      <c r="BG219" s="258">
        <f>IF(N219="zákl. přenesená",J219,0)</f>
        <v>0</v>
      </c>
      <c r="BH219" s="258">
        <f>IF(N219="sníž. přenesená",J219,0)</f>
        <v>0</v>
      </c>
      <c r="BI219" s="258">
        <f>IF(N219="nulová",J219,0)</f>
        <v>0</v>
      </c>
      <c r="BJ219" s="18" t="s">
        <v>95</v>
      </c>
      <c r="BK219" s="258">
        <f>ROUND(I219*H219,2)</f>
        <v>0</v>
      </c>
      <c r="BL219" s="18" t="s">
        <v>177</v>
      </c>
      <c r="BM219" s="257" t="s">
        <v>2539</v>
      </c>
    </row>
    <row r="220" spans="1:51" s="13" customFormat="1" ht="12">
      <c r="A220" s="13"/>
      <c r="B220" s="259"/>
      <c r="C220" s="260"/>
      <c r="D220" s="261" t="s">
        <v>179</v>
      </c>
      <c r="E220" s="262" t="s">
        <v>1</v>
      </c>
      <c r="F220" s="263" t="s">
        <v>180</v>
      </c>
      <c r="G220" s="260"/>
      <c r="H220" s="262" t="s">
        <v>1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179</v>
      </c>
      <c r="AU220" s="269" t="s">
        <v>95</v>
      </c>
      <c r="AV220" s="13" t="s">
        <v>89</v>
      </c>
      <c r="AW220" s="13" t="s">
        <v>35</v>
      </c>
      <c r="AX220" s="13" t="s">
        <v>82</v>
      </c>
      <c r="AY220" s="269" t="s">
        <v>169</v>
      </c>
    </row>
    <row r="221" spans="1:51" s="13" customFormat="1" ht="12">
      <c r="A221" s="13"/>
      <c r="B221" s="259"/>
      <c r="C221" s="260"/>
      <c r="D221" s="261" t="s">
        <v>179</v>
      </c>
      <c r="E221" s="262" t="s">
        <v>1</v>
      </c>
      <c r="F221" s="263" t="s">
        <v>357</v>
      </c>
      <c r="G221" s="260"/>
      <c r="H221" s="262" t="s">
        <v>1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179</v>
      </c>
      <c r="AU221" s="269" t="s">
        <v>95</v>
      </c>
      <c r="AV221" s="13" t="s">
        <v>89</v>
      </c>
      <c r="AW221" s="13" t="s">
        <v>35</v>
      </c>
      <c r="AX221" s="13" t="s">
        <v>82</v>
      </c>
      <c r="AY221" s="269" t="s">
        <v>169</v>
      </c>
    </row>
    <row r="222" spans="1:51" s="14" customFormat="1" ht="12">
      <c r="A222" s="14"/>
      <c r="B222" s="270"/>
      <c r="C222" s="271"/>
      <c r="D222" s="261" t="s">
        <v>179</v>
      </c>
      <c r="E222" s="272" t="s">
        <v>1</v>
      </c>
      <c r="F222" s="273" t="s">
        <v>2540</v>
      </c>
      <c r="G222" s="271"/>
      <c r="H222" s="274">
        <v>12.45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179</v>
      </c>
      <c r="AU222" s="280" t="s">
        <v>95</v>
      </c>
      <c r="AV222" s="14" t="s">
        <v>95</v>
      </c>
      <c r="AW222" s="14" t="s">
        <v>35</v>
      </c>
      <c r="AX222" s="14" t="s">
        <v>82</v>
      </c>
      <c r="AY222" s="280" t="s">
        <v>169</v>
      </c>
    </row>
    <row r="223" spans="1:51" s="15" customFormat="1" ht="12">
      <c r="A223" s="15"/>
      <c r="B223" s="281"/>
      <c r="C223" s="282"/>
      <c r="D223" s="261" t="s">
        <v>179</v>
      </c>
      <c r="E223" s="283" t="s">
        <v>1</v>
      </c>
      <c r="F223" s="284" t="s">
        <v>183</v>
      </c>
      <c r="G223" s="282"/>
      <c r="H223" s="285">
        <v>12.45</v>
      </c>
      <c r="I223" s="286"/>
      <c r="J223" s="282"/>
      <c r="K223" s="282"/>
      <c r="L223" s="287"/>
      <c r="M223" s="288"/>
      <c r="N223" s="289"/>
      <c r="O223" s="289"/>
      <c r="P223" s="289"/>
      <c r="Q223" s="289"/>
      <c r="R223" s="289"/>
      <c r="S223" s="289"/>
      <c r="T223" s="290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1" t="s">
        <v>179</v>
      </c>
      <c r="AU223" s="291" t="s">
        <v>95</v>
      </c>
      <c r="AV223" s="15" t="s">
        <v>177</v>
      </c>
      <c r="AW223" s="15" t="s">
        <v>35</v>
      </c>
      <c r="AX223" s="15" t="s">
        <v>89</v>
      </c>
      <c r="AY223" s="291" t="s">
        <v>169</v>
      </c>
    </row>
    <row r="224" spans="1:65" s="2" customFormat="1" ht="44.25" customHeight="1">
      <c r="A224" s="39"/>
      <c r="B224" s="40"/>
      <c r="C224" s="246" t="s">
        <v>371</v>
      </c>
      <c r="D224" s="246" t="s">
        <v>172</v>
      </c>
      <c r="E224" s="247" t="s">
        <v>366</v>
      </c>
      <c r="F224" s="248" t="s">
        <v>367</v>
      </c>
      <c r="G224" s="249" t="s">
        <v>199</v>
      </c>
      <c r="H224" s="250">
        <v>0.334</v>
      </c>
      <c r="I224" s="251"/>
      <c r="J224" s="252">
        <f>ROUND(I224*H224,2)</f>
        <v>0</v>
      </c>
      <c r="K224" s="248" t="s">
        <v>176</v>
      </c>
      <c r="L224" s="45"/>
      <c r="M224" s="253" t="s">
        <v>1</v>
      </c>
      <c r="N224" s="254" t="s">
        <v>48</v>
      </c>
      <c r="O224" s="92"/>
      <c r="P224" s="255">
        <f>O224*H224</f>
        <v>0</v>
      </c>
      <c r="Q224" s="255">
        <v>1.05871</v>
      </c>
      <c r="R224" s="255">
        <f>Q224*H224</f>
        <v>0.35360914000000004</v>
      </c>
      <c r="S224" s="255">
        <v>0</v>
      </c>
      <c r="T224" s="25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7" t="s">
        <v>177</v>
      </c>
      <c r="AT224" s="257" t="s">
        <v>172</v>
      </c>
      <c r="AU224" s="257" t="s">
        <v>95</v>
      </c>
      <c r="AY224" s="18" t="s">
        <v>169</v>
      </c>
      <c r="BE224" s="258">
        <f>IF(N224="základní",J224,0)</f>
        <v>0</v>
      </c>
      <c r="BF224" s="258">
        <f>IF(N224="snížená",J224,0)</f>
        <v>0</v>
      </c>
      <c r="BG224" s="258">
        <f>IF(N224="zákl. přenesená",J224,0)</f>
        <v>0</v>
      </c>
      <c r="BH224" s="258">
        <f>IF(N224="sníž. přenesená",J224,0)</f>
        <v>0</v>
      </c>
      <c r="BI224" s="258">
        <f>IF(N224="nulová",J224,0)</f>
        <v>0</v>
      </c>
      <c r="BJ224" s="18" t="s">
        <v>95</v>
      </c>
      <c r="BK224" s="258">
        <f>ROUND(I224*H224,2)</f>
        <v>0</v>
      </c>
      <c r="BL224" s="18" t="s">
        <v>177</v>
      </c>
      <c r="BM224" s="257" t="s">
        <v>2541</v>
      </c>
    </row>
    <row r="225" spans="1:51" s="13" customFormat="1" ht="12">
      <c r="A225" s="13"/>
      <c r="B225" s="259"/>
      <c r="C225" s="260"/>
      <c r="D225" s="261" t="s">
        <v>179</v>
      </c>
      <c r="E225" s="262" t="s">
        <v>1</v>
      </c>
      <c r="F225" s="263" t="s">
        <v>180</v>
      </c>
      <c r="G225" s="260"/>
      <c r="H225" s="262" t="s">
        <v>1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179</v>
      </c>
      <c r="AU225" s="269" t="s">
        <v>95</v>
      </c>
      <c r="AV225" s="13" t="s">
        <v>89</v>
      </c>
      <c r="AW225" s="13" t="s">
        <v>35</v>
      </c>
      <c r="AX225" s="13" t="s">
        <v>82</v>
      </c>
      <c r="AY225" s="269" t="s">
        <v>169</v>
      </c>
    </row>
    <row r="226" spans="1:51" s="13" customFormat="1" ht="12">
      <c r="A226" s="13"/>
      <c r="B226" s="259"/>
      <c r="C226" s="260"/>
      <c r="D226" s="261" t="s">
        <v>179</v>
      </c>
      <c r="E226" s="262" t="s">
        <v>1</v>
      </c>
      <c r="F226" s="263" t="s">
        <v>369</v>
      </c>
      <c r="G226" s="260"/>
      <c r="H226" s="262" t="s">
        <v>1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179</v>
      </c>
      <c r="AU226" s="269" t="s">
        <v>95</v>
      </c>
      <c r="AV226" s="13" t="s">
        <v>89</v>
      </c>
      <c r="AW226" s="13" t="s">
        <v>35</v>
      </c>
      <c r="AX226" s="13" t="s">
        <v>82</v>
      </c>
      <c r="AY226" s="269" t="s">
        <v>169</v>
      </c>
    </row>
    <row r="227" spans="1:51" s="14" customFormat="1" ht="12">
      <c r="A227" s="14"/>
      <c r="B227" s="270"/>
      <c r="C227" s="271"/>
      <c r="D227" s="261" t="s">
        <v>179</v>
      </c>
      <c r="E227" s="272" t="s">
        <v>1</v>
      </c>
      <c r="F227" s="273" t="s">
        <v>2542</v>
      </c>
      <c r="G227" s="271"/>
      <c r="H227" s="274">
        <v>0.334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179</v>
      </c>
      <c r="AU227" s="280" t="s">
        <v>95</v>
      </c>
      <c r="AV227" s="14" t="s">
        <v>95</v>
      </c>
      <c r="AW227" s="14" t="s">
        <v>35</v>
      </c>
      <c r="AX227" s="14" t="s">
        <v>82</v>
      </c>
      <c r="AY227" s="280" t="s">
        <v>169</v>
      </c>
    </row>
    <row r="228" spans="1:51" s="15" customFormat="1" ht="12">
      <c r="A228" s="15"/>
      <c r="B228" s="281"/>
      <c r="C228" s="282"/>
      <c r="D228" s="261" t="s">
        <v>179</v>
      </c>
      <c r="E228" s="283" t="s">
        <v>1</v>
      </c>
      <c r="F228" s="284" t="s">
        <v>183</v>
      </c>
      <c r="G228" s="282"/>
      <c r="H228" s="285">
        <v>0.334</v>
      </c>
      <c r="I228" s="286"/>
      <c r="J228" s="282"/>
      <c r="K228" s="282"/>
      <c r="L228" s="287"/>
      <c r="M228" s="288"/>
      <c r="N228" s="289"/>
      <c r="O228" s="289"/>
      <c r="P228" s="289"/>
      <c r="Q228" s="289"/>
      <c r="R228" s="289"/>
      <c r="S228" s="289"/>
      <c r="T228" s="29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1" t="s">
        <v>179</v>
      </c>
      <c r="AU228" s="291" t="s">
        <v>95</v>
      </c>
      <c r="AV228" s="15" t="s">
        <v>177</v>
      </c>
      <c r="AW228" s="15" t="s">
        <v>35</v>
      </c>
      <c r="AX228" s="15" t="s">
        <v>89</v>
      </c>
      <c r="AY228" s="291" t="s">
        <v>169</v>
      </c>
    </row>
    <row r="229" spans="1:65" s="2" customFormat="1" ht="33" customHeight="1">
      <c r="A229" s="39"/>
      <c r="B229" s="40"/>
      <c r="C229" s="246" t="s">
        <v>379</v>
      </c>
      <c r="D229" s="246" t="s">
        <v>172</v>
      </c>
      <c r="E229" s="247" t="s">
        <v>372</v>
      </c>
      <c r="F229" s="248" t="s">
        <v>373</v>
      </c>
      <c r="G229" s="249" t="s">
        <v>191</v>
      </c>
      <c r="H229" s="250">
        <v>7.597</v>
      </c>
      <c r="I229" s="251"/>
      <c r="J229" s="252">
        <f>ROUND(I229*H229,2)</f>
        <v>0</v>
      </c>
      <c r="K229" s="248" t="s">
        <v>176</v>
      </c>
      <c r="L229" s="45"/>
      <c r="M229" s="253" t="s">
        <v>1</v>
      </c>
      <c r="N229" s="254" t="s">
        <v>48</v>
      </c>
      <c r="O229" s="92"/>
      <c r="P229" s="255">
        <f>O229*H229</f>
        <v>0</v>
      </c>
      <c r="Q229" s="255">
        <v>2.16</v>
      </c>
      <c r="R229" s="255">
        <f>Q229*H229</f>
        <v>16.40952</v>
      </c>
      <c r="S229" s="255">
        <v>0</v>
      </c>
      <c r="T229" s="256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7" t="s">
        <v>177</v>
      </c>
      <c r="AT229" s="257" t="s">
        <v>172</v>
      </c>
      <c r="AU229" s="257" t="s">
        <v>95</v>
      </c>
      <c r="AY229" s="18" t="s">
        <v>169</v>
      </c>
      <c r="BE229" s="258">
        <f>IF(N229="základní",J229,0)</f>
        <v>0</v>
      </c>
      <c r="BF229" s="258">
        <f>IF(N229="snížená",J229,0)</f>
        <v>0</v>
      </c>
      <c r="BG229" s="258">
        <f>IF(N229="zákl. přenesená",J229,0)</f>
        <v>0</v>
      </c>
      <c r="BH229" s="258">
        <f>IF(N229="sníž. přenesená",J229,0)</f>
        <v>0</v>
      </c>
      <c r="BI229" s="258">
        <f>IF(N229="nulová",J229,0)</f>
        <v>0</v>
      </c>
      <c r="BJ229" s="18" t="s">
        <v>95</v>
      </c>
      <c r="BK229" s="258">
        <f>ROUND(I229*H229,2)</f>
        <v>0</v>
      </c>
      <c r="BL229" s="18" t="s">
        <v>177</v>
      </c>
      <c r="BM229" s="257" t="s">
        <v>2543</v>
      </c>
    </row>
    <row r="230" spans="1:51" s="13" customFormat="1" ht="12">
      <c r="A230" s="13"/>
      <c r="B230" s="259"/>
      <c r="C230" s="260"/>
      <c r="D230" s="261" t="s">
        <v>179</v>
      </c>
      <c r="E230" s="262" t="s">
        <v>1</v>
      </c>
      <c r="F230" s="263" t="s">
        <v>180</v>
      </c>
      <c r="G230" s="260"/>
      <c r="H230" s="262" t="s">
        <v>1</v>
      </c>
      <c r="I230" s="264"/>
      <c r="J230" s="260"/>
      <c r="K230" s="260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179</v>
      </c>
      <c r="AU230" s="269" t="s">
        <v>95</v>
      </c>
      <c r="AV230" s="13" t="s">
        <v>89</v>
      </c>
      <c r="AW230" s="13" t="s">
        <v>35</v>
      </c>
      <c r="AX230" s="13" t="s">
        <v>82</v>
      </c>
      <c r="AY230" s="269" t="s">
        <v>169</v>
      </c>
    </row>
    <row r="231" spans="1:51" s="13" customFormat="1" ht="12">
      <c r="A231" s="13"/>
      <c r="B231" s="259"/>
      <c r="C231" s="260"/>
      <c r="D231" s="261" t="s">
        <v>179</v>
      </c>
      <c r="E231" s="262" t="s">
        <v>1</v>
      </c>
      <c r="F231" s="263" t="s">
        <v>375</v>
      </c>
      <c r="G231" s="260"/>
      <c r="H231" s="262" t="s">
        <v>1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179</v>
      </c>
      <c r="AU231" s="269" t="s">
        <v>95</v>
      </c>
      <c r="AV231" s="13" t="s">
        <v>89</v>
      </c>
      <c r="AW231" s="13" t="s">
        <v>35</v>
      </c>
      <c r="AX231" s="13" t="s">
        <v>82</v>
      </c>
      <c r="AY231" s="269" t="s">
        <v>169</v>
      </c>
    </row>
    <row r="232" spans="1:51" s="14" customFormat="1" ht="12">
      <c r="A232" s="14"/>
      <c r="B232" s="270"/>
      <c r="C232" s="271"/>
      <c r="D232" s="261" t="s">
        <v>179</v>
      </c>
      <c r="E232" s="272" t="s">
        <v>1</v>
      </c>
      <c r="F232" s="273" t="s">
        <v>2544</v>
      </c>
      <c r="G232" s="271"/>
      <c r="H232" s="274">
        <v>7.597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179</v>
      </c>
      <c r="AU232" s="280" t="s">
        <v>95</v>
      </c>
      <c r="AV232" s="14" t="s">
        <v>95</v>
      </c>
      <c r="AW232" s="14" t="s">
        <v>35</v>
      </c>
      <c r="AX232" s="14" t="s">
        <v>82</v>
      </c>
      <c r="AY232" s="280" t="s">
        <v>169</v>
      </c>
    </row>
    <row r="233" spans="1:51" s="15" customFormat="1" ht="12">
      <c r="A233" s="15"/>
      <c r="B233" s="281"/>
      <c r="C233" s="282"/>
      <c r="D233" s="261" t="s">
        <v>179</v>
      </c>
      <c r="E233" s="283" t="s">
        <v>1</v>
      </c>
      <c r="F233" s="284" t="s">
        <v>183</v>
      </c>
      <c r="G233" s="282"/>
      <c r="H233" s="285">
        <v>7.597</v>
      </c>
      <c r="I233" s="286"/>
      <c r="J233" s="282"/>
      <c r="K233" s="282"/>
      <c r="L233" s="287"/>
      <c r="M233" s="288"/>
      <c r="N233" s="289"/>
      <c r="O233" s="289"/>
      <c r="P233" s="289"/>
      <c r="Q233" s="289"/>
      <c r="R233" s="289"/>
      <c r="S233" s="289"/>
      <c r="T233" s="290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1" t="s">
        <v>179</v>
      </c>
      <c r="AU233" s="291" t="s">
        <v>95</v>
      </c>
      <c r="AV233" s="15" t="s">
        <v>177</v>
      </c>
      <c r="AW233" s="15" t="s">
        <v>35</v>
      </c>
      <c r="AX233" s="15" t="s">
        <v>89</v>
      </c>
      <c r="AY233" s="291" t="s">
        <v>169</v>
      </c>
    </row>
    <row r="234" spans="1:65" s="2" customFormat="1" ht="21.75" customHeight="1">
      <c r="A234" s="39"/>
      <c r="B234" s="40"/>
      <c r="C234" s="246" t="s">
        <v>385</v>
      </c>
      <c r="D234" s="246" t="s">
        <v>172</v>
      </c>
      <c r="E234" s="247" t="s">
        <v>380</v>
      </c>
      <c r="F234" s="248" t="s">
        <v>381</v>
      </c>
      <c r="G234" s="249" t="s">
        <v>191</v>
      </c>
      <c r="H234" s="250">
        <v>4.558</v>
      </c>
      <c r="I234" s="251"/>
      <c r="J234" s="252">
        <f>ROUND(I234*H234,2)</f>
        <v>0</v>
      </c>
      <c r="K234" s="248" t="s">
        <v>176</v>
      </c>
      <c r="L234" s="45"/>
      <c r="M234" s="253" t="s">
        <v>1</v>
      </c>
      <c r="N234" s="254" t="s">
        <v>48</v>
      </c>
      <c r="O234" s="92"/>
      <c r="P234" s="255">
        <f>O234*H234</f>
        <v>0</v>
      </c>
      <c r="Q234" s="255">
        <v>2.45329</v>
      </c>
      <c r="R234" s="255">
        <f>Q234*H234</f>
        <v>11.182095819999999</v>
      </c>
      <c r="S234" s="255">
        <v>0</v>
      </c>
      <c r="T234" s="25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7" t="s">
        <v>177</v>
      </c>
      <c r="AT234" s="257" t="s">
        <v>172</v>
      </c>
      <c r="AU234" s="257" t="s">
        <v>95</v>
      </c>
      <c r="AY234" s="18" t="s">
        <v>169</v>
      </c>
      <c r="BE234" s="258">
        <f>IF(N234="základní",J234,0)</f>
        <v>0</v>
      </c>
      <c r="BF234" s="258">
        <f>IF(N234="snížená",J234,0)</f>
        <v>0</v>
      </c>
      <c r="BG234" s="258">
        <f>IF(N234="zákl. přenesená",J234,0)</f>
        <v>0</v>
      </c>
      <c r="BH234" s="258">
        <f>IF(N234="sníž. přenesená",J234,0)</f>
        <v>0</v>
      </c>
      <c r="BI234" s="258">
        <f>IF(N234="nulová",J234,0)</f>
        <v>0</v>
      </c>
      <c r="BJ234" s="18" t="s">
        <v>95</v>
      </c>
      <c r="BK234" s="258">
        <f>ROUND(I234*H234,2)</f>
        <v>0</v>
      </c>
      <c r="BL234" s="18" t="s">
        <v>177</v>
      </c>
      <c r="BM234" s="257" t="s">
        <v>2545</v>
      </c>
    </row>
    <row r="235" spans="1:51" s="13" customFormat="1" ht="12">
      <c r="A235" s="13"/>
      <c r="B235" s="259"/>
      <c r="C235" s="260"/>
      <c r="D235" s="261" t="s">
        <v>179</v>
      </c>
      <c r="E235" s="262" t="s">
        <v>1</v>
      </c>
      <c r="F235" s="263" t="s">
        <v>180</v>
      </c>
      <c r="G235" s="260"/>
      <c r="H235" s="262" t="s">
        <v>1</v>
      </c>
      <c r="I235" s="264"/>
      <c r="J235" s="260"/>
      <c r="K235" s="260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179</v>
      </c>
      <c r="AU235" s="269" t="s">
        <v>95</v>
      </c>
      <c r="AV235" s="13" t="s">
        <v>89</v>
      </c>
      <c r="AW235" s="13" t="s">
        <v>35</v>
      </c>
      <c r="AX235" s="13" t="s">
        <v>82</v>
      </c>
      <c r="AY235" s="269" t="s">
        <v>169</v>
      </c>
    </row>
    <row r="236" spans="1:51" s="13" customFormat="1" ht="12">
      <c r="A236" s="13"/>
      <c r="B236" s="259"/>
      <c r="C236" s="260"/>
      <c r="D236" s="261" t="s">
        <v>179</v>
      </c>
      <c r="E236" s="262" t="s">
        <v>1</v>
      </c>
      <c r="F236" s="263" t="s">
        <v>383</v>
      </c>
      <c r="G236" s="260"/>
      <c r="H236" s="262" t="s">
        <v>1</v>
      </c>
      <c r="I236" s="264"/>
      <c r="J236" s="260"/>
      <c r="K236" s="260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179</v>
      </c>
      <c r="AU236" s="269" t="s">
        <v>95</v>
      </c>
      <c r="AV236" s="13" t="s">
        <v>89</v>
      </c>
      <c r="AW236" s="13" t="s">
        <v>35</v>
      </c>
      <c r="AX236" s="13" t="s">
        <v>82</v>
      </c>
      <c r="AY236" s="269" t="s">
        <v>169</v>
      </c>
    </row>
    <row r="237" spans="1:51" s="14" customFormat="1" ht="12">
      <c r="A237" s="14"/>
      <c r="B237" s="270"/>
      <c r="C237" s="271"/>
      <c r="D237" s="261" t="s">
        <v>179</v>
      </c>
      <c r="E237" s="272" t="s">
        <v>1</v>
      </c>
      <c r="F237" s="273" t="s">
        <v>2546</v>
      </c>
      <c r="G237" s="271"/>
      <c r="H237" s="274">
        <v>4.558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179</v>
      </c>
      <c r="AU237" s="280" t="s">
        <v>95</v>
      </c>
      <c r="AV237" s="14" t="s">
        <v>95</v>
      </c>
      <c r="AW237" s="14" t="s">
        <v>35</v>
      </c>
      <c r="AX237" s="14" t="s">
        <v>82</v>
      </c>
      <c r="AY237" s="280" t="s">
        <v>169</v>
      </c>
    </row>
    <row r="238" spans="1:51" s="15" customFormat="1" ht="12">
      <c r="A238" s="15"/>
      <c r="B238" s="281"/>
      <c r="C238" s="282"/>
      <c r="D238" s="261" t="s">
        <v>179</v>
      </c>
      <c r="E238" s="283" t="s">
        <v>1</v>
      </c>
      <c r="F238" s="284" t="s">
        <v>183</v>
      </c>
      <c r="G238" s="282"/>
      <c r="H238" s="285">
        <v>4.558</v>
      </c>
      <c r="I238" s="286"/>
      <c r="J238" s="282"/>
      <c r="K238" s="282"/>
      <c r="L238" s="287"/>
      <c r="M238" s="288"/>
      <c r="N238" s="289"/>
      <c r="O238" s="289"/>
      <c r="P238" s="289"/>
      <c r="Q238" s="289"/>
      <c r="R238" s="289"/>
      <c r="S238" s="289"/>
      <c r="T238" s="290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1" t="s">
        <v>179</v>
      </c>
      <c r="AU238" s="291" t="s">
        <v>95</v>
      </c>
      <c r="AV238" s="15" t="s">
        <v>177</v>
      </c>
      <c r="AW238" s="15" t="s">
        <v>35</v>
      </c>
      <c r="AX238" s="15" t="s">
        <v>89</v>
      </c>
      <c r="AY238" s="291" t="s">
        <v>169</v>
      </c>
    </row>
    <row r="239" spans="1:65" s="2" customFormat="1" ht="16.5" customHeight="1">
      <c r="A239" s="39"/>
      <c r="B239" s="40"/>
      <c r="C239" s="246" t="s">
        <v>7</v>
      </c>
      <c r="D239" s="246" t="s">
        <v>172</v>
      </c>
      <c r="E239" s="247" t="s">
        <v>386</v>
      </c>
      <c r="F239" s="248" t="s">
        <v>387</v>
      </c>
      <c r="G239" s="249" t="s">
        <v>337</v>
      </c>
      <c r="H239" s="250">
        <v>7.47</v>
      </c>
      <c r="I239" s="251"/>
      <c r="J239" s="252">
        <f>ROUND(I239*H239,2)</f>
        <v>0</v>
      </c>
      <c r="K239" s="248" t="s">
        <v>176</v>
      </c>
      <c r="L239" s="45"/>
      <c r="M239" s="253" t="s">
        <v>1</v>
      </c>
      <c r="N239" s="254" t="s">
        <v>48</v>
      </c>
      <c r="O239" s="92"/>
      <c r="P239" s="255">
        <f>O239*H239</f>
        <v>0</v>
      </c>
      <c r="Q239" s="255">
        <v>0.00247</v>
      </c>
      <c r="R239" s="255">
        <f>Q239*H239</f>
        <v>0.0184509</v>
      </c>
      <c r="S239" s="255">
        <v>0</v>
      </c>
      <c r="T239" s="256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7" t="s">
        <v>177</v>
      </c>
      <c r="AT239" s="257" t="s">
        <v>172</v>
      </c>
      <c r="AU239" s="257" t="s">
        <v>95</v>
      </c>
      <c r="AY239" s="18" t="s">
        <v>169</v>
      </c>
      <c r="BE239" s="258">
        <f>IF(N239="základní",J239,0)</f>
        <v>0</v>
      </c>
      <c r="BF239" s="258">
        <f>IF(N239="snížená",J239,0)</f>
        <v>0</v>
      </c>
      <c r="BG239" s="258">
        <f>IF(N239="zákl. přenesená",J239,0)</f>
        <v>0</v>
      </c>
      <c r="BH239" s="258">
        <f>IF(N239="sníž. přenesená",J239,0)</f>
        <v>0</v>
      </c>
      <c r="BI239" s="258">
        <f>IF(N239="nulová",J239,0)</f>
        <v>0</v>
      </c>
      <c r="BJ239" s="18" t="s">
        <v>95</v>
      </c>
      <c r="BK239" s="258">
        <f>ROUND(I239*H239,2)</f>
        <v>0</v>
      </c>
      <c r="BL239" s="18" t="s">
        <v>177</v>
      </c>
      <c r="BM239" s="257" t="s">
        <v>2547</v>
      </c>
    </row>
    <row r="240" spans="1:51" s="13" customFormat="1" ht="12">
      <c r="A240" s="13"/>
      <c r="B240" s="259"/>
      <c r="C240" s="260"/>
      <c r="D240" s="261" t="s">
        <v>179</v>
      </c>
      <c r="E240" s="262" t="s">
        <v>1</v>
      </c>
      <c r="F240" s="263" t="s">
        <v>180</v>
      </c>
      <c r="G240" s="260"/>
      <c r="H240" s="262" t="s">
        <v>1</v>
      </c>
      <c r="I240" s="264"/>
      <c r="J240" s="260"/>
      <c r="K240" s="260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179</v>
      </c>
      <c r="AU240" s="269" t="s">
        <v>95</v>
      </c>
      <c r="AV240" s="13" t="s">
        <v>89</v>
      </c>
      <c r="AW240" s="13" t="s">
        <v>35</v>
      </c>
      <c r="AX240" s="13" t="s">
        <v>82</v>
      </c>
      <c r="AY240" s="269" t="s">
        <v>169</v>
      </c>
    </row>
    <row r="241" spans="1:51" s="13" customFormat="1" ht="12">
      <c r="A241" s="13"/>
      <c r="B241" s="259"/>
      <c r="C241" s="260"/>
      <c r="D241" s="261" t="s">
        <v>179</v>
      </c>
      <c r="E241" s="262" t="s">
        <v>1</v>
      </c>
      <c r="F241" s="263" t="s">
        <v>389</v>
      </c>
      <c r="G241" s="260"/>
      <c r="H241" s="262" t="s">
        <v>1</v>
      </c>
      <c r="I241" s="264"/>
      <c r="J241" s="260"/>
      <c r="K241" s="260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179</v>
      </c>
      <c r="AU241" s="269" t="s">
        <v>95</v>
      </c>
      <c r="AV241" s="13" t="s">
        <v>89</v>
      </c>
      <c r="AW241" s="13" t="s">
        <v>35</v>
      </c>
      <c r="AX241" s="13" t="s">
        <v>82</v>
      </c>
      <c r="AY241" s="269" t="s">
        <v>169</v>
      </c>
    </row>
    <row r="242" spans="1:51" s="14" customFormat="1" ht="12">
      <c r="A242" s="14"/>
      <c r="B242" s="270"/>
      <c r="C242" s="271"/>
      <c r="D242" s="261" t="s">
        <v>179</v>
      </c>
      <c r="E242" s="272" t="s">
        <v>1</v>
      </c>
      <c r="F242" s="273" t="s">
        <v>2548</v>
      </c>
      <c r="G242" s="271"/>
      <c r="H242" s="274">
        <v>7.47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0" t="s">
        <v>179</v>
      </c>
      <c r="AU242" s="280" t="s">
        <v>95</v>
      </c>
      <c r="AV242" s="14" t="s">
        <v>95</v>
      </c>
      <c r="AW242" s="14" t="s">
        <v>35</v>
      </c>
      <c r="AX242" s="14" t="s">
        <v>82</v>
      </c>
      <c r="AY242" s="280" t="s">
        <v>169</v>
      </c>
    </row>
    <row r="243" spans="1:51" s="15" customFormat="1" ht="12">
      <c r="A243" s="15"/>
      <c r="B243" s="281"/>
      <c r="C243" s="282"/>
      <c r="D243" s="261" t="s">
        <v>179</v>
      </c>
      <c r="E243" s="283" t="s">
        <v>1</v>
      </c>
      <c r="F243" s="284" t="s">
        <v>183</v>
      </c>
      <c r="G243" s="282"/>
      <c r="H243" s="285">
        <v>7.47</v>
      </c>
      <c r="I243" s="286"/>
      <c r="J243" s="282"/>
      <c r="K243" s="282"/>
      <c r="L243" s="287"/>
      <c r="M243" s="288"/>
      <c r="N243" s="289"/>
      <c r="O243" s="289"/>
      <c r="P243" s="289"/>
      <c r="Q243" s="289"/>
      <c r="R243" s="289"/>
      <c r="S243" s="289"/>
      <c r="T243" s="290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1" t="s">
        <v>179</v>
      </c>
      <c r="AU243" s="291" t="s">
        <v>95</v>
      </c>
      <c r="AV243" s="15" t="s">
        <v>177</v>
      </c>
      <c r="AW243" s="15" t="s">
        <v>35</v>
      </c>
      <c r="AX243" s="15" t="s">
        <v>89</v>
      </c>
      <c r="AY243" s="291" t="s">
        <v>169</v>
      </c>
    </row>
    <row r="244" spans="1:65" s="2" customFormat="1" ht="16.5" customHeight="1">
      <c r="A244" s="39"/>
      <c r="B244" s="40"/>
      <c r="C244" s="246" t="s">
        <v>394</v>
      </c>
      <c r="D244" s="246" t="s">
        <v>172</v>
      </c>
      <c r="E244" s="247" t="s">
        <v>391</v>
      </c>
      <c r="F244" s="248" t="s">
        <v>392</v>
      </c>
      <c r="G244" s="249" t="s">
        <v>337</v>
      </c>
      <c r="H244" s="250">
        <v>7.47</v>
      </c>
      <c r="I244" s="251"/>
      <c r="J244" s="252">
        <f>ROUND(I244*H244,2)</f>
        <v>0</v>
      </c>
      <c r="K244" s="248" t="s">
        <v>176</v>
      </c>
      <c r="L244" s="45"/>
      <c r="M244" s="253" t="s">
        <v>1</v>
      </c>
      <c r="N244" s="254" t="s">
        <v>48</v>
      </c>
      <c r="O244" s="92"/>
      <c r="P244" s="255">
        <f>O244*H244</f>
        <v>0</v>
      </c>
      <c r="Q244" s="255">
        <v>0</v>
      </c>
      <c r="R244" s="255">
        <f>Q244*H244</f>
        <v>0</v>
      </c>
      <c r="S244" s="255">
        <v>0</v>
      </c>
      <c r="T244" s="25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7" t="s">
        <v>177</v>
      </c>
      <c r="AT244" s="257" t="s">
        <v>172</v>
      </c>
      <c r="AU244" s="257" t="s">
        <v>95</v>
      </c>
      <c r="AY244" s="18" t="s">
        <v>169</v>
      </c>
      <c r="BE244" s="258">
        <f>IF(N244="základní",J244,0)</f>
        <v>0</v>
      </c>
      <c r="BF244" s="258">
        <f>IF(N244="snížená",J244,0)</f>
        <v>0</v>
      </c>
      <c r="BG244" s="258">
        <f>IF(N244="zákl. přenesená",J244,0)</f>
        <v>0</v>
      </c>
      <c r="BH244" s="258">
        <f>IF(N244="sníž. přenesená",J244,0)</f>
        <v>0</v>
      </c>
      <c r="BI244" s="258">
        <f>IF(N244="nulová",J244,0)</f>
        <v>0</v>
      </c>
      <c r="BJ244" s="18" t="s">
        <v>95</v>
      </c>
      <c r="BK244" s="258">
        <f>ROUND(I244*H244,2)</f>
        <v>0</v>
      </c>
      <c r="BL244" s="18" t="s">
        <v>177</v>
      </c>
      <c r="BM244" s="257" t="s">
        <v>2549</v>
      </c>
    </row>
    <row r="245" spans="1:65" s="2" customFormat="1" ht="21.75" customHeight="1">
      <c r="A245" s="39"/>
      <c r="B245" s="40"/>
      <c r="C245" s="246" t="s">
        <v>400</v>
      </c>
      <c r="D245" s="246" t="s">
        <v>172</v>
      </c>
      <c r="E245" s="247" t="s">
        <v>395</v>
      </c>
      <c r="F245" s="248" t="s">
        <v>396</v>
      </c>
      <c r="G245" s="249" t="s">
        <v>199</v>
      </c>
      <c r="H245" s="250">
        <v>0.292</v>
      </c>
      <c r="I245" s="251"/>
      <c r="J245" s="252">
        <f>ROUND(I245*H245,2)</f>
        <v>0</v>
      </c>
      <c r="K245" s="248" t="s">
        <v>176</v>
      </c>
      <c r="L245" s="45"/>
      <c r="M245" s="253" t="s">
        <v>1</v>
      </c>
      <c r="N245" s="254" t="s">
        <v>48</v>
      </c>
      <c r="O245" s="92"/>
      <c r="P245" s="255">
        <f>O245*H245</f>
        <v>0</v>
      </c>
      <c r="Q245" s="255">
        <v>1.06277</v>
      </c>
      <c r="R245" s="255">
        <f>Q245*H245</f>
        <v>0.31032884</v>
      </c>
      <c r="S245" s="255">
        <v>0</v>
      </c>
      <c r="T245" s="256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7" t="s">
        <v>177</v>
      </c>
      <c r="AT245" s="257" t="s">
        <v>172</v>
      </c>
      <c r="AU245" s="257" t="s">
        <v>95</v>
      </c>
      <c r="AY245" s="18" t="s">
        <v>169</v>
      </c>
      <c r="BE245" s="258">
        <f>IF(N245="základní",J245,0)</f>
        <v>0</v>
      </c>
      <c r="BF245" s="258">
        <f>IF(N245="snížená",J245,0)</f>
        <v>0</v>
      </c>
      <c r="BG245" s="258">
        <f>IF(N245="zákl. přenesená",J245,0)</f>
        <v>0</v>
      </c>
      <c r="BH245" s="258">
        <f>IF(N245="sníž. přenesená",J245,0)</f>
        <v>0</v>
      </c>
      <c r="BI245" s="258">
        <f>IF(N245="nulová",J245,0)</f>
        <v>0</v>
      </c>
      <c r="BJ245" s="18" t="s">
        <v>95</v>
      </c>
      <c r="BK245" s="258">
        <f>ROUND(I245*H245,2)</f>
        <v>0</v>
      </c>
      <c r="BL245" s="18" t="s">
        <v>177</v>
      </c>
      <c r="BM245" s="257" t="s">
        <v>2550</v>
      </c>
    </row>
    <row r="246" spans="1:51" s="13" customFormat="1" ht="12">
      <c r="A246" s="13"/>
      <c r="B246" s="259"/>
      <c r="C246" s="260"/>
      <c r="D246" s="261" t="s">
        <v>179</v>
      </c>
      <c r="E246" s="262" t="s">
        <v>1</v>
      </c>
      <c r="F246" s="263" t="s">
        <v>180</v>
      </c>
      <c r="G246" s="260"/>
      <c r="H246" s="262" t="s">
        <v>1</v>
      </c>
      <c r="I246" s="264"/>
      <c r="J246" s="260"/>
      <c r="K246" s="260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179</v>
      </c>
      <c r="AU246" s="269" t="s">
        <v>95</v>
      </c>
      <c r="AV246" s="13" t="s">
        <v>89</v>
      </c>
      <c r="AW246" s="13" t="s">
        <v>35</v>
      </c>
      <c r="AX246" s="13" t="s">
        <v>82</v>
      </c>
      <c r="AY246" s="269" t="s">
        <v>169</v>
      </c>
    </row>
    <row r="247" spans="1:51" s="13" customFormat="1" ht="12">
      <c r="A247" s="13"/>
      <c r="B247" s="259"/>
      <c r="C247" s="260"/>
      <c r="D247" s="261" t="s">
        <v>179</v>
      </c>
      <c r="E247" s="262" t="s">
        <v>1</v>
      </c>
      <c r="F247" s="263" t="s">
        <v>2551</v>
      </c>
      <c r="G247" s="260"/>
      <c r="H247" s="262" t="s">
        <v>1</v>
      </c>
      <c r="I247" s="264"/>
      <c r="J247" s="260"/>
      <c r="K247" s="260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179</v>
      </c>
      <c r="AU247" s="269" t="s">
        <v>95</v>
      </c>
      <c r="AV247" s="13" t="s">
        <v>89</v>
      </c>
      <c r="AW247" s="13" t="s">
        <v>35</v>
      </c>
      <c r="AX247" s="13" t="s">
        <v>82</v>
      </c>
      <c r="AY247" s="269" t="s">
        <v>169</v>
      </c>
    </row>
    <row r="248" spans="1:51" s="14" customFormat="1" ht="12">
      <c r="A248" s="14"/>
      <c r="B248" s="270"/>
      <c r="C248" s="271"/>
      <c r="D248" s="261" t="s">
        <v>179</v>
      </c>
      <c r="E248" s="272" t="s">
        <v>1</v>
      </c>
      <c r="F248" s="273" t="s">
        <v>2552</v>
      </c>
      <c r="G248" s="271"/>
      <c r="H248" s="274">
        <v>0.292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179</v>
      </c>
      <c r="AU248" s="280" t="s">
        <v>95</v>
      </c>
      <c r="AV248" s="14" t="s">
        <v>95</v>
      </c>
      <c r="AW248" s="14" t="s">
        <v>35</v>
      </c>
      <c r="AX248" s="14" t="s">
        <v>82</v>
      </c>
      <c r="AY248" s="280" t="s">
        <v>169</v>
      </c>
    </row>
    <row r="249" spans="1:51" s="15" customFormat="1" ht="12">
      <c r="A249" s="15"/>
      <c r="B249" s="281"/>
      <c r="C249" s="282"/>
      <c r="D249" s="261" t="s">
        <v>179</v>
      </c>
      <c r="E249" s="283" t="s">
        <v>1</v>
      </c>
      <c r="F249" s="284" t="s">
        <v>183</v>
      </c>
      <c r="G249" s="282"/>
      <c r="H249" s="285">
        <v>0.292</v>
      </c>
      <c r="I249" s="286"/>
      <c r="J249" s="282"/>
      <c r="K249" s="282"/>
      <c r="L249" s="287"/>
      <c r="M249" s="288"/>
      <c r="N249" s="289"/>
      <c r="O249" s="289"/>
      <c r="P249" s="289"/>
      <c r="Q249" s="289"/>
      <c r="R249" s="289"/>
      <c r="S249" s="289"/>
      <c r="T249" s="290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1" t="s">
        <v>179</v>
      </c>
      <c r="AU249" s="291" t="s">
        <v>95</v>
      </c>
      <c r="AV249" s="15" t="s">
        <v>177</v>
      </c>
      <c r="AW249" s="15" t="s">
        <v>35</v>
      </c>
      <c r="AX249" s="15" t="s">
        <v>89</v>
      </c>
      <c r="AY249" s="291" t="s">
        <v>169</v>
      </c>
    </row>
    <row r="250" spans="1:63" s="12" customFormat="1" ht="22.8" customHeight="1">
      <c r="A250" s="12"/>
      <c r="B250" s="231"/>
      <c r="C250" s="232"/>
      <c r="D250" s="233" t="s">
        <v>81</v>
      </c>
      <c r="E250" s="244" t="s">
        <v>188</v>
      </c>
      <c r="F250" s="244" t="s">
        <v>405</v>
      </c>
      <c r="G250" s="232"/>
      <c r="H250" s="232"/>
      <c r="I250" s="235"/>
      <c r="J250" s="245">
        <f>BK250</f>
        <v>0</v>
      </c>
      <c r="K250" s="232"/>
      <c r="L250" s="236"/>
      <c r="M250" s="237"/>
      <c r="N250" s="238"/>
      <c r="O250" s="238"/>
      <c r="P250" s="239">
        <f>SUM(P251:P278)</f>
        <v>0</v>
      </c>
      <c r="Q250" s="238"/>
      <c r="R250" s="239">
        <f>SUM(R251:R278)</f>
        <v>12.9761691</v>
      </c>
      <c r="S250" s="238"/>
      <c r="T250" s="240">
        <f>SUM(T251:T278)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41" t="s">
        <v>89</v>
      </c>
      <c r="AT250" s="242" t="s">
        <v>81</v>
      </c>
      <c r="AU250" s="242" t="s">
        <v>89</v>
      </c>
      <c r="AY250" s="241" t="s">
        <v>169</v>
      </c>
      <c r="BK250" s="243">
        <f>SUM(BK251:BK278)</f>
        <v>0</v>
      </c>
    </row>
    <row r="251" spans="1:65" s="2" customFormat="1" ht="33" customHeight="1">
      <c r="A251" s="39"/>
      <c r="B251" s="40"/>
      <c r="C251" s="246" t="s">
        <v>406</v>
      </c>
      <c r="D251" s="246" t="s">
        <v>172</v>
      </c>
      <c r="E251" s="247" t="s">
        <v>426</v>
      </c>
      <c r="F251" s="248" t="s">
        <v>427</v>
      </c>
      <c r="G251" s="249" t="s">
        <v>337</v>
      </c>
      <c r="H251" s="250">
        <v>62.27</v>
      </c>
      <c r="I251" s="251"/>
      <c r="J251" s="252">
        <f>ROUND(I251*H251,2)</f>
        <v>0</v>
      </c>
      <c r="K251" s="248" t="s">
        <v>176</v>
      </c>
      <c r="L251" s="45"/>
      <c r="M251" s="253" t="s">
        <v>1</v>
      </c>
      <c r="N251" s="254" t="s">
        <v>48</v>
      </c>
      <c r="O251" s="92"/>
      <c r="P251" s="255">
        <f>O251*H251</f>
        <v>0</v>
      </c>
      <c r="Q251" s="255">
        <v>0.20133</v>
      </c>
      <c r="R251" s="255">
        <f>Q251*H251</f>
        <v>12.5368191</v>
      </c>
      <c r="S251" s="255">
        <v>0</v>
      </c>
      <c r="T251" s="25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7" t="s">
        <v>177</v>
      </c>
      <c r="AT251" s="257" t="s">
        <v>172</v>
      </c>
      <c r="AU251" s="257" t="s">
        <v>95</v>
      </c>
      <c r="AY251" s="18" t="s">
        <v>169</v>
      </c>
      <c r="BE251" s="258">
        <f>IF(N251="základní",J251,0)</f>
        <v>0</v>
      </c>
      <c r="BF251" s="258">
        <f>IF(N251="snížená",J251,0)</f>
        <v>0</v>
      </c>
      <c r="BG251" s="258">
        <f>IF(N251="zákl. přenesená",J251,0)</f>
        <v>0</v>
      </c>
      <c r="BH251" s="258">
        <f>IF(N251="sníž. přenesená",J251,0)</f>
        <v>0</v>
      </c>
      <c r="BI251" s="258">
        <f>IF(N251="nulová",J251,0)</f>
        <v>0</v>
      </c>
      <c r="BJ251" s="18" t="s">
        <v>95</v>
      </c>
      <c r="BK251" s="258">
        <f>ROUND(I251*H251,2)</f>
        <v>0</v>
      </c>
      <c r="BL251" s="18" t="s">
        <v>177</v>
      </c>
      <c r="BM251" s="257" t="s">
        <v>2553</v>
      </c>
    </row>
    <row r="252" spans="1:51" s="13" customFormat="1" ht="12">
      <c r="A252" s="13"/>
      <c r="B252" s="259"/>
      <c r="C252" s="260"/>
      <c r="D252" s="261" t="s">
        <v>179</v>
      </c>
      <c r="E252" s="262" t="s">
        <v>1</v>
      </c>
      <c r="F252" s="263" t="s">
        <v>180</v>
      </c>
      <c r="G252" s="260"/>
      <c r="H252" s="262" t="s">
        <v>1</v>
      </c>
      <c r="I252" s="264"/>
      <c r="J252" s="260"/>
      <c r="K252" s="260"/>
      <c r="L252" s="265"/>
      <c r="M252" s="266"/>
      <c r="N252" s="267"/>
      <c r="O252" s="267"/>
      <c r="P252" s="267"/>
      <c r="Q252" s="267"/>
      <c r="R252" s="267"/>
      <c r="S252" s="267"/>
      <c r="T252" s="26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9" t="s">
        <v>179</v>
      </c>
      <c r="AU252" s="269" t="s">
        <v>95</v>
      </c>
      <c r="AV252" s="13" t="s">
        <v>89</v>
      </c>
      <c r="AW252" s="13" t="s">
        <v>35</v>
      </c>
      <c r="AX252" s="13" t="s">
        <v>82</v>
      </c>
      <c r="AY252" s="269" t="s">
        <v>169</v>
      </c>
    </row>
    <row r="253" spans="1:51" s="13" customFormat="1" ht="12">
      <c r="A253" s="13"/>
      <c r="B253" s="259"/>
      <c r="C253" s="260"/>
      <c r="D253" s="261" t="s">
        <v>179</v>
      </c>
      <c r="E253" s="262" t="s">
        <v>1</v>
      </c>
      <c r="F253" s="263" t="s">
        <v>410</v>
      </c>
      <c r="G253" s="260"/>
      <c r="H253" s="262" t="s">
        <v>1</v>
      </c>
      <c r="I253" s="264"/>
      <c r="J253" s="260"/>
      <c r="K253" s="260"/>
      <c r="L253" s="265"/>
      <c r="M253" s="266"/>
      <c r="N253" s="267"/>
      <c r="O253" s="267"/>
      <c r="P253" s="267"/>
      <c r="Q253" s="267"/>
      <c r="R253" s="267"/>
      <c r="S253" s="267"/>
      <c r="T253" s="26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9" t="s">
        <v>179</v>
      </c>
      <c r="AU253" s="269" t="s">
        <v>95</v>
      </c>
      <c r="AV253" s="13" t="s">
        <v>89</v>
      </c>
      <c r="AW253" s="13" t="s">
        <v>35</v>
      </c>
      <c r="AX253" s="13" t="s">
        <v>82</v>
      </c>
      <c r="AY253" s="269" t="s">
        <v>169</v>
      </c>
    </row>
    <row r="254" spans="1:51" s="14" customFormat="1" ht="12">
      <c r="A254" s="14"/>
      <c r="B254" s="270"/>
      <c r="C254" s="271"/>
      <c r="D254" s="261" t="s">
        <v>179</v>
      </c>
      <c r="E254" s="272" t="s">
        <v>1</v>
      </c>
      <c r="F254" s="273" t="s">
        <v>2554</v>
      </c>
      <c r="G254" s="271"/>
      <c r="H254" s="274">
        <v>68.475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179</v>
      </c>
      <c r="AU254" s="280" t="s">
        <v>95</v>
      </c>
      <c r="AV254" s="14" t="s">
        <v>95</v>
      </c>
      <c r="AW254" s="14" t="s">
        <v>35</v>
      </c>
      <c r="AX254" s="14" t="s">
        <v>82</v>
      </c>
      <c r="AY254" s="280" t="s">
        <v>169</v>
      </c>
    </row>
    <row r="255" spans="1:51" s="14" customFormat="1" ht="12">
      <c r="A255" s="14"/>
      <c r="B255" s="270"/>
      <c r="C255" s="271"/>
      <c r="D255" s="261" t="s">
        <v>179</v>
      </c>
      <c r="E255" s="272" t="s">
        <v>1</v>
      </c>
      <c r="F255" s="273" t="s">
        <v>2555</v>
      </c>
      <c r="G255" s="271"/>
      <c r="H255" s="274">
        <v>-12.43</v>
      </c>
      <c r="I255" s="275"/>
      <c r="J255" s="271"/>
      <c r="K255" s="271"/>
      <c r="L255" s="276"/>
      <c r="M255" s="277"/>
      <c r="N255" s="278"/>
      <c r="O255" s="278"/>
      <c r="P255" s="278"/>
      <c r="Q255" s="278"/>
      <c r="R255" s="278"/>
      <c r="S255" s="278"/>
      <c r="T255" s="27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0" t="s">
        <v>179</v>
      </c>
      <c r="AU255" s="280" t="s">
        <v>95</v>
      </c>
      <c r="AV255" s="14" t="s">
        <v>95</v>
      </c>
      <c r="AW255" s="14" t="s">
        <v>35</v>
      </c>
      <c r="AX255" s="14" t="s">
        <v>82</v>
      </c>
      <c r="AY255" s="280" t="s">
        <v>169</v>
      </c>
    </row>
    <row r="256" spans="1:51" s="13" customFormat="1" ht="12">
      <c r="A256" s="13"/>
      <c r="B256" s="259"/>
      <c r="C256" s="260"/>
      <c r="D256" s="261" t="s">
        <v>179</v>
      </c>
      <c r="E256" s="262" t="s">
        <v>1</v>
      </c>
      <c r="F256" s="263" t="s">
        <v>2556</v>
      </c>
      <c r="G256" s="260"/>
      <c r="H256" s="262" t="s">
        <v>1</v>
      </c>
      <c r="I256" s="264"/>
      <c r="J256" s="260"/>
      <c r="K256" s="260"/>
      <c r="L256" s="265"/>
      <c r="M256" s="266"/>
      <c r="N256" s="267"/>
      <c r="O256" s="267"/>
      <c r="P256" s="267"/>
      <c r="Q256" s="267"/>
      <c r="R256" s="267"/>
      <c r="S256" s="267"/>
      <c r="T256" s="26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9" t="s">
        <v>179</v>
      </c>
      <c r="AU256" s="269" t="s">
        <v>95</v>
      </c>
      <c r="AV256" s="13" t="s">
        <v>89</v>
      </c>
      <c r="AW256" s="13" t="s">
        <v>35</v>
      </c>
      <c r="AX256" s="13" t="s">
        <v>82</v>
      </c>
      <c r="AY256" s="269" t="s">
        <v>169</v>
      </c>
    </row>
    <row r="257" spans="1:51" s="14" customFormat="1" ht="12">
      <c r="A257" s="14"/>
      <c r="B257" s="270"/>
      <c r="C257" s="271"/>
      <c r="D257" s="261" t="s">
        <v>179</v>
      </c>
      <c r="E257" s="272" t="s">
        <v>1</v>
      </c>
      <c r="F257" s="273" t="s">
        <v>2557</v>
      </c>
      <c r="G257" s="271"/>
      <c r="H257" s="274">
        <v>6.225</v>
      </c>
      <c r="I257" s="275"/>
      <c r="J257" s="271"/>
      <c r="K257" s="271"/>
      <c r="L257" s="276"/>
      <c r="M257" s="277"/>
      <c r="N257" s="278"/>
      <c r="O257" s="278"/>
      <c r="P257" s="278"/>
      <c r="Q257" s="278"/>
      <c r="R257" s="278"/>
      <c r="S257" s="278"/>
      <c r="T257" s="27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0" t="s">
        <v>179</v>
      </c>
      <c r="AU257" s="280" t="s">
        <v>95</v>
      </c>
      <c r="AV257" s="14" t="s">
        <v>95</v>
      </c>
      <c r="AW257" s="14" t="s">
        <v>35</v>
      </c>
      <c r="AX257" s="14" t="s">
        <v>82</v>
      </c>
      <c r="AY257" s="280" t="s">
        <v>169</v>
      </c>
    </row>
    <row r="258" spans="1:51" s="15" customFormat="1" ht="12">
      <c r="A258" s="15"/>
      <c r="B258" s="281"/>
      <c r="C258" s="282"/>
      <c r="D258" s="261" t="s">
        <v>179</v>
      </c>
      <c r="E258" s="283" t="s">
        <v>1</v>
      </c>
      <c r="F258" s="284" t="s">
        <v>183</v>
      </c>
      <c r="G258" s="282"/>
      <c r="H258" s="285">
        <v>62.27</v>
      </c>
      <c r="I258" s="286"/>
      <c r="J258" s="282"/>
      <c r="K258" s="282"/>
      <c r="L258" s="287"/>
      <c r="M258" s="288"/>
      <c r="N258" s="289"/>
      <c r="O258" s="289"/>
      <c r="P258" s="289"/>
      <c r="Q258" s="289"/>
      <c r="R258" s="289"/>
      <c r="S258" s="289"/>
      <c r="T258" s="290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91" t="s">
        <v>179</v>
      </c>
      <c r="AU258" s="291" t="s">
        <v>95</v>
      </c>
      <c r="AV258" s="15" t="s">
        <v>177</v>
      </c>
      <c r="AW258" s="15" t="s">
        <v>35</v>
      </c>
      <c r="AX258" s="15" t="s">
        <v>89</v>
      </c>
      <c r="AY258" s="291" t="s">
        <v>169</v>
      </c>
    </row>
    <row r="259" spans="1:65" s="2" customFormat="1" ht="33" customHeight="1">
      <c r="A259" s="39"/>
      <c r="B259" s="40"/>
      <c r="C259" s="246" t="s">
        <v>417</v>
      </c>
      <c r="D259" s="246" t="s">
        <v>172</v>
      </c>
      <c r="E259" s="247" t="s">
        <v>446</v>
      </c>
      <c r="F259" s="248" t="s">
        <v>447</v>
      </c>
      <c r="G259" s="249" t="s">
        <v>186</v>
      </c>
      <c r="H259" s="250">
        <v>6</v>
      </c>
      <c r="I259" s="251"/>
      <c r="J259" s="252">
        <f>ROUND(I259*H259,2)</f>
        <v>0</v>
      </c>
      <c r="K259" s="248" t="s">
        <v>176</v>
      </c>
      <c r="L259" s="45"/>
      <c r="M259" s="253" t="s">
        <v>1</v>
      </c>
      <c r="N259" s="254" t="s">
        <v>48</v>
      </c>
      <c r="O259" s="92"/>
      <c r="P259" s="255">
        <f>O259*H259</f>
        <v>0</v>
      </c>
      <c r="Q259" s="255">
        <v>0.04555</v>
      </c>
      <c r="R259" s="255">
        <f>Q259*H259</f>
        <v>0.2733</v>
      </c>
      <c r="S259" s="255">
        <v>0</v>
      </c>
      <c r="T259" s="25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57" t="s">
        <v>177</v>
      </c>
      <c r="AT259" s="257" t="s">
        <v>172</v>
      </c>
      <c r="AU259" s="257" t="s">
        <v>95</v>
      </c>
      <c r="AY259" s="18" t="s">
        <v>169</v>
      </c>
      <c r="BE259" s="258">
        <f>IF(N259="základní",J259,0)</f>
        <v>0</v>
      </c>
      <c r="BF259" s="258">
        <f>IF(N259="snížená",J259,0)</f>
        <v>0</v>
      </c>
      <c r="BG259" s="258">
        <f>IF(N259="zákl. přenesená",J259,0)</f>
        <v>0</v>
      </c>
      <c r="BH259" s="258">
        <f>IF(N259="sníž. přenesená",J259,0)</f>
        <v>0</v>
      </c>
      <c r="BI259" s="258">
        <f>IF(N259="nulová",J259,0)</f>
        <v>0</v>
      </c>
      <c r="BJ259" s="18" t="s">
        <v>95</v>
      </c>
      <c r="BK259" s="258">
        <f>ROUND(I259*H259,2)</f>
        <v>0</v>
      </c>
      <c r="BL259" s="18" t="s">
        <v>177</v>
      </c>
      <c r="BM259" s="257" t="s">
        <v>2558</v>
      </c>
    </row>
    <row r="260" spans="1:51" s="13" customFormat="1" ht="12">
      <c r="A260" s="13"/>
      <c r="B260" s="259"/>
      <c r="C260" s="260"/>
      <c r="D260" s="261" t="s">
        <v>179</v>
      </c>
      <c r="E260" s="262" t="s">
        <v>1</v>
      </c>
      <c r="F260" s="263" t="s">
        <v>180</v>
      </c>
      <c r="G260" s="260"/>
      <c r="H260" s="262" t="s">
        <v>1</v>
      </c>
      <c r="I260" s="264"/>
      <c r="J260" s="260"/>
      <c r="K260" s="260"/>
      <c r="L260" s="265"/>
      <c r="M260" s="266"/>
      <c r="N260" s="267"/>
      <c r="O260" s="267"/>
      <c r="P260" s="267"/>
      <c r="Q260" s="267"/>
      <c r="R260" s="267"/>
      <c r="S260" s="267"/>
      <c r="T260" s="26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9" t="s">
        <v>179</v>
      </c>
      <c r="AU260" s="269" t="s">
        <v>95</v>
      </c>
      <c r="AV260" s="13" t="s">
        <v>89</v>
      </c>
      <c r="AW260" s="13" t="s">
        <v>35</v>
      </c>
      <c r="AX260" s="13" t="s">
        <v>82</v>
      </c>
      <c r="AY260" s="269" t="s">
        <v>169</v>
      </c>
    </row>
    <row r="261" spans="1:51" s="13" customFormat="1" ht="12">
      <c r="A261" s="13"/>
      <c r="B261" s="259"/>
      <c r="C261" s="260"/>
      <c r="D261" s="261" t="s">
        <v>179</v>
      </c>
      <c r="E261" s="262" t="s">
        <v>1</v>
      </c>
      <c r="F261" s="263" t="s">
        <v>440</v>
      </c>
      <c r="G261" s="260"/>
      <c r="H261" s="262" t="s">
        <v>1</v>
      </c>
      <c r="I261" s="264"/>
      <c r="J261" s="260"/>
      <c r="K261" s="260"/>
      <c r="L261" s="265"/>
      <c r="M261" s="266"/>
      <c r="N261" s="267"/>
      <c r="O261" s="267"/>
      <c r="P261" s="267"/>
      <c r="Q261" s="267"/>
      <c r="R261" s="267"/>
      <c r="S261" s="267"/>
      <c r="T261" s="26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9" t="s">
        <v>179</v>
      </c>
      <c r="AU261" s="269" t="s">
        <v>95</v>
      </c>
      <c r="AV261" s="13" t="s">
        <v>89</v>
      </c>
      <c r="AW261" s="13" t="s">
        <v>35</v>
      </c>
      <c r="AX261" s="13" t="s">
        <v>82</v>
      </c>
      <c r="AY261" s="269" t="s">
        <v>169</v>
      </c>
    </row>
    <row r="262" spans="1:51" s="13" customFormat="1" ht="12">
      <c r="A262" s="13"/>
      <c r="B262" s="259"/>
      <c r="C262" s="260"/>
      <c r="D262" s="261" t="s">
        <v>179</v>
      </c>
      <c r="E262" s="262" t="s">
        <v>1</v>
      </c>
      <c r="F262" s="263" t="s">
        <v>457</v>
      </c>
      <c r="G262" s="260"/>
      <c r="H262" s="262" t="s">
        <v>1</v>
      </c>
      <c r="I262" s="264"/>
      <c r="J262" s="260"/>
      <c r="K262" s="260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179</v>
      </c>
      <c r="AU262" s="269" t="s">
        <v>95</v>
      </c>
      <c r="AV262" s="13" t="s">
        <v>89</v>
      </c>
      <c r="AW262" s="13" t="s">
        <v>35</v>
      </c>
      <c r="AX262" s="13" t="s">
        <v>82</v>
      </c>
      <c r="AY262" s="269" t="s">
        <v>169</v>
      </c>
    </row>
    <row r="263" spans="1:51" s="14" customFormat="1" ht="12">
      <c r="A263" s="14"/>
      <c r="B263" s="270"/>
      <c r="C263" s="271"/>
      <c r="D263" s="261" t="s">
        <v>179</v>
      </c>
      <c r="E263" s="272" t="s">
        <v>1</v>
      </c>
      <c r="F263" s="273" t="s">
        <v>2559</v>
      </c>
      <c r="G263" s="271"/>
      <c r="H263" s="274">
        <v>6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179</v>
      </c>
      <c r="AU263" s="280" t="s">
        <v>95</v>
      </c>
      <c r="AV263" s="14" t="s">
        <v>95</v>
      </c>
      <c r="AW263" s="14" t="s">
        <v>35</v>
      </c>
      <c r="AX263" s="14" t="s">
        <v>82</v>
      </c>
      <c r="AY263" s="280" t="s">
        <v>169</v>
      </c>
    </row>
    <row r="264" spans="1:51" s="15" customFormat="1" ht="12">
      <c r="A264" s="15"/>
      <c r="B264" s="281"/>
      <c r="C264" s="282"/>
      <c r="D264" s="261" t="s">
        <v>179</v>
      </c>
      <c r="E264" s="283" t="s">
        <v>1</v>
      </c>
      <c r="F264" s="284" t="s">
        <v>183</v>
      </c>
      <c r="G264" s="282"/>
      <c r="H264" s="285">
        <v>6</v>
      </c>
      <c r="I264" s="286"/>
      <c r="J264" s="282"/>
      <c r="K264" s="282"/>
      <c r="L264" s="287"/>
      <c r="M264" s="288"/>
      <c r="N264" s="289"/>
      <c r="O264" s="289"/>
      <c r="P264" s="289"/>
      <c r="Q264" s="289"/>
      <c r="R264" s="289"/>
      <c r="S264" s="289"/>
      <c r="T264" s="290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1" t="s">
        <v>179</v>
      </c>
      <c r="AU264" s="291" t="s">
        <v>95</v>
      </c>
      <c r="AV264" s="15" t="s">
        <v>177</v>
      </c>
      <c r="AW264" s="15" t="s">
        <v>35</v>
      </c>
      <c r="AX264" s="15" t="s">
        <v>89</v>
      </c>
      <c r="AY264" s="291" t="s">
        <v>169</v>
      </c>
    </row>
    <row r="265" spans="1:65" s="2" customFormat="1" ht="33" customHeight="1">
      <c r="A265" s="39"/>
      <c r="B265" s="40"/>
      <c r="C265" s="246" t="s">
        <v>425</v>
      </c>
      <c r="D265" s="246" t="s">
        <v>172</v>
      </c>
      <c r="E265" s="247" t="s">
        <v>454</v>
      </c>
      <c r="F265" s="248" t="s">
        <v>455</v>
      </c>
      <c r="G265" s="249" t="s">
        <v>186</v>
      </c>
      <c r="H265" s="250">
        <v>3</v>
      </c>
      <c r="I265" s="251"/>
      <c r="J265" s="252">
        <f>ROUND(I265*H265,2)</f>
        <v>0</v>
      </c>
      <c r="K265" s="248" t="s">
        <v>176</v>
      </c>
      <c r="L265" s="45"/>
      <c r="M265" s="253" t="s">
        <v>1</v>
      </c>
      <c r="N265" s="254" t="s">
        <v>48</v>
      </c>
      <c r="O265" s="92"/>
      <c r="P265" s="255">
        <f>O265*H265</f>
        <v>0</v>
      </c>
      <c r="Q265" s="255">
        <v>0.05455</v>
      </c>
      <c r="R265" s="255">
        <f>Q265*H265</f>
        <v>0.16365000000000002</v>
      </c>
      <c r="S265" s="255">
        <v>0</v>
      </c>
      <c r="T265" s="256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7" t="s">
        <v>177</v>
      </c>
      <c r="AT265" s="257" t="s">
        <v>172</v>
      </c>
      <c r="AU265" s="257" t="s">
        <v>95</v>
      </c>
      <c r="AY265" s="18" t="s">
        <v>169</v>
      </c>
      <c r="BE265" s="258">
        <f>IF(N265="základní",J265,0)</f>
        <v>0</v>
      </c>
      <c r="BF265" s="258">
        <f>IF(N265="snížená",J265,0)</f>
        <v>0</v>
      </c>
      <c r="BG265" s="258">
        <f>IF(N265="zákl. přenesená",J265,0)</f>
        <v>0</v>
      </c>
      <c r="BH265" s="258">
        <f>IF(N265="sníž. přenesená",J265,0)</f>
        <v>0</v>
      </c>
      <c r="BI265" s="258">
        <f>IF(N265="nulová",J265,0)</f>
        <v>0</v>
      </c>
      <c r="BJ265" s="18" t="s">
        <v>95</v>
      </c>
      <c r="BK265" s="258">
        <f>ROUND(I265*H265,2)</f>
        <v>0</v>
      </c>
      <c r="BL265" s="18" t="s">
        <v>177</v>
      </c>
      <c r="BM265" s="257" t="s">
        <v>2560</v>
      </c>
    </row>
    <row r="266" spans="1:51" s="13" customFormat="1" ht="12">
      <c r="A266" s="13"/>
      <c r="B266" s="259"/>
      <c r="C266" s="260"/>
      <c r="D266" s="261" t="s">
        <v>179</v>
      </c>
      <c r="E266" s="262" t="s">
        <v>1</v>
      </c>
      <c r="F266" s="263" t="s">
        <v>180</v>
      </c>
      <c r="G266" s="260"/>
      <c r="H266" s="262" t="s">
        <v>1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179</v>
      </c>
      <c r="AU266" s="269" t="s">
        <v>95</v>
      </c>
      <c r="AV266" s="13" t="s">
        <v>89</v>
      </c>
      <c r="AW266" s="13" t="s">
        <v>35</v>
      </c>
      <c r="AX266" s="13" t="s">
        <v>82</v>
      </c>
      <c r="AY266" s="269" t="s">
        <v>169</v>
      </c>
    </row>
    <row r="267" spans="1:51" s="13" customFormat="1" ht="12">
      <c r="A267" s="13"/>
      <c r="B267" s="259"/>
      <c r="C267" s="260"/>
      <c r="D267" s="261" t="s">
        <v>179</v>
      </c>
      <c r="E267" s="262" t="s">
        <v>1</v>
      </c>
      <c r="F267" s="263" t="s">
        <v>440</v>
      </c>
      <c r="G267" s="260"/>
      <c r="H267" s="262" t="s">
        <v>1</v>
      </c>
      <c r="I267" s="264"/>
      <c r="J267" s="260"/>
      <c r="K267" s="260"/>
      <c r="L267" s="265"/>
      <c r="M267" s="266"/>
      <c r="N267" s="267"/>
      <c r="O267" s="267"/>
      <c r="P267" s="267"/>
      <c r="Q267" s="267"/>
      <c r="R267" s="267"/>
      <c r="S267" s="267"/>
      <c r="T267" s="26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9" t="s">
        <v>179</v>
      </c>
      <c r="AU267" s="269" t="s">
        <v>95</v>
      </c>
      <c r="AV267" s="13" t="s">
        <v>89</v>
      </c>
      <c r="AW267" s="13" t="s">
        <v>35</v>
      </c>
      <c r="AX267" s="13" t="s">
        <v>82</v>
      </c>
      <c r="AY267" s="269" t="s">
        <v>169</v>
      </c>
    </row>
    <row r="268" spans="1:51" s="13" customFormat="1" ht="12">
      <c r="A268" s="13"/>
      <c r="B268" s="259"/>
      <c r="C268" s="260"/>
      <c r="D268" s="261" t="s">
        <v>179</v>
      </c>
      <c r="E268" s="262" t="s">
        <v>1</v>
      </c>
      <c r="F268" s="263" t="s">
        <v>459</v>
      </c>
      <c r="G268" s="260"/>
      <c r="H268" s="262" t="s">
        <v>1</v>
      </c>
      <c r="I268" s="264"/>
      <c r="J268" s="260"/>
      <c r="K268" s="260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179</v>
      </c>
      <c r="AU268" s="269" t="s">
        <v>95</v>
      </c>
      <c r="AV268" s="13" t="s">
        <v>89</v>
      </c>
      <c r="AW268" s="13" t="s">
        <v>35</v>
      </c>
      <c r="AX268" s="13" t="s">
        <v>82</v>
      </c>
      <c r="AY268" s="269" t="s">
        <v>169</v>
      </c>
    </row>
    <row r="269" spans="1:51" s="14" customFormat="1" ht="12">
      <c r="A269" s="14"/>
      <c r="B269" s="270"/>
      <c r="C269" s="271"/>
      <c r="D269" s="261" t="s">
        <v>179</v>
      </c>
      <c r="E269" s="272" t="s">
        <v>1</v>
      </c>
      <c r="F269" s="273" t="s">
        <v>452</v>
      </c>
      <c r="G269" s="271"/>
      <c r="H269" s="274">
        <v>3</v>
      </c>
      <c r="I269" s="275"/>
      <c r="J269" s="271"/>
      <c r="K269" s="271"/>
      <c r="L269" s="276"/>
      <c r="M269" s="277"/>
      <c r="N269" s="278"/>
      <c r="O269" s="278"/>
      <c r="P269" s="278"/>
      <c r="Q269" s="278"/>
      <c r="R269" s="278"/>
      <c r="S269" s="278"/>
      <c r="T269" s="27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80" t="s">
        <v>179</v>
      </c>
      <c r="AU269" s="280" t="s">
        <v>95</v>
      </c>
      <c r="AV269" s="14" t="s">
        <v>95</v>
      </c>
      <c r="AW269" s="14" t="s">
        <v>35</v>
      </c>
      <c r="AX269" s="14" t="s">
        <v>82</v>
      </c>
      <c r="AY269" s="280" t="s">
        <v>169</v>
      </c>
    </row>
    <row r="270" spans="1:51" s="15" customFormat="1" ht="12">
      <c r="A270" s="15"/>
      <c r="B270" s="281"/>
      <c r="C270" s="282"/>
      <c r="D270" s="261" t="s">
        <v>179</v>
      </c>
      <c r="E270" s="283" t="s">
        <v>1</v>
      </c>
      <c r="F270" s="284" t="s">
        <v>183</v>
      </c>
      <c r="G270" s="282"/>
      <c r="H270" s="285">
        <v>3</v>
      </c>
      <c r="I270" s="286"/>
      <c r="J270" s="282"/>
      <c r="K270" s="282"/>
      <c r="L270" s="287"/>
      <c r="M270" s="288"/>
      <c r="N270" s="289"/>
      <c r="O270" s="289"/>
      <c r="P270" s="289"/>
      <c r="Q270" s="289"/>
      <c r="R270" s="289"/>
      <c r="S270" s="289"/>
      <c r="T270" s="290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91" t="s">
        <v>179</v>
      </c>
      <c r="AU270" s="291" t="s">
        <v>95</v>
      </c>
      <c r="AV270" s="15" t="s">
        <v>177</v>
      </c>
      <c r="AW270" s="15" t="s">
        <v>35</v>
      </c>
      <c r="AX270" s="15" t="s">
        <v>89</v>
      </c>
      <c r="AY270" s="291" t="s">
        <v>169</v>
      </c>
    </row>
    <row r="271" spans="1:65" s="2" customFormat="1" ht="21.75" customHeight="1">
      <c r="A271" s="39"/>
      <c r="B271" s="40"/>
      <c r="C271" s="246" t="s">
        <v>430</v>
      </c>
      <c r="D271" s="246" t="s">
        <v>172</v>
      </c>
      <c r="E271" s="247" t="s">
        <v>473</v>
      </c>
      <c r="F271" s="248" t="s">
        <v>474</v>
      </c>
      <c r="G271" s="249" t="s">
        <v>175</v>
      </c>
      <c r="H271" s="250">
        <v>4</v>
      </c>
      <c r="I271" s="251"/>
      <c r="J271" s="252">
        <f>ROUND(I271*H271,2)</f>
        <v>0</v>
      </c>
      <c r="K271" s="248" t="s">
        <v>176</v>
      </c>
      <c r="L271" s="45"/>
      <c r="M271" s="253" t="s">
        <v>1</v>
      </c>
      <c r="N271" s="254" t="s">
        <v>48</v>
      </c>
      <c r="O271" s="92"/>
      <c r="P271" s="255">
        <f>O271*H271</f>
        <v>0</v>
      </c>
      <c r="Q271" s="255">
        <v>0.0006</v>
      </c>
      <c r="R271" s="255">
        <f>Q271*H271</f>
        <v>0.0024</v>
      </c>
      <c r="S271" s="255">
        <v>0</v>
      </c>
      <c r="T271" s="25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57" t="s">
        <v>177</v>
      </c>
      <c r="AT271" s="257" t="s">
        <v>172</v>
      </c>
      <c r="AU271" s="257" t="s">
        <v>95</v>
      </c>
      <c r="AY271" s="18" t="s">
        <v>169</v>
      </c>
      <c r="BE271" s="258">
        <f>IF(N271="základní",J271,0)</f>
        <v>0</v>
      </c>
      <c r="BF271" s="258">
        <f>IF(N271="snížená",J271,0)</f>
        <v>0</v>
      </c>
      <c r="BG271" s="258">
        <f>IF(N271="zákl. přenesená",J271,0)</f>
        <v>0</v>
      </c>
      <c r="BH271" s="258">
        <f>IF(N271="sníž. přenesená",J271,0)</f>
        <v>0</v>
      </c>
      <c r="BI271" s="258">
        <f>IF(N271="nulová",J271,0)</f>
        <v>0</v>
      </c>
      <c r="BJ271" s="18" t="s">
        <v>95</v>
      </c>
      <c r="BK271" s="258">
        <f>ROUND(I271*H271,2)</f>
        <v>0</v>
      </c>
      <c r="BL271" s="18" t="s">
        <v>177</v>
      </c>
      <c r="BM271" s="257" t="s">
        <v>2561</v>
      </c>
    </row>
    <row r="272" spans="1:51" s="13" customFormat="1" ht="12">
      <c r="A272" s="13"/>
      <c r="B272" s="259"/>
      <c r="C272" s="260"/>
      <c r="D272" s="261" t="s">
        <v>179</v>
      </c>
      <c r="E272" s="262" t="s">
        <v>1</v>
      </c>
      <c r="F272" s="263" t="s">
        <v>180</v>
      </c>
      <c r="G272" s="260"/>
      <c r="H272" s="262" t="s">
        <v>1</v>
      </c>
      <c r="I272" s="264"/>
      <c r="J272" s="260"/>
      <c r="K272" s="260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179</v>
      </c>
      <c r="AU272" s="269" t="s">
        <v>95</v>
      </c>
      <c r="AV272" s="13" t="s">
        <v>89</v>
      </c>
      <c r="AW272" s="13" t="s">
        <v>35</v>
      </c>
      <c r="AX272" s="13" t="s">
        <v>82</v>
      </c>
      <c r="AY272" s="269" t="s">
        <v>169</v>
      </c>
    </row>
    <row r="273" spans="1:51" s="13" customFormat="1" ht="12">
      <c r="A273" s="13"/>
      <c r="B273" s="259"/>
      <c r="C273" s="260"/>
      <c r="D273" s="261" t="s">
        <v>179</v>
      </c>
      <c r="E273" s="262" t="s">
        <v>1</v>
      </c>
      <c r="F273" s="263" t="s">
        <v>476</v>
      </c>
      <c r="G273" s="260"/>
      <c r="H273" s="262" t="s">
        <v>1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179</v>
      </c>
      <c r="AU273" s="269" t="s">
        <v>95</v>
      </c>
      <c r="AV273" s="13" t="s">
        <v>89</v>
      </c>
      <c r="AW273" s="13" t="s">
        <v>35</v>
      </c>
      <c r="AX273" s="13" t="s">
        <v>82</v>
      </c>
      <c r="AY273" s="269" t="s">
        <v>169</v>
      </c>
    </row>
    <row r="274" spans="1:51" s="13" customFormat="1" ht="12">
      <c r="A274" s="13"/>
      <c r="B274" s="259"/>
      <c r="C274" s="260"/>
      <c r="D274" s="261" t="s">
        <v>179</v>
      </c>
      <c r="E274" s="262" t="s">
        <v>1</v>
      </c>
      <c r="F274" s="263" t="s">
        <v>457</v>
      </c>
      <c r="G274" s="260"/>
      <c r="H274" s="262" t="s">
        <v>1</v>
      </c>
      <c r="I274" s="264"/>
      <c r="J274" s="260"/>
      <c r="K274" s="260"/>
      <c r="L274" s="265"/>
      <c r="M274" s="266"/>
      <c r="N274" s="267"/>
      <c r="O274" s="267"/>
      <c r="P274" s="267"/>
      <c r="Q274" s="267"/>
      <c r="R274" s="267"/>
      <c r="S274" s="267"/>
      <c r="T274" s="26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9" t="s">
        <v>179</v>
      </c>
      <c r="AU274" s="269" t="s">
        <v>95</v>
      </c>
      <c r="AV274" s="13" t="s">
        <v>89</v>
      </c>
      <c r="AW274" s="13" t="s">
        <v>35</v>
      </c>
      <c r="AX274" s="13" t="s">
        <v>82</v>
      </c>
      <c r="AY274" s="269" t="s">
        <v>169</v>
      </c>
    </row>
    <row r="275" spans="1:51" s="14" customFormat="1" ht="12">
      <c r="A275" s="14"/>
      <c r="B275" s="270"/>
      <c r="C275" s="271"/>
      <c r="D275" s="261" t="s">
        <v>179</v>
      </c>
      <c r="E275" s="272" t="s">
        <v>1</v>
      </c>
      <c r="F275" s="273" t="s">
        <v>2562</v>
      </c>
      <c r="G275" s="271"/>
      <c r="H275" s="274">
        <v>2.5</v>
      </c>
      <c r="I275" s="275"/>
      <c r="J275" s="271"/>
      <c r="K275" s="271"/>
      <c r="L275" s="276"/>
      <c r="M275" s="277"/>
      <c r="N275" s="278"/>
      <c r="O275" s="278"/>
      <c r="P275" s="278"/>
      <c r="Q275" s="278"/>
      <c r="R275" s="278"/>
      <c r="S275" s="278"/>
      <c r="T275" s="27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0" t="s">
        <v>179</v>
      </c>
      <c r="AU275" s="280" t="s">
        <v>95</v>
      </c>
      <c r="AV275" s="14" t="s">
        <v>95</v>
      </c>
      <c r="AW275" s="14" t="s">
        <v>35</v>
      </c>
      <c r="AX275" s="14" t="s">
        <v>82</v>
      </c>
      <c r="AY275" s="280" t="s">
        <v>169</v>
      </c>
    </row>
    <row r="276" spans="1:51" s="13" customFormat="1" ht="12">
      <c r="A276" s="13"/>
      <c r="B276" s="259"/>
      <c r="C276" s="260"/>
      <c r="D276" s="261" t="s">
        <v>179</v>
      </c>
      <c r="E276" s="262" t="s">
        <v>1</v>
      </c>
      <c r="F276" s="263" t="s">
        <v>459</v>
      </c>
      <c r="G276" s="260"/>
      <c r="H276" s="262" t="s">
        <v>1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179</v>
      </c>
      <c r="AU276" s="269" t="s">
        <v>95</v>
      </c>
      <c r="AV276" s="13" t="s">
        <v>89</v>
      </c>
      <c r="AW276" s="13" t="s">
        <v>35</v>
      </c>
      <c r="AX276" s="13" t="s">
        <v>82</v>
      </c>
      <c r="AY276" s="269" t="s">
        <v>169</v>
      </c>
    </row>
    <row r="277" spans="1:51" s="14" customFormat="1" ht="12">
      <c r="A277" s="14"/>
      <c r="B277" s="270"/>
      <c r="C277" s="271"/>
      <c r="D277" s="261" t="s">
        <v>179</v>
      </c>
      <c r="E277" s="272" t="s">
        <v>1</v>
      </c>
      <c r="F277" s="273" t="s">
        <v>2563</v>
      </c>
      <c r="G277" s="271"/>
      <c r="H277" s="274">
        <v>1.5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179</v>
      </c>
      <c r="AU277" s="280" t="s">
        <v>95</v>
      </c>
      <c r="AV277" s="14" t="s">
        <v>95</v>
      </c>
      <c r="AW277" s="14" t="s">
        <v>35</v>
      </c>
      <c r="AX277" s="14" t="s">
        <v>82</v>
      </c>
      <c r="AY277" s="280" t="s">
        <v>169</v>
      </c>
    </row>
    <row r="278" spans="1:51" s="15" customFormat="1" ht="12">
      <c r="A278" s="15"/>
      <c r="B278" s="281"/>
      <c r="C278" s="282"/>
      <c r="D278" s="261" t="s">
        <v>179</v>
      </c>
      <c r="E278" s="283" t="s">
        <v>1</v>
      </c>
      <c r="F278" s="284" t="s">
        <v>183</v>
      </c>
      <c r="G278" s="282"/>
      <c r="H278" s="285">
        <v>4</v>
      </c>
      <c r="I278" s="286"/>
      <c r="J278" s="282"/>
      <c r="K278" s="282"/>
      <c r="L278" s="287"/>
      <c r="M278" s="288"/>
      <c r="N278" s="289"/>
      <c r="O278" s="289"/>
      <c r="P278" s="289"/>
      <c r="Q278" s="289"/>
      <c r="R278" s="289"/>
      <c r="S278" s="289"/>
      <c r="T278" s="290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91" t="s">
        <v>179</v>
      </c>
      <c r="AU278" s="291" t="s">
        <v>95</v>
      </c>
      <c r="AV278" s="15" t="s">
        <v>177</v>
      </c>
      <c r="AW278" s="15" t="s">
        <v>35</v>
      </c>
      <c r="AX278" s="15" t="s">
        <v>89</v>
      </c>
      <c r="AY278" s="291" t="s">
        <v>169</v>
      </c>
    </row>
    <row r="279" spans="1:63" s="12" customFormat="1" ht="22.8" customHeight="1">
      <c r="A279" s="12"/>
      <c r="B279" s="231"/>
      <c r="C279" s="232"/>
      <c r="D279" s="233" t="s">
        <v>81</v>
      </c>
      <c r="E279" s="244" t="s">
        <v>177</v>
      </c>
      <c r="F279" s="244" t="s">
        <v>484</v>
      </c>
      <c r="G279" s="232"/>
      <c r="H279" s="232"/>
      <c r="I279" s="235"/>
      <c r="J279" s="245">
        <f>BK279</f>
        <v>0</v>
      </c>
      <c r="K279" s="232"/>
      <c r="L279" s="236"/>
      <c r="M279" s="237"/>
      <c r="N279" s="238"/>
      <c r="O279" s="238"/>
      <c r="P279" s="239">
        <f>SUM(P280:P336)</f>
        <v>0</v>
      </c>
      <c r="Q279" s="238"/>
      <c r="R279" s="239">
        <f>SUM(R280:R336)</f>
        <v>24.115271730000003</v>
      </c>
      <c r="S279" s="238"/>
      <c r="T279" s="240">
        <f>SUM(T280:T336)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41" t="s">
        <v>89</v>
      </c>
      <c r="AT279" s="242" t="s">
        <v>81</v>
      </c>
      <c r="AU279" s="242" t="s">
        <v>89</v>
      </c>
      <c r="AY279" s="241" t="s">
        <v>169</v>
      </c>
      <c r="BK279" s="243">
        <f>SUM(BK280:BK336)</f>
        <v>0</v>
      </c>
    </row>
    <row r="280" spans="1:65" s="2" customFormat="1" ht="44.25" customHeight="1">
      <c r="A280" s="39"/>
      <c r="B280" s="40"/>
      <c r="C280" s="246" t="s">
        <v>436</v>
      </c>
      <c r="D280" s="246" t="s">
        <v>172</v>
      </c>
      <c r="E280" s="247" t="s">
        <v>2564</v>
      </c>
      <c r="F280" s="248" t="s">
        <v>2565</v>
      </c>
      <c r="G280" s="249" t="s">
        <v>191</v>
      </c>
      <c r="H280" s="250">
        <v>7.597</v>
      </c>
      <c r="I280" s="251"/>
      <c r="J280" s="252">
        <f>ROUND(I280*H280,2)</f>
        <v>0</v>
      </c>
      <c r="K280" s="248" t="s">
        <v>176</v>
      </c>
      <c r="L280" s="45"/>
      <c r="M280" s="253" t="s">
        <v>1</v>
      </c>
      <c r="N280" s="254" t="s">
        <v>48</v>
      </c>
      <c r="O280" s="92"/>
      <c r="P280" s="255">
        <f>O280*H280</f>
        <v>0</v>
      </c>
      <c r="Q280" s="255">
        <v>2.45343</v>
      </c>
      <c r="R280" s="255">
        <f>Q280*H280</f>
        <v>18.638707710000002</v>
      </c>
      <c r="S280" s="255">
        <v>0</v>
      </c>
      <c r="T280" s="25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7" t="s">
        <v>177</v>
      </c>
      <c r="AT280" s="257" t="s">
        <v>172</v>
      </c>
      <c r="AU280" s="257" t="s">
        <v>95</v>
      </c>
      <c r="AY280" s="18" t="s">
        <v>169</v>
      </c>
      <c r="BE280" s="258">
        <f>IF(N280="základní",J280,0)</f>
        <v>0</v>
      </c>
      <c r="BF280" s="258">
        <f>IF(N280="snížená",J280,0)</f>
        <v>0</v>
      </c>
      <c r="BG280" s="258">
        <f>IF(N280="zákl. přenesená",J280,0)</f>
        <v>0</v>
      </c>
      <c r="BH280" s="258">
        <f>IF(N280="sníž. přenesená",J280,0)</f>
        <v>0</v>
      </c>
      <c r="BI280" s="258">
        <f>IF(N280="nulová",J280,0)</f>
        <v>0</v>
      </c>
      <c r="BJ280" s="18" t="s">
        <v>95</v>
      </c>
      <c r="BK280" s="258">
        <f>ROUND(I280*H280,2)</f>
        <v>0</v>
      </c>
      <c r="BL280" s="18" t="s">
        <v>177</v>
      </c>
      <c r="BM280" s="257" t="s">
        <v>2566</v>
      </c>
    </row>
    <row r="281" spans="1:51" s="13" customFormat="1" ht="12">
      <c r="A281" s="13"/>
      <c r="B281" s="259"/>
      <c r="C281" s="260"/>
      <c r="D281" s="261" t="s">
        <v>179</v>
      </c>
      <c r="E281" s="262" t="s">
        <v>1</v>
      </c>
      <c r="F281" s="263" t="s">
        <v>180</v>
      </c>
      <c r="G281" s="260"/>
      <c r="H281" s="262" t="s">
        <v>1</v>
      </c>
      <c r="I281" s="264"/>
      <c r="J281" s="260"/>
      <c r="K281" s="260"/>
      <c r="L281" s="265"/>
      <c r="M281" s="266"/>
      <c r="N281" s="267"/>
      <c r="O281" s="267"/>
      <c r="P281" s="267"/>
      <c r="Q281" s="267"/>
      <c r="R281" s="267"/>
      <c r="S281" s="267"/>
      <c r="T281" s="26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9" t="s">
        <v>179</v>
      </c>
      <c r="AU281" s="269" t="s">
        <v>95</v>
      </c>
      <c r="AV281" s="13" t="s">
        <v>89</v>
      </c>
      <c r="AW281" s="13" t="s">
        <v>35</v>
      </c>
      <c r="AX281" s="13" t="s">
        <v>82</v>
      </c>
      <c r="AY281" s="269" t="s">
        <v>169</v>
      </c>
    </row>
    <row r="282" spans="1:51" s="13" customFormat="1" ht="12">
      <c r="A282" s="13"/>
      <c r="B282" s="259"/>
      <c r="C282" s="260"/>
      <c r="D282" s="261" t="s">
        <v>179</v>
      </c>
      <c r="E282" s="262" t="s">
        <v>1</v>
      </c>
      <c r="F282" s="263" t="s">
        <v>2567</v>
      </c>
      <c r="G282" s="260"/>
      <c r="H282" s="262" t="s">
        <v>1</v>
      </c>
      <c r="I282" s="264"/>
      <c r="J282" s="260"/>
      <c r="K282" s="260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179</v>
      </c>
      <c r="AU282" s="269" t="s">
        <v>95</v>
      </c>
      <c r="AV282" s="13" t="s">
        <v>89</v>
      </c>
      <c r="AW282" s="13" t="s">
        <v>35</v>
      </c>
      <c r="AX282" s="13" t="s">
        <v>82</v>
      </c>
      <c r="AY282" s="269" t="s">
        <v>169</v>
      </c>
    </row>
    <row r="283" spans="1:51" s="14" customFormat="1" ht="12">
      <c r="A283" s="14"/>
      <c r="B283" s="270"/>
      <c r="C283" s="271"/>
      <c r="D283" s="261" t="s">
        <v>179</v>
      </c>
      <c r="E283" s="272" t="s">
        <v>1</v>
      </c>
      <c r="F283" s="273" t="s">
        <v>2544</v>
      </c>
      <c r="G283" s="271"/>
      <c r="H283" s="274">
        <v>7.597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179</v>
      </c>
      <c r="AU283" s="280" t="s">
        <v>95</v>
      </c>
      <c r="AV283" s="14" t="s">
        <v>95</v>
      </c>
      <c r="AW283" s="14" t="s">
        <v>35</v>
      </c>
      <c r="AX283" s="14" t="s">
        <v>82</v>
      </c>
      <c r="AY283" s="280" t="s">
        <v>169</v>
      </c>
    </row>
    <row r="284" spans="1:51" s="15" customFormat="1" ht="12">
      <c r="A284" s="15"/>
      <c r="B284" s="281"/>
      <c r="C284" s="282"/>
      <c r="D284" s="261" t="s">
        <v>179</v>
      </c>
      <c r="E284" s="283" t="s">
        <v>1</v>
      </c>
      <c r="F284" s="284" t="s">
        <v>183</v>
      </c>
      <c r="G284" s="282"/>
      <c r="H284" s="285">
        <v>7.597</v>
      </c>
      <c r="I284" s="286"/>
      <c r="J284" s="282"/>
      <c r="K284" s="282"/>
      <c r="L284" s="287"/>
      <c r="M284" s="288"/>
      <c r="N284" s="289"/>
      <c r="O284" s="289"/>
      <c r="P284" s="289"/>
      <c r="Q284" s="289"/>
      <c r="R284" s="289"/>
      <c r="S284" s="289"/>
      <c r="T284" s="290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1" t="s">
        <v>179</v>
      </c>
      <c r="AU284" s="291" t="s">
        <v>95</v>
      </c>
      <c r="AV284" s="15" t="s">
        <v>177</v>
      </c>
      <c r="AW284" s="15" t="s">
        <v>35</v>
      </c>
      <c r="AX284" s="15" t="s">
        <v>89</v>
      </c>
      <c r="AY284" s="291" t="s">
        <v>169</v>
      </c>
    </row>
    <row r="285" spans="1:65" s="2" customFormat="1" ht="33" customHeight="1">
      <c r="A285" s="39"/>
      <c r="B285" s="40"/>
      <c r="C285" s="246" t="s">
        <v>445</v>
      </c>
      <c r="D285" s="246" t="s">
        <v>172</v>
      </c>
      <c r="E285" s="247" t="s">
        <v>2568</v>
      </c>
      <c r="F285" s="248" t="s">
        <v>2569</v>
      </c>
      <c r="G285" s="249" t="s">
        <v>337</v>
      </c>
      <c r="H285" s="250">
        <v>37.985</v>
      </c>
      <c r="I285" s="251"/>
      <c r="J285" s="252">
        <f>ROUND(I285*H285,2)</f>
        <v>0</v>
      </c>
      <c r="K285" s="248" t="s">
        <v>176</v>
      </c>
      <c r="L285" s="45"/>
      <c r="M285" s="253" t="s">
        <v>1</v>
      </c>
      <c r="N285" s="254" t="s">
        <v>48</v>
      </c>
      <c r="O285" s="92"/>
      <c r="P285" s="255">
        <f>O285*H285</f>
        <v>0</v>
      </c>
      <c r="Q285" s="255">
        <v>0.00533</v>
      </c>
      <c r="R285" s="255">
        <f>Q285*H285</f>
        <v>0.20246004999999997</v>
      </c>
      <c r="S285" s="255">
        <v>0</v>
      </c>
      <c r="T285" s="256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7" t="s">
        <v>177</v>
      </c>
      <c r="AT285" s="257" t="s">
        <v>172</v>
      </c>
      <c r="AU285" s="257" t="s">
        <v>95</v>
      </c>
      <c r="AY285" s="18" t="s">
        <v>169</v>
      </c>
      <c r="BE285" s="258">
        <f>IF(N285="základní",J285,0)</f>
        <v>0</v>
      </c>
      <c r="BF285" s="258">
        <f>IF(N285="snížená",J285,0)</f>
        <v>0</v>
      </c>
      <c r="BG285" s="258">
        <f>IF(N285="zákl. přenesená",J285,0)</f>
        <v>0</v>
      </c>
      <c r="BH285" s="258">
        <f>IF(N285="sníž. přenesená",J285,0)</f>
        <v>0</v>
      </c>
      <c r="BI285" s="258">
        <f>IF(N285="nulová",J285,0)</f>
        <v>0</v>
      </c>
      <c r="BJ285" s="18" t="s">
        <v>95</v>
      </c>
      <c r="BK285" s="258">
        <f>ROUND(I285*H285,2)</f>
        <v>0</v>
      </c>
      <c r="BL285" s="18" t="s">
        <v>177</v>
      </c>
      <c r="BM285" s="257" t="s">
        <v>2570</v>
      </c>
    </row>
    <row r="286" spans="1:51" s="13" customFormat="1" ht="12">
      <c r="A286" s="13"/>
      <c r="B286" s="259"/>
      <c r="C286" s="260"/>
      <c r="D286" s="261" t="s">
        <v>179</v>
      </c>
      <c r="E286" s="262" t="s">
        <v>1</v>
      </c>
      <c r="F286" s="263" t="s">
        <v>180</v>
      </c>
      <c r="G286" s="260"/>
      <c r="H286" s="262" t="s">
        <v>1</v>
      </c>
      <c r="I286" s="264"/>
      <c r="J286" s="260"/>
      <c r="K286" s="260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179</v>
      </c>
      <c r="AU286" s="269" t="s">
        <v>95</v>
      </c>
      <c r="AV286" s="13" t="s">
        <v>89</v>
      </c>
      <c r="AW286" s="13" t="s">
        <v>35</v>
      </c>
      <c r="AX286" s="13" t="s">
        <v>82</v>
      </c>
      <c r="AY286" s="269" t="s">
        <v>169</v>
      </c>
    </row>
    <row r="287" spans="1:51" s="13" customFormat="1" ht="12">
      <c r="A287" s="13"/>
      <c r="B287" s="259"/>
      <c r="C287" s="260"/>
      <c r="D287" s="261" t="s">
        <v>179</v>
      </c>
      <c r="E287" s="262" t="s">
        <v>1</v>
      </c>
      <c r="F287" s="263" t="s">
        <v>2571</v>
      </c>
      <c r="G287" s="260"/>
      <c r="H287" s="262" t="s">
        <v>1</v>
      </c>
      <c r="I287" s="264"/>
      <c r="J287" s="260"/>
      <c r="K287" s="260"/>
      <c r="L287" s="265"/>
      <c r="M287" s="266"/>
      <c r="N287" s="267"/>
      <c r="O287" s="267"/>
      <c r="P287" s="267"/>
      <c r="Q287" s="267"/>
      <c r="R287" s="267"/>
      <c r="S287" s="267"/>
      <c r="T287" s="26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9" t="s">
        <v>179</v>
      </c>
      <c r="AU287" s="269" t="s">
        <v>95</v>
      </c>
      <c r="AV287" s="13" t="s">
        <v>89</v>
      </c>
      <c r="AW287" s="13" t="s">
        <v>35</v>
      </c>
      <c r="AX287" s="13" t="s">
        <v>82</v>
      </c>
      <c r="AY287" s="269" t="s">
        <v>169</v>
      </c>
    </row>
    <row r="288" spans="1:51" s="14" customFormat="1" ht="12">
      <c r="A288" s="14"/>
      <c r="B288" s="270"/>
      <c r="C288" s="271"/>
      <c r="D288" s="261" t="s">
        <v>179</v>
      </c>
      <c r="E288" s="272" t="s">
        <v>1</v>
      </c>
      <c r="F288" s="273" t="s">
        <v>2572</v>
      </c>
      <c r="G288" s="271"/>
      <c r="H288" s="274">
        <v>37.985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179</v>
      </c>
      <c r="AU288" s="280" t="s">
        <v>95</v>
      </c>
      <c r="AV288" s="14" t="s">
        <v>95</v>
      </c>
      <c r="AW288" s="14" t="s">
        <v>35</v>
      </c>
      <c r="AX288" s="14" t="s">
        <v>82</v>
      </c>
      <c r="AY288" s="280" t="s">
        <v>169</v>
      </c>
    </row>
    <row r="289" spans="1:51" s="15" customFormat="1" ht="12">
      <c r="A289" s="15"/>
      <c r="B289" s="281"/>
      <c r="C289" s="282"/>
      <c r="D289" s="261" t="s">
        <v>179</v>
      </c>
      <c r="E289" s="283" t="s">
        <v>1</v>
      </c>
      <c r="F289" s="284" t="s">
        <v>183</v>
      </c>
      <c r="G289" s="282"/>
      <c r="H289" s="285">
        <v>37.985</v>
      </c>
      <c r="I289" s="286"/>
      <c r="J289" s="282"/>
      <c r="K289" s="282"/>
      <c r="L289" s="287"/>
      <c r="M289" s="288"/>
      <c r="N289" s="289"/>
      <c r="O289" s="289"/>
      <c r="P289" s="289"/>
      <c r="Q289" s="289"/>
      <c r="R289" s="289"/>
      <c r="S289" s="289"/>
      <c r="T289" s="29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1" t="s">
        <v>179</v>
      </c>
      <c r="AU289" s="291" t="s">
        <v>95</v>
      </c>
      <c r="AV289" s="15" t="s">
        <v>177</v>
      </c>
      <c r="AW289" s="15" t="s">
        <v>35</v>
      </c>
      <c r="AX289" s="15" t="s">
        <v>89</v>
      </c>
      <c r="AY289" s="291" t="s">
        <v>169</v>
      </c>
    </row>
    <row r="290" spans="1:65" s="2" customFormat="1" ht="33" customHeight="1">
      <c r="A290" s="39"/>
      <c r="B290" s="40"/>
      <c r="C290" s="246" t="s">
        <v>453</v>
      </c>
      <c r="D290" s="246" t="s">
        <v>172</v>
      </c>
      <c r="E290" s="247" t="s">
        <v>2573</v>
      </c>
      <c r="F290" s="248" t="s">
        <v>2574</v>
      </c>
      <c r="G290" s="249" t="s">
        <v>337</v>
      </c>
      <c r="H290" s="250">
        <v>37.985</v>
      </c>
      <c r="I290" s="251"/>
      <c r="J290" s="252">
        <f>ROUND(I290*H290,2)</f>
        <v>0</v>
      </c>
      <c r="K290" s="248" t="s">
        <v>176</v>
      </c>
      <c r="L290" s="45"/>
      <c r="M290" s="253" t="s">
        <v>1</v>
      </c>
      <c r="N290" s="254" t="s">
        <v>48</v>
      </c>
      <c r="O290" s="92"/>
      <c r="P290" s="255">
        <f>O290*H290</f>
        <v>0</v>
      </c>
      <c r="Q290" s="255">
        <v>0</v>
      </c>
      <c r="R290" s="255">
        <f>Q290*H290</f>
        <v>0</v>
      </c>
      <c r="S290" s="255">
        <v>0</v>
      </c>
      <c r="T290" s="256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7" t="s">
        <v>177</v>
      </c>
      <c r="AT290" s="257" t="s">
        <v>172</v>
      </c>
      <c r="AU290" s="257" t="s">
        <v>95</v>
      </c>
      <c r="AY290" s="18" t="s">
        <v>169</v>
      </c>
      <c r="BE290" s="258">
        <f>IF(N290="základní",J290,0)</f>
        <v>0</v>
      </c>
      <c r="BF290" s="258">
        <f>IF(N290="snížená",J290,0)</f>
        <v>0</v>
      </c>
      <c r="BG290" s="258">
        <f>IF(N290="zákl. přenesená",J290,0)</f>
        <v>0</v>
      </c>
      <c r="BH290" s="258">
        <f>IF(N290="sníž. přenesená",J290,0)</f>
        <v>0</v>
      </c>
      <c r="BI290" s="258">
        <f>IF(N290="nulová",J290,0)</f>
        <v>0</v>
      </c>
      <c r="BJ290" s="18" t="s">
        <v>95</v>
      </c>
      <c r="BK290" s="258">
        <f>ROUND(I290*H290,2)</f>
        <v>0</v>
      </c>
      <c r="BL290" s="18" t="s">
        <v>177</v>
      </c>
      <c r="BM290" s="257" t="s">
        <v>2575</v>
      </c>
    </row>
    <row r="291" spans="1:65" s="2" customFormat="1" ht="33" customHeight="1">
      <c r="A291" s="39"/>
      <c r="B291" s="40"/>
      <c r="C291" s="246" t="s">
        <v>461</v>
      </c>
      <c r="D291" s="246" t="s">
        <v>172</v>
      </c>
      <c r="E291" s="247" t="s">
        <v>2576</v>
      </c>
      <c r="F291" s="248" t="s">
        <v>2577</v>
      </c>
      <c r="G291" s="249" t="s">
        <v>337</v>
      </c>
      <c r="H291" s="250">
        <v>37.985</v>
      </c>
      <c r="I291" s="251"/>
      <c r="J291" s="252">
        <f>ROUND(I291*H291,2)</f>
        <v>0</v>
      </c>
      <c r="K291" s="248" t="s">
        <v>176</v>
      </c>
      <c r="L291" s="45"/>
      <c r="M291" s="253" t="s">
        <v>1</v>
      </c>
      <c r="N291" s="254" t="s">
        <v>48</v>
      </c>
      <c r="O291" s="92"/>
      <c r="P291" s="255">
        <f>O291*H291</f>
        <v>0</v>
      </c>
      <c r="Q291" s="255">
        <v>0.00081</v>
      </c>
      <c r="R291" s="255">
        <f>Q291*H291</f>
        <v>0.03076785</v>
      </c>
      <c r="S291" s="255">
        <v>0</v>
      </c>
      <c r="T291" s="256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57" t="s">
        <v>177</v>
      </c>
      <c r="AT291" s="257" t="s">
        <v>172</v>
      </c>
      <c r="AU291" s="257" t="s">
        <v>95</v>
      </c>
      <c r="AY291" s="18" t="s">
        <v>169</v>
      </c>
      <c r="BE291" s="258">
        <f>IF(N291="základní",J291,0)</f>
        <v>0</v>
      </c>
      <c r="BF291" s="258">
        <f>IF(N291="snížená",J291,0)</f>
        <v>0</v>
      </c>
      <c r="BG291" s="258">
        <f>IF(N291="zákl. přenesená",J291,0)</f>
        <v>0</v>
      </c>
      <c r="BH291" s="258">
        <f>IF(N291="sníž. přenesená",J291,0)</f>
        <v>0</v>
      </c>
      <c r="BI291" s="258">
        <f>IF(N291="nulová",J291,0)</f>
        <v>0</v>
      </c>
      <c r="BJ291" s="18" t="s">
        <v>95</v>
      </c>
      <c r="BK291" s="258">
        <f>ROUND(I291*H291,2)</f>
        <v>0</v>
      </c>
      <c r="BL291" s="18" t="s">
        <v>177</v>
      </c>
      <c r="BM291" s="257" t="s">
        <v>2578</v>
      </c>
    </row>
    <row r="292" spans="1:65" s="2" customFormat="1" ht="33" customHeight="1">
      <c r="A292" s="39"/>
      <c r="B292" s="40"/>
      <c r="C292" s="246" t="s">
        <v>467</v>
      </c>
      <c r="D292" s="246" t="s">
        <v>172</v>
      </c>
      <c r="E292" s="247" t="s">
        <v>2579</v>
      </c>
      <c r="F292" s="248" t="s">
        <v>2580</v>
      </c>
      <c r="G292" s="249" t="s">
        <v>337</v>
      </c>
      <c r="H292" s="250">
        <v>37.985</v>
      </c>
      <c r="I292" s="251"/>
      <c r="J292" s="252">
        <f>ROUND(I292*H292,2)</f>
        <v>0</v>
      </c>
      <c r="K292" s="248" t="s">
        <v>176</v>
      </c>
      <c r="L292" s="45"/>
      <c r="M292" s="253" t="s">
        <v>1</v>
      </c>
      <c r="N292" s="254" t="s">
        <v>48</v>
      </c>
      <c r="O292" s="92"/>
      <c r="P292" s="255">
        <f>O292*H292</f>
        <v>0</v>
      </c>
      <c r="Q292" s="255">
        <v>0</v>
      </c>
      <c r="R292" s="255">
        <f>Q292*H292</f>
        <v>0</v>
      </c>
      <c r="S292" s="255">
        <v>0</v>
      </c>
      <c r="T292" s="256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7" t="s">
        <v>177</v>
      </c>
      <c r="AT292" s="257" t="s">
        <v>172</v>
      </c>
      <c r="AU292" s="257" t="s">
        <v>95</v>
      </c>
      <c r="AY292" s="18" t="s">
        <v>169</v>
      </c>
      <c r="BE292" s="258">
        <f>IF(N292="základní",J292,0)</f>
        <v>0</v>
      </c>
      <c r="BF292" s="258">
        <f>IF(N292="snížená",J292,0)</f>
        <v>0</v>
      </c>
      <c r="BG292" s="258">
        <f>IF(N292="zákl. přenesená",J292,0)</f>
        <v>0</v>
      </c>
      <c r="BH292" s="258">
        <f>IF(N292="sníž. přenesená",J292,0)</f>
        <v>0</v>
      </c>
      <c r="BI292" s="258">
        <f>IF(N292="nulová",J292,0)</f>
        <v>0</v>
      </c>
      <c r="BJ292" s="18" t="s">
        <v>95</v>
      </c>
      <c r="BK292" s="258">
        <f>ROUND(I292*H292,2)</f>
        <v>0</v>
      </c>
      <c r="BL292" s="18" t="s">
        <v>177</v>
      </c>
      <c r="BM292" s="257" t="s">
        <v>2581</v>
      </c>
    </row>
    <row r="293" spans="1:65" s="2" customFormat="1" ht="66.75" customHeight="1">
      <c r="A293" s="39"/>
      <c r="B293" s="40"/>
      <c r="C293" s="246" t="s">
        <v>472</v>
      </c>
      <c r="D293" s="246" t="s">
        <v>172</v>
      </c>
      <c r="E293" s="247" t="s">
        <v>2582</v>
      </c>
      <c r="F293" s="248" t="s">
        <v>2583</v>
      </c>
      <c r="G293" s="249" t="s">
        <v>199</v>
      </c>
      <c r="H293" s="250">
        <v>0.739</v>
      </c>
      <c r="I293" s="251"/>
      <c r="J293" s="252">
        <f>ROUND(I293*H293,2)</f>
        <v>0</v>
      </c>
      <c r="K293" s="248" t="s">
        <v>176</v>
      </c>
      <c r="L293" s="45"/>
      <c r="M293" s="253" t="s">
        <v>1</v>
      </c>
      <c r="N293" s="254" t="s">
        <v>48</v>
      </c>
      <c r="O293" s="92"/>
      <c r="P293" s="255">
        <f>O293*H293</f>
        <v>0</v>
      </c>
      <c r="Q293" s="255">
        <v>1.05516</v>
      </c>
      <c r="R293" s="255">
        <f>Q293*H293</f>
        <v>0.7797632400000001</v>
      </c>
      <c r="S293" s="255">
        <v>0</v>
      </c>
      <c r="T293" s="25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57" t="s">
        <v>177</v>
      </c>
      <c r="AT293" s="257" t="s">
        <v>172</v>
      </c>
      <c r="AU293" s="257" t="s">
        <v>95</v>
      </c>
      <c r="AY293" s="18" t="s">
        <v>169</v>
      </c>
      <c r="BE293" s="258">
        <f>IF(N293="základní",J293,0)</f>
        <v>0</v>
      </c>
      <c r="BF293" s="258">
        <f>IF(N293="snížená",J293,0)</f>
        <v>0</v>
      </c>
      <c r="BG293" s="258">
        <f>IF(N293="zákl. přenesená",J293,0)</f>
        <v>0</v>
      </c>
      <c r="BH293" s="258">
        <f>IF(N293="sníž. přenesená",J293,0)</f>
        <v>0</v>
      </c>
      <c r="BI293" s="258">
        <f>IF(N293="nulová",J293,0)</f>
        <v>0</v>
      </c>
      <c r="BJ293" s="18" t="s">
        <v>95</v>
      </c>
      <c r="BK293" s="258">
        <f>ROUND(I293*H293,2)</f>
        <v>0</v>
      </c>
      <c r="BL293" s="18" t="s">
        <v>177</v>
      </c>
      <c r="BM293" s="257" t="s">
        <v>2584</v>
      </c>
    </row>
    <row r="294" spans="1:51" s="13" customFormat="1" ht="12">
      <c r="A294" s="13"/>
      <c r="B294" s="259"/>
      <c r="C294" s="260"/>
      <c r="D294" s="261" t="s">
        <v>179</v>
      </c>
      <c r="E294" s="262" t="s">
        <v>1</v>
      </c>
      <c r="F294" s="263" t="s">
        <v>180</v>
      </c>
      <c r="G294" s="260"/>
      <c r="H294" s="262" t="s">
        <v>1</v>
      </c>
      <c r="I294" s="264"/>
      <c r="J294" s="260"/>
      <c r="K294" s="260"/>
      <c r="L294" s="265"/>
      <c r="M294" s="266"/>
      <c r="N294" s="267"/>
      <c r="O294" s="267"/>
      <c r="P294" s="267"/>
      <c r="Q294" s="267"/>
      <c r="R294" s="267"/>
      <c r="S294" s="267"/>
      <c r="T294" s="26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9" t="s">
        <v>179</v>
      </c>
      <c r="AU294" s="269" t="s">
        <v>95</v>
      </c>
      <c r="AV294" s="13" t="s">
        <v>89</v>
      </c>
      <c r="AW294" s="13" t="s">
        <v>35</v>
      </c>
      <c r="AX294" s="13" t="s">
        <v>82</v>
      </c>
      <c r="AY294" s="269" t="s">
        <v>169</v>
      </c>
    </row>
    <row r="295" spans="1:51" s="13" customFormat="1" ht="12">
      <c r="A295" s="13"/>
      <c r="B295" s="259"/>
      <c r="C295" s="260"/>
      <c r="D295" s="261" t="s">
        <v>179</v>
      </c>
      <c r="E295" s="262" t="s">
        <v>1</v>
      </c>
      <c r="F295" s="263" t="s">
        <v>2585</v>
      </c>
      <c r="G295" s="260"/>
      <c r="H295" s="262" t="s">
        <v>1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179</v>
      </c>
      <c r="AU295" s="269" t="s">
        <v>95</v>
      </c>
      <c r="AV295" s="13" t="s">
        <v>89</v>
      </c>
      <c r="AW295" s="13" t="s">
        <v>35</v>
      </c>
      <c r="AX295" s="13" t="s">
        <v>82</v>
      </c>
      <c r="AY295" s="269" t="s">
        <v>169</v>
      </c>
    </row>
    <row r="296" spans="1:51" s="14" customFormat="1" ht="12">
      <c r="A296" s="14"/>
      <c r="B296" s="270"/>
      <c r="C296" s="271"/>
      <c r="D296" s="261" t="s">
        <v>179</v>
      </c>
      <c r="E296" s="272" t="s">
        <v>1</v>
      </c>
      <c r="F296" s="273" t="s">
        <v>2586</v>
      </c>
      <c r="G296" s="271"/>
      <c r="H296" s="274">
        <v>0.739</v>
      </c>
      <c r="I296" s="275"/>
      <c r="J296" s="271"/>
      <c r="K296" s="271"/>
      <c r="L296" s="276"/>
      <c r="M296" s="277"/>
      <c r="N296" s="278"/>
      <c r="O296" s="278"/>
      <c r="P296" s="278"/>
      <c r="Q296" s="278"/>
      <c r="R296" s="278"/>
      <c r="S296" s="278"/>
      <c r="T296" s="27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0" t="s">
        <v>179</v>
      </c>
      <c r="AU296" s="280" t="s">
        <v>95</v>
      </c>
      <c r="AV296" s="14" t="s">
        <v>95</v>
      </c>
      <c r="AW296" s="14" t="s">
        <v>35</v>
      </c>
      <c r="AX296" s="14" t="s">
        <v>82</v>
      </c>
      <c r="AY296" s="280" t="s">
        <v>169</v>
      </c>
    </row>
    <row r="297" spans="1:51" s="15" customFormat="1" ht="12">
      <c r="A297" s="15"/>
      <c r="B297" s="281"/>
      <c r="C297" s="282"/>
      <c r="D297" s="261" t="s">
        <v>179</v>
      </c>
      <c r="E297" s="283" t="s">
        <v>1</v>
      </c>
      <c r="F297" s="284" t="s">
        <v>183</v>
      </c>
      <c r="G297" s="282"/>
      <c r="H297" s="285">
        <v>0.739</v>
      </c>
      <c r="I297" s="286"/>
      <c r="J297" s="282"/>
      <c r="K297" s="282"/>
      <c r="L297" s="287"/>
      <c r="M297" s="288"/>
      <c r="N297" s="289"/>
      <c r="O297" s="289"/>
      <c r="P297" s="289"/>
      <c r="Q297" s="289"/>
      <c r="R297" s="289"/>
      <c r="S297" s="289"/>
      <c r="T297" s="290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91" t="s">
        <v>179</v>
      </c>
      <c r="AU297" s="291" t="s">
        <v>95</v>
      </c>
      <c r="AV297" s="15" t="s">
        <v>177</v>
      </c>
      <c r="AW297" s="15" t="s">
        <v>35</v>
      </c>
      <c r="AX297" s="15" t="s">
        <v>89</v>
      </c>
      <c r="AY297" s="291" t="s">
        <v>169</v>
      </c>
    </row>
    <row r="298" spans="1:65" s="2" customFormat="1" ht="44.25" customHeight="1">
      <c r="A298" s="39"/>
      <c r="B298" s="40"/>
      <c r="C298" s="246" t="s">
        <v>478</v>
      </c>
      <c r="D298" s="246" t="s">
        <v>172</v>
      </c>
      <c r="E298" s="247" t="s">
        <v>2587</v>
      </c>
      <c r="F298" s="248" t="s">
        <v>2588</v>
      </c>
      <c r="G298" s="249" t="s">
        <v>191</v>
      </c>
      <c r="H298" s="250">
        <v>0.347</v>
      </c>
      <c r="I298" s="251"/>
      <c r="J298" s="252">
        <f>ROUND(I298*H298,2)</f>
        <v>0</v>
      </c>
      <c r="K298" s="248" t="s">
        <v>176</v>
      </c>
      <c r="L298" s="45"/>
      <c r="M298" s="253" t="s">
        <v>1</v>
      </c>
      <c r="N298" s="254" t="s">
        <v>48</v>
      </c>
      <c r="O298" s="92"/>
      <c r="P298" s="255">
        <f>O298*H298</f>
        <v>0</v>
      </c>
      <c r="Q298" s="255">
        <v>2.45336</v>
      </c>
      <c r="R298" s="255">
        <f>Q298*H298</f>
        <v>0.8513159199999999</v>
      </c>
      <c r="S298" s="255">
        <v>0</v>
      </c>
      <c r="T298" s="25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57" t="s">
        <v>177</v>
      </c>
      <c r="AT298" s="257" t="s">
        <v>172</v>
      </c>
      <c r="AU298" s="257" t="s">
        <v>95</v>
      </c>
      <c r="AY298" s="18" t="s">
        <v>169</v>
      </c>
      <c r="BE298" s="258">
        <f>IF(N298="základní",J298,0)</f>
        <v>0</v>
      </c>
      <c r="BF298" s="258">
        <f>IF(N298="snížená",J298,0)</f>
        <v>0</v>
      </c>
      <c r="BG298" s="258">
        <f>IF(N298="zákl. přenesená",J298,0)</f>
        <v>0</v>
      </c>
      <c r="BH298" s="258">
        <f>IF(N298="sníž. přenesená",J298,0)</f>
        <v>0</v>
      </c>
      <c r="BI298" s="258">
        <f>IF(N298="nulová",J298,0)</f>
        <v>0</v>
      </c>
      <c r="BJ298" s="18" t="s">
        <v>95</v>
      </c>
      <c r="BK298" s="258">
        <f>ROUND(I298*H298,2)</f>
        <v>0</v>
      </c>
      <c r="BL298" s="18" t="s">
        <v>177</v>
      </c>
      <c r="BM298" s="257" t="s">
        <v>2589</v>
      </c>
    </row>
    <row r="299" spans="1:51" s="13" customFormat="1" ht="12">
      <c r="A299" s="13"/>
      <c r="B299" s="259"/>
      <c r="C299" s="260"/>
      <c r="D299" s="261" t="s">
        <v>179</v>
      </c>
      <c r="E299" s="262" t="s">
        <v>1</v>
      </c>
      <c r="F299" s="263" t="s">
        <v>180</v>
      </c>
      <c r="G299" s="260"/>
      <c r="H299" s="262" t="s">
        <v>1</v>
      </c>
      <c r="I299" s="264"/>
      <c r="J299" s="260"/>
      <c r="K299" s="260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179</v>
      </c>
      <c r="AU299" s="269" t="s">
        <v>95</v>
      </c>
      <c r="AV299" s="13" t="s">
        <v>89</v>
      </c>
      <c r="AW299" s="13" t="s">
        <v>35</v>
      </c>
      <c r="AX299" s="13" t="s">
        <v>82</v>
      </c>
      <c r="AY299" s="269" t="s">
        <v>169</v>
      </c>
    </row>
    <row r="300" spans="1:51" s="13" customFormat="1" ht="12">
      <c r="A300" s="13"/>
      <c r="B300" s="259"/>
      <c r="C300" s="260"/>
      <c r="D300" s="261" t="s">
        <v>179</v>
      </c>
      <c r="E300" s="262" t="s">
        <v>1</v>
      </c>
      <c r="F300" s="263" t="s">
        <v>2590</v>
      </c>
      <c r="G300" s="260"/>
      <c r="H300" s="262" t="s">
        <v>1</v>
      </c>
      <c r="I300" s="264"/>
      <c r="J300" s="260"/>
      <c r="K300" s="260"/>
      <c r="L300" s="265"/>
      <c r="M300" s="266"/>
      <c r="N300" s="267"/>
      <c r="O300" s="267"/>
      <c r="P300" s="267"/>
      <c r="Q300" s="267"/>
      <c r="R300" s="267"/>
      <c r="S300" s="267"/>
      <c r="T300" s="26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9" t="s">
        <v>179</v>
      </c>
      <c r="AU300" s="269" t="s">
        <v>95</v>
      </c>
      <c r="AV300" s="13" t="s">
        <v>89</v>
      </c>
      <c r="AW300" s="13" t="s">
        <v>35</v>
      </c>
      <c r="AX300" s="13" t="s">
        <v>82</v>
      </c>
      <c r="AY300" s="269" t="s">
        <v>169</v>
      </c>
    </row>
    <row r="301" spans="1:51" s="14" customFormat="1" ht="12">
      <c r="A301" s="14"/>
      <c r="B301" s="270"/>
      <c r="C301" s="271"/>
      <c r="D301" s="261" t="s">
        <v>179</v>
      </c>
      <c r="E301" s="272" t="s">
        <v>1</v>
      </c>
      <c r="F301" s="273" t="s">
        <v>2591</v>
      </c>
      <c r="G301" s="271"/>
      <c r="H301" s="274">
        <v>0.347</v>
      </c>
      <c r="I301" s="275"/>
      <c r="J301" s="271"/>
      <c r="K301" s="271"/>
      <c r="L301" s="276"/>
      <c r="M301" s="277"/>
      <c r="N301" s="278"/>
      <c r="O301" s="278"/>
      <c r="P301" s="278"/>
      <c r="Q301" s="278"/>
      <c r="R301" s="278"/>
      <c r="S301" s="278"/>
      <c r="T301" s="27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80" t="s">
        <v>179</v>
      </c>
      <c r="AU301" s="280" t="s">
        <v>95</v>
      </c>
      <c r="AV301" s="14" t="s">
        <v>95</v>
      </c>
      <c r="AW301" s="14" t="s">
        <v>35</v>
      </c>
      <c r="AX301" s="14" t="s">
        <v>82</v>
      </c>
      <c r="AY301" s="280" t="s">
        <v>169</v>
      </c>
    </row>
    <row r="302" spans="1:51" s="15" customFormat="1" ht="12">
      <c r="A302" s="15"/>
      <c r="B302" s="281"/>
      <c r="C302" s="282"/>
      <c r="D302" s="261" t="s">
        <v>179</v>
      </c>
      <c r="E302" s="283" t="s">
        <v>1</v>
      </c>
      <c r="F302" s="284" t="s">
        <v>183</v>
      </c>
      <c r="G302" s="282"/>
      <c r="H302" s="285">
        <v>0.347</v>
      </c>
      <c r="I302" s="286"/>
      <c r="J302" s="282"/>
      <c r="K302" s="282"/>
      <c r="L302" s="287"/>
      <c r="M302" s="288"/>
      <c r="N302" s="289"/>
      <c r="O302" s="289"/>
      <c r="P302" s="289"/>
      <c r="Q302" s="289"/>
      <c r="R302" s="289"/>
      <c r="S302" s="289"/>
      <c r="T302" s="290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91" t="s">
        <v>179</v>
      </c>
      <c r="AU302" s="291" t="s">
        <v>95</v>
      </c>
      <c r="AV302" s="15" t="s">
        <v>177</v>
      </c>
      <c r="AW302" s="15" t="s">
        <v>35</v>
      </c>
      <c r="AX302" s="15" t="s">
        <v>89</v>
      </c>
      <c r="AY302" s="291" t="s">
        <v>169</v>
      </c>
    </row>
    <row r="303" spans="1:65" s="2" customFormat="1" ht="33" customHeight="1">
      <c r="A303" s="39"/>
      <c r="B303" s="40"/>
      <c r="C303" s="246" t="s">
        <v>485</v>
      </c>
      <c r="D303" s="246" t="s">
        <v>172</v>
      </c>
      <c r="E303" s="247" t="s">
        <v>2592</v>
      </c>
      <c r="F303" s="248" t="s">
        <v>2593</v>
      </c>
      <c r="G303" s="249" t="s">
        <v>337</v>
      </c>
      <c r="H303" s="250">
        <v>4.27</v>
      </c>
      <c r="I303" s="251"/>
      <c r="J303" s="252">
        <f>ROUND(I303*H303,2)</f>
        <v>0</v>
      </c>
      <c r="K303" s="248" t="s">
        <v>176</v>
      </c>
      <c r="L303" s="45"/>
      <c r="M303" s="253" t="s">
        <v>1</v>
      </c>
      <c r="N303" s="254" t="s">
        <v>48</v>
      </c>
      <c r="O303" s="92"/>
      <c r="P303" s="255">
        <f>O303*H303</f>
        <v>0</v>
      </c>
      <c r="Q303" s="255">
        <v>0.00465</v>
      </c>
      <c r="R303" s="255">
        <f>Q303*H303</f>
        <v>0.019855499999999995</v>
      </c>
      <c r="S303" s="255">
        <v>0</v>
      </c>
      <c r="T303" s="256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57" t="s">
        <v>177</v>
      </c>
      <c r="AT303" s="257" t="s">
        <v>172</v>
      </c>
      <c r="AU303" s="257" t="s">
        <v>95</v>
      </c>
      <c r="AY303" s="18" t="s">
        <v>169</v>
      </c>
      <c r="BE303" s="258">
        <f>IF(N303="základní",J303,0)</f>
        <v>0</v>
      </c>
      <c r="BF303" s="258">
        <f>IF(N303="snížená",J303,0)</f>
        <v>0</v>
      </c>
      <c r="BG303" s="258">
        <f>IF(N303="zákl. přenesená",J303,0)</f>
        <v>0</v>
      </c>
      <c r="BH303" s="258">
        <f>IF(N303="sníž. přenesená",J303,0)</f>
        <v>0</v>
      </c>
      <c r="BI303" s="258">
        <f>IF(N303="nulová",J303,0)</f>
        <v>0</v>
      </c>
      <c r="BJ303" s="18" t="s">
        <v>95</v>
      </c>
      <c r="BK303" s="258">
        <f>ROUND(I303*H303,2)</f>
        <v>0</v>
      </c>
      <c r="BL303" s="18" t="s">
        <v>177</v>
      </c>
      <c r="BM303" s="257" t="s">
        <v>2594</v>
      </c>
    </row>
    <row r="304" spans="1:51" s="13" customFormat="1" ht="12">
      <c r="A304" s="13"/>
      <c r="B304" s="259"/>
      <c r="C304" s="260"/>
      <c r="D304" s="261" t="s">
        <v>179</v>
      </c>
      <c r="E304" s="262" t="s">
        <v>1</v>
      </c>
      <c r="F304" s="263" t="s">
        <v>180</v>
      </c>
      <c r="G304" s="260"/>
      <c r="H304" s="262" t="s">
        <v>1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9" t="s">
        <v>179</v>
      </c>
      <c r="AU304" s="269" t="s">
        <v>95</v>
      </c>
      <c r="AV304" s="13" t="s">
        <v>89</v>
      </c>
      <c r="AW304" s="13" t="s">
        <v>35</v>
      </c>
      <c r="AX304" s="13" t="s">
        <v>82</v>
      </c>
      <c r="AY304" s="269" t="s">
        <v>169</v>
      </c>
    </row>
    <row r="305" spans="1:51" s="13" customFormat="1" ht="12">
      <c r="A305" s="13"/>
      <c r="B305" s="259"/>
      <c r="C305" s="260"/>
      <c r="D305" s="261" t="s">
        <v>179</v>
      </c>
      <c r="E305" s="262" t="s">
        <v>1</v>
      </c>
      <c r="F305" s="263" t="s">
        <v>2595</v>
      </c>
      <c r="G305" s="260"/>
      <c r="H305" s="262" t="s">
        <v>1</v>
      </c>
      <c r="I305" s="264"/>
      <c r="J305" s="260"/>
      <c r="K305" s="260"/>
      <c r="L305" s="265"/>
      <c r="M305" s="266"/>
      <c r="N305" s="267"/>
      <c r="O305" s="267"/>
      <c r="P305" s="267"/>
      <c r="Q305" s="267"/>
      <c r="R305" s="267"/>
      <c r="S305" s="267"/>
      <c r="T305" s="26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9" t="s">
        <v>179</v>
      </c>
      <c r="AU305" s="269" t="s">
        <v>95</v>
      </c>
      <c r="AV305" s="13" t="s">
        <v>89</v>
      </c>
      <c r="AW305" s="13" t="s">
        <v>35</v>
      </c>
      <c r="AX305" s="13" t="s">
        <v>82</v>
      </c>
      <c r="AY305" s="269" t="s">
        <v>169</v>
      </c>
    </row>
    <row r="306" spans="1:51" s="14" customFormat="1" ht="12">
      <c r="A306" s="14"/>
      <c r="B306" s="270"/>
      <c r="C306" s="271"/>
      <c r="D306" s="261" t="s">
        <v>179</v>
      </c>
      <c r="E306" s="272" t="s">
        <v>1</v>
      </c>
      <c r="F306" s="273" t="s">
        <v>2596</v>
      </c>
      <c r="G306" s="271"/>
      <c r="H306" s="274">
        <v>4.27</v>
      </c>
      <c r="I306" s="275"/>
      <c r="J306" s="271"/>
      <c r="K306" s="271"/>
      <c r="L306" s="276"/>
      <c r="M306" s="277"/>
      <c r="N306" s="278"/>
      <c r="O306" s="278"/>
      <c r="P306" s="278"/>
      <c r="Q306" s="278"/>
      <c r="R306" s="278"/>
      <c r="S306" s="278"/>
      <c r="T306" s="27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0" t="s">
        <v>179</v>
      </c>
      <c r="AU306" s="280" t="s">
        <v>95</v>
      </c>
      <c r="AV306" s="14" t="s">
        <v>95</v>
      </c>
      <c r="AW306" s="14" t="s">
        <v>35</v>
      </c>
      <c r="AX306" s="14" t="s">
        <v>82</v>
      </c>
      <c r="AY306" s="280" t="s">
        <v>169</v>
      </c>
    </row>
    <row r="307" spans="1:51" s="15" customFormat="1" ht="12">
      <c r="A307" s="15"/>
      <c r="B307" s="281"/>
      <c r="C307" s="282"/>
      <c r="D307" s="261" t="s">
        <v>179</v>
      </c>
      <c r="E307" s="283" t="s">
        <v>1</v>
      </c>
      <c r="F307" s="284" t="s">
        <v>183</v>
      </c>
      <c r="G307" s="282"/>
      <c r="H307" s="285">
        <v>4.27</v>
      </c>
      <c r="I307" s="286"/>
      <c r="J307" s="282"/>
      <c r="K307" s="282"/>
      <c r="L307" s="287"/>
      <c r="M307" s="288"/>
      <c r="N307" s="289"/>
      <c r="O307" s="289"/>
      <c r="P307" s="289"/>
      <c r="Q307" s="289"/>
      <c r="R307" s="289"/>
      <c r="S307" s="289"/>
      <c r="T307" s="290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91" t="s">
        <v>179</v>
      </c>
      <c r="AU307" s="291" t="s">
        <v>95</v>
      </c>
      <c r="AV307" s="15" t="s">
        <v>177</v>
      </c>
      <c r="AW307" s="15" t="s">
        <v>35</v>
      </c>
      <c r="AX307" s="15" t="s">
        <v>89</v>
      </c>
      <c r="AY307" s="291" t="s">
        <v>169</v>
      </c>
    </row>
    <row r="308" spans="1:65" s="2" customFormat="1" ht="33" customHeight="1">
      <c r="A308" s="39"/>
      <c r="B308" s="40"/>
      <c r="C308" s="246" t="s">
        <v>496</v>
      </c>
      <c r="D308" s="246" t="s">
        <v>172</v>
      </c>
      <c r="E308" s="247" t="s">
        <v>2597</v>
      </c>
      <c r="F308" s="248" t="s">
        <v>2598</v>
      </c>
      <c r="G308" s="249" t="s">
        <v>337</v>
      </c>
      <c r="H308" s="250">
        <v>4.27</v>
      </c>
      <c r="I308" s="251"/>
      <c r="J308" s="252">
        <f>ROUND(I308*H308,2)</f>
        <v>0</v>
      </c>
      <c r="K308" s="248" t="s">
        <v>176</v>
      </c>
      <c r="L308" s="45"/>
      <c r="M308" s="253" t="s">
        <v>1</v>
      </c>
      <c r="N308" s="254" t="s">
        <v>48</v>
      </c>
      <c r="O308" s="92"/>
      <c r="P308" s="255">
        <f>O308*H308</f>
        <v>0</v>
      </c>
      <c r="Q308" s="255">
        <v>0</v>
      </c>
      <c r="R308" s="255">
        <f>Q308*H308</f>
        <v>0</v>
      </c>
      <c r="S308" s="255">
        <v>0</v>
      </c>
      <c r="T308" s="256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7" t="s">
        <v>177</v>
      </c>
      <c r="AT308" s="257" t="s">
        <v>172</v>
      </c>
      <c r="AU308" s="257" t="s">
        <v>95</v>
      </c>
      <c r="AY308" s="18" t="s">
        <v>169</v>
      </c>
      <c r="BE308" s="258">
        <f>IF(N308="základní",J308,0)</f>
        <v>0</v>
      </c>
      <c r="BF308" s="258">
        <f>IF(N308="snížená",J308,0)</f>
        <v>0</v>
      </c>
      <c r="BG308" s="258">
        <f>IF(N308="zákl. přenesená",J308,0)</f>
        <v>0</v>
      </c>
      <c r="BH308" s="258">
        <f>IF(N308="sníž. přenesená",J308,0)</f>
        <v>0</v>
      </c>
      <c r="BI308" s="258">
        <f>IF(N308="nulová",J308,0)</f>
        <v>0</v>
      </c>
      <c r="BJ308" s="18" t="s">
        <v>95</v>
      </c>
      <c r="BK308" s="258">
        <f>ROUND(I308*H308,2)</f>
        <v>0</v>
      </c>
      <c r="BL308" s="18" t="s">
        <v>177</v>
      </c>
      <c r="BM308" s="257" t="s">
        <v>2599</v>
      </c>
    </row>
    <row r="309" spans="1:65" s="2" customFormat="1" ht="33" customHeight="1">
      <c r="A309" s="39"/>
      <c r="B309" s="40"/>
      <c r="C309" s="246" t="s">
        <v>502</v>
      </c>
      <c r="D309" s="246" t="s">
        <v>172</v>
      </c>
      <c r="E309" s="247" t="s">
        <v>2600</v>
      </c>
      <c r="F309" s="248" t="s">
        <v>2601</v>
      </c>
      <c r="G309" s="249" t="s">
        <v>337</v>
      </c>
      <c r="H309" s="250">
        <v>4.27</v>
      </c>
      <c r="I309" s="251"/>
      <c r="J309" s="252">
        <f>ROUND(I309*H309,2)</f>
        <v>0</v>
      </c>
      <c r="K309" s="248" t="s">
        <v>176</v>
      </c>
      <c r="L309" s="45"/>
      <c r="M309" s="253" t="s">
        <v>1</v>
      </c>
      <c r="N309" s="254" t="s">
        <v>48</v>
      </c>
      <c r="O309" s="92"/>
      <c r="P309" s="255">
        <f>O309*H309</f>
        <v>0</v>
      </c>
      <c r="Q309" s="255">
        <v>0.00161</v>
      </c>
      <c r="R309" s="255">
        <f>Q309*H309</f>
        <v>0.0068747</v>
      </c>
      <c r="S309" s="255">
        <v>0</v>
      </c>
      <c r="T309" s="256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57" t="s">
        <v>177</v>
      </c>
      <c r="AT309" s="257" t="s">
        <v>172</v>
      </c>
      <c r="AU309" s="257" t="s">
        <v>95</v>
      </c>
      <c r="AY309" s="18" t="s">
        <v>169</v>
      </c>
      <c r="BE309" s="258">
        <f>IF(N309="základní",J309,0)</f>
        <v>0</v>
      </c>
      <c r="BF309" s="258">
        <f>IF(N309="snížená",J309,0)</f>
        <v>0</v>
      </c>
      <c r="BG309" s="258">
        <f>IF(N309="zákl. přenesená",J309,0)</f>
        <v>0</v>
      </c>
      <c r="BH309" s="258">
        <f>IF(N309="sníž. přenesená",J309,0)</f>
        <v>0</v>
      </c>
      <c r="BI309" s="258">
        <f>IF(N309="nulová",J309,0)</f>
        <v>0</v>
      </c>
      <c r="BJ309" s="18" t="s">
        <v>95</v>
      </c>
      <c r="BK309" s="258">
        <f>ROUND(I309*H309,2)</f>
        <v>0</v>
      </c>
      <c r="BL309" s="18" t="s">
        <v>177</v>
      </c>
      <c r="BM309" s="257" t="s">
        <v>2602</v>
      </c>
    </row>
    <row r="310" spans="1:65" s="2" customFormat="1" ht="33" customHeight="1">
      <c r="A310" s="39"/>
      <c r="B310" s="40"/>
      <c r="C310" s="246" t="s">
        <v>508</v>
      </c>
      <c r="D310" s="246" t="s">
        <v>172</v>
      </c>
      <c r="E310" s="247" t="s">
        <v>2603</v>
      </c>
      <c r="F310" s="248" t="s">
        <v>2604</v>
      </c>
      <c r="G310" s="249" t="s">
        <v>337</v>
      </c>
      <c r="H310" s="250">
        <v>4.27</v>
      </c>
      <c r="I310" s="251"/>
      <c r="J310" s="252">
        <f>ROUND(I310*H310,2)</f>
        <v>0</v>
      </c>
      <c r="K310" s="248" t="s">
        <v>176</v>
      </c>
      <c r="L310" s="45"/>
      <c r="M310" s="253" t="s">
        <v>1</v>
      </c>
      <c r="N310" s="254" t="s">
        <v>48</v>
      </c>
      <c r="O310" s="92"/>
      <c r="P310" s="255">
        <f>O310*H310</f>
        <v>0</v>
      </c>
      <c r="Q310" s="255">
        <v>0</v>
      </c>
      <c r="R310" s="255">
        <f>Q310*H310</f>
        <v>0</v>
      </c>
      <c r="S310" s="255">
        <v>0</v>
      </c>
      <c r="T310" s="25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57" t="s">
        <v>177</v>
      </c>
      <c r="AT310" s="257" t="s">
        <v>172</v>
      </c>
      <c r="AU310" s="257" t="s">
        <v>95</v>
      </c>
      <c r="AY310" s="18" t="s">
        <v>169</v>
      </c>
      <c r="BE310" s="258">
        <f>IF(N310="základní",J310,0)</f>
        <v>0</v>
      </c>
      <c r="BF310" s="258">
        <f>IF(N310="snížená",J310,0)</f>
        <v>0</v>
      </c>
      <c r="BG310" s="258">
        <f>IF(N310="zákl. přenesená",J310,0)</f>
        <v>0</v>
      </c>
      <c r="BH310" s="258">
        <f>IF(N310="sníž. přenesená",J310,0)</f>
        <v>0</v>
      </c>
      <c r="BI310" s="258">
        <f>IF(N310="nulová",J310,0)</f>
        <v>0</v>
      </c>
      <c r="BJ310" s="18" t="s">
        <v>95</v>
      </c>
      <c r="BK310" s="258">
        <f>ROUND(I310*H310,2)</f>
        <v>0</v>
      </c>
      <c r="BL310" s="18" t="s">
        <v>177</v>
      </c>
      <c r="BM310" s="257" t="s">
        <v>2605</v>
      </c>
    </row>
    <row r="311" spans="1:65" s="2" customFormat="1" ht="55.5" customHeight="1">
      <c r="A311" s="39"/>
      <c r="B311" s="40"/>
      <c r="C311" s="246" t="s">
        <v>514</v>
      </c>
      <c r="D311" s="246" t="s">
        <v>172</v>
      </c>
      <c r="E311" s="247" t="s">
        <v>2606</v>
      </c>
      <c r="F311" s="248" t="s">
        <v>2607</v>
      </c>
      <c r="G311" s="249" t="s">
        <v>199</v>
      </c>
      <c r="H311" s="250">
        <v>0</v>
      </c>
      <c r="I311" s="251"/>
      <c r="J311" s="252">
        <f>ROUND(I311*H311,2)</f>
        <v>0</v>
      </c>
      <c r="K311" s="248" t="s">
        <v>176</v>
      </c>
      <c r="L311" s="45"/>
      <c r="M311" s="253" t="s">
        <v>1</v>
      </c>
      <c r="N311" s="254" t="s">
        <v>48</v>
      </c>
      <c r="O311" s="92"/>
      <c r="P311" s="255">
        <f>O311*H311</f>
        <v>0</v>
      </c>
      <c r="Q311" s="255">
        <v>1.05464</v>
      </c>
      <c r="R311" s="255">
        <f>Q311*H311</f>
        <v>0</v>
      </c>
      <c r="S311" s="255">
        <v>0</v>
      </c>
      <c r="T311" s="256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57" t="s">
        <v>177</v>
      </c>
      <c r="AT311" s="257" t="s">
        <v>172</v>
      </c>
      <c r="AU311" s="257" t="s">
        <v>95</v>
      </c>
      <c r="AY311" s="18" t="s">
        <v>169</v>
      </c>
      <c r="BE311" s="258">
        <f>IF(N311="základní",J311,0)</f>
        <v>0</v>
      </c>
      <c r="BF311" s="258">
        <f>IF(N311="snížená",J311,0)</f>
        <v>0</v>
      </c>
      <c r="BG311" s="258">
        <f>IF(N311="zákl. přenesená",J311,0)</f>
        <v>0</v>
      </c>
      <c r="BH311" s="258">
        <f>IF(N311="sníž. přenesená",J311,0)</f>
        <v>0</v>
      </c>
      <c r="BI311" s="258">
        <f>IF(N311="nulová",J311,0)</f>
        <v>0</v>
      </c>
      <c r="BJ311" s="18" t="s">
        <v>95</v>
      </c>
      <c r="BK311" s="258">
        <f>ROUND(I311*H311,2)</f>
        <v>0</v>
      </c>
      <c r="BL311" s="18" t="s">
        <v>177</v>
      </c>
      <c r="BM311" s="257" t="s">
        <v>2608</v>
      </c>
    </row>
    <row r="312" spans="1:51" s="13" customFormat="1" ht="12">
      <c r="A312" s="13"/>
      <c r="B312" s="259"/>
      <c r="C312" s="260"/>
      <c r="D312" s="261" t="s">
        <v>179</v>
      </c>
      <c r="E312" s="262" t="s">
        <v>1</v>
      </c>
      <c r="F312" s="263" t="s">
        <v>180</v>
      </c>
      <c r="G312" s="260"/>
      <c r="H312" s="262" t="s">
        <v>1</v>
      </c>
      <c r="I312" s="264"/>
      <c r="J312" s="260"/>
      <c r="K312" s="260"/>
      <c r="L312" s="265"/>
      <c r="M312" s="266"/>
      <c r="N312" s="267"/>
      <c r="O312" s="267"/>
      <c r="P312" s="267"/>
      <c r="Q312" s="267"/>
      <c r="R312" s="267"/>
      <c r="S312" s="267"/>
      <c r="T312" s="26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9" t="s">
        <v>179</v>
      </c>
      <c r="AU312" s="269" t="s">
        <v>95</v>
      </c>
      <c r="AV312" s="13" t="s">
        <v>89</v>
      </c>
      <c r="AW312" s="13" t="s">
        <v>35</v>
      </c>
      <c r="AX312" s="13" t="s">
        <v>82</v>
      </c>
      <c r="AY312" s="269" t="s">
        <v>169</v>
      </c>
    </row>
    <row r="313" spans="1:51" s="13" customFormat="1" ht="12">
      <c r="A313" s="13"/>
      <c r="B313" s="259"/>
      <c r="C313" s="260"/>
      <c r="D313" s="261" t="s">
        <v>179</v>
      </c>
      <c r="E313" s="262" t="s">
        <v>1</v>
      </c>
      <c r="F313" s="263" t="s">
        <v>2609</v>
      </c>
      <c r="G313" s="260"/>
      <c r="H313" s="262" t="s">
        <v>1</v>
      </c>
      <c r="I313" s="264"/>
      <c r="J313" s="260"/>
      <c r="K313" s="260"/>
      <c r="L313" s="265"/>
      <c r="M313" s="266"/>
      <c r="N313" s="267"/>
      <c r="O313" s="267"/>
      <c r="P313" s="267"/>
      <c r="Q313" s="267"/>
      <c r="R313" s="267"/>
      <c r="S313" s="267"/>
      <c r="T313" s="26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9" t="s">
        <v>179</v>
      </c>
      <c r="AU313" s="269" t="s">
        <v>95</v>
      </c>
      <c r="AV313" s="13" t="s">
        <v>89</v>
      </c>
      <c r="AW313" s="13" t="s">
        <v>35</v>
      </c>
      <c r="AX313" s="13" t="s">
        <v>82</v>
      </c>
      <c r="AY313" s="269" t="s">
        <v>169</v>
      </c>
    </row>
    <row r="314" spans="1:51" s="13" customFormat="1" ht="12">
      <c r="A314" s="13"/>
      <c r="B314" s="259"/>
      <c r="C314" s="260"/>
      <c r="D314" s="261" t="s">
        <v>179</v>
      </c>
      <c r="E314" s="262" t="s">
        <v>1</v>
      </c>
      <c r="F314" s="263" t="s">
        <v>2610</v>
      </c>
      <c r="G314" s="260"/>
      <c r="H314" s="262" t="s">
        <v>1</v>
      </c>
      <c r="I314" s="264"/>
      <c r="J314" s="260"/>
      <c r="K314" s="260"/>
      <c r="L314" s="265"/>
      <c r="M314" s="266"/>
      <c r="N314" s="267"/>
      <c r="O314" s="267"/>
      <c r="P314" s="267"/>
      <c r="Q314" s="267"/>
      <c r="R314" s="267"/>
      <c r="S314" s="267"/>
      <c r="T314" s="26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9" t="s">
        <v>179</v>
      </c>
      <c r="AU314" s="269" t="s">
        <v>95</v>
      </c>
      <c r="AV314" s="13" t="s">
        <v>89</v>
      </c>
      <c r="AW314" s="13" t="s">
        <v>35</v>
      </c>
      <c r="AX314" s="13" t="s">
        <v>82</v>
      </c>
      <c r="AY314" s="269" t="s">
        <v>169</v>
      </c>
    </row>
    <row r="315" spans="1:51" s="15" customFormat="1" ht="12">
      <c r="A315" s="15"/>
      <c r="B315" s="281"/>
      <c r="C315" s="282"/>
      <c r="D315" s="261" t="s">
        <v>179</v>
      </c>
      <c r="E315" s="283" t="s">
        <v>1</v>
      </c>
      <c r="F315" s="284" t="s">
        <v>183</v>
      </c>
      <c r="G315" s="282"/>
      <c r="H315" s="285">
        <v>0</v>
      </c>
      <c r="I315" s="286"/>
      <c r="J315" s="282"/>
      <c r="K315" s="282"/>
      <c r="L315" s="287"/>
      <c r="M315" s="288"/>
      <c r="N315" s="289"/>
      <c r="O315" s="289"/>
      <c r="P315" s="289"/>
      <c r="Q315" s="289"/>
      <c r="R315" s="289"/>
      <c r="S315" s="289"/>
      <c r="T315" s="290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91" t="s">
        <v>179</v>
      </c>
      <c r="AU315" s="291" t="s">
        <v>95</v>
      </c>
      <c r="AV315" s="15" t="s">
        <v>177</v>
      </c>
      <c r="AW315" s="15" t="s">
        <v>35</v>
      </c>
      <c r="AX315" s="15" t="s">
        <v>89</v>
      </c>
      <c r="AY315" s="291" t="s">
        <v>169</v>
      </c>
    </row>
    <row r="316" spans="1:65" s="2" customFormat="1" ht="33" customHeight="1">
      <c r="A316" s="39"/>
      <c r="B316" s="40"/>
      <c r="C316" s="246" t="s">
        <v>519</v>
      </c>
      <c r="D316" s="246" t="s">
        <v>172</v>
      </c>
      <c r="E316" s="247" t="s">
        <v>509</v>
      </c>
      <c r="F316" s="248" t="s">
        <v>510</v>
      </c>
      <c r="G316" s="249" t="s">
        <v>175</v>
      </c>
      <c r="H316" s="250">
        <v>24.9</v>
      </c>
      <c r="I316" s="251"/>
      <c r="J316" s="252">
        <f>ROUND(I316*H316,2)</f>
        <v>0</v>
      </c>
      <c r="K316" s="248" t="s">
        <v>176</v>
      </c>
      <c r="L316" s="45"/>
      <c r="M316" s="253" t="s">
        <v>1</v>
      </c>
      <c r="N316" s="254" t="s">
        <v>48</v>
      </c>
      <c r="O316" s="92"/>
      <c r="P316" s="255">
        <f>O316*H316</f>
        <v>0</v>
      </c>
      <c r="Q316" s="255">
        <v>0.01726</v>
      </c>
      <c r="R316" s="255">
        <f>Q316*H316</f>
        <v>0.429774</v>
      </c>
      <c r="S316" s="255">
        <v>0</v>
      </c>
      <c r="T316" s="25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57" t="s">
        <v>177</v>
      </c>
      <c r="AT316" s="257" t="s">
        <v>172</v>
      </c>
      <c r="AU316" s="257" t="s">
        <v>95</v>
      </c>
      <c r="AY316" s="18" t="s">
        <v>169</v>
      </c>
      <c r="BE316" s="258">
        <f>IF(N316="základní",J316,0)</f>
        <v>0</v>
      </c>
      <c r="BF316" s="258">
        <f>IF(N316="snížená",J316,0)</f>
        <v>0</v>
      </c>
      <c r="BG316" s="258">
        <f>IF(N316="zákl. přenesená",J316,0)</f>
        <v>0</v>
      </c>
      <c r="BH316" s="258">
        <f>IF(N316="sníž. přenesená",J316,0)</f>
        <v>0</v>
      </c>
      <c r="BI316" s="258">
        <f>IF(N316="nulová",J316,0)</f>
        <v>0</v>
      </c>
      <c r="BJ316" s="18" t="s">
        <v>95</v>
      </c>
      <c r="BK316" s="258">
        <f>ROUND(I316*H316,2)</f>
        <v>0</v>
      </c>
      <c r="BL316" s="18" t="s">
        <v>177</v>
      </c>
      <c r="BM316" s="257" t="s">
        <v>2611</v>
      </c>
    </row>
    <row r="317" spans="1:51" s="13" customFormat="1" ht="12">
      <c r="A317" s="13"/>
      <c r="B317" s="259"/>
      <c r="C317" s="260"/>
      <c r="D317" s="261" t="s">
        <v>179</v>
      </c>
      <c r="E317" s="262" t="s">
        <v>1</v>
      </c>
      <c r="F317" s="263" t="s">
        <v>180</v>
      </c>
      <c r="G317" s="260"/>
      <c r="H317" s="262" t="s">
        <v>1</v>
      </c>
      <c r="I317" s="264"/>
      <c r="J317" s="260"/>
      <c r="K317" s="260"/>
      <c r="L317" s="265"/>
      <c r="M317" s="266"/>
      <c r="N317" s="267"/>
      <c r="O317" s="267"/>
      <c r="P317" s="267"/>
      <c r="Q317" s="267"/>
      <c r="R317" s="267"/>
      <c r="S317" s="267"/>
      <c r="T317" s="26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9" t="s">
        <v>179</v>
      </c>
      <c r="AU317" s="269" t="s">
        <v>95</v>
      </c>
      <c r="AV317" s="13" t="s">
        <v>89</v>
      </c>
      <c r="AW317" s="13" t="s">
        <v>35</v>
      </c>
      <c r="AX317" s="13" t="s">
        <v>82</v>
      </c>
      <c r="AY317" s="269" t="s">
        <v>169</v>
      </c>
    </row>
    <row r="318" spans="1:51" s="13" customFormat="1" ht="12">
      <c r="A318" s="13"/>
      <c r="B318" s="259"/>
      <c r="C318" s="260"/>
      <c r="D318" s="261" t="s">
        <v>179</v>
      </c>
      <c r="E318" s="262" t="s">
        <v>1</v>
      </c>
      <c r="F318" s="263" t="s">
        <v>512</v>
      </c>
      <c r="G318" s="260"/>
      <c r="H318" s="262" t="s">
        <v>1</v>
      </c>
      <c r="I318" s="264"/>
      <c r="J318" s="260"/>
      <c r="K318" s="260"/>
      <c r="L318" s="265"/>
      <c r="M318" s="266"/>
      <c r="N318" s="267"/>
      <c r="O318" s="267"/>
      <c r="P318" s="267"/>
      <c r="Q318" s="267"/>
      <c r="R318" s="267"/>
      <c r="S318" s="267"/>
      <c r="T318" s="26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9" t="s">
        <v>179</v>
      </c>
      <c r="AU318" s="269" t="s">
        <v>95</v>
      </c>
      <c r="AV318" s="13" t="s">
        <v>89</v>
      </c>
      <c r="AW318" s="13" t="s">
        <v>35</v>
      </c>
      <c r="AX318" s="13" t="s">
        <v>82</v>
      </c>
      <c r="AY318" s="269" t="s">
        <v>169</v>
      </c>
    </row>
    <row r="319" spans="1:51" s="14" customFormat="1" ht="12">
      <c r="A319" s="14"/>
      <c r="B319" s="270"/>
      <c r="C319" s="271"/>
      <c r="D319" s="261" t="s">
        <v>179</v>
      </c>
      <c r="E319" s="272" t="s">
        <v>1</v>
      </c>
      <c r="F319" s="273" t="s">
        <v>2612</v>
      </c>
      <c r="G319" s="271"/>
      <c r="H319" s="274">
        <v>24.9</v>
      </c>
      <c r="I319" s="275"/>
      <c r="J319" s="271"/>
      <c r="K319" s="271"/>
      <c r="L319" s="276"/>
      <c r="M319" s="277"/>
      <c r="N319" s="278"/>
      <c r="O319" s="278"/>
      <c r="P319" s="278"/>
      <c r="Q319" s="278"/>
      <c r="R319" s="278"/>
      <c r="S319" s="278"/>
      <c r="T319" s="27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0" t="s">
        <v>179</v>
      </c>
      <c r="AU319" s="280" t="s">
        <v>95</v>
      </c>
      <c r="AV319" s="14" t="s">
        <v>95</v>
      </c>
      <c r="AW319" s="14" t="s">
        <v>35</v>
      </c>
      <c r="AX319" s="14" t="s">
        <v>82</v>
      </c>
      <c r="AY319" s="280" t="s">
        <v>169</v>
      </c>
    </row>
    <row r="320" spans="1:51" s="15" customFormat="1" ht="12">
      <c r="A320" s="15"/>
      <c r="B320" s="281"/>
      <c r="C320" s="282"/>
      <c r="D320" s="261" t="s">
        <v>179</v>
      </c>
      <c r="E320" s="283" t="s">
        <v>1</v>
      </c>
      <c r="F320" s="284" t="s">
        <v>183</v>
      </c>
      <c r="G320" s="282"/>
      <c r="H320" s="285">
        <v>24.9</v>
      </c>
      <c r="I320" s="286"/>
      <c r="J320" s="282"/>
      <c r="K320" s="282"/>
      <c r="L320" s="287"/>
      <c r="M320" s="288"/>
      <c r="N320" s="289"/>
      <c r="O320" s="289"/>
      <c r="P320" s="289"/>
      <c r="Q320" s="289"/>
      <c r="R320" s="289"/>
      <c r="S320" s="289"/>
      <c r="T320" s="290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91" t="s">
        <v>179</v>
      </c>
      <c r="AU320" s="291" t="s">
        <v>95</v>
      </c>
      <c r="AV320" s="15" t="s">
        <v>177</v>
      </c>
      <c r="AW320" s="15" t="s">
        <v>35</v>
      </c>
      <c r="AX320" s="15" t="s">
        <v>89</v>
      </c>
      <c r="AY320" s="291" t="s">
        <v>169</v>
      </c>
    </row>
    <row r="321" spans="1:65" s="2" customFormat="1" ht="21.75" customHeight="1">
      <c r="A321" s="39"/>
      <c r="B321" s="40"/>
      <c r="C321" s="246" t="s">
        <v>524</v>
      </c>
      <c r="D321" s="246" t="s">
        <v>172</v>
      </c>
      <c r="E321" s="247" t="s">
        <v>2613</v>
      </c>
      <c r="F321" s="248" t="s">
        <v>2614</v>
      </c>
      <c r="G321" s="249" t="s">
        <v>191</v>
      </c>
      <c r="H321" s="250">
        <v>1.195</v>
      </c>
      <c r="I321" s="251"/>
      <c r="J321" s="252">
        <f>ROUND(I321*H321,2)</f>
        <v>0</v>
      </c>
      <c r="K321" s="248" t="s">
        <v>176</v>
      </c>
      <c r="L321" s="45"/>
      <c r="M321" s="253" t="s">
        <v>1</v>
      </c>
      <c r="N321" s="254" t="s">
        <v>48</v>
      </c>
      <c r="O321" s="92"/>
      <c r="P321" s="255">
        <f>O321*H321</f>
        <v>0</v>
      </c>
      <c r="Q321" s="255">
        <v>2.4534</v>
      </c>
      <c r="R321" s="255">
        <f>Q321*H321</f>
        <v>2.931813</v>
      </c>
      <c r="S321" s="255">
        <v>0</v>
      </c>
      <c r="T321" s="256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57" t="s">
        <v>177</v>
      </c>
      <c r="AT321" s="257" t="s">
        <v>172</v>
      </c>
      <c r="AU321" s="257" t="s">
        <v>95</v>
      </c>
      <c r="AY321" s="18" t="s">
        <v>169</v>
      </c>
      <c r="BE321" s="258">
        <f>IF(N321="základní",J321,0)</f>
        <v>0</v>
      </c>
      <c r="BF321" s="258">
        <f>IF(N321="snížená",J321,0)</f>
        <v>0</v>
      </c>
      <c r="BG321" s="258">
        <f>IF(N321="zákl. přenesená",J321,0)</f>
        <v>0</v>
      </c>
      <c r="BH321" s="258">
        <f>IF(N321="sníž. přenesená",J321,0)</f>
        <v>0</v>
      </c>
      <c r="BI321" s="258">
        <f>IF(N321="nulová",J321,0)</f>
        <v>0</v>
      </c>
      <c r="BJ321" s="18" t="s">
        <v>95</v>
      </c>
      <c r="BK321" s="258">
        <f>ROUND(I321*H321,2)</f>
        <v>0</v>
      </c>
      <c r="BL321" s="18" t="s">
        <v>177</v>
      </c>
      <c r="BM321" s="257" t="s">
        <v>2615</v>
      </c>
    </row>
    <row r="322" spans="1:51" s="13" customFormat="1" ht="12">
      <c r="A322" s="13"/>
      <c r="B322" s="259"/>
      <c r="C322" s="260"/>
      <c r="D322" s="261" t="s">
        <v>179</v>
      </c>
      <c r="E322" s="262" t="s">
        <v>1</v>
      </c>
      <c r="F322" s="263" t="s">
        <v>180</v>
      </c>
      <c r="G322" s="260"/>
      <c r="H322" s="262" t="s">
        <v>1</v>
      </c>
      <c r="I322" s="264"/>
      <c r="J322" s="260"/>
      <c r="K322" s="260"/>
      <c r="L322" s="265"/>
      <c r="M322" s="266"/>
      <c r="N322" s="267"/>
      <c r="O322" s="267"/>
      <c r="P322" s="267"/>
      <c r="Q322" s="267"/>
      <c r="R322" s="267"/>
      <c r="S322" s="267"/>
      <c r="T322" s="26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9" t="s">
        <v>179</v>
      </c>
      <c r="AU322" s="269" t="s">
        <v>95</v>
      </c>
      <c r="AV322" s="13" t="s">
        <v>89</v>
      </c>
      <c r="AW322" s="13" t="s">
        <v>35</v>
      </c>
      <c r="AX322" s="13" t="s">
        <v>82</v>
      </c>
      <c r="AY322" s="269" t="s">
        <v>169</v>
      </c>
    </row>
    <row r="323" spans="1:51" s="13" customFormat="1" ht="12">
      <c r="A323" s="13"/>
      <c r="B323" s="259"/>
      <c r="C323" s="260"/>
      <c r="D323" s="261" t="s">
        <v>179</v>
      </c>
      <c r="E323" s="262" t="s">
        <v>1</v>
      </c>
      <c r="F323" s="263" t="s">
        <v>528</v>
      </c>
      <c r="G323" s="260"/>
      <c r="H323" s="262" t="s">
        <v>1</v>
      </c>
      <c r="I323" s="264"/>
      <c r="J323" s="260"/>
      <c r="K323" s="260"/>
      <c r="L323" s="265"/>
      <c r="M323" s="266"/>
      <c r="N323" s="267"/>
      <c r="O323" s="267"/>
      <c r="P323" s="267"/>
      <c r="Q323" s="267"/>
      <c r="R323" s="267"/>
      <c r="S323" s="267"/>
      <c r="T323" s="26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9" t="s">
        <v>179</v>
      </c>
      <c r="AU323" s="269" t="s">
        <v>95</v>
      </c>
      <c r="AV323" s="13" t="s">
        <v>89</v>
      </c>
      <c r="AW323" s="13" t="s">
        <v>35</v>
      </c>
      <c r="AX323" s="13" t="s">
        <v>82</v>
      </c>
      <c r="AY323" s="269" t="s">
        <v>169</v>
      </c>
    </row>
    <row r="324" spans="1:51" s="14" customFormat="1" ht="12">
      <c r="A324" s="14"/>
      <c r="B324" s="270"/>
      <c r="C324" s="271"/>
      <c r="D324" s="261" t="s">
        <v>179</v>
      </c>
      <c r="E324" s="272" t="s">
        <v>1</v>
      </c>
      <c r="F324" s="273" t="s">
        <v>2616</v>
      </c>
      <c r="G324" s="271"/>
      <c r="H324" s="274">
        <v>1.195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179</v>
      </c>
      <c r="AU324" s="280" t="s">
        <v>95</v>
      </c>
      <c r="AV324" s="14" t="s">
        <v>95</v>
      </c>
      <c r="AW324" s="14" t="s">
        <v>35</v>
      </c>
      <c r="AX324" s="14" t="s">
        <v>82</v>
      </c>
      <c r="AY324" s="280" t="s">
        <v>169</v>
      </c>
    </row>
    <row r="325" spans="1:51" s="15" customFormat="1" ht="12">
      <c r="A325" s="15"/>
      <c r="B325" s="281"/>
      <c r="C325" s="282"/>
      <c r="D325" s="261" t="s">
        <v>179</v>
      </c>
      <c r="E325" s="283" t="s">
        <v>1</v>
      </c>
      <c r="F325" s="284" t="s">
        <v>183</v>
      </c>
      <c r="G325" s="282"/>
      <c r="H325" s="285">
        <v>1.195</v>
      </c>
      <c r="I325" s="286"/>
      <c r="J325" s="282"/>
      <c r="K325" s="282"/>
      <c r="L325" s="287"/>
      <c r="M325" s="288"/>
      <c r="N325" s="289"/>
      <c r="O325" s="289"/>
      <c r="P325" s="289"/>
      <c r="Q325" s="289"/>
      <c r="R325" s="289"/>
      <c r="S325" s="289"/>
      <c r="T325" s="290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91" t="s">
        <v>179</v>
      </c>
      <c r="AU325" s="291" t="s">
        <v>95</v>
      </c>
      <c r="AV325" s="15" t="s">
        <v>177</v>
      </c>
      <c r="AW325" s="15" t="s">
        <v>35</v>
      </c>
      <c r="AX325" s="15" t="s">
        <v>89</v>
      </c>
      <c r="AY325" s="291" t="s">
        <v>169</v>
      </c>
    </row>
    <row r="326" spans="1:65" s="2" customFormat="1" ht="21.75" customHeight="1">
      <c r="A326" s="39"/>
      <c r="B326" s="40"/>
      <c r="C326" s="246" t="s">
        <v>581</v>
      </c>
      <c r="D326" s="246" t="s">
        <v>172</v>
      </c>
      <c r="E326" s="247" t="s">
        <v>582</v>
      </c>
      <c r="F326" s="248" t="s">
        <v>583</v>
      </c>
      <c r="G326" s="249" t="s">
        <v>337</v>
      </c>
      <c r="H326" s="250">
        <v>14.94</v>
      </c>
      <c r="I326" s="251"/>
      <c r="J326" s="252">
        <f>ROUND(I326*H326,2)</f>
        <v>0</v>
      </c>
      <c r="K326" s="248" t="s">
        <v>176</v>
      </c>
      <c r="L326" s="45"/>
      <c r="M326" s="253" t="s">
        <v>1</v>
      </c>
      <c r="N326" s="254" t="s">
        <v>48</v>
      </c>
      <c r="O326" s="92"/>
      <c r="P326" s="255">
        <f>O326*H326</f>
        <v>0</v>
      </c>
      <c r="Q326" s="255">
        <v>0.00576</v>
      </c>
      <c r="R326" s="255">
        <f>Q326*H326</f>
        <v>0.0860544</v>
      </c>
      <c r="S326" s="255">
        <v>0</v>
      </c>
      <c r="T326" s="256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57" t="s">
        <v>177</v>
      </c>
      <c r="AT326" s="257" t="s">
        <v>172</v>
      </c>
      <c r="AU326" s="257" t="s">
        <v>95</v>
      </c>
      <c r="AY326" s="18" t="s">
        <v>169</v>
      </c>
      <c r="BE326" s="258">
        <f>IF(N326="základní",J326,0)</f>
        <v>0</v>
      </c>
      <c r="BF326" s="258">
        <f>IF(N326="snížená",J326,0)</f>
        <v>0</v>
      </c>
      <c r="BG326" s="258">
        <f>IF(N326="zákl. přenesená",J326,0)</f>
        <v>0</v>
      </c>
      <c r="BH326" s="258">
        <f>IF(N326="sníž. přenesená",J326,0)</f>
        <v>0</v>
      </c>
      <c r="BI326" s="258">
        <f>IF(N326="nulová",J326,0)</f>
        <v>0</v>
      </c>
      <c r="BJ326" s="18" t="s">
        <v>95</v>
      </c>
      <c r="BK326" s="258">
        <f>ROUND(I326*H326,2)</f>
        <v>0</v>
      </c>
      <c r="BL326" s="18" t="s">
        <v>177</v>
      </c>
      <c r="BM326" s="257" t="s">
        <v>2617</v>
      </c>
    </row>
    <row r="327" spans="1:51" s="13" customFormat="1" ht="12">
      <c r="A327" s="13"/>
      <c r="B327" s="259"/>
      <c r="C327" s="260"/>
      <c r="D327" s="261" t="s">
        <v>179</v>
      </c>
      <c r="E327" s="262" t="s">
        <v>1</v>
      </c>
      <c r="F327" s="263" t="s">
        <v>180</v>
      </c>
      <c r="G327" s="260"/>
      <c r="H327" s="262" t="s">
        <v>1</v>
      </c>
      <c r="I327" s="264"/>
      <c r="J327" s="260"/>
      <c r="K327" s="260"/>
      <c r="L327" s="265"/>
      <c r="M327" s="266"/>
      <c r="N327" s="267"/>
      <c r="O327" s="267"/>
      <c r="P327" s="267"/>
      <c r="Q327" s="267"/>
      <c r="R327" s="267"/>
      <c r="S327" s="267"/>
      <c r="T327" s="26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9" t="s">
        <v>179</v>
      </c>
      <c r="AU327" s="269" t="s">
        <v>95</v>
      </c>
      <c r="AV327" s="13" t="s">
        <v>89</v>
      </c>
      <c r="AW327" s="13" t="s">
        <v>35</v>
      </c>
      <c r="AX327" s="13" t="s">
        <v>82</v>
      </c>
      <c r="AY327" s="269" t="s">
        <v>169</v>
      </c>
    </row>
    <row r="328" spans="1:51" s="13" customFormat="1" ht="12">
      <c r="A328" s="13"/>
      <c r="B328" s="259"/>
      <c r="C328" s="260"/>
      <c r="D328" s="261" t="s">
        <v>179</v>
      </c>
      <c r="E328" s="262" t="s">
        <v>1</v>
      </c>
      <c r="F328" s="263" t="s">
        <v>585</v>
      </c>
      <c r="G328" s="260"/>
      <c r="H328" s="262" t="s">
        <v>1</v>
      </c>
      <c r="I328" s="264"/>
      <c r="J328" s="260"/>
      <c r="K328" s="260"/>
      <c r="L328" s="265"/>
      <c r="M328" s="266"/>
      <c r="N328" s="267"/>
      <c r="O328" s="267"/>
      <c r="P328" s="267"/>
      <c r="Q328" s="267"/>
      <c r="R328" s="267"/>
      <c r="S328" s="267"/>
      <c r="T328" s="26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9" t="s">
        <v>179</v>
      </c>
      <c r="AU328" s="269" t="s">
        <v>95</v>
      </c>
      <c r="AV328" s="13" t="s">
        <v>89</v>
      </c>
      <c r="AW328" s="13" t="s">
        <v>35</v>
      </c>
      <c r="AX328" s="13" t="s">
        <v>82</v>
      </c>
      <c r="AY328" s="269" t="s">
        <v>169</v>
      </c>
    </row>
    <row r="329" spans="1:51" s="14" customFormat="1" ht="12">
      <c r="A329" s="14"/>
      <c r="B329" s="270"/>
      <c r="C329" s="271"/>
      <c r="D329" s="261" t="s">
        <v>179</v>
      </c>
      <c r="E329" s="272" t="s">
        <v>1</v>
      </c>
      <c r="F329" s="273" t="s">
        <v>2618</v>
      </c>
      <c r="G329" s="271"/>
      <c r="H329" s="274">
        <v>14.94</v>
      </c>
      <c r="I329" s="275"/>
      <c r="J329" s="271"/>
      <c r="K329" s="271"/>
      <c r="L329" s="276"/>
      <c r="M329" s="277"/>
      <c r="N329" s="278"/>
      <c r="O329" s="278"/>
      <c r="P329" s="278"/>
      <c r="Q329" s="278"/>
      <c r="R329" s="278"/>
      <c r="S329" s="278"/>
      <c r="T329" s="27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80" t="s">
        <v>179</v>
      </c>
      <c r="AU329" s="280" t="s">
        <v>95</v>
      </c>
      <c r="AV329" s="14" t="s">
        <v>95</v>
      </c>
      <c r="AW329" s="14" t="s">
        <v>35</v>
      </c>
      <c r="AX329" s="14" t="s">
        <v>82</v>
      </c>
      <c r="AY329" s="280" t="s">
        <v>169</v>
      </c>
    </row>
    <row r="330" spans="1:51" s="15" customFormat="1" ht="12">
      <c r="A330" s="15"/>
      <c r="B330" s="281"/>
      <c r="C330" s="282"/>
      <c r="D330" s="261" t="s">
        <v>179</v>
      </c>
      <c r="E330" s="283" t="s">
        <v>1</v>
      </c>
      <c r="F330" s="284" t="s">
        <v>183</v>
      </c>
      <c r="G330" s="282"/>
      <c r="H330" s="285">
        <v>14.94</v>
      </c>
      <c r="I330" s="286"/>
      <c r="J330" s="282"/>
      <c r="K330" s="282"/>
      <c r="L330" s="287"/>
      <c r="M330" s="288"/>
      <c r="N330" s="289"/>
      <c r="O330" s="289"/>
      <c r="P330" s="289"/>
      <c r="Q330" s="289"/>
      <c r="R330" s="289"/>
      <c r="S330" s="289"/>
      <c r="T330" s="290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91" t="s">
        <v>179</v>
      </c>
      <c r="AU330" s="291" t="s">
        <v>95</v>
      </c>
      <c r="AV330" s="15" t="s">
        <v>177</v>
      </c>
      <c r="AW330" s="15" t="s">
        <v>35</v>
      </c>
      <c r="AX330" s="15" t="s">
        <v>89</v>
      </c>
      <c r="AY330" s="291" t="s">
        <v>169</v>
      </c>
    </row>
    <row r="331" spans="1:65" s="2" customFormat="1" ht="21.75" customHeight="1">
      <c r="A331" s="39"/>
      <c r="B331" s="40"/>
      <c r="C331" s="246" t="s">
        <v>597</v>
      </c>
      <c r="D331" s="246" t="s">
        <v>172</v>
      </c>
      <c r="E331" s="247" t="s">
        <v>598</v>
      </c>
      <c r="F331" s="248" t="s">
        <v>599</v>
      </c>
      <c r="G331" s="249" t="s">
        <v>337</v>
      </c>
      <c r="H331" s="250">
        <v>14.94</v>
      </c>
      <c r="I331" s="251"/>
      <c r="J331" s="252">
        <f>ROUND(I331*H331,2)</f>
        <v>0</v>
      </c>
      <c r="K331" s="248" t="s">
        <v>176</v>
      </c>
      <c r="L331" s="45"/>
      <c r="M331" s="253" t="s">
        <v>1</v>
      </c>
      <c r="N331" s="254" t="s">
        <v>48</v>
      </c>
      <c r="O331" s="92"/>
      <c r="P331" s="255">
        <f>O331*H331</f>
        <v>0</v>
      </c>
      <c r="Q331" s="255">
        <v>0</v>
      </c>
      <c r="R331" s="255">
        <f>Q331*H331</f>
        <v>0</v>
      </c>
      <c r="S331" s="255">
        <v>0</v>
      </c>
      <c r="T331" s="256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57" t="s">
        <v>177</v>
      </c>
      <c r="AT331" s="257" t="s">
        <v>172</v>
      </c>
      <c r="AU331" s="257" t="s">
        <v>95</v>
      </c>
      <c r="AY331" s="18" t="s">
        <v>169</v>
      </c>
      <c r="BE331" s="258">
        <f>IF(N331="základní",J331,0)</f>
        <v>0</v>
      </c>
      <c r="BF331" s="258">
        <f>IF(N331="snížená",J331,0)</f>
        <v>0</v>
      </c>
      <c r="BG331" s="258">
        <f>IF(N331="zákl. přenesená",J331,0)</f>
        <v>0</v>
      </c>
      <c r="BH331" s="258">
        <f>IF(N331="sníž. přenesená",J331,0)</f>
        <v>0</v>
      </c>
      <c r="BI331" s="258">
        <f>IF(N331="nulová",J331,0)</f>
        <v>0</v>
      </c>
      <c r="BJ331" s="18" t="s">
        <v>95</v>
      </c>
      <c r="BK331" s="258">
        <f>ROUND(I331*H331,2)</f>
        <v>0</v>
      </c>
      <c r="BL331" s="18" t="s">
        <v>177</v>
      </c>
      <c r="BM331" s="257" t="s">
        <v>2619</v>
      </c>
    </row>
    <row r="332" spans="1:65" s="2" customFormat="1" ht="21.75" customHeight="1">
      <c r="A332" s="39"/>
      <c r="B332" s="40"/>
      <c r="C332" s="246" t="s">
        <v>601</v>
      </c>
      <c r="D332" s="246" t="s">
        <v>172</v>
      </c>
      <c r="E332" s="247" t="s">
        <v>602</v>
      </c>
      <c r="F332" s="248" t="s">
        <v>603</v>
      </c>
      <c r="G332" s="249" t="s">
        <v>199</v>
      </c>
      <c r="H332" s="250">
        <v>0.131</v>
      </c>
      <c r="I332" s="251"/>
      <c r="J332" s="252">
        <f>ROUND(I332*H332,2)</f>
        <v>0</v>
      </c>
      <c r="K332" s="248" t="s">
        <v>176</v>
      </c>
      <c r="L332" s="45"/>
      <c r="M332" s="253" t="s">
        <v>1</v>
      </c>
      <c r="N332" s="254" t="s">
        <v>48</v>
      </c>
      <c r="O332" s="92"/>
      <c r="P332" s="255">
        <f>O332*H332</f>
        <v>0</v>
      </c>
      <c r="Q332" s="255">
        <v>1.05256</v>
      </c>
      <c r="R332" s="255">
        <f>Q332*H332</f>
        <v>0.13788535999999998</v>
      </c>
      <c r="S332" s="255">
        <v>0</v>
      </c>
      <c r="T332" s="256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57" t="s">
        <v>177</v>
      </c>
      <c r="AT332" s="257" t="s">
        <v>172</v>
      </c>
      <c r="AU332" s="257" t="s">
        <v>95</v>
      </c>
      <c r="AY332" s="18" t="s">
        <v>169</v>
      </c>
      <c r="BE332" s="258">
        <f>IF(N332="základní",J332,0)</f>
        <v>0</v>
      </c>
      <c r="BF332" s="258">
        <f>IF(N332="snížená",J332,0)</f>
        <v>0</v>
      </c>
      <c r="BG332" s="258">
        <f>IF(N332="zákl. přenesená",J332,0)</f>
        <v>0</v>
      </c>
      <c r="BH332" s="258">
        <f>IF(N332="sníž. přenesená",J332,0)</f>
        <v>0</v>
      </c>
      <c r="BI332" s="258">
        <f>IF(N332="nulová",J332,0)</f>
        <v>0</v>
      </c>
      <c r="BJ332" s="18" t="s">
        <v>95</v>
      </c>
      <c r="BK332" s="258">
        <f>ROUND(I332*H332,2)</f>
        <v>0</v>
      </c>
      <c r="BL332" s="18" t="s">
        <v>177</v>
      </c>
      <c r="BM332" s="257" t="s">
        <v>2620</v>
      </c>
    </row>
    <row r="333" spans="1:51" s="13" customFormat="1" ht="12">
      <c r="A333" s="13"/>
      <c r="B333" s="259"/>
      <c r="C333" s="260"/>
      <c r="D333" s="261" t="s">
        <v>179</v>
      </c>
      <c r="E333" s="262" t="s">
        <v>1</v>
      </c>
      <c r="F333" s="263" t="s">
        <v>180</v>
      </c>
      <c r="G333" s="260"/>
      <c r="H333" s="262" t="s">
        <v>1</v>
      </c>
      <c r="I333" s="264"/>
      <c r="J333" s="260"/>
      <c r="K333" s="260"/>
      <c r="L333" s="265"/>
      <c r="M333" s="266"/>
      <c r="N333" s="267"/>
      <c r="O333" s="267"/>
      <c r="P333" s="267"/>
      <c r="Q333" s="267"/>
      <c r="R333" s="267"/>
      <c r="S333" s="267"/>
      <c r="T333" s="26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9" t="s">
        <v>179</v>
      </c>
      <c r="AU333" s="269" t="s">
        <v>95</v>
      </c>
      <c r="AV333" s="13" t="s">
        <v>89</v>
      </c>
      <c r="AW333" s="13" t="s">
        <v>35</v>
      </c>
      <c r="AX333" s="13" t="s">
        <v>82</v>
      </c>
      <c r="AY333" s="269" t="s">
        <v>169</v>
      </c>
    </row>
    <row r="334" spans="1:51" s="13" customFormat="1" ht="12">
      <c r="A334" s="13"/>
      <c r="B334" s="259"/>
      <c r="C334" s="260"/>
      <c r="D334" s="261" t="s">
        <v>179</v>
      </c>
      <c r="E334" s="262" t="s">
        <v>1</v>
      </c>
      <c r="F334" s="263" t="s">
        <v>605</v>
      </c>
      <c r="G334" s="260"/>
      <c r="H334" s="262" t="s">
        <v>1</v>
      </c>
      <c r="I334" s="264"/>
      <c r="J334" s="260"/>
      <c r="K334" s="260"/>
      <c r="L334" s="265"/>
      <c r="M334" s="266"/>
      <c r="N334" s="267"/>
      <c r="O334" s="267"/>
      <c r="P334" s="267"/>
      <c r="Q334" s="267"/>
      <c r="R334" s="267"/>
      <c r="S334" s="267"/>
      <c r="T334" s="26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9" t="s">
        <v>179</v>
      </c>
      <c r="AU334" s="269" t="s">
        <v>95</v>
      </c>
      <c r="AV334" s="13" t="s">
        <v>89</v>
      </c>
      <c r="AW334" s="13" t="s">
        <v>35</v>
      </c>
      <c r="AX334" s="13" t="s">
        <v>82</v>
      </c>
      <c r="AY334" s="269" t="s">
        <v>169</v>
      </c>
    </row>
    <row r="335" spans="1:51" s="14" customFormat="1" ht="12">
      <c r="A335" s="14"/>
      <c r="B335" s="270"/>
      <c r="C335" s="271"/>
      <c r="D335" s="261" t="s">
        <v>179</v>
      </c>
      <c r="E335" s="272" t="s">
        <v>1</v>
      </c>
      <c r="F335" s="273" t="s">
        <v>2621</v>
      </c>
      <c r="G335" s="271"/>
      <c r="H335" s="274">
        <v>0.131</v>
      </c>
      <c r="I335" s="275"/>
      <c r="J335" s="271"/>
      <c r="K335" s="271"/>
      <c r="L335" s="276"/>
      <c r="M335" s="277"/>
      <c r="N335" s="278"/>
      <c r="O335" s="278"/>
      <c r="P335" s="278"/>
      <c r="Q335" s="278"/>
      <c r="R335" s="278"/>
      <c r="S335" s="278"/>
      <c r="T335" s="27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0" t="s">
        <v>179</v>
      </c>
      <c r="AU335" s="280" t="s">
        <v>95</v>
      </c>
      <c r="AV335" s="14" t="s">
        <v>95</v>
      </c>
      <c r="AW335" s="14" t="s">
        <v>35</v>
      </c>
      <c r="AX335" s="14" t="s">
        <v>82</v>
      </c>
      <c r="AY335" s="280" t="s">
        <v>169</v>
      </c>
    </row>
    <row r="336" spans="1:51" s="15" customFormat="1" ht="12">
      <c r="A336" s="15"/>
      <c r="B336" s="281"/>
      <c r="C336" s="282"/>
      <c r="D336" s="261" t="s">
        <v>179</v>
      </c>
      <c r="E336" s="283" t="s">
        <v>1</v>
      </c>
      <c r="F336" s="284" t="s">
        <v>183</v>
      </c>
      <c r="G336" s="282"/>
      <c r="H336" s="285">
        <v>0.131</v>
      </c>
      <c r="I336" s="286"/>
      <c r="J336" s="282"/>
      <c r="K336" s="282"/>
      <c r="L336" s="287"/>
      <c r="M336" s="288"/>
      <c r="N336" s="289"/>
      <c r="O336" s="289"/>
      <c r="P336" s="289"/>
      <c r="Q336" s="289"/>
      <c r="R336" s="289"/>
      <c r="S336" s="289"/>
      <c r="T336" s="290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91" t="s">
        <v>179</v>
      </c>
      <c r="AU336" s="291" t="s">
        <v>95</v>
      </c>
      <c r="AV336" s="15" t="s">
        <v>177</v>
      </c>
      <c r="AW336" s="15" t="s">
        <v>35</v>
      </c>
      <c r="AX336" s="15" t="s">
        <v>89</v>
      </c>
      <c r="AY336" s="291" t="s">
        <v>169</v>
      </c>
    </row>
    <row r="337" spans="1:63" s="12" customFormat="1" ht="22.8" customHeight="1">
      <c r="A337" s="12"/>
      <c r="B337" s="231"/>
      <c r="C337" s="232"/>
      <c r="D337" s="233" t="s">
        <v>81</v>
      </c>
      <c r="E337" s="244" t="s">
        <v>206</v>
      </c>
      <c r="F337" s="244" t="s">
        <v>608</v>
      </c>
      <c r="G337" s="232"/>
      <c r="H337" s="232"/>
      <c r="I337" s="235"/>
      <c r="J337" s="245">
        <f>BK337</f>
        <v>0</v>
      </c>
      <c r="K337" s="232"/>
      <c r="L337" s="236"/>
      <c r="M337" s="237"/>
      <c r="N337" s="238"/>
      <c r="O337" s="238"/>
      <c r="P337" s="239">
        <f>SUM(P338:P398)</f>
        <v>0</v>
      </c>
      <c r="Q337" s="238"/>
      <c r="R337" s="239">
        <f>SUM(R338:R398)</f>
        <v>17.25250468</v>
      </c>
      <c r="S337" s="238"/>
      <c r="T337" s="240">
        <f>SUM(T338:T398)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41" t="s">
        <v>89</v>
      </c>
      <c r="AT337" s="242" t="s">
        <v>81</v>
      </c>
      <c r="AU337" s="242" t="s">
        <v>89</v>
      </c>
      <c r="AY337" s="241" t="s">
        <v>169</v>
      </c>
      <c r="BK337" s="243">
        <f>SUM(BK338:BK398)</f>
        <v>0</v>
      </c>
    </row>
    <row r="338" spans="1:65" s="2" customFormat="1" ht="33" customHeight="1">
      <c r="A338" s="39"/>
      <c r="B338" s="40"/>
      <c r="C338" s="246" t="s">
        <v>609</v>
      </c>
      <c r="D338" s="246" t="s">
        <v>172</v>
      </c>
      <c r="E338" s="247" t="s">
        <v>2622</v>
      </c>
      <c r="F338" s="248" t="s">
        <v>2623</v>
      </c>
      <c r="G338" s="249" t="s">
        <v>337</v>
      </c>
      <c r="H338" s="250">
        <v>24.86</v>
      </c>
      <c r="I338" s="251"/>
      <c r="J338" s="252">
        <f>ROUND(I338*H338,2)</f>
        <v>0</v>
      </c>
      <c r="K338" s="248" t="s">
        <v>176</v>
      </c>
      <c r="L338" s="45"/>
      <c r="M338" s="253" t="s">
        <v>1</v>
      </c>
      <c r="N338" s="254" t="s">
        <v>48</v>
      </c>
      <c r="O338" s="92"/>
      <c r="P338" s="255">
        <f>O338*H338</f>
        <v>0</v>
      </c>
      <c r="Q338" s="255">
        <v>0</v>
      </c>
      <c r="R338" s="255">
        <f>Q338*H338</f>
        <v>0</v>
      </c>
      <c r="S338" s="255">
        <v>0</v>
      </c>
      <c r="T338" s="256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57" t="s">
        <v>177</v>
      </c>
      <c r="AT338" s="257" t="s">
        <v>172</v>
      </c>
      <c r="AU338" s="257" t="s">
        <v>95</v>
      </c>
      <c r="AY338" s="18" t="s">
        <v>169</v>
      </c>
      <c r="BE338" s="258">
        <f>IF(N338="základní",J338,0)</f>
        <v>0</v>
      </c>
      <c r="BF338" s="258">
        <f>IF(N338="snížená",J338,0)</f>
        <v>0</v>
      </c>
      <c r="BG338" s="258">
        <f>IF(N338="zákl. přenesená",J338,0)</f>
        <v>0</v>
      </c>
      <c r="BH338" s="258">
        <f>IF(N338="sníž. přenesená",J338,0)</f>
        <v>0</v>
      </c>
      <c r="BI338" s="258">
        <f>IF(N338="nulová",J338,0)</f>
        <v>0</v>
      </c>
      <c r="BJ338" s="18" t="s">
        <v>95</v>
      </c>
      <c r="BK338" s="258">
        <f>ROUND(I338*H338,2)</f>
        <v>0</v>
      </c>
      <c r="BL338" s="18" t="s">
        <v>177</v>
      </c>
      <c r="BM338" s="257" t="s">
        <v>2624</v>
      </c>
    </row>
    <row r="339" spans="1:65" s="2" customFormat="1" ht="33" customHeight="1">
      <c r="A339" s="39"/>
      <c r="B339" s="40"/>
      <c r="C339" s="246" t="s">
        <v>613</v>
      </c>
      <c r="D339" s="246" t="s">
        <v>172</v>
      </c>
      <c r="E339" s="247" t="s">
        <v>652</v>
      </c>
      <c r="F339" s="248" t="s">
        <v>653</v>
      </c>
      <c r="G339" s="249" t="s">
        <v>175</v>
      </c>
      <c r="H339" s="250">
        <v>34.1</v>
      </c>
      <c r="I339" s="251"/>
      <c r="J339" s="252">
        <f>ROUND(I339*H339,2)</f>
        <v>0</v>
      </c>
      <c r="K339" s="248" t="s">
        <v>176</v>
      </c>
      <c r="L339" s="45"/>
      <c r="M339" s="253" t="s">
        <v>1</v>
      </c>
      <c r="N339" s="254" t="s">
        <v>48</v>
      </c>
      <c r="O339" s="92"/>
      <c r="P339" s="255">
        <f>O339*H339</f>
        <v>0</v>
      </c>
      <c r="Q339" s="255">
        <v>0</v>
      </c>
      <c r="R339" s="255">
        <f>Q339*H339</f>
        <v>0</v>
      </c>
      <c r="S339" s="255">
        <v>0</v>
      </c>
      <c r="T339" s="256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57" t="s">
        <v>177</v>
      </c>
      <c r="AT339" s="257" t="s">
        <v>172</v>
      </c>
      <c r="AU339" s="257" t="s">
        <v>95</v>
      </c>
      <c r="AY339" s="18" t="s">
        <v>169</v>
      </c>
      <c r="BE339" s="258">
        <f>IF(N339="základní",J339,0)</f>
        <v>0</v>
      </c>
      <c r="BF339" s="258">
        <f>IF(N339="snížená",J339,0)</f>
        <v>0</v>
      </c>
      <c r="BG339" s="258">
        <f>IF(N339="zákl. přenesená",J339,0)</f>
        <v>0</v>
      </c>
      <c r="BH339" s="258">
        <f>IF(N339="sníž. přenesená",J339,0)</f>
        <v>0</v>
      </c>
      <c r="BI339" s="258">
        <f>IF(N339="nulová",J339,0)</f>
        <v>0</v>
      </c>
      <c r="BJ339" s="18" t="s">
        <v>95</v>
      </c>
      <c r="BK339" s="258">
        <f>ROUND(I339*H339,2)</f>
        <v>0</v>
      </c>
      <c r="BL339" s="18" t="s">
        <v>177</v>
      </c>
      <c r="BM339" s="257" t="s">
        <v>2625</v>
      </c>
    </row>
    <row r="340" spans="1:51" s="13" customFormat="1" ht="12">
      <c r="A340" s="13"/>
      <c r="B340" s="259"/>
      <c r="C340" s="260"/>
      <c r="D340" s="261" t="s">
        <v>179</v>
      </c>
      <c r="E340" s="262" t="s">
        <v>1</v>
      </c>
      <c r="F340" s="263" t="s">
        <v>180</v>
      </c>
      <c r="G340" s="260"/>
      <c r="H340" s="262" t="s">
        <v>1</v>
      </c>
      <c r="I340" s="264"/>
      <c r="J340" s="260"/>
      <c r="K340" s="260"/>
      <c r="L340" s="265"/>
      <c r="M340" s="266"/>
      <c r="N340" s="267"/>
      <c r="O340" s="267"/>
      <c r="P340" s="267"/>
      <c r="Q340" s="267"/>
      <c r="R340" s="267"/>
      <c r="S340" s="267"/>
      <c r="T340" s="26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9" t="s">
        <v>179</v>
      </c>
      <c r="AU340" s="269" t="s">
        <v>95</v>
      </c>
      <c r="AV340" s="13" t="s">
        <v>89</v>
      </c>
      <c r="AW340" s="13" t="s">
        <v>35</v>
      </c>
      <c r="AX340" s="13" t="s">
        <v>82</v>
      </c>
      <c r="AY340" s="269" t="s">
        <v>169</v>
      </c>
    </row>
    <row r="341" spans="1:51" s="13" customFormat="1" ht="12">
      <c r="A341" s="13"/>
      <c r="B341" s="259"/>
      <c r="C341" s="260"/>
      <c r="D341" s="261" t="s">
        <v>179</v>
      </c>
      <c r="E341" s="262" t="s">
        <v>1</v>
      </c>
      <c r="F341" s="263" t="s">
        <v>655</v>
      </c>
      <c r="G341" s="260"/>
      <c r="H341" s="262" t="s">
        <v>1</v>
      </c>
      <c r="I341" s="264"/>
      <c r="J341" s="260"/>
      <c r="K341" s="260"/>
      <c r="L341" s="265"/>
      <c r="M341" s="266"/>
      <c r="N341" s="267"/>
      <c r="O341" s="267"/>
      <c r="P341" s="267"/>
      <c r="Q341" s="267"/>
      <c r="R341" s="267"/>
      <c r="S341" s="267"/>
      <c r="T341" s="26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9" t="s">
        <v>179</v>
      </c>
      <c r="AU341" s="269" t="s">
        <v>95</v>
      </c>
      <c r="AV341" s="13" t="s">
        <v>89</v>
      </c>
      <c r="AW341" s="13" t="s">
        <v>35</v>
      </c>
      <c r="AX341" s="13" t="s">
        <v>82</v>
      </c>
      <c r="AY341" s="269" t="s">
        <v>169</v>
      </c>
    </row>
    <row r="342" spans="1:51" s="14" customFormat="1" ht="12">
      <c r="A342" s="14"/>
      <c r="B342" s="270"/>
      <c r="C342" s="271"/>
      <c r="D342" s="261" t="s">
        <v>179</v>
      </c>
      <c r="E342" s="272" t="s">
        <v>1</v>
      </c>
      <c r="F342" s="273" t="s">
        <v>2626</v>
      </c>
      <c r="G342" s="271"/>
      <c r="H342" s="274">
        <v>21.3</v>
      </c>
      <c r="I342" s="275"/>
      <c r="J342" s="271"/>
      <c r="K342" s="271"/>
      <c r="L342" s="276"/>
      <c r="M342" s="277"/>
      <c r="N342" s="278"/>
      <c r="O342" s="278"/>
      <c r="P342" s="278"/>
      <c r="Q342" s="278"/>
      <c r="R342" s="278"/>
      <c r="S342" s="278"/>
      <c r="T342" s="27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80" t="s">
        <v>179</v>
      </c>
      <c r="AU342" s="280" t="s">
        <v>95</v>
      </c>
      <c r="AV342" s="14" t="s">
        <v>95</v>
      </c>
      <c r="AW342" s="14" t="s">
        <v>35</v>
      </c>
      <c r="AX342" s="14" t="s">
        <v>82</v>
      </c>
      <c r="AY342" s="280" t="s">
        <v>169</v>
      </c>
    </row>
    <row r="343" spans="1:51" s="14" customFormat="1" ht="12">
      <c r="A343" s="14"/>
      <c r="B343" s="270"/>
      <c r="C343" s="271"/>
      <c r="D343" s="261" t="s">
        <v>179</v>
      </c>
      <c r="E343" s="272" t="s">
        <v>1</v>
      </c>
      <c r="F343" s="273" t="s">
        <v>2627</v>
      </c>
      <c r="G343" s="271"/>
      <c r="H343" s="274">
        <v>12.8</v>
      </c>
      <c r="I343" s="275"/>
      <c r="J343" s="271"/>
      <c r="K343" s="271"/>
      <c r="L343" s="276"/>
      <c r="M343" s="277"/>
      <c r="N343" s="278"/>
      <c r="O343" s="278"/>
      <c r="P343" s="278"/>
      <c r="Q343" s="278"/>
      <c r="R343" s="278"/>
      <c r="S343" s="278"/>
      <c r="T343" s="27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0" t="s">
        <v>179</v>
      </c>
      <c r="AU343" s="280" t="s">
        <v>95</v>
      </c>
      <c r="AV343" s="14" t="s">
        <v>95</v>
      </c>
      <c r="AW343" s="14" t="s">
        <v>35</v>
      </c>
      <c r="AX343" s="14" t="s">
        <v>82</v>
      </c>
      <c r="AY343" s="280" t="s">
        <v>169</v>
      </c>
    </row>
    <row r="344" spans="1:51" s="15" customFormat="1" ht="12">
      <c r="A344" s="15"/>
      <c r="B344" s="281"/>
      <c r="C344" s="282"/>
      <c r="D344" s="261" t="s">
        <v>179</v>
      </c>
      <c r="E344" s="283" t="s">
        <v>1</v>
      </c>
      <c r="F344" s="284" t="s">
        <v>183</v>
      </c>
      <c r="G344" s="282"/>
      <c r="H344" s="285">
        <v>34.1</v>
      </c>
      <c r="I344" s="286"/>
      <c r="J344" s="282"/>
      <c r="K344" s="282"/>
      <c r="L344" s="287"/>
      <c r="M344" s="288"/>
      <c r="N344" s="289"/>
      <c r="O344" s="289"/>
      <c r="P344" s="289"/>
      <c r="Q344" s="289"/>
      <c r="R344" s="289"/>
      <c r="S344" s="289"/>
      <c r="T344" s="290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91" t="s">
        <v>179</v>
      </c>
      <c r="AU344" s="291" t="s">
        <v>95</v>
      </c>
      <c r="AV344" s="15" t="s">
        <v>177</v>
      </c>
      <c r="AW344" s="15" t="s">
        <v>35</v>
      </c>
      <c r="AX344" s="15" t="s">
        <v>89</v>
      </c>
      <c r="AY344" s="291" t="s">
        <v>169</v>
      </c>
    </row>
    <row r="345" spans="1:65" s="2" customFormat="1" ht="16.5" customHeight="1">
      <c r="A345" s="39"/>
      <c r="B345" s="40"/>
      <c r="C345" s="307" t="s">
        <v>620</v>
      </c>
      <c r="D345" s="307" t="s">
        <v>659</v>
      </c>
      <c r="E345" s="308" t="s">
        <v>2628</v>
      </c>
      <c r="F345" s="309" t="s">
        <v>2629</v>
      </c>
      <c r="G345" s="310" t="s">
        <v>175</v>
      </c>
      <c r="H345" s="311">
        <v>37.51</v>
      </c>
      <c r="I345" s="312"/>
      <c r="J345" s="313">
        <f>ROUND(I345*H345,2)</f>
        <v>0</v>
      </c>
      <c r="K345" s="309" t="s">
        <v>2630</v>
      </c>
      <c r="L345" s="314"/>
      <c r="M345" s="315" t="s">
        <v>1</v>
      </c>
      <c r="N345" s="316" t="s">
        <v>48</v>
      </c>
      <c r="O345" s="92"/>
      <c r="P345" s="255">
        <f>O345*H345</f>
        <v>0</v>
      </c>
      <c r="Q345" s="255">
        <v>3E-05</v>
      </c>
      <c r="R345" s="255">
        <f>Q345*H345</f>
        <v>0.0011252999999999999</v>
      </c>
      <c r="S345" s="255">
        <v>0</v>
      </c>
      <c r="T345" s="256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57" t="s">
        <v>306</v>
      </c>
      <c r="AT345" s="257" t="s">
        <v>659</v>
      </c>
      <c r="AU345" s="257" t="s">
        <v>95</v>
      </c>
      <c r="AY345" s="18" t="s">
        <v>169</v>
      </c>
      <c r="BE345" s="258">
        <f>IF(N345="základní",J345,0)</f>
        <v>0</v>
      </c>
      <c r="BF345" s="258">
        <f>IF(N345="snížená",J345,0)</f>
        <v>0</v>
      </c>
      <c r="BG345" s="258">
        <f>IF(N345="zákl. přenesená",J345,0)</f>
        <v>0</v>
      </c>
      <c r="BH345" s="258">
        <f>IF(N345="sníž. přenesená",J345,0)</f>
        <v>0</v>
      </c>
      <c r="BI345" s="258">
        <f>IF(N345="nulová",J345,0)</f>
        <v>0</v>
      </c>
      <c r="BJ345" s="18" t="s">
        <v>95</v>
      </c>
      <c r="BK345" s="258">
        <f>ROUND(I345*H345,2)</f>
        <v>0</v>
      </c>
      <c r="BL345" s="18" t="s">
        <v>177</v>
      </c>
      <c r="BM345" s="257" t="s">
        <v>2631</v>
      </c>
    </row>
    <row r="346" spans="1:51" s="14" customFormat="1" ht="12">
      <c r="A346" s="14"/>
      <c r="B346" s="270"/>
      <c r="C346" s="271"/>
      <c r="D346" s="261" t="s">
        <v>179</v>
      </c>
      <c r="E346" s="271"/>
      <c r="F346" s="273" t="s">
        <v>2632</v>
      </c>
      <c r="G346" s="271"/>
      <c r="H346" s="274">
        <v>37.51</v>
      </c>
      <c r="I346" s="275"/>
      <c r="J346" s="271"/>
      <c r="K346" s="271"/>
      <c r="L346" s="276"/>
      <c r="M346" s="277"/>
      <c r="N346" s="278"/>
      <c r="O346" s="278"/>
      <c r="P346" s="278"/>
      <c r="Q346" s="278"/>
      <c r="R346" s="278"/>
      <c r="S346" s="278"/>
      <c r="T346" s="27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0" t="s">
        <v>179</v>
      </c>
      <c r="AU346" s="280" t="s">
        <v>95</v>
      </c>
      <c r="AV346" s="14" t="s">
        <v>95</v>
      </c>
      <c r="AW346" s="14" t="s">
        <v>4</v>
      </c>
      <c r="AX346" s="14" t="s">
        <v>89</v>
      </c>
      <c r="AY346" s="280" t="s">
        <v>169</v>
      </c>
    </row>
    <row r="347" spans="1:65" s="2" customFormat="1" ht="44.25" customHeight="1">
      <c r="A347" s="39"/>
      <c r="B347" s="40"/>
      <c r="C347" s="246" t="s">
        <v>625</v>
      </c>
      <c r="D347" s="246" t="s">
        <v>172</v>
      </c>
      <c r="E347" s="247" t="s">
        <v>665</v>
      </c>
      <c r="F347" s="248" t="s">
        <v>666</v>
      </c>
      <c r="G347" s="249" t="s">
        <v>175</v>
      </c>
      <c r="H347" s="250">
        <v>21.3</v>
      </c>
      <c r="I347" s="251"/>
      <c r="J347" s="252">
        <f>ROUND(I347*H347,2)</f>
        <v>0</v>
      </c>
      <c r="K347" s="248" t="s">
        <v>176</v>
      </c>
      <c r="L347" s="45"/>
      <c r="M347" s="253" t="s">
        <v>1</v>
      </c>
      <c r="N347" s="254" t="s">
        <v>48</v>
      </c>
      <c r="O347" s="92"/>
      <c r="P347" s="255">
        <f>O347*H347</f>
        <v>0</v>
      </c>
      <c r="Q347" s="255">
        <v>0</v>
      </c>
      <c r="R347" s="255">
        <f>Q347*H347</f>
        <v>0</v>
      </c>
      <c r="S347" s="255">
        <v>0</v>
      </c>
      <c r="T347" s="256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57" t="s">
        <v>177</v>
      </c>
      <c r="AT347" s="257" t="s">
        <v>172</v>
      </c>
      <c r="AU347" s="257" t="s">
        <v>95</v>
      </c>
      <c r="AY347" s="18" t="s">
        <v>169</v>
      </c>
      <c r="BE347" s="258">
        <f>IF(N347="základní",J347,0)</f>
        <v>0</v>
      </c>
      <c r="BF347" s="258">
        <f>IF(N347="snížená",J347,0)</f>
        <v>0</v>
      </c>
      <c r="BG347" s="258">
        <f>IF(N347="zákl. přenesená",J347,0)</f>
        <v>0</v>
      </c>
      <c r="BH347" s="258">
        <f>IF(N347="sníž. přenesená",J347,0)</f>
        <v>0</v>
      </c>
      <c r="BI347" s="258">
        <f>IF(N347="nulová",J347,0)</f>
        <v>0</v>
      </c>
      <c r="BJ347" s="18" t="s">
        <v>95</v>
      </c>
      <c r="BK347" s="258">
        <f>ROUND(I347*H347,2)</f>
        <v>0</v>
      </c>
      <c r="BL347" s="18" t="s">
        <v>177</v>
      </c>
      <c r="BM347" s="257" t="s">
        <v>2633</v>
      </c>
    </row>
    <row r="348" spans="1:51" s="13" customFormat="1" ht="12">
      <c r="A348" s="13"/>
      <c r="B348" s="259"/>
      <c r="C348" s="260"/>
      <c r="D348" s="261" t="s">
        <v>179</v>
      </c>
      <c r="E348" s="262" t="s">
        <v>1</v>
      </c>
      <c r="F348" s="263" t="s">
        <v>180</v>
      </c>
      <c r="G348" s="260"/>
      <c r="H348" s="262" t="s">
        <v>1</v>
      </c>
      <c r="I348" s="264"/>
      <c r="J348" s="260"/>
      <c r="K348" s="260"/>
      <c r="L348" s="265"/>
      <c r="M348" s="266"/>
      <c r="N348" s="267"/>
      <c r="O348" s="267"/>
      <c r="P348" s="267"/>
      <c r="Q348" s="267"/>
      <c r="R348" s="267"/>
      <c r="S348" s="267"/>
      <c r="T348" s="26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9" t="s">
        <v>179</v>
      </c>
      <c r="AU348" s="269" t="s">
        <v>95</v>
      </c>
      <c r="AV348" s="13" t="s">
        <v>89</v>
      </c>
      <c r="AW348" s="13" t="s">
        <v>35</v>
      </c>
      <c r="AX348" s="13" t="s">
        <v>82</v>
      </c>
      <c r="AY348" s="269" t="s">
        <v>169</v>
      </c>
    </row>
    <row r="349" spans="1:51" s="13" customFormat="1" ht="12">
      <c r="A349" s="13"/>
      <c r="B349" s="259"/>
      <c r="C349" s="260"/>
      <c r="D349" s="261" t="s">
        <v>179</v>
      </c>
      <c r="E349" s="262" t="s">
        <v>1</v>
      </c>
      <c r="F349" s="263" t="s">
        <v>655</v>
      </c>
      <c r="G349" s="260"/>
      <c r="H349" s="262" t="s">
        <v>1</v>
      </c>
      <c r="I349" s="264"/>
      <c r="J349" s="260"/>
      <c r="K349" s="260"/>
      <c r="L349" s="265"/>
      <c r="M349" s="266"/>
      <c r="N349" s="267"/>
      <c r="O349" s="267"/>
      <c r="P349" s="267"/>
      <c r="Q349" s="267"/>
      <c r="R349" s="267"/>
      <c r="S349" s="267"/>
      <c r="T349" s="26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9" t="s">
        <v>179</v>
      </c>
      <c r="AU349" s="269" t="s">
        <v>95</v>
      </c>
      <c r="AV349" s="13" t="s">
        <v>89</v>
      </c>
      <c r="AW349" s="13" t="s">
        <v>35</v>
      </c>
      <c r="AX349" s="13" t="s">
        <v>82</v>
      </c>
      <c r="AY349" s="269" t="s">
        <v>169</v>
      </c>
    </row>
    <row r="350" spans="1:51" s="14" customFormat="1" ht="12">
      <c r="A350" s="14"/>
      <c r="B350" s="270"/>
      <c r="C350" s="271"/>
      <c r="D350" s="261" t="s">
        <v>179</v>
      </c>
      <c r="E350" s="272" t="s">
        <v>1</v>
      </c>
      <c r="F350" s="273" t="s">
        <v>2626</v>
      </c>
      <c r="G350" s="271"/>
      <c r="H350" s="274">
        <v>21.3</v>
      </c>
      <c r="I350" s="275"/>
      <c r="J350" s="271"/>
      <c r="K350" s="271"/>
      <c r="L350" s="276"/>
      <c r="M350" s="277"/>
      <c r="N350" s="278"/>
      <c r="O350" s="278"/>
      <c r="P350" s="278"/>
      <c r="Q350" s="278"/>
      <c r="R350" s="278"/>
      <c r="S350" s="278"/>
      <c r="T350" s="279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80" t="s">
        <v>179</v>
      </c>
      <c r="AU350" s="280" t="s">
        <v>95</v>
      </c>
      <c r="AV350" s="14" t="s">
        <v>95</v>
      </c>
      <c r="AW350" s="14" t="s">
        <v>35</v>
      </c>
      <c r="AX350" s="14" t="s">
        <v>82</v>
      </c>
      <c r="AY350" s="280" t="s">
        <v>169</v>
      </c>
    </row>
    <row r="351" spans="1:51" s="15" customFormat="1" ht="12">
      <c r="A351" s="15"/>
      <c r="B351" s="281"/>
      <c r="C351" s="282"/>
      <c r="D351" s="261" t="s">
        <v>179</v>
      </c>
      <c r="E351" s="283" t="s">
        <v>1</v>
      </c>
      <c r="F351" s="284" t="s">
        <v>183</v>
      </c>
      <c r="G351" s="282"/>
      <c r="H351" s="285">
        <v>21.3</v>
      </c>
      <c r="I351" s="286"/>
      <c r="J351" s="282"/>
      <c r="K351" s="282"/>
      <c r="L351" s="287"/>
      <c r="M351" s="288"/>
      <c r="N351" s="289"/>
      <c r="O351" s="289"/>
      <c r="P351" s="289"/>
      <c r="Q351" s="289"/>
      <c r="R351" s="289"/>
      <c r="S351" s="289"/>
      <c r="T351" s="290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91" t="s">
        <v>179</v>
      </c>
      <c r="AU351" s="291" t="s">
        <v>95</v>
      </c>
      <c r="AV351" s="15" t="s">
        <v>177</v>
      </c>
      <c r="AW351" s="15" t="s">
        <v>35</v>
      </c>
      <c r="AX351" s="15" t="s">
        <v>89</v>
      </c>
      <c r="AY351" s="291" t="s">
        <v>169</v>
      </c>
    </row>
    <row r="352" spans="1:65" s="2" customFormat="1" ht="21.75" customHeight="1">
      <c r="A352" s="39"/>
      <c r="B352" s="40"/>
      <c r="C352" s="307" t="s">
        <v>632</v>
      </c>
      <c r="D352" s="307" t="s">
        <v>659</v>
      </c>
      <c r="E352" s="308" t="s">
        <v>2634</v>
      </c>
      <c r="F352" s="309" t="s">
        <v>2635</v>
      </c>
      <c r="G352" s="310" t="s">
        <v>175</v>
      </c>
      <c r="H352" s="311">
        <v>23.43</v>
      </c>
      <c r="I352" s="312"/>
      <c r="J352" s="313">
        <f>ROUND(I352*H352,2)</f>
        <v>0</v>
      </c>
      <c r="K352" s="309" t="s">
        <v>2630</v>
      </c>
      <c r="L352" s="314"/>
      <c r="M352" s="315" t="s">
        <v>1</v>
      </c>
      <c r="N352" s="316" t="s">
        <v>48</v>
      </c>
      <c r="O352" s="92"/>
      <c r="P352" s="255">
        <f>O352*H352</f>
        <v>0</v>
      </c>
      <c r="Q352" s="255">
        <v>4E-05</v>
      </c>
      <c r="R352" s="255">
        <f>Q352*H352</f>
        <v>0.0009372</v>
      </c>
      <c r="S352" s="255">
        <v>0</v>
      </c>
      <c r="T352" s="256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57" t="s">
        <v>306</v>
      </c>
      <c r="AT352" s="257" t="s">
        <v>659</v>
      </c>
      <c r="AU352" s="257" t="s">
        <v>95</v>
      </c>
      <c r="AY352" s="18" t="s">
        <v>169</v>
      </c>
      <c r="BE352" s="258">
        <f>IF(N352="základní",J352,0)</f>
        <v>0</v>
      </c>
      <c r="BF352" s="258">
        <f>IF(N352="snížená",J352,0)</f>
        <v>0</v>
      </c>
      <c r="BG352" s="258">
        <f>IF(N352="zákl. přenesená",J352,0)</f>
        <v>0</v>
      </c>
      <c r="BH352" s="258">
        <f>IF(N352="sníž. přenesená",J352,0)</f>
        <v>0</v>
      </c>
      <c r="BI352" s="258">
        <f>IF(N352="nulová",J352,0)</f>
        <v>0</v>
      </c>
      <c r="BJ352" s="18" t="s">
        <v>95</v>
      </c>
      <c r="BK352" s="258">
        <f>ROUND(I352*H352,2)</f>
        <v>0</v>
      </c>
      <c r="BL352" s="18" t="s">
        <v>177</v>
      </c>
      <c r="BM352" s="257" t="s">
        <v>2636</v>
      </c>
    </row>
    <row r="353" spans="1:51" s="14" customFormat="1" ht="12">
      <c r="A353" s="14"/>
      <c r="B353" s="270"/>
      <c r="C353" s="271"/>
      <c r="D353" s="261" t="s">
        <v>179</v>
      </c>
      <c r="E353" s="271"/>
      <c r="F353" s="273" t="s">
        <v>2637</v>
      </c>
      <c r="G353" s="271"/>
      <c r="H353" s="274">
        <v>23.43</v>
      </c>
      <c r="I353" s="275"/>
      <c r="J353" s="271"/>
      <c r="K353" s="271"/>
      <c r="L353" s="276"/>
      <c r="M353" s="277"/>
      <c r="N353" s="278"/>
      <c r="O353" s="278"/>
      <c r="P353" s="278"/>
      <c r="Q353" s="278"/>
      <c r="R353" s="278"/>
      <c r="S353" s="278"/>
      <c r="T353" s="27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80" t="s">
        <v>179</v>
      </c>
      <c r="AU353" s="280" t="s">
        <v>95</v>
      </c>
      <c r="AV353" s="14" t="s">
        <v>95</v>
      </c>
      <c r="AW353" s="14" t="s">
        <v>4</v>
      </c>
      <c r="AX353" s="14" t="s">
        <v>89</v>
      </c>
      <c r="AY353" s="280" t="s">
        <v>169</v>
      </c>
    </row>
    <row r="354" spans="1:65" s="2" customFormat="1" ht="33" customHeight="1">
      <c r="A354" s="39"/>
      <c r="B354" s="40"/>
      <c r="C354" s="246" t="s">
        <v>646</v>
      </c>
      <c r="D354" s="246" t="s">
        <v>172</v>
      </c>
      <c r="E354" s="247" t="s">
        <v>709</v>
      </c>
      <c r="F354" s="248" t="s">
        <v>710</v>
      </c>
      <c r="G354" s="249" t="s">
        <v>337</v>
      </c>
      <c r="H354" s="250">
        <v>69.38</v>
      </c>
      <c r="I354" s="251"/>
      <c r="J354" s="252">
        <f>ROUND(I354*H354,2)</f>
        <v>0</v>
      </c>
      <c r="K354" s="248" t="s">
        <v>176</v>
      </c>
      <c r="L354" s="45"/>
      <c r="M354" s="253" t="s">
        <v>1</v>
      </c>
      <c r="N354" s="254" t="s">
        <v>48</v>
      </c>
      <c r="O354" s="92"/>
      <c r="P354" s="255">
        <f>O354*H354</f>
        <v>0</v>
      </c>
      <c r="Q354" s="255">
        <v>0.02323</v>
      </c>
      <c r="R354" s="255">
        <f>Q354*H354</f>
        <v>1.6116974</v>
      </c>
      <c r="S354" s="255">
        <v>0</v>
      </c>
      <c r="T354" s="256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57" t="s">
        <v>177</v>
      </c>
      <c r="AT354" s="257" t="s">
        <v>172</v>
      </c>
      <c r="AU354" s="257" t="s">
        <v>95</v>
      </c>
      <c r="AY354" s="18" t="s">
        <v>169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8" t="s">
        <v>95</v>
      </c>
      <c r="BK354" s="258">
        <f>ROUND(I354*H354,2)</f>
        <v>0</v>
      </c>
      <c r="BL354" s="18" t="s">
        <v>177</v>
      </c>
      <c r="BM354" s="257" t="s">
        <v>2638</v>
      </c>
    </row>
    <row r="355" spans="1:51" s="13" customFormat="1" ht="12">
      <c r="A355" s="13"/>
      <c r="B355" s="259"/>
      <c r="C355" s="260"/>
      <c r="D355" s="261" t="s">
        <v>179</v>
      </c>
      <c r="E355" s="262" t="s">
        <v>1</v>
      </c>
      <c r="F355" s="263" t="s">
        <v>180</v>
      </c>
      <c r="G355" s="260"/>
      <c r="H355" s="262" t="s">
        <v>1</v>
      </c>
      <c r="I355" s="264"/>
      <c r="J355" s="260"/>
      <c r="K355" s="260"/>
      <c r="L355" s="265"/>
      <c r="M355" s="266"/>
      <c r="N355" s="267"/>
      <c r="O355" s="267"/>
      <c r="P355" s="267"/>
      <c r="Q355" s="267"/>
      <c r="R355" s="267"/>
      <c r="S355" s="267"/>
      <c r="T355" s="26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9" t="s">
        <v>179</v>
      </c>
      <c r="AU355" s="269" t="s">
        <v>95</v>
      </c>
      <c r="AV355" s="13" t="s">
        <v>89</v>
      </c>
      <c r="AW355" s="13" t="s">
        <v>35</v>
      </c>
      <c r="AX355" s="13" t="s">
        <v>82</v>
      </c>
      <c r="AY355" s="269" t="s">
        <v>169</v>
      </c>
    </row>
    <row r="356" spans="1:51" s="13" customFormat="1" ht="12">
      <c r="A356" s="13"/>
      <c r="B356" s="259"/>
      <c r="C356" s="260"/>
      <c r="D356" s="261" t="s">
        <v>179</v>
      </c>
      <c r="E356" s="262" t="s">
        <v>1</v>
      </c>
      <c r="F356" s="263" t="s">
        <v>636</v>
      </c>
      <c r="G356" s="260"/>
      <c r="H356" s="262" t="s">
        <v>1</v>
      </c>
      <c r="I356" s="264"/>
      <c r="J356" s="260"/>
      <c r="K356" s="260"/>
      <c r="L356" s="265"/>
      <c r="M356" s="266"/>
      <c r="N356" s="267"/>
      <c r="O356" s="267"/>
      <c r="P356" s="267"/>
      <c r="Q356" s="267"/>
      <c r="R356" s="267"/>
      <c r="S356" s="267"/>
      <c r="T356" s="26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9" t="s">
        <v>179</v>
      </c>
      <c r="AU356" s="269" t="s">
        <v>95</v>
      </c>
      <c r="AV356" s="13" t="s">
        <v>89</v>
      </c>
      <c r="AW356" s="13" t="s">
        <v>35</v>
      </c>
      <c r="AX356" s="13" t="s">
        <v>82</v>
      </c>
      <c r="AY356" s="269" t="s">
        <v>169</v>
      </c>
    </row>
    <row r="357" spans="1:51" s="14" customFormat="1" ht="12">
      <c r="A357" s="14"/>
      <c r="B357" s="270"/>
      <c r="C357" s="271"/>
      <c r="D357" s="261" t="s">
        <v>179</v>
      </c>
      <c r="E357" s="272" t="s">
        <v>1</v>
      </c>
      <c r="F357" s="273" t="s">
        <v>2639</v>
      </c>
      <c r="G357" s="271"/>
      <c r="H357" s="274">
        <v>79.68</v>
      </c>
      <c r="I357" s="275"/>
      <c r="J357" s="271"/>
      <c r="K357" s="271"/>
      <c r="L357" s="276"/>
      <c r="M357" s="277"/>
      <c r="N357" s="278"/>
      <c r="O357" s="278"/>
      <c r="P357" s="278"/>
      <c r="Q357" s="278"/>
      <c r="R357" s="278"/>
      <c r="S357" s="278"/>
      <c r="T357" s="27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80" t="s">
        <v>179</v>
      </c>
      <c r="AU357" s="280" t="s">
        <v>95</v>
      </c>
      <c r="AV357" s="14" t="s">
        <v>95</v>
      </c>
      <c r="AW357" s="14" t="s">
        <v>35</v>
      </c>
      <c r="AX357" s="14" t="s">
        <v>82</v>
      </c>
      <c r="AY357" s="280" t="s">
        <v>169</v>
      </c>
    </row>
    <row r="358" spans="1:51" s="14" customFormat="1" ht="12">
      <c r="A358" s="14"/>
      <c r="B358" s="270"/>
      <c r="C358" s="271"/>
      <c r="D358" s="261" t="s">
        <v>179</v>
      </c>
      <c r="E358" s="272" t="s">
        <v>1</v>
      </c>
      <c r="F358" s="273" t="s">
        <v>2555</v>
      </c>
      <c r="G358" s="271"/>
      <c r="H358" s="274">
        <v>-12.43</v>
      </c>
      <c r="I358" s="275"/>
      <c r="J358" s="271"/>
      <c r="K358" s="271"/>
      <c r="L358" s="276"/>
      <c r="M358" s="277"/>
      <c r="N358" s="278"/>
      <c r="O358" s="278"/>
      <c r="P358" s="278"/>
      <c r="Q358" s="278"/>
      <c r="R358" s="278"/>
      <c r="S358" s="278"/>
      <c r="T358" s="27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80" t="s">
        <v>179</v>
      </c>
      <c r="AU358" s="280" t="s">
        <v>95</v>
      </c>
      <c r="AV358" s="14" t="s">
        <v>95</v>
      </c>
      <c r="AW358" s="14" t="s">
        <v>35</v>
      </c>
      <c r="AX358" s="14" t="s">
        <v>82</v>
      </c>
      <c r="AY358" s="280" t="s">
        <v>169</v>
      </c>
    </row>
    <row r="359" spans="1:51" s="13" customFormat="1" ht="12">
      <c r="A359" s="13"/>
      <c r="B359" s="259"/>
      <c r="C359" s="260"/>
      <c r="D359" s="261" t="s">
        <v>179</v>
      </c>
      <c r="E359" s="262" t="s">
        <v>1</v>
      </c>
      <c r="F359" s="263" t="s">
        <v>715</v>
      </c>
      <c r="G359" s="260"/>
      <c r="H359" s="262" t="s">
        <v>1</v>
      </c>
      <c r="I359" s="264"/>
      <c r="J359" s="260"/>
      <c r="K359" s="260"/>
      <c r="L359" s="265"/>
      <c r="M359" s="266"/>
      <c r="N359" s="267"/>
      <c r="O359" s="267"/>
      <c r="P359" s="267"/>
      <c r="Q359" s="267"/>
      <c r="R359" s="267"/>
      <c r="S359" s="267"/>
      <c r="T359" s="26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9" t="s">
        <v>179</v>
      </c>
      <c r="AU359" s="269" t="s">
        <v>95</v>
      </c>
      <c r="AV359" s="13" t="s">
        <v>89</v>
      </c>
      <c r="AW359" s="13" t="s">
        <v>35</v>
      </c>
      <c r="AX359" s="13" t="s">
        <v>82</v>
      </c>
      <c r="AY359" s="269" t="s">
        <v>169</v>
      </c>
    </row>
    <row r="360" spans="1:51" s="14" customFormat="1" ht="12">
      <c r="A360" s="14"/>
      <c r="B360" s="270"/>
      <c r="C360" s="271"/>
      <c r="D360" s="261" t="s">
        <v>179</v>
      </c>
      <c r="E360" s="272" t="s">
        <v>1</v>
      </c>
      <c r="F360" s="273" t="s">
        <v>2640</v>
      </c>
      <c r="G360" s="271"/>
      <c r="H360" s="274">
        <v>2.13</v>
      </c>
      <c r="I360" s="275"/>
      <c r="J360" s="271"/>
      <c r="K360" s="271"/>
      <c r="L360" s="276"/>
      <c r="M360" s="277"/>
      <c r="N360" s="278"/>
      <c r="O360" s="278"/>
      <c r="P360" s="278"/>
      <c r="Q360" s="278"/>
      <c r="R360" s="278"/>
      <c r="S360" s="278"/>
      <c r="T360" s="27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80" t="s">
        <v>179</v>
      </c>
      <c r="AU360" s="280" t="s">
        <v>95</v>
      </c>
      <c r="AV360" s="14" t="s">
        <v>95</v>
      </c>
      <c r="AW360" s="14" t="s">
        <v>35</v>
      </c>
      <c r="AX360" s="14" t="s">
        <v>82</v>
      </c>
      <c r="AY360" s="280" t="s">
        <v>169</v>
      </c>
    </row>
    <row r="361" spans="1:51" s="15" customFormat="1" ht="12">
      <c r="A361" s="15"/>
      <c r="B361" s="281"/>
      <c r="C361" s="282"/>
      <c r="D361" s="261" t="s">
        <v>179</v>
      </c>
      <c r="E361" s="283" t="s">
        <v>1</v>
      </c>
      <c r="F361" s="284" t="s">
        <v>183</v>
      </c>
      <c r="G361" s="282"/>
      <c r="H361" s="285">
        <v>69.38</v>
      </c>
      <c r="I361" s="286"/>
      <c r="J361" s="282"/>
      <c r="K361" s="282"/>
      <c r="L361" s="287"/>
      <c r="M361" s="288"/>
      <c r="N361" s="289"/>
      <c r="O361" s="289"/>
      <c r="P361" s="289"/>
      <c r="Q361" s="289"/>
      <c r="R361" s="289"/>
      <c r="S361" s="289"/>
      <c r="T361" s="290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91" t="s">
        <v>179</v>
      </c>
      <c r="AU361" s="291" t="s">
        <v>95</v>
      </c>
      <c r="AV361" s="15" t="s">
        <v>177</v>
      </c>
      <c r="AW361" s="15" t="s">
        <v>35</v>
      </c>
      <c r="AX361" s="15" t="s">
        <v>89</v>
      </c>
      <c r="AY361" s="291" t="s">
        <v>169</v>
      </c>
    </row>
    <row r="362" spans="1:65" s="2" customFormat="1" ht="33" customHeight="1">
      <c r="A362" s="39"/>
      <c r="B362" s="40"/>
      <c r="C362" s="246" t="s">
        <v>651</v>
      </c>
      <c r="D362" s="246" t="s">
        <v>172</v>
      </c>
      <c r="E362" s="247" t="s">
        <v>718</v>
      </c>
      <c r="F362" s="248" t="s">
        <v>719</v>
      </c>
      <c r="G362" s="249" t="s">
        <v>337</v>
      </c>
      <c r="H362" s="250">
        <v>9.96</v>
      </c>
      <c r="I362" s="251"/>
      <c r="J362" s="252">
        <f>ROUND(I362*H362,2)</f>
        <v>0</v>
      </c>
      <c r="K362" s="248" t="s">
        <v>176</v>
      </c>
      <c r="L362" s="45"/>
      <c r="M362" s="253" t="s">
        <v>1</v>
      </c>
      <c r="N362" s="254" t="s">
        <v>48</v>
      </c>
      <c r="O362" s="92"/>
      <c r="P362" s="255">
        <f>O362*H362</f>
        <v>0</v>
      </c>
      <c r="Q362" s="255">
        <v>0.00628</v>
      </c>
      <c r="R362" s="255">
        <f>Q362*H362</f>
        <v>0.0625488</v>
      </c>
      <c r="S362" s="255">
        <v>0</v>
      </c>
      <c r="T362" s="256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57" t="s">
        <v>177</v>
      </c>
      <c r="AT362" s="257" t="s">
        <v>172</v>
      </c>
      <c r="AU362" s="257" t="s">
        <v>95</v>
      </c>
      <c r="AY362" s="18" t="s">
        <v>169</v>
      </c>
      <c r="BE362" s="258">
        <f>IF(N362="základní",J362,0)</f>
        <v>0</v>
      </c>
      <c r="BF362" s="258">
        <f>IF(N362="snížená",J362,0)</f>
        <v>0</v>
      </c>
      <c r="BG362" s="258">
        <f>IF(N362="zákl. přenesená",J362,0)</f>
        <v>0</v>
      </c>
      <c r="BH362" s="258">
        <f>IF(N362="sníž. přenesená",J362,0)</f>
        <v>0</v>
      </c>
      <c r="BI362" s="258">
        <f>IF(N362="nulová",J362,0)</f>
        <v>0</v>
      </c>
      <c r="BJ362" s="18" t="s">
        <v>95</v>
      </c>
      <c r="BK362" s="258">
        <f>ROUND(I362*H362,2)</f>
        <v>0</v>
      </c>
      <c r="BL362" s="18" t="s">
        <v>177</v>
      </c>
      <c r="BM362" s="257" t="s">
        <v>2641</v>
      </c>
    </row>
    <row r="363" spans="1:51" s="13" customFormat="1" ht="12">
      <c r="A363" s="13"/>
      <c r="B363" s="259"/>
      <c r="C363" s="260"/>
      <c r="D363" s="261" t="s">
        <v>179</v>
      </c>
      <c r="E363" s="262" t="s">
        <v>1</v>
      </c>
      <c r="F363" s="263" t="s">
        <v>180</v>
      </c>
      <c r="G363" s="260"/>
      <c r="H363" s="262" t="s">
        <v>1</v>
      </c>
      <c r="I363" s="264"/>
      <c r="J363" s="260"/>
      <c r="K363" s="260"/>
      <c r="L363" s="265"/>
      <c r="M363" s="266"/>
      <c r="N363" s="267"/>
      <c r="O363" s="267"/>
      <c r="P363" s="267"/>
      <c r="Q363" s="267"/>
      <c r="R363" s="267"/>
      <c r="S363" s="267"/>
      <c r="T363" s="26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9" t="s">
        <v>179</v>
      </c>
      <c r="AU363" s="269" t="s">
        <v>95</v>
      </c>
      <c r="AV363" s="13" t="s">
        <v>89</v>
      </c>
      <c r="AW363" s="13" t="s">
        <v>35</v>
      </c>
      <c r="AX363" s="13" t="s">
        <v>82</v>
      </c>
      <c r="AY363" s="269" t="s">
        <v>169</v>
      </c>
    </row>
    <row r="364" spans="1:51" s="13" customFormat="1" ht="12">
      <c r="A364" s="13"/>
      <c r="B364" s="259"/>
      <c r="C364" s="260"/>
      <c r="D364" s="261" t="s">
        <v>179</v>
      </c>
      <c r="E364" s="262" t="s">
        <v>1</v>
      </c>
      <c r="F364" s="263" t="s">
        <v>721</v>
      </c>
      <c r="G364" s="260"/>
      <c r="H364" s="262" t="s">
        <v>1</v>
      </c>
      <c r="I364" s="264"/>
      <c r="J364" s="260"/>
      <c r="K364" s="260"/>
      <c r="L364" s="265"/>
      <c r="M364" s="266"/>
      <c r="N364" s="267"/>
      <c r="O364" s="267"/>
      <c r="P364" s="267"/>
      <c r="Q364" s="267"/>
      <c r="R364" s="267"/>
      <c r="S364" s="267"/>
      <c r="T364" s="26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9" t="s">
        <v>179</v>
      </c>
      <c r="AU364" s="269" t="s">
        <v>95</v>
      </c>
      <c r="AV364" s="13" t="s">
        <v>89</v>
      </c>
      <c r="AW364" s="13" t="s">
        <v>35</v>
      </c>
      <c r="AX364" s="13" t="s">
        <v>82</v>
      </c>
      <c r="AY364" s="269" t="s">
        <v>169</v>
      </c>
    </row>
    <row r="365" spans="1:51" s="14" customFormat="1" ht="12">
      <c r="A365" s="14"/>
      <c r="B365" s="270"/>
      <c r="C365" s="271"/>
      <c r="D365" s="261" t="s">
        <v>179</v>
      </c>
      <c r="E365" s="272" t="s">
        <v>1</v>
      </c>
      <c r="F365" s="273" t="s">
        <v>2642</v>
      </c>
      <c r="G365" s="271"/>
      <c r="H365" s="274">
        <v>9.96</v>
      </c>
      <c r="I365" s="275"/>
      <c r="J365" s="271"/>
      <c r="K365" s="271"/>
      <c r="L365" s="276"/>
      <c r="M365" s="277"/>
      <c r="N365" s="278"/>
      <c r="O365" s="278"/>
      <c r="P365" s="278"/>
      <c r="Q365" s="278"/>
      <c r="R365" s="278"/>
      <c r="S365" s="278"/>
      <c r="T365" s="27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0" t="s">
        <v>179</v>
      </c>
      <c r="AU365" s="280" t="s">
        <v>95</v>
      </c>
      <c r="AV365" s="14" t="s">
        <v>95</v>
      </c>
      <c r="AW365" s="14" t="s">
        <v>35</v>
      </c>
      <c r="AX365" s="14" t="s">
        <v>82</v>
      </c>
      <c r="AY365" s="280" t="s">
        <v>169</v>
      </c>
    </row>
    <row r="366" spans="1:51" s="15" customFormat="1" ht="12">
      <c r="A366" s="15"/>
      <c r="B366" s="281"/>
      <c r="C366" s="282"/>
      <c r="D366" s="261" t="s">
        <v>179</v>
      </c>
      <c r="E366" s="283" t="s">
        <v>1</v>
      </c>
      <c r="F366" s="284" t="s">
        <v>183</v>
      </c>
      <c r="G366" s="282"/>
      <c r="H366" s="285">
        <v>9.96</v>
      </c>
      <c r="I366" s="286"/>
      <c r="J366" s="282"/>
      <c r="K366" s="282"/>
      <c r="L366" s="287"/>
      <c r="M366" s="288"/>
      <c r="N366" s="289"/>
      <c r="O366" s="289"/>
      <c r="P366" s="289"/>
      <c r="Q366" s="289"/>
      <c r="R366" s="289"/>
      <c r="S366" s="289"/>
      <c r="T366" s="290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91" t="s">
        <v>179</v>
      </c>
      <c r="AU366" s="291" t="s">
        <v>95</v>
      </c>
      <c r="AV366" s="15" t="s">
        <v>177</v>
      </c>
      <c r="AW366" s="15" t="s">
        <v>35</v>
      </c>
      <c r="AX366" s="15" t="s">
        <v>89</v>
      </c>
      <c r="AY366" s="291" t="s">
        <v>169</v>
      </c>
    </row>
    <row r="367" spans="1:65" s="2" customFormat="1" ht="21.75" customHeight="1">
      <c r="A367" s="39"/>
      <c r="B367" s="40"/>
      <c r="C367" s="246" t="s">
        <v>658</v>
      </c>
      <c r="D367" s="246" t="s">
        <v>172</v>
      </c>
      <c r="E367" s="247" t="s">
        <v>739</v>
      </c>
      <c r="F367" s="248" t="s">
        <v>740</v>
      </c>
      <c r="G367" s="249" t="s">
        <v>337</v>
      </c>
      <c r="H367" s="250">
        <v>30.875</v>
      </c>
      <c r="I367" s="251"/>
      <c r="J367" s="252">
        <f>ROUND(I367*H367,2)</f>
        <v>0</v>
      </c>
      <c r="K367" s="248" t="s">
        <v>176</v>
      </c>
      <c r="L367" s="45"/>
      <c r="M367" s="253" t="s">
        <v>1</v>
      </c>
      <c r="N367" s="254" t="s">
        <v>48</v>
      </c>
      <c r="O367" s="92"/>
      <c r="P367" s="255">
        <f>O367*H367</f>
        <v>0</v>
      </c>
      <c r="Q367" s="255">
        <v>0.00013</v>
      </c>
      <c r="R367" s="255">
        <f>Q367*H367</f>
        <v>0.00401375</v>
      </c>
      <c r="S367" s="255">
        <v>0</v>
      </c>
      <c r="T367" s="256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57" t="s">
        <v>177</v>
      </c>
      <c r="AT367" s="257" t="s">
        <v>172</v>
      </c>
      <c r="AU367" s="257" t="s">
        <v>95</v>
      </c>
      <c r="AY367" s="18" t="s">
        <v>169</v>
      </c>
      <c r="BE367" s="258">
        <f>IF(N367="základní",J367,0)</f>
        <v>0</v>
      </c>
      <c r="BF367" s="258">
        <f>IF(N367="snížená",J367,0)</f>
        <v>0</v>
      </c>
      <c r="BG367" s="258">
        <f>IF(N367="zákl. přenesená",J367,0)</f>
        <v>0</v>
      </c>
      <c r="BH367" s="258">
        <f>IF(N367="sníž. přenesená",J367,0)</f>
        <v>0</v>
      </c>
      <c r="BI367" s="258">
        <f>IF(N367="nulová",J367,0)</f>
        <v>0</v>
      </c>
      <c r="BJ367" s="18" t="s">
        <v>95</v>
      </c>
      <c r="BK367" s="258">
        <f>ROUND(I367*H367,2)</f>
        <v>0</v>
      </c>
      <c r="BL367" s="18" t="s">
        <v>177</v>
      </c>
      <c r="BM367" s="257" t="s">
        <v>2643</v>
      </c>
    </row>
    <row r="368" spans="1:51" s="13" customFormat="1" ht="12">
      <c r="A368" s="13"/>
      <c r="B368" s="259"/>
      <c r="C368" s="260"/>
      <c r="D368" s="261" t="s">
        <v>179</v>
      </c>
      <c r="E368" s="262" t="s">
        <v>1</v>
      </c>
      <c r="F368" s="263" t="s">
        <v>180</v>
      </c>
      <c r="G368" s="260"/>
      <c r="H368" s="262" t="s">
        <v>1</v>
      </c>
      <c r="I368" s="264"/>
      <c r="J368" s="260"/>
      <c r="K368" s="260"/>
      <c r="L368" s="265"/>
      <c r="M368" s="266"/>
      <c r="N368" s="267"/>
      <c r="O368" s="267"/>
      <c r="P368" s="267"/>
      <c r="Q368" s="267"/>
      <c r="R368" s="267"/>
      <c r="S368" s="267"/>
      <c r="T368" s="26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9" t="s">
        <v>179</v>
      </c>
      <c r="AU368" s="269" t="s">
        <v>95</v>
      </c>
      <c r="AV368" s="13" t="s">
        <v>89</v>
      </c>
      <c r="AW368" s="13" t="s">
        <v>35</v>
      </c>
      <c r="AX368" s="13" t="s">
        <v>82</v>
      </c>
      <c r="AY368" s="269" t="s">
        <v>169</v>
      </c>
    </row>
    <row r="369" spans="1:51" s="13" customFormat="1" ht="12">
      <c r="A369" s="13"/>
      <c r="B369" s="259"/>
      <c r="C369" s="260"/>
      <c r="D369" s="261" t="s">
        <v>179</v>
      </c>
      <c r="E369" s="262" t="s">
        <v>1</v>
      </c>
      <c r="F369" s="263" t="s">
        <v>742</v>
      </c>
      <c r="G369" s="260"/>
      <c r="H369" s="262" t="s">
        <v>1</v>
      </c>
      <c r="I369" s="264"/>
      <c r="J369" s="260"/>
      <c r="K369" s="260"/>
      <c r="L369" s="265"/>
      <c r="M369" s="266"/>
      <c r="N369" s="267"/>
      <c r="O369" s="267"/>
      <c r="P369" s="267"/>
      <c r="Q369" s="267"/>
      <c r="R369" s="267"/>
      <c r="S369" s="267"/>
      <c r="T369" s="26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9" t="s">
        <v>179</v>
      </c>
      <c r="AU369" s="269" t="s">
        <v>95</v>
      </c>
      <c r="AV369" s="13" t="s">
        <v>89</v>
      </c>
      <c r="AW369" s="13" t="s">
        <v>35</v>
      </c>
      <c r="AX369" s="13" t="s">
        <v>82</v>
      </c>
      <c r="AY369" s="269" t="s">
        <v>169</v>
      </c>
    </row>
    <row r="370" spans="1:51" s="14" customFormat="1" ht="12">
      <c r="A370" s="14"/>
      <c r="B370" s="270"/>
      <c r="C370" s="271"/>
      <c r="D370" s="261" t="s">
        <v>179</v>
      </c>
      <c r="E370" s="272" t="s">
        <v>1</v>
      </c>
      <c r="F370" s="273" t="s">
        <v>2644</v>
      </c>
      <c r="G370" s="271"/>
      <c r="H370" s="274">
        <v>30.875</v>
      </c>
      <c r="I370" s="275"/>
      <c r="J370" s="271"/>
      <c r="K370" s="271"/>
      <c r="L370" s="276"/>
      <c r="M370" s="277"/>
      <c r="N370" s="278"/>
      <c r="O370" s="278"/>
      <c r="P370" s="278"/>
      <c r="Q370" s="278"/>
      <c r="R370" s="278"/>
      <c r="S370" s="278"/>
      <c r="T370" s="27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80" t="s">
        <v>179</v>
      </c>
      <c r="AU370" s="280" t="s">
        <v>95</v>
      </c>
      <c r="AV370" s="14" t="s">
        <v>95</v>
      </c>
      <c r="AW370" s="14" t="s">
        <v>35</v>
      </c>
      <c r="AX370" s="14" t="s">
        <v>82</v>
      </c>
      <c r="AY370" s="280" t="s">
        <v>169</v>
      </c>
    </row>
    <row r="371" spans="1:51" s="15" customFormat="1" ht="12">
      <c r="A371" s="15"/>
      <c r="B371" s="281"/>
      <c r="C371" s="282"/>
      <c r="D371" s="261" t="s">
        <v>179</v>
      </c>
      <c r="E371" s="283" t="s">
        <v>1</v>
      </c>
      <c r="F371" s="284" t="s">
        <v>183</v>
      </c>
      <c r="G371" s="282"/>
      <c r="H371" s="285">
        <v>30.875</v>
      </c>
      <c r="I371" s="286"/>
      <c r="J371" s="282"/>
      <c r="K371" s="282"/>
      <c r="L371" s="287"/>
      <c r="M371" s="288"/>
      <c r="N371" s="289"/>
      <c r="O371" s="289"/>
      <c r="P371" s="289"/>
      <c r="Q371" s="289"/>
      <c r="R371" s="289"/>
      <c r="S371" s="289"/>
      <c r="T371" s="290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91" t="s">
        <v>179</v>
      </c>
      <c r="AU371" s="291" t="s">
        <v>95</v>
      </c>
      <c r="AV371" s="15" t="s">
        <v>177</v>
      </c>
      <c r="AW371" s="15" t="s">
        <v>35</v>
      </c>
      <c r="AX371" s="15" t="s">
        <v>89</v>
      </c>
      <c r="AY371" s="291" t="s">
        <v>169</v>
      </c>
    </row>
    <row r="372" spans="1:65" s="2" customFormat="1" ht="21.75" customHeight="1">
      <c r="A372" s="39"/>
      <c r="B372" s="40"/>
      <c r="C372" s="246" t="s">
        <v>664</v>
      </c>
      <c r="D372" s="246" t="s">
        <v>172</v>
      </c>
      <c r="E372" s="247" t="s">
        <v>762</v>
      </c>
      <c r="F372" s="248" t="s">
        <v>763</v>
      </c>
      <c r="G372" s="249" t="s">
        <v>191</v>
      </c>
      <c r="H372" s="250">
        <v>4.631</v>
      </c>
      <c r="I372" s="251"/>
      <c r="J372" s="252">
        <f>ROUND(I372*H372,2)</f>
        <v>0</v>
      </c>
      <c r="K372" s="248" t="s">
        <v>176</v>
      </c>
      <c r="L372" s="45"/>
      <c r="M372" s="253" t="s">
        <v>1</v>
      </c>
      <c r="N372" s="254" t="s">
        <v>48</v>
      </c>
      <c r="O372" s="92"/>
      <c r="P372" s="255">
        <f>O372*H372</f>
        <v>0</v>
      </c>
      <c r="Q372" s="255">
        <v>2.45329</v>
      </c>
      <c r="R372" s="255">
        <f>Q372*H372</f>
        <v>11.361185990000001</v>
      </c>
      <c r="S372" s="255">
        <v>0</v>
      </c>
      <c r="T372" s="25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57" t="s">
        <v>177</v>
      </c>
      <c r="AT372" s="257" t="s">
        <v>172</v>
      </c>
      <c r="AU372" s="257" t="s">
        <v>95</v>
      </c>
      <c r="AY372" s="18" t="s">
        <v>169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8" t="s">
        <v>95</v>
      </c>
      <c r="BK372" s="258">
        <f>ROUND(I372*H372,2)</f>
        <v>0</v>
      </c>
      <c r="BL372" s="18" t="s">
        <v>177</v>
      </c>
      <c r="BM372" s="257" t="s">
        <v>2645</v>
      </c>
    </row>
    <row r="373" spans="1:51" s="13" customFormat="1" ht="12">
      <c r="A373" s="13"/>
      <c r="B373" s="259"/>
      <c r="C373" s="260"/>
      <c r="D373" s="261" t="s">
        <v>179</v>
      </c>
      <c r="E373" s="262" t="s">
        <v>1</v>
      </c>
      <c r="F373" s="263" t="s">
        <v>180</v>
      </c>
      <c r="G373" s="260"/>
      <c r="H373" s="262" t="s">
        <v>1</v>
      </c>
      <c r="I373" s="264"/>
      <c r="J373" s="260"/>
      <c r="K373" s="260"/>
      <c r="L373" s="265"/>
      <c r="M373" s="266"/>
      <c r="N373" s="267"/>
      <c r="O373" s="267"/>
      <c r="P373" s="267"/>
      <c r="Q373" s="267"/>
      <c r="R373" s="267"/>
      <c r="S373" s="267"/>
      <c r="T373" s="26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9" t="s">
        <v>179</v>
      </c>
      <c r="AU373" s="269" t="s">
        <v>95</v>
      </c>
      <c r="AV373" s="13" t="s">
        <v>89</v>
      </c>
      <c r="AW373" s="13" t="s">
        <v>35</v>
      </c>
      <c r="AX373" s="13" t="s">
        <v>82</v>
      </c>
      <c r="AY373" s="269" t="s">
        <v>169</v>
      </c>
    </row>
    <row r="374" spans="1:51" s="13" customFormat="1" ht="12">
      <c r="A374" s="13"/>
      <c r="B374" s="259"/>
      <c r="C374" s="260"/>
      <c r="D374" s="261" t="s">
        <v>179</v>
      </c>
      <c r="E374" s="262" t="s">
        <v>1</v>
      </c>
      <c r="F374" s="263" t="s">
        <v>765</v>
      </c>
      <c r="G374" s="260"/>
      <c r="H374" s="262" t="s">
        <v>1</v>
      </c>
      <c r="I374" s="264"/>
      <c r="J374" s="260"/>
      <c r="K374" s="260"/>
      <c r="L374" s="265"/>
      <c r="M374" s="266"/>
      <c r="N374" s="267"/>
      <c r="O374" s="267"/>
      <c r="P374" s="267"/>
      <c r="Q374" s="267"/>
      <c r="R374" s="267"/>
      <c r="S374" s="267"/>
      <c r="T374" s="26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9" t="s">
        <v>179</v>
      </c>
      <c r="AU374" s="269" t="s">
        <v>95</v>
      </c>
      <c r="AV374" s="13" t="s">
        <v>89</v>
      </c>
      <c r="AW374" s="13" t="s">
        <v>35</v>
      </c>
      <c r="AX374" s="13" t="s">
        <v>82</v>
      </c>
      <c r="AY374" s="269" t="s">
        <v>169</v>
      </c>
    </row>
    <row r="375" spans="1:51" s="14" customFormat="1" ht="12">
      <c r="A375" s="14"/>
      <c r="B375" s="270"/>
      <c r="C375" s="271"/>
      <c r="D375" s="261" t="s">
        <v>179</v>
      </c>
      <c r="E375" s="272" t="s">
        <v>1</v>
      </c>
      <c r="F375" s="273" t="s">
        <v>2646</v>
      </c>
      <c r="G375" s="271"/>
      <c r="H375" s="274">
        <v>4.631</v>
      </c>
      <c r="I375" s="275"/>
      <c r="J375" s="271"/>
      <c r="K375" s="271"/>
      <c r="L375" s="276"/>
      <c r="M375" s="277"/>
      <c r="N375" s="278"/>
      <c r="O375" s="278"/>
      <c r="P375" s="278"/>
      <c r="Q375" s="278"/>
      <c r="R375" s="278"/>
      <c r="S375" s="278"/>
      <c r="T375" s="27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80" t="s">
        <v>179</v>
      </c>
      <c r="AU375" s="280" t="s">
        <v>95</v>
      </c>
      <c r="AV375" s="14" t="s">
        <v>95</v>
      </c>
      <c r="AW375" s="14" t="s">
        <v>35</v>
      </c>
      <c r="AX375" s="14" t="s">
        <v>82</v>
      </c>
      <c r="AY375" s="280" t="s">
        <v>169</v>
      </c>
    </row>
    <row r="376" spans="1:51" s="15" customFormat="1" ht="12">
      <c r="A376" s="15"/>
      <c r="B376" s="281"/>
      <c r="C376" s="282"/>
      <c r="D376" s="261" t="s">
        <v>179</v>
      </c>
      <c r="E376" s="283" t="s">
        <v>1</v>
      </c>
      <c r="F376" s="284" t="s">
        <v>183</v>
      </c>
      <c r="G376" s="282"/>
      <c r="H376" s="285">
        <v>4.631</v>
      </c>
      <c r="I376" s="286"/>
      <c r="J376" s="282"/>
      <c r="K376" s="282"/>
      <c r="L376" s="287"/>
      <c r="M376" s="288"/>
      <c r="N376" s="289"/>
      <c r="O376" s="289"/>
      <c r="P376" s="289"/>
      <c r="Q376" s="289"/>
      <c r="R376" s="289"/>
      <c r="S376" s="289"/>
      <c r="T376" s="290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91" t="s">
        <v>179</v>
      </c>
      <c r="AU376" s="291" t="s">
        <v>95</v>
      </c>
      <c r="AV376" s="15" t="s">
        <v>177</v>
      </c>
      <c r="AW376" s="15" t="s">
        <v>35</v>
      </c>
      <c r="AX376" s="15" t="s">
        <v>89</v>
      </c>
      <c r="AY376" s="291" t="s">
        <v>169</v>
      </c>
    </row>
    <row r="377" spans="1:65" s="2" customFormat="1" ht="33" customHeight="1">
      <c r="A377" s="39"/>
      <c r="B377" s="40"/>
      <c r="C377" s="246" t="s">
        <v>668</v>
      </c>
      <c r="D377" s="246" t="s">
        <v>172</v>
      </c>
      <c r="E377" s="247" t="s">
        <v>768</v>
      </c>
      <c r="F377" s="248" t="s">
        <v>769</v>
      </c>
      <c r="G377" s="249" t="s">
        <v>191</v>
      </c>
      <c r="H377" s="250">
        <v>4.631</v>
      </c>
      <c r="I377" s="251"/>
      <c r="J377" s="252">
        <f>ROUND(I377*H377,2)</f>
        <v>0</v>
      </c>
      <c r="K377" s="248" t="s">
        <v>176</v>
      </c>
      <c r="L377" s="45"/>
      <c r="M377" s="253" t="s">
        <v>1</v>
      </c>
      <c r="N377" s="254" t="s">
        <v>48</v>
      </c>
      <c r="O377" s="92"/>
      <c r="P377" s="255">
        <f>O377*H377</f>
        <v>0</v>
      </c>
      <c r="Q377" s="255">
        <v>0</v>
      </c>
      <c r="R377" s="255">
        <f>Q377*H377</f>
        <v>0</v>
      </c>
      <c r="S377" s="255">
        <v>0</v>
      </c>
      <c r="T377" s="256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57" t="s">
        <v>177</v>
      </c>
      <c r="AT377" s="257" t="s">
        <v>172</v>
      </c>
      <c r="AU377" s="257" t="s">
        <v>95</v>
      </c>
      <c r="AY377" s="18" t="s">
        <v>169</v>
      </c>
      <c r="BE377" s="258">
        <f>IF(N377="základní",J377,0)</f>
        <v>0</v>
      </c>
      <c r="BF377" s="258">
        <f>IF(N377="snížená",J377,0)</f>
        <v>0</v>
      </c>
      <c r="BG377" s="258">
        <f>IF(N377="zákl. přenesená",J377,0)</f>
        <v>0</v>
      </c>
      <c r="BH377" s="258">
        <f>IF(N377="sníž. přenesená",J377,0)</f>
        <v>0</v>
      </c>
      <c r="BI377" s="258">
        <f>IF(N377="nulová",J377,0)</f>
        <v>0</v>
      </c>
      <c r="BJ377" s="18" t="s">
        <v>95</v>
      </c>
      <c r="BK377" s="258">
        <f>ROUND(I377*H377,2)</f>
        <v>0</v>
      </c>
      <c r="BL377" s="18" t="s">
        <v>177</v>
      </c>
      <c r="BM377" s="257" t="s">
        <v>2647</v>
      </c>
    </row>
    <row r="378" spans="1:65" s="2" customFormat="1" ht="33" customHeight="1">
      <c r="A378" s="39"/>
      <c r="B378" s="40"/>
      <c r="C378" s="246" t="s">
        <v>673</v>
      </c>
      <c r="D378" s="246" t="s">
        <v>172</v>
      </c>
      <c r="E378" s="247" t="s">
        <v>772</v>
      </c>
      <c r="F378" s="248" t="s">
        <v>773</v>
      </c>
      <c r="G378" s="249" t="s">
        <v>191</v>
      </c>
      <c r="H378" s="250">
        <v>4.631</v>
      </c>
      <c r="I378" s="251"/>
      <c r="J378" s="252">
        <f>ROUND(I378*H378,2)</f>
        <v>0</v>
      </c>
      <c r="K378" s="248" t="s">
        <v>176</v>
      </c>
      <c r="L378" s="45"/>
      <c r="M378" s="253" t="s">
        <v>1</v>
      </c>
      <c r="N378" s="254" t="s">
        <v>48</v>
      </c>
      <c r="O378" s="92"/>
      <c r="P378" s="255">
        <f>O378*H378</f>
        <v>0</v>
      </c>
      <c r="Q378" s="255">
        <v>0</v>
      </c>
      <c r="R378" s="255">
        <f>Q378*H378</f>
        <v>0</v>
      </c>
      <c r="S378" s="255">
        <v>0</v>
      </c>
      <c r="T378" s="25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57" t="s">
        <v>177</v>
      </c>
      <c r="AT378" s="257" t="s">
        <v>172</v>
      </c>
      <c r="AU378" s="257" t="s">
        <v>95</v>
      </c>
      <c r="AY378" s="18" t="s">
        <v>169</v>
      </c>
      <c r="BE378" s="258">
        <f>IF(N378="základní",J378,0)</f>
        <v>0</v>
      </c>
      <c r="BF378" s="258">
        <f>IF(N378="snížená",J378,0)</f>
        <v>0</v>
      </c>
      <c r="BG378" s="258">
        <f>IF(N378="zákl. přenesená",J378,0)</f>
        <v>0</v>
      </c>
      <c r="BH378" s="258">
        <f>IF(N378="sníž. přenesená",J378,0)</f>
        <v>0</v>
      </c>
      <c r="BI378" s="258">
        <f>IF(N378="nulová",J378,0)</f>
        <v>0</v>
      </c>
      <c r="BJ378" s="18" t="s">
        <v>95</v>
      </c>
      <c r="BK378" s="258">
        <f>ROUND(I378*H378,2)</f>
        <v>0</v>
      </c>
      <c r="BL378" s="18" t="s">
        <v>177</v>
      </c>
      <c r="BM378" s="257" t="s">
        <v>2648</v>
      </c>
    </row>
    <row r="379" spans="1:65" s="2" customFormat="1" ht="16.5" customHeight="1">
      <c r="A379" s="39"/>
      <c r="B379" s="40"/>
      <c r="C379" s="246" t="s">
        <v>679</v>
      </c>
      <c r="D379" s="246" t="s">
        <v>172</v>
      </c>
      <c r="E379" s="247" t="s">
        <v>780</v>
      </c>
      <c r="F379" s="248" t="s">
        <v>781</v>
      </c>
      <c r="G379" s="249" t="s">
        <v>199</v>
      </c>
      <c r="H379" s="250">
        <v>0.112</v>
      </c>
      <c r="I379" s="251"/>
      <c r="J379" s="252">
        <f>ROUND(I379*H379,2)</f>
        <v>0</v>
      </c>
      <c r="K379" s="248" t="s">
        <v>176</v>
      </c>
      <c r="L379" s="45"/>
      <c r="M379" s="253" t="s">
        <v>1</v>
      </c>
      <c r="N379" s="254" t="s">
        <v>48</v>
      </c>
      <c r="O379" s="92"/>
      <c r="P379" s="255">
        <f>O379*H379</f>
        <v>0</v>
      </c>
      <c r="Q379" s="255">
        <v>1.06277</v>
      </c>
      <c r="R379" s="255">
        <f>Q379*H379</f>
        <v>0.11903024</v>
      </c>
      <c r="S379" s="255">
        <v>0</v>
      </c>
      <c r="T379" s="256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57" t="s">
        <v>177</v>
      </c>
      <c r="AT379" s="257" t="s">
        <v>172</v>
      </c>
      <c r="AU379" s="257" t="s">
        <v>95</v>
      </c>
      <c r="AY379" s="18" t="s">
        <v>169</v>
      </c>
      <c r="BE379" s="258">
        <f>IF(N379="základní",J379,0)</f>
        <v>0</v>
      </c>
      <c r="BF379" s="258">
        <f>IF(N379="snížená",J379,0)</f>
        <v>0</v>
      </c>
      <c r="BG379" s="258">
        <f>IF(N379="zákl. přenesená",J379,0)</f>
        <v>0</v>
      </c>
      <c r="BH379" s="258">
        <f>IF(N379="sníž. přenesená",J379,0)</f>
        <v>0</v>
      </c>
      <c r="BI379" s="258">
        <f>IF(N379="nulová",J379,0)</f>
        <v>0</v>
      </c>
      <c r="BJ379" s="18" t="s">
        <v>95</v>
      </c>
      <c r="BK379" s="258">
        <f>ROUND(I379*H379,2)</f>
        <v>0</v>
      </c>
      <c r="BL379" s="18" t="s">
        <v>177</v>
      </c>
      <c r="BM379" s="257" t="s">
        <v>2649</v>
      </c>
    </row>
    <row r="380" spans="1:51" s="13" customFormat="1" ht="12">
      <c r="A380" s="13"/>
      <c r="B380" s="259"/>
      <c r="C380" s="260"/>
      <c r="D380" s="261" t="s">
        <v>179</v>
      </c>
      <c r="E380" s="262" t="s">
        <v>1</v>
      </c>
      <c r="F380" s="263" t="s">
        <v>180</v>
      </c>
      <c r="G380" s="260"/>
      <c r="H380" s="262" t="s">
        <v>1</v>
      </c>
      <c r="I380" s="264"/>
      <c r="J380" s="260"/>
      <c r="K380" s="260"/>
      <c r="L380" s="265"/>
      <c r="M380" s="266"/>
      <c r="N380" s="267"/>
      <c r="O380" s="267"/>
      <c r="P380" s="267"/>
      <c r="Q380" s="267"/>
      <c r="R380" s="267"/>
      <c r="S380" s="267"/>
      <c r="T380" s="26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9" t="s">
        <v>179</v>
      </c>
      <c r="AU380" s="269" t="s">
        <v>95</v>
      </c>
      <c r="AV380" s="13" t="s">
        <v>89</v>
      </c>
      <c r="AW380" s="13" t="s">
        <v>35</v>
      </c>
      <c r="AX380" s="13" t="s">
        <v>82</v>
      </c>
      <c r="AY380" s="269" t="s">
        <v>169</v>
      </c>
    </row>
    <row r="381" spans="1:51" s="13" customFormat="1" ht="12">
      <c r="A381" s="13"/>
      <c r="B381" s="259"/>
      <c r="C381" s="260"/>
      <c r="D381" s="261" t="s">
        <v>179</v>
      </c>
      <c r="E381" s="262" t="s">
        <v>1</v>
      </c>
      <c r="F381" s="263" t="s">
        <v>2650</v>
      </c>
      <c r="G381" s="260"/>
      <c r="H381" s="262" t="s">
        <v>1</v>
      </c>
      <c r="I381" s="264"/>
      <c r="J381" s="260"/>
      <c r="K381" s="260"/>
      <c r="L381" s="265"/>
      <c r="M381" s="266"/>
      <c r="N381" s="267"/>
      <c r="O381" s="267"/>
      <c r="P381" s="267"/>
      <c r="Q381" s="267"/>
      <c r="R381" s="267"/>
      <c r="S381" s="267"/>
      <c r="T381" s="26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9" t="s">
        <v>179</v>
      </c>
      <c r="AU381" s="269" t="s">
        <v>95</v>
      </c>
      <c r="AV381" s="13" t="s">
        <v>89</v>
      </c>
      <c r="AW381" s="13" t="s">
        <v>35</v>
      </c>
      <c r="AX381" s="13" t="s">
        <v>82</v>
      </c>
      <c r="AY381" s="269" t="s">
        <v>169</v>
      </c>
    </row>
    <row r="382" spans="1:51" s="14" customFormat="1" ht="12">
      <c r="A382" s="14"/>
      <c r="B382" s="270"/>
      <c r="C382" s="271"/>
      <c r="D382" s="261" t="s">
        <v>179</v>
      </c>
      <c r="E382" s="272" t="s">
        <v>1</v>
      </c>
      <c r="F382" s="273" t="s">
        <v>2651</v>
      </c>
      <c r="G382" s="271"/>
      <c r="H382" s="274">
        <v>0.112</v>
      </c>
      <c r="I382" s="275"/>
      <c r="J382" s="271"/>
      <c r="K382" s="271"/>
      <c r="L382" s="276"/>
      <c r="M382" s="277"/>
      <c r="N382" s="278"/>
      <c r="O382" s="278"/>
      <c r="P382" s="278"/>
      <c r="Q382" s="278"/>
      <c r="R382" s="278"/>
      <c r="S382" s="278"/>
      <c r="T382" s="27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0" t="s">
        <v>179</v>
      </c>
      <c r="AU382" s="280" t="s">
        <v>95</v>
      </c>
      <c r="AV382" s="14" t="s">
        <v>95</v>
      </c>
      <c r="AW382" s="14" t="s">
        <v>35</v>
      </c>
      <c r="AX382" s="14" t="s">
        <v>82</v>
      </c>
      <c r="AY382" s="280" t="s">
        <v>169</v>
      </c>
    </row>
    <row r="383" spans="1:51" s="15" customFormat="1" ht="12">
      <c r="A383" s="15"/>
      <c r="B383" s="281"/>
      <c r="C383" s="282"/>
      <c r="D383" s="261" t="s">
        <v>179</v>
      </c>
      <c r="E383" s="283" t="s">
        <v>1</v>
      </c>
      <c r="F383" s="284" t="s">
        <v>183</v>
      </c>
      <c r="G383" s="282"/>
      <c r="H383" s="285">
        <v>0.112</v>
      </c>
      <c r="I383" s="286"/>
      <c r="J383" s="282"/>
      <c r="K383" s="282"/>
      <c r="L383" s="287"/>
      <c r="M383" s="288"/>
      <c r="N383" s="289"/>
      <c r="O383" s="289"/>
      <c r="P383" s="289"/>
      <c r="Q383" s="289"/>
      <c r="R383" s="289"/>
      <c r="S383" s="289"/>
      <c r="T383" s="290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91" t="s">
        <v>179</v>
      </c>
      <c r="AU383" s="291" t="s">
        <v>95</v>
      </c>
      <c r="AV383" s="15" t="s">
        <v>177</v>
      </c>
      <c r="AW383" s="15" t="s">
        <v>35</v>
      </c>
      <c r="AX383" s="15" t="s">
        <v>89</v>
      </c>
      <c r="AY383" s="291" t="s">
        <v>169</v>
      </c>
    </row>
    <row r="384" spans="1:65" s="2" customFormat="1" ht="33" customHeight="1">
      <c r="A384" s="39"/>
      <c r="B384" s="40"/>
      <c r="C384" s="246" t="s">
        <v>683</v>
      </c>
      <c r="D384" s="246" t="s">
        <v>172</v>
      </c>
      <c r="E384" s="247" t="s">
        <v>786</v>
      </c>
      <c r="F384" s="248" t="s">
        <v>787</v>
      </c>
      <c r="G384" s="249" t="s">
        <v>175</v>
      </c>
      <c r="H384" s="250">
        <v>22.5</v>
      </c>
      <c r="I384" s="251"/>
      <c r="J384" s="252">
        <f>ROUND(I384*H384,2)</f>
        <v>0</v>
      </c>
      <c r="K384" s="248" t="s">
        <v>176</v>
      </c>
      <c r="L384" s="45"/>
      <c r="M384" s="253" t="s">
        <v>1</v>
      </c>
      <c r="N384" s="254" t="s">
        <v>48</v>
      </c>
      <c r="O384" s="92"/>
      <c r="P384" s="255">
        <f>O384*H384</f>
        <v>0</v>
      </c>
      <c r="Q384" s="255">
        <v>3E-05</v>
      </c>
      <c r="R384" s="255">
        <f>Q384*H384</f>
        <v>0.000675</v>
      </c>
      <c r="S384" s="255">
        <v>0</v>
      </c>
      <c r="T384" s="256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57" t="s">
        <v>177</v>
      </c>
      <c r="AT384" s="257" t="s">
        <v>172</v>
      </c>
      <c r="AU384" s="257" t="s">
        <v>95</v>
      </c>
      <c r="AY384" s="18" t="s">
        <v>169</v>
      </c>
      <c r="BE384" s="258">
        <f>IF(N384="základní",J384,0)</f>
        <v>0</v>
      </c>
      <c r="BF384" s="258">
        <f>IF(N384="snížená",J384,0)</f>
        <v>0</v>
      </c>
      <c r="BG384" s="258">
        <f>IF(N384="zákl. přenesená",J384,0)</f>
        <v>0</v>
      </c>
      <c r="BH384" s="258">
        <f>IF(N384="sníž. přenesená",J384,0)</f>
        <v>0</v>
      </c>
      <c r="BI384" s="258">
        <f>IF(N384="nulová",J384,0)</f>
        <v>0</v>
      </c>
      <c r="BJ384" s="18" t="s">
        <v>95</v>
      </c>
      <c r="BK384" s="258">
        <f>ROUND(I384*H384,2)</f>
        <v>0</v>
      </c>
      <c r="BL384" s="18" t="s">
        <v>177</v>
      </c>
      <c r="BM384" s="257" t="s">
        <v>2652</v>
      </c>
    </row>
    <row r="385" spans="1:51" s="13" customFormat="1" ht="12">
      <c r="A385" s="13"/>
      <c r="B385" s="259"/>
      <c r="C385" s="260"/>
      <c r="D385" s="261" t="s">
        <v>179</v>
      </c>
      <c r="E385" s="262" t="s">
        <v>1</v>
      </c>
      <c r="F385" s="263" t="s">
        <v>180</v>
      </c>
      <c r="G385" s="260"/>
      <c r="H385" s="262" t="s">
        <v>1</v>
      </c>
      <c r="I385" s="264"/>
      <c r="J385" s="260"/>
      <c r="K385" s="260"/>
      <c r="L385" s="265"/>
      <c r="M385" s="266"/>
      <c r="N385" s="267"/>
      <c r="O385" s="267"/>
      <c r="P385" s="267"/>
      <c r="Q385" s="267"/>
      <c r="R385" s="267"/>
      <c r="S385" s="267"/>
      <c r="T385" s="26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9" t="s">
        <v>179</v>
      </c>
      <c r="AU385" s="269" t="s">
        <v>95</v>
      </c>
      <c r="AV385" s="13" t="s">
        <v>89</v>
      </c>
      <c r="AW385" s="13" t="s">
        <v>35</v>
      </c>
      <c r="AX385" s="13" t="s">
        <v>82</v>
      </c>
      <c r="AY385" s="269" t="s">
        <v>169</v>
      </c>
    </row>
    <row r="386" spans="1:51" s="13" customFormat="1" ht="12">
      <c r="A386" s="13"/>
      <c r="B386" s="259"/>
      <c r="C386" s="260"/>
      <c r="D386" s="261" t="s">
        <v>179</v>
      </c>
      <c r="E386" s="262" t="s">
        <v>1</v>
      </c>
      <c r="F386" s="263" t="s">
        <v>789</v>
      </c>
      <c r="G386" s="260"/>
      <c r="H386" s="262" t="s">
        <v>1</v>
      </c>
      <c r="I386" s="264"/>
      <c r="J386" s="260"/>
      <c r="K386" s="260"/>
      <c r="L386" s="265"/>
      <c r="M386" s="266"/>
      <c r="N386" s="267"/>
      <c r="O386" s="267"/>
      <c r="P386" s="267"/>
      <c r="Q386" s="267"/>
      <c r="R386" s="267"/>
      <c r="S386" s="267"/>
      <c r="T386" s="26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9" t="s">
        <v>179</v>
      </c>
      <c r="AU386" s="269" t="s">
        <v>95</v>
      </c>
      <c r="AV386" s="13" t="s">
        <v>89</v>
      </c>
      <c r="AW386" s="13" t="s">
        <v>35</v>
      </c>
      <c r="AX386" s="13" t="s">
        <v>82</v>
      </c>
      <c r="AY386" s="269" t="s">
        <v>169</v>
      </c>
    </row>
    <row r="387" spans="1:51" s="14" customFormat="1" ht="12">
      <c r="A387" s="14"/>
      <c r="B387" s="270"/>
      <c r="C387" s="271"/>
      <c r="D387" s="261" t="s">
        <v>179</v>
      </c>
      <c r="E387" s="272" t="s">
        <v>1</v>
      </c>
      <c r="F387" s="273" t="s">
        <v>2653</v>
      </c>
      <c r="G387" s="271"/>
      <c r="H387" s="274">
        <v>22.5</v>
      </c>
      <c r="I387" s="275"/>
      <c r="J387" s="271"/>
      <c r="K387" s="271"/>
      <c r="L387" s="276"/>
      <c r="M387" s="277"/>
      <c r="N387" s="278"/>
      <c r="O387" s="278"/>
      <c r="P387" s="278"/>
      <c r="Q387" s="278"/>
      <c r="R387" s="278"/>
      <c r="S387" s="278"/>
      <c r="T387" s="27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80" t="s">
        <v>179</v>
      </c>
      <c r="AU387" s="280" t="s">
        <v>95</v>
      </c>
      <c r="AV387" s="14" t="s">
        <v>95</v>
      </c>
      <c r="AW387" s="14" t="s">
        <v>35</v>
      </c>
      <c r="AX387" s="14" t="s">
        <v>82</v>
      </c>
      <c r="AY387" s="280" t="s">
        <v>169</v>
      </c>
    </row>
    <row r="388" spans="1:51" s="15" customFormat="1" ht="12">
      <c r="A388" s="15"/>
      <c r="B388" s="281"/>
      <c r="C388" s="282"/>
      <c r="D388" s="261" t="s">
        <v>179</v>
      </c>
      <c r="E388" s="283" t="s">
        <v>1</v>
      </c>
      <c r="F388" s="284" t="s">
        <v>183</v>
      </c>
      <c r="G388" s="282"/>
      <c r="H388" s="285">
        <v>22.5</v>
      </c>
      <c r="I388" s="286"/>
      <c r="J388" s="282"/>
      <c r="K388" s="282"/>
      <c r="L388" s="287"/>
      <c r="M388" s="288"/>
      <c r="N388" s="289"/>
      <c r="O388" s="289"/>
      <c r="P388" s="289"/>
      <c r="Q388" s="289"/>
      <c r="R388" s="289"/>
      <c r="S388" s="289"/>
      <c r="T388" s="290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91" t="s">
        <v>179</v>
      </c>
      <c r="AU388" s="291" t="s">
        <v>95</v>
      </c>
      <c r="AV388" s="15" t="s">
        <v>177</v>
      </c>
      <c r="AW388" s="15" t="s">
        <v>35</v>
      </c>
      <c r="AX388" s="15" t="s">
        <v>89</v>
      </c>
      <c r="AY388" s="291" t="s">
        <v>169</v>
      </c>
    </row>
    <row r="389" spans="1:65" s="2" customFormat="1" ht="33" customHeight="1">
      <c r="A389" s="39"/>
      <c r="B389" s="40"/>
      <c r="C389" s="246" t="s">
        <v>688</v>
      </c>
      <c r="D389" s="246" t="s">
        <v>172</v>
      </c>
      <c r="E389" s="247" t="s">
        <v>2654</v>
      </c>
      <c r="F389" s="248" t="s">
        <v>2655</v>
      </c>
      <c r="G389" s="249" t="s">
        <v>337</v>
      </c>
      <c r="H389" s="250">
        <v>30.875</v>
      </c>
      <c r="I389" s="251"/>
      <c r="J389" s="252">
        <f>ROUND(I389*H389,2)</f>
        <v>0</v>
      </c>
      <c r="K389" s="248" t="s">
        <v>176</v>
      </c>
      <c r="L389" s="45"/>
      <c r="M389" s="253" t="s">
        <v>1</v>
      </c>
      <c r="N389" s="254" t="s">
        <v>48</v>
      </c>
      <c r="O389" s="92"/>
      <c r="P389" s="255">
        <f>O389*H389</f>
        <v>0</v>
      </c>
      <c r="Q389" s="255">
        <v>0.00524</v>
      </c>
      <c r="R389" s="255">
        <f>Q389*H389</f>
        <v>0.16178499999999998</v>
      </c>
      <c r="S389" s="255">
        <v>0</v>
      </c>
      <c r="T389" s="25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57" t="s">
        <v>177</v>
      </c>
      <c r="AT389" s="257" t="s">
        <v>172</v>
      </c>
      <c r="AU389" s="257" t="s">
        <v>95</v>
      </c>
      <c r="AY389" s="18" t="s">
        <v>169</v>
      </c>
      <c r="BE389" s="258">
        <f>IF(N389="základní",J389,0)</f>
        <v>0</v>
      </c>
      <c r="BF389" s="258">
        <f>IF(N389="snížená",J389,0)</f>
        <v>0</v>
      </c>
      <c r="BG389" s="258">
        <f>IF(N389="zákl. přenesená",J389,0)</f>
        <v>0</v>
      </c>
      <c r="BH389" s="258">
        <f>IF(N389="sníž. přenesená",J389,0)</f>
        <v>0</v>
      </c>
      <c r="BI389" s="258">
        <f>IF(N389="nulová",J389,0)</f>
        <v>0</v>
      </c>
      <c r="BJ389" s="18" t="s">
        <v>95</v>
      </c>
      <c r="BK389" s="258">
        <f>ROUND(I389*H389,2)</f>
        <v>0</v>
      </c>
      <c r="BL389" s="18" t="s">
        <v>177</v>
      </c>
      <c r="BM389" s="257" t="s">
        <v>2656</v>
      </c>
    </row>
    <row r="390" spans="1:51" s="13" customFormat="1" ht="12">
      <c r="A390" s="13"/>
      <c r="B390" s="259"/>
      <c r="C390" s="260"/>
      <c r="D390" s="261" t="s">
        <v>179</v>
      </c>
      <c r="E390" s="262" t="s">
        <v>1</v>
      </c>
      <c r="F390" s="263" t="s">
        <v>180</v>
      </c>
      <c r="G390" s="260"/>
      <c r="H390" s="262" t="s">
        <v>1</v>
      </c>
      <c r="I390" s="264"/>
      <c r="J390" s="260"/>
      <c r="K390" s="260"/>
      <c r="L390" s="265"/>
      <c r="M390" s="266"/>
      <c r="N390" s="267"/>
      <c r="O390" s="267"/>
      <c r="P390" s="267"/>
      <c r="Q390" s="267"/>
      <c r="R390" s="267"/>
      <c r="S390" s="267"/>
      <c r="T390" s="26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9" t="s">
        <v>179</v>
      </c>
      <c r="AU390" s="269" t="s">
        <v>95</v>
      </c>
      <c r="AV390" s="13" t="s">
        <v>89</v>
      </c>
      <c r="AW390" s="13" t="s">
        <v>35</v>
      </c>
      <c r="AX390" s="13" t="s">
        <v>82</v>
      </c>
      <c r="AY390" s="269" t="s">
        <v>169</v>
      </c>
    </row>
    <row r="391" spans="1:51" s="13" customFormat="1" ht="12">
      <c r="A391" s="13"/>
      <c r="B391" s="259"/>
      <c r="C391" s="260"/>
      <c r="D391" s="261" t="s">
        <v>179</v>
      </c>
      <c r="E391" s="262" t="s">
        <v>1</v>
      </c>
      <c r="F391" s="263" t="s">
        <v>2657</v>
      </c>
      <c r="G391" s="260"/>
      <c r="H391" s="262" t="s">
        <v>1</v>
      </c>
      <c r="I391" s="264"/>
      <c r="J391" s="260"/>
      <c r="K391" s="260"/>
      <c r="L391" s="265"/>
      <c r="M391" s="266"/>
      <c r="N391" s="267"/>
      <c r="O391" s="267"/>
      <c r="P391" s="267"/>
      <c r="Q391" s="267"/>
      <c r="R391" s="267"/>
      <c r="S391" s="267"/>
      <c r="T391" s="26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9" t="s">
        <v>179</v>
      </c>
      <c r="AU391" s="269" t="s">
        <v>95</v>
      </c>
      <c r="AV391" s="13" t="s">
        <v>89</v>
      </c>
      <c r="AW391" s="13" t="s">
        <v>35</v>
      </c>
      <c r="AX391" s="13" t="s">
        <v>82</v>
      </c>
      <c r="AY391" s="269" t="s">
        <v>169</v>
      </c>
    </row>
    <row r="392" spans="1:51" s="14" customFormat="1" ht="12">
      <c r="A392" s="14"/>
      <c r="B392" s="270"/>
      <c r="C392" s="271"/>
      <c r="D392" s="261" t="s">
        <v>179</v>
      </c>
      <c r="E392" s="272" t="s">
        <v>1</v>
      </c>
      <c r="F392" s="273" t="s">
        <v>2644</v>
      </c>
      <c r="G392" s="271"/>
      <c r="H392" s="274">
        <v>30.875</v>
      </c>
      <c r="I392" s="275"/>
      <c r="J392" s="271"/>
      <c r="K392" s="271"/>
      <c r="L392" s="276"/>
      <c r="M392" s="277"/>
      <c r="N392" s="278"/>
      <c r="O392" s="278"/>
      <c r="P392" s="278"/>
      <c r="Q392" s="278"/>
      <c r="R392" s="278"/>
      <c r="S392" s="278"/>
      <c r="T392" s="27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80" t="s">
        <v>179</v>
      </c>
      <c r="AU392" s="280" t="s">
        <v>95</v>
      </c>
      <c r="AV392" s="14" t="s">
        <v>95</v>
      </c>
      <c r="AW392" s="14" t="s">
        <v>35</v>
      </c>
      <c r="AX392" s="14" t="s">
        <v>82</v>
      </c>
      <c r="AY392" s="280" t="s">
        <v>169</v>
      </c>
    </row>
    <row r="393" spans="1:51" s="15" customFormat="1" ht="12">
      <c r="A393" s="15"/>
      <c r="B393" s="281"/>
      <c r="C393" s="282"/>
      <c r="D393" s="261" t="s">
        <v>179</v>
      </c>
      <c r="E393" s="283" t="s">
        <v>1</v>
      </c>
      <c r="F393" s="284" t="s">
        <v>183</v>
      </c>
      <c r="G393" s="282"/>
      <c r="H393" s="285">
        <v>30.875</v>
      </c>
      <c r="I393" s="286"/>
      <c r="J393" s="282"/>
      <c r="K393" s="282"/>
      <c r="L393" s="287"/>
      <c r="M393" s="288"/>
      <c r="N393" s="289"/>
      <c r="O393" s="289"/>
      <c r="P393" s="289"/>
      <c r="Q393" s="289"/>
      <c r="R393" s="289"/>
      <c r="S393" s="289"/>
      <c r="T393" s="290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91" t="s">
        <v>179</v>
      </c>
      <c r="AU393" s="291" t="s">
        <v>95</v>
      </c>
      <c r="AV393" s="15" t="s">
        <v>177</v>
      </c>
      <c r="AW393" s="15" t="s">
        <v>35</v>
      </c>
      <c r="AX393" s="15" t="s">
        <v>89</v>
      </c>
      <c r="AY393" s="291" t="s">
        <v>169</v>
      </c>
    </row>
    <row r="394" spans="1:65" s="2" customFormat="1" ht="33" customHeight="1">
      <c r="A394" s="39"/>
      <c r="B394" s="40"/>
      <c r="C394" s="246" t="s">
        <v>694</v>
      </c>
      <c r="D394" s="246" t="s">
        <v>172</v>
      </c>
      <c r="E394" s="247" t="s">
        <v>2658</v>
      </c>
      <c r="F394" s="248" t="s">
        <v>2659</v>
      </c>
      <c r="G394" s="249" t="s">
        <v>191</v>
      </c>
      <c r="H394" s="250">
        <v>5.558</v>
      </c>
      <c r="I394" s="251"/>
      <c r="J394" s="252">
        <f>ROUND(I394*H394,2)</f>
        <v>0</v>
      </c>
      <c r="K394" s="248" t="s">
        <v>176</v>
      </c>
      <c r="L394" s="45"/>
      <c r="M394" s="253" t="s">
        <v>1</v>
      </c>
      <c r="N394" s="254" t="s">
        <v>48</v>
      </c>
      <c r="O394" s="92"/>
      <c r="P394" s="255">
        <f>O394*H394</f>
        <v>0</v>
      </c>
      <c r="Q394" s="255">
        <v>0.707</v>
      </c>
      <c r="R394" s="255">
        <f>Q394*H394</f>
        <v>3.9295059999999995</v>
      </c>
      <c r="S394" s="255">
        <v>0</v>
      </c>
      <c r="T394" s="256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57" t="s">
        <v>177</v>
      </c>
      <c r="AT394" s="257" t="s">
        <v>172</v>
      </c>
      <c r="AU394" s="257" t="s">
        <v>95</v>
      </c>
      <c r="AY394" s="18" t="s">
        <v>169</v>
      </c>
      <c r="BE394" s="258">
        <f>IF(N394="základní",J394,0)</f>
        <v>0</v>
      </c>
      <c r="BF394" s="258">
        <f>IF(N394="snížená",J394,0)</f>
        <v>0</v>
      </c>
      <c r="BG394" s="258">
        <f>IF(N394="zákl. přenesená",J394,0)</f>
        <v>0</v>
      </c>
      <c r="BH394" s="258">
        <f>IF(N394="sníž. přenesená",J394,0)</f>
        <v>0</v>
      </c>
      <c r="BI394" s="258">
        <f>IF(N394="nulová",J394,0)</f>
        <v>0</v>
      </c>
      <c r="BJ394" s="18" t="s">
        <v>95</v>
      </c>
      <c r="BK394" s="258">
        <f>ROUND(I394*H394,2)</f>
        <v>0</v>
      </c>
      <c r="BL394" s="18" t="s">
        <v>177</v>
      </c>
      <c r="BM394" s="257" t="s">
        <v>2660</v>
      </c>
    </row>
    <row r="395" spans="1:51" s="13" customFormat="1" ht="12">
      <c r="A395" s="13"/>
      <c r="B395" s="259"/>
      <c r="C395" s="260"/>
      <c r="D395" s="261" t="s">
        <v>179</v>
      </c>
      <c r="E395" s="262" t="s">
        <v>1</v>
      </c>
      <c r="F395" s="263" t="s">
        <v>180</v>
      </c>
      <c r="G395" s="260"/>
      <c r="H395" s="262" t="s">
        <v>1</v>
      </c>
      <c r="I395" s="264"/>
      <c r="J395" s="260"/>
      <c r="K395" s="260"/>
      <c r="L395" s="265"/>
      <c r="M395" s="266"/>
      <c r="N395" s="267"/>
      <c r="O395" s="267"/>
      <c r="P395" s="267"/>
      <c r="Q395" s="267"/>
      <c r="R395" s="267"/>
      <c r="S395" s="267"/>
      <c r="T395" s="26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9" t="s">
        <v>179</v>
      </c>
      <c r="AU395" s="269" t="s">
        <v>95</v>
      </c>
      <c r="AV395" s="13" t="s">
        <v>89</v>
      </c>
      <c r="AW395" s="13" t="s">
        <v>35</v>
      </c>
      <c r="AX395" s="13" t="s">
        <v>82</v>
      </c>
      <c r="AY395" s="269" t="s">
        <v>169</v>
      </c>
    </row>
    <row r="396" spans="1:51" s="13" customFormat="1" ht="12">
      <c r="A396" s="13"/>
      <c r="B396" s="259"/>
      <c r="C396" s="260"/>
      <c r="D396" s="261" t="s">
        <v>179</v>
      </c>
      <c r="E396" s="262" t="s">
        <v>1</v>
      </c>
      <c r="F396" s="263" t="s">
        <v>2661</v>
      </c>
      <c r="G396" s="260"/>
      <c r="H396" s="262" t="s">
        <v>1</v>
      </c>
      <c r="I396" s="264"/>
      <c r="J396" s="260"/>
      <c r="K396" s="260"/>
      <c r="L396" s="265"/>
      <c r="M396" s="266"/>
      <c r="N396" s="267"/>
      <c r="O396" s="267"/>
      <c r="P396" s="267"/>
      <c r="Q396" s="267"/>
      <c r="R396" s="267"/>
      <c r="S396" s="267"/>
      <c r="T396" s="26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9" t="s">
        <v>179</v>
      </c>
      <c r="AU396" s="269" t="s">
        <v>95</v>
      </c>
      <c r="AV396" s="13" t="s">
        <v>89</v>
      </c>
      <c r="AW396" s="13" t="s">
        <v>35</v>
      </c>
      <c r="AX396" s="13" t="s">
        <v>82</v>
      </c>
      <c r="AY396" s="269" t="s">
        <v>169</v>
      </c>
    </row>
    <row r="397" spans="1:51" s="14" customFormat="1" ht="12">
      <c r="A397" s="14"/>
      <c r="B397" s="270"/>
      <c r="C397" s="271"/>
      <c r="D397" s="261" t="s">
        <v>179</v>
      </c>
      <c r="E397" s="272" t="s">
        <v>1</v>
      </c>
      <c r="F397" s="273" t="s">
        <v>2662</v>
      </c>
      <c r="G397" s="271"/>
      <c r="H397" s="274">
        <v>5.558</v>
      </c>
      <c r="I397" s="275"/>
      <c r="J397" s="271"/>
      <c r="K397" s="271"/>
      <c r="L397" s="276"/>
      <c r="M397" s="277"/>
      <c r="N397" s="278"/>
      <c r="O397" s="278"/>
      <c r="P397" s="278"/>
      <c r="Q397" s="278"/>
      <c r="R397" s="278"/>
      <c r="S397" s="278"/>
      <c r="T397" s="27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0" t="s">
        <v>179</v>
      </c>
      <c r="AU397" s="280" t="s">
        <v>95</v>
      </c>
      <c r="AV397" s="14" t="s">
        <v>95</v>
      </c>
      <c r="AW397" s="14" t="s">
        <v>35</v>
      </c>
      <c r="AX397" s="14" t="s">
        <v>82</v>
      </c>
      <c r="AY397" s="280" t="s">
        <v>169</v>
      </c>
    </row>
    <row r="398" spans="1:51" s="15" customFormat="1" ht="12">
      <c r="A398" s="15"/>
      <c r="B398" s="281"/>
      <c r="C398" s="282"/>
      <c r="D398" s="261" t="s">
        <v>179</v>
      </c>
      <c r="E398" s="283" t="s">
        <v>1</v>
      </c>
      <c r="F398" s="284" t="s">
        <v>183</v>
      </c>
      <c r="G398" s="282"/>
      <c r="H398" s="285">
        <v>5.558</v>
      </c>
      <c r="I398" s="286"/>
      <c r="J398" s="282"/>
      <c r="K398" s="282"/>
      <c r="L398" s="287"/>
      <c r="M398" s="288"/>
      <c r="N398" s="289"/>
      <c r="O398" s="289"/>
      <c r="P398" s="289"/>
      <c r="Q398" s="289"/>
      <c r="R398" s="289"/>
      <c r="S398" s="289"/>
      <c r="T398" s="290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91" t="s">
        <v>179</v>
      </c>
      <c r="AU398" s="291" t="s">
        <v>95</v>
      </c>
      <c r="AV398" s="15" t="s">
        <v>177</v>
      </c>
      <c r="AW398" s="15" t="s">
        <v>35</v>
      </c>
      <c r="AX398" s="15" t="s">
        <v>89</v>
      </c>
      <c r="AY398" s="291" t="s">
        <v>169</v>
      </c>
    </row>
    <row r="399" spans="1:63" s="12" customFormat="1" ht="22.8" customHeight="1">
      <c r="A399" s="12"/>
      <c r="B399" s="231"/>
      <c r="C399" s="232"/>
      <c r="D399" s="233" t="s">
        <v>81</v>
      </c>
      <c r="E399" s="244" t="s">
        <v>170</v>
      </c>
      <c r="F399" s="244" t="s">
        <v>171</v>
      </c>
      <c r="G399" s="232"/>
      <c r="H399" s="232"/>
      <c r="I399" s="235"/>
      <c r="J399" s="245">
        <f>BK399</f>
        <v>0</v>
      </c>
      <c r="K399" s="232"/>
      <c r="L399" s="236"/>
      <c r="M399" s="237"/>
      <c r="N399" s="238"/>
      <c r="O399" s="238"/>
      <c r="P399" s="239">
        <f>SUM(P400:P401)</f>
        <v>0</v>
      </c>
      <c r="Q399" s="238"/>
      <c r="R399" s="239">
        <f>SUM(R400:R401)</f>
        <v>0.0052699999999999995</v>
      </c>
      <c r="S399" s="238"/>
      <c r="T399" s="240">
        <f>SUM(T400:T401)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41" t="s">
        <v>89</v>
      </c>
      <c r="AT399" s="242" t="s">
        <v>81</v>
      </c>
      <c r="AU399" s="242" t="s">
        <v>89</v>
      </c>
      <c r="AY399" s="241" t="s">
        <v>169</v>
      </c>
      <c r="BK399" s="243">
        <f>SUM(BK400:BK401)</f>
        <v>0</v>
      </c>
    </row>
    <row r="400" spans="1:65" s="2" customFormat="1" ht="33" customHeight="1">
      <c r="A400" s="39"/>
      <c r="B400" s="40"/>
      <c r="C400" s="246" t="s">
        <v>698</v>
      </c>
      <c r="D400" s="246" t="s">
        <v>172</v>
      </c>
      <c r="E400" s="247" t="s">
        <v>849</v>
      </c>
      <c r="F400" s="248" t="s">
        <v>850</v>
      </c>
      <c r="G400" s="249" t="s">
        <v>337</v>
      </c>
      <c r="H400" s="250">
        <v>31</v>
      </c>
      <c r="I400" s="251"/>
      <c r="J400" s="252">
        <f>ROUND(I400*H400,2)</f>
        <v>0</v>
      </c>
      <c r="K400" s="248" t="s">
        <v>176</v>
      </c>
      <c r="L400" s="45"/>
      <c r="M400" s="253" t="s">
        <v>1</v>
      </c>
      <c r="N400" s="254" t="s">
        <v>48</v>
      </c>
      <c r="O400" s="92"/>
      <c r="P400" s="255">
        <f>O400*H400</f>
        <v>0</v>
      </c>
      <c r="Q400" s="255">
        <v>0.00013</v>
      </c>
      <c r="R400" s="255">
        <f>Q400*H400</f>
        <v>0.00403</v>
      </c>
      <c r="S400" s="255">
        <v>0</v>
      </c>
      <c r="T400" s="256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57" t="s">
        <v>177</v>
      </c>
      <c r="AT400" s="257" t="s">
        <v>172</v>
      </c>
      <c r="AU400" s="257" t="s">
        <v>95</v>
      </c>
      <c r="AY400" s="18" t="s">
        <v>169</v>
      </c>
      <c r="BE400" s="258">
        <f>IF(N400="základní",J400,0)</f>
        <v>0</v>
      </c>
      <c r="BF400" s="258">
        <f>IF(N400="snížená",J400,0)</f>
        <v>0</v>
      </c>
      <c r="BG400" s="258">
        <f>IF(N400="zákl. přenesená",J400,0)</f>
        <v>0</v>
      </c>
      <c r="BH400" s="258">
        <f>IF(N400="sníž. přenesená",J400,0)</f>
        <v>0</v>
      </c>
      <c r="BI400" s="258">
        <f>IF(N400="nulová",J400,0)</f>
        <v>0</v>
      </c>
      <c r="BJ400" s="18" t="s">
        <v>95</v>
      </c>
      <c r="BK400" s="258">
        <f>ROUND(I400*H400,2)</f>
        <v>0</v>
      </c>
      <c r="BL400" s="18" t="s">
        <v>177</v>
      </c>
      <c r="BM400" s="257" t="s">
        <v>2663</v>
      </c>
    </row>
    <row r="401" spans="1:65" s="2" customFormat="1" ht="33" customHeight="1">
      <c r="A401" s="39"/>
      <c r="B401" s="40"/>
      <c r="C401" s="246" t="s">
        <v>703</v>
      </c>
      <c r="D401" s="246" t="s">
        <v>172</v>
      </c>
      <c r="E401" s="247" t="s">
        <v>853</v>
      </c>
      <c r="F401" s="248" t="s">
        <v>854</v>
      </c>
      <c r="G401" s="249" t="s">
        <v>337</v>
      </c>
      <c r="H401" s="250">
        <v>31</v>
      </c>
      <c r="I401" s="251"/>
      <c r="J401" s="252">
        <f>ROUND(I401*H401,2)</f>
        <v>0</v>
      </c>
      <c r="K401" s="248" t="s">
        <v>176</v>
      </c>
      <c r="L401" s="45"/>
      <c r="M401" s="253" t="s">
        <v>1</v>
      </c>
      <c r="N401" s="254" t="s">
        <v>48</v>
      </c>
      <c r="O401" s="92"/>
      <c r="P401" s="255">
        <f>O401*H401</f>
        <v>0</v>
      </c>
      <c r="Q401" s="255">
        <v>4E-05</v>
      </c>
      <c r="R401" s="255">
        <f>Q401*H401</f>
        <v>0.00124</v>
      </c>
      <c r="S401" s="255">
        <v>0</v>
      </c>
      <c r="T401" s="256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57" t="s">
        <v>177</v>
      </c>
      <c r="AT401" s="257" t="s">
        <v>172</v>
      </c>
      <c r="AU401" s="257" t="s">
        <v>95</v>
      </c>
      <c r="AY401" s="18" t="s">
        <v>169</v>
      </c>
      <c r="BE401" s="258">
        <f>IF(N401="základní",J401,0)</f>
        <v>0</v>
      </c>
      <c r="BF401" s="258">
        <f>IF(N401="snížená",J401,0)</f>
        <v>0</v>
      </c>
      <c r="BG401" s="258">
        <f>IF(N401="zákl. přenesená",J401,0)</f>
        <v>0</v>
      </c>
      <c r="BH401" s="258">
        <f>IF(N401="sníž. přenesená",J401,0)</f>
        <v>0</v>
      </c>
      <c r="BI401" s="258">
        <f>IF(N401="nulová",J401,0)</f>
        <v>0</v>
      </c>
      <c r="BJ401" s="18" t="s">
        <v>95</v>
      </c>
      <c r="BK401" s="258">
        <f>ROUND(I401*H401,2)</f>
        <v>0</v>
      </c>
      <c r="BL401" s="18" t="s">
        <v>177</v>
      </c>
      <c r="BM401" s="257" t="s">
        <v>2664</v>
      </c>
    </row>
    <row r="402" spans="1:63" s="12" customFormat="1" ht="22.8" customHeight="1">
      <c r="A402" s="12"/>
      <c r="B402" s="231"/>
      <c r="C402" s="232"/>
      <c r="D402" s="233" t="s">
        <v>81</v>
      </c>
      <c r="E402" s="244" t="s">
        <v>856</v>
      </c>
      <c r="F402" s="244" t="s">
        <v>857</v>
      </c>
      <c r="G402" s="232"/>
      <c r="H402" s="232"/>
      <c r="I402" s="235"/>
      <c r="J402" s="245">
        <f>BK402</f>
        <v>0</v>
      </c>
      <c r="K402" s="232"/>
      <c r="L402" s="236"/>
      <c r="M402" s="237"/>
      <c r="N402" s="238"/>
      <c r="O402" s="238"/>
      <c r="P402" s="239">
        <f>P403</f>
        <v>0</v>
      </c>
      <c r="Q402" s="238"/>
      <c r="R402" s="239">
        <f>R403</f>
        <v>0</v>
      </c>
      <c r="S402" s="238"/>
      <c r="T402" s="240">
        <f>T403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41" t="s">
        <v>89</v>
      </c>
      <c r="AT402" s="242" t="s">
        <v>81</v>
      </c>
      <c r="AU402" s="242" t="s">
        <v>89</v>
      </c>
      <c r="AY402" s="241" t="s">
        <v>169</v>
      </c>
      <c r="BK402" s="243">
        <f>BK403</f>
        <v>0</v>
      </c>
    </row>
    <row r="403" spans="1:65" s="2" customFormat="1" ht="44.25" customHeight="1">
      <c r="A403" s="39"/>
      <c r="B403" s="40"/>
      <c r="C403" s="246" t="s">
        <v>708</v>
      </c>
      <c r="D403" s="246" t="s">
        <v>172</v>
      </c>
      <c r="E403" s="247" t="s">
        <v>859</v>
      </c>
      <c r="F403" s="248" t="s">
        <v>860</v>
      </c>
      <c r="G403" s="249" t="s">
        <v>199</v>
      </c>
      <c r="H403" s="250">
        <v>115.341</v>
      </c>
      <c r="I403" s="251"/>
      <c r="J403" s="252">
        <f>ROUND(I403*H403,2)</f>
        <v>0</v>
      </c>
      <c r="K403" s="248" t="s">
        <v>176</v>
      </c>
      <c r="L403" s="45"/>
      <c r="M403" s="253" t="s">
        <v>1</v>
      </c>
      <c r="N403" s="254" t="s">
        <v>48</v>
      </c>
      <c r="O403" s="92"/>
      <c r="P403" s="255">
        <f>O403*H403</f>
        <v>0</v>
      </c>
      <c r="Q403" s="255">
        <v>0</v>
      </c>
      <c r="R403" s="255">
        <f>Q403*H403</f>
        <v>0</v>
      </c>
      <c r="S403" s="255">
        <v>0</v>
      </c>
      <c r="T403" s="256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57" t="s">
        <v>177</v>
      </c>
      <c r="AT403" s="257" t="s">
        <v>172</v>
      </c>
      <c r="AU403" s="257" t="s">
        <v>95</v>
      </c>
      <c r="AY403" s="18" t="s">
        <v>169</v>
      </c>
      <c r="BE403" s="258">
        <f>IF(N403="základní",J403,0)</f>
        <v>0</v>
      </c>
      <c r="BF403" s="258">
        <f>IF(N403="snížená",J403,0)</f>
        <v>0</v>
      </c>
      <c r="BG403" s="258">
        <f>IF(N403="zákl. přenesená",J403,0)</f>
        <v>0</v>
      </c>
      <c r="BH403" s="258">
        <f>IF(N403="sníž. přenesená",J403,0)</f>
        <v>0</v>
      </c>
      <c r="BI403" s="258">
        <f>IF(N403="nulová",J403,0)</f>
        <v>0</v>
      </c>
      <c r="BJ403" s="18" t="s">
        <v>95</v>
      </c>
      <c r="BK403" s="258">
        <f>ROUND(I403*H403,2)</f>
        <v>0</v>
      </c>
      <c r="BL403" s="18" t="s">
        <v>177</v>
      </c>
      <c r="BM403" s="257" t="s">
        <v>2665</v>
      </c>
    </row>
    <row r="404" spans="1:63" s="12" customFormat="1" ht="25.9" customHeight="1">
      <c r="A404" s="12"/>
      <c r="B404" s="231"/>
      <c r="C404" s="232"/>
      <c r="D404" s="233" t="s">
        <v>81</v>
      </c>
      <c r="E404" s="234" t="s">
        <v>862</v>
      </c>
      <c r="F404" s="234" t="s">
        <v>863</v>
      </c>
      <c r="G404" s="232"/>
      <c r="H404" s="232"/>
      <c r="I404" s="235"/>
      <c r="J404" s="218">
        <f>BK404</f>
        <v>0</v>
      </c>
      <c r="K404" s="232"/>
      <c r="L404" s="236"/>
      <c r="M404" s="237"/>
      <c r="N404" s="238"/>
      <c r="O404" s="238"/>
      <c r="P404" s="239">
        <f>P405+P433+P500+P516+P523+P529+P533+P538+P552</f>
        <v>0</v>
      </c>
      <c r="Q404" s="238"/>
      <c r="R404" s="239">
        <f>R405+R433+R500+R516+R523+R529+R533+R538+R552</f>
        <v>2.1152562</v>
      </c>
      <c r="S404" s="238"/>
      <c r="T404" s="240">
        <f>T405+T433+T500+T516+T523+T529+T533+T538+T552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41" t="s">
        <v>95</v>
      </c>
      <c r="AT404" s="242" t="s">
        <v>81</v>
      </c>
      <c r="AU404" s="242" t="s">
        <v>82</v>
      </c>
      <c r="AY404" s="241" t="s">
        <v>169</v>
      </c>
      <c r="BK404" s="243">
        <f>BK405+BK433+BK500+BK516+BK523+BK529+BK533+BK538+BK552</f>
        <v>0</v>
      </c>
    </row>
    <row r="405" spans="1:63" s="12" customFormat="1" ht="22.8" customHeight="1">
      <c r="A405" s="12"/>
      <c r="B405" s="231"/>
      <c r="C405" s="232"/>
      <c r="D405" s="233" t="s">
        <v>81</v>
      </c>
      <c r="E405" s="244" t="s">
        <v>864</v>
      </c>
      <c r="F405" s="244" t="s">
        <v>865</v>
      </c>
      <c r="G405" s="232"/>
      <c r="H405" s="232"/>
      <c r="I405" s="235"/>
      <c r="J405" s="245">
        <f>BK405</f>
        <v>0</v>
      </c>
      <c r="K405" s="232"/>
      <c r="L405" s="236"/>
      <c r="M405" s="237"/>
      <c r="N405" s="238"/>
      <c r="O405" s="238"/>
      <c r="P405" s="239">
        <f>SUM(P406:P432)</f>
        <v>0</v>
      </c>
      <c r="Q405" s="238"/>
      <c r="R405" s="239">
        <f>SUM(R406:R432)</f>
        <v>1.2566836000000001</v>
      </c>
      <c r="S405" s="238"/>
      <c r="T405" s="240">
        <f>SUM(T406:T432)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41" t="s">
        <v>95</v>
      </c>
      <c r="AT405" s="242" t="s">
        <v>81</v>
      </c>
      <c r="AU405" s="242" t="s">
        <v>89</v>
      </c>
      <c r="AY405" s="241" t="s">
        <v>169</v>
      </c>
      <c r="BK405" s="243">
        <f>SUM(BK406:BK432)</f>
        <v>0</v>
      </c>
    </row>
    <row r="406" spans="1:65" s="2" customFormat="1" ht="33" customHeight="1">
      <c r="A406" s="39"/>
      <c r="B406" s="40"/>
      <c r="C406" s="246" t="s">
        <v>717</v>
      </c>
      <c r="D406" s="246" t="s">
        <v>172</v>
      </c>
      <c r="E406" s="247" t="s">
        <v>867</v>
      </c>
      <c r="F406" s="248" t="s">
        <v>868</v>
      </c>
      <c r="G406" s="249" t="s">
        <v>337</v>
      </c>
      <c r="H406" s="250">
        <v>37.985</v>
      </c>
      <c r="I406" s="251"/>
      <c r="J406" s="252">
        <f>ROUND(I406*H406,2)</f>
        <v>0</v>
      </c>
      <c r="K406" s="248" t="s">
        <v>176</v>
      </c>
      <c r="L406" s="45"/>
      <c r="M406" s="253" t="s">
        <v>1</v>
      </c>
      <c r="N406" s="254" t="s">
        <v>48</v>
      </c>
      <c r="O406" s="92"/>
      <c r="P406" s="255">
        <f>O406*H406</f>
        <v>0</v>
      </c>
      <c r="Q406" s="255">
        <v>0</v>
      </c>
      <c r="R406" s="255">
        <f>Q406*H406</f>
        <v>0</v>
      </c>
      <c r="S406" s="255">
        <v>0</v>
      </c>
      <c r="T406" s="256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57" t="s">
        <v>359</v>
      </c>
      <c r="AT406" s="257" t="s">
        <v>172</v>
      </c>
      <c r="AU406" s="257" t="s">
        <v>95</v>
      </c>
      <c r="AY406" s="18" t="s">
        <v>169</v>
      </c>
      <c r="BE406" s="258">
        <f>IF(N406="základní",J406,0)</f>
        <v>0</v>
      </c>
      <c r="BF406" s="258">
        <f>IF(N406="snížená",J406,0)</f>
        <v>0</v>
      </c>
      <c r="BG406" s="258">
        <f>IF(N406="zákl. přenesená",J406,0)</f>
        <v>0</v>
      </c>
      <c r="BH406" s="258">
        <f>IF(N406="sníž. přenesená",J406,0)</f>
        <v>0</v>
      </c>
      <c r="BI406" s="258">
        <f>IF(N406="nulová",J406,0)</f>
        <v>0</v>
      </c>
      <c r="BJ406" s="18" t="s">
        <v>95</v>
      </c>
      <c r="BK406" s="258">
        <f>ROUND(I406*H406,2)</f>
        <v>0</v>
      </c>
      <c r="BL406" s="18" t="s">
        <v>359</v>
      </c>
      <c r="BM406" s="257" t="s">
        <v>2666</v>
      </c>
    </row>
    <row r="407" spans="1:51" s="13" customFormat="1" ht="12">
      <c r="A407" s="13"/>
      <c r="B407" s="259"/>
      <c r="C407" s="260"/>
      <c r="D407" s="261" t="s">
        <v>179</v>
      </c>
      <c r="E407" s="262" t="s">
        <v>1</v>
      </c>
      <c r="F407" s="263" t="s">
        <v>180</v>
      </c>
      <c r="G407" s="260"/>
      <c r="H407" s="262" t="s">
        <v>1</v>
      </c>
      <c r="I407" s="264"/>
      <c r="J407" s="260"/>
      <c r="K407" s="260"/>
      <c r="L407" s="265"/>
      <c r="M407" s="266"/>
      <c r="N407" s="267"/>
      <c r="O407" s="267"/>
      <c r="P407" s="267"/>
      <c r="Q407" s="267"/>
      <c r="R407" s="267"/>
      <c r="S407" s="267"/>
      <c r="T407" s="26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9" t="s">
        <v>179</v>
      </c>
      <c r="AU407" s="269" t="s">
        <v>95</v>
      </c>
      <c r="AV407" s="13" t="s">
        <v>89</v>
      </c>
      <c r="AW407" s="13" t="s">
        <v>35</v>
      </c>
      <c r="AX407" s="13" t="s">
        <v>82</v>
      </c>
      <c r="AY407" s="269" t="s">
        <v>169</v>
      </c>
    </row>
    <row r="408" spans="1:51" s="13" customFormat="1" ht="12">
      <c r="A408" s="13"/>
      <c r="B408" s="259"/>
      <c r="C408" s="260"/>
      <c r="D408" s="261" t="s">
        <v>179</v>
      </c>
      <c r="E408" s="262" t="s">
        <v>1</v>
      </c>
      <c r="F408" s="263" t="s">
        <v>870</v>
      </c>
      <c r="G408" s="260"/>
      <c r="H408" s="262" t="s">
        <v>1</v>
      </c>
      <c r="I408" s="264"/>
      <c r="J408" s="260"/>
      <c r="K408" s="260"/>
      <c r="L408" s="265"/>
      <c r="M408" s="266"/>
      <c r="N408" s="267"/>
      <c r="O408" s="267"/>
      <c r="P408" s="267"/>
      <c r="Q408" s="267"/>
      <c r="R408" s="267"/>
      <c r="S408" s="267"/>
      <c r="T408" s="26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9" t="s">
        <v>179</v>
      </c>
      <c r="AU408" s="269" t="s">
        <v>95</v>
      </c>
      <c r="AV408" s="13" t="s">
        <v>89</v>
      </c>
      <c r="AW408" s="13" t="s">
        <v>35</v>
      </c>
      <c r="AX408" s="13" t="s">
        <v>82</v>
      </c>
      <c r="AY408" s="269" t="s">
        <v>169</v>
      </c>
    </row>
    <row r="409" spans="1:51" s="14" customFormat="1" ht="12">
      <c r="A409" s="14"/>
      <c r="B409" s="270"/>
      <c r="C409" s="271"/>
      <c r="D409" s="261" t="s">
        <v>179</v>
      </c>
      <c r="E409" s="272" t="s">
        <v>1</v>
      </c>
      <c r="F409" s="273" t="s">
        <v>2572</v>
      </c>
      <c r="G409" s="271"/>
      <c r="H409" s="274">
        <v>37.985</v>
      </c>
      <c r="I409" s="275"/>
      <c r="J409" s="271"/>
      <c r="K409" s="271"/>
      <c r="L409" s="276"/>
      <c r="M409" s="277"/>
      <c r="N409" s="278"/>
      <c r="O409" s="278"/>
      <c r="P409" s="278"/>
      <c r="Q409" s="278"/>
      <c r="R409" s="278"/>
      <c r="S409" s="278"/>
      <c r="T409" s="27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80" t="s">
        <v>179</v>
      </c>
      <c r="AU409" s="280" t="s">
        <v>95</v>
      </c>
      <c r="AV409" s="14" t="s">
        <v>95</v>
      </c>
      <c r="AW409" s="14" t="s">
        <v>35</v>
      </c>
      <c r="AX409" s="14" t="s">
        <v>82</v>
      </c>
      <c r="AY409" s="280" t="s">
        <v>169</v>
      </c>
    </row>
    <row r="410" spans="1:51" s="15" customFormat="1" ht="12">
      <c r="A410" s="15"/>
      <c r="B410" s="281"/>
      <c r="C410" s="282"/>
      <c r="D410" s="261" t="s">
        <v>179</v>
      </c>
      <c r="E410" s="283" t="s">
        <v>1</v>
      </c>
      <c r="F410" s="284" t="s">
        <v>183</v>
      </c>
      <c r="G410" s="282"/>
      <c r="H410" s="285">
        <v>37.985</v>
      </c>
      <c r="I410" s="286"/>
      <c r="J410" s="282"/>
      <c r="K410" s="282"/>
      <c r="L410" s="287"/>
      <c r="M410" s="288"/>
      <c r="N410" s="289"/>
      <c r="O410" s="289"/>
      <c r="P410" s="289"/>
      <c r="Q410" s="289"/>
      <c r="R410" s="289"/>
      <c r="S410" s="289"/>
      <c r="T410" s="290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91" t="s">
        <v>179</v>
      </c>
      <c r="AU410" s="291" t="s">
        <v>95</v>
      </c>
      <c r="AV410" s="15" t="s">
        <v>177</v>
      </c>
      <c r="AW410" s="15" t="s">
        <v>35</v>
      </c>
      <c r="AX410" s="15" t="s">
        <v>89</v>
      </c>
      <c r="AY410" s="291" t="s">
        <v>169</v>
      </c>
    </row>
    <row r="411" spans="1:65" s="2" customFormat="1" ht="21.75" customHeight="1">
      <c r="A411" s="39"/>
      <c r="B411" s="40"/>
      <c r="C411" s="246" t="s">
        <v>723</v>
      </c>
      <c r="D411" s="246" t="s">
        <v>172</v>
      </c>
      <c r="E411" s="247" t="s">
        <v>873</v>
      </c>
      <c r="F411" s="248" t="s">
        <v>874</v>
      </c>
      <c r="G411" s="249" t="s">
        <v>337</v>
      </c>
      <c r="H411" s="250">
        <v>12.45</v>
      </c>
      <c r="I411" s="251"/>
      <c r="J411" s="252">
        <f>ROUND(I411*H411,2)</f>
        <v>0</v>
      </c>
      <c r="K411" s="248" t="s">
        <v>176</v>
      </c>
      <c r="L411" s="45"/>
      <c r="M411" s="253" t="s">
        <v>1</v>
      </c>
      <c r="N411" s="254" t="s">
        <v>48</v>
      </c>
      <c r="O411" s="92"/>
      <c r="P411" s="255">
        <f>O411*H411</f>
        <v>0</v>
      </c>
      <c r="Q411" s="255">
        <v>0</v>
      </c>
      <c r="R411" s="255">
        <f>Q411*H411</f>
        <v>0</v>
      </c>
      <c r="S411" s="255">
        <v>0</v>
      </c>
      <c r="T411" s="25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57" t="s">
        <v>359</v>
      </c>
      <c r="AT411" s="257" t="s">
        <v>172</v>
      </c>
      <c r="AU411" s="257" t="s">
        <v>95</v>
      </c>
      <c r="AY411" s="18" t="s">
        <v>169</v>
      </c>
      <c r="BE411" s="258">
        <f>IF(N411="základní",J411,0)</f>
        <v>0</v>
      </c>
      <c r="BF411" s="258">
        <f>IF(N411="snížená",J411,0)</f>
        <v>0</v>
      </c>
      <c r="BG411" s="258">
        <f>IF(N411="zákl. přenesená",J411,0)</f>
        <v>0</v>
      </c>
      <c r="BH411" s="258">
        <f>IF(N411="sníž. přenesená",J411,0)</f>
        <v>0</v>
      </c>
      <c r="BI411" s="258">
        <f>IF(N411="nulová",J411,0)</f>
        <v>0</v>
      </c>
      <c r="BJ411" s="18" t="s">
        <v>95</v>
      </c>
      <c r="BK411" s="258">
        <f>ROUND(I411*H411,2)</f>
        <v>0</v>
      </c>
      <c r="BL411" s="18" t="s">
        <v>359</v>
      </c>
      <c r="BM411" s="257" t="s">
        <v>2667</v>
      </c>
    </row>
    <row r="412" spans="1:51" s="13" customFormat="1" ht="12">
      <c r="A412" s="13"/>
      <c r="B412" s="259"/>
      <c r="C412" s="260"/>
      <c r="D412" s="261" t="s">
        <v>179</v>
      </c>
      <c r="E412" s="262" t="s">
        <v>1</v>
      </c>
      <c r="F412" s="263" t="s">
        <v>180</v>
      </c>
      <c r="G412" s="260"/>
      <c r="H412" s="262" t="s">
        <v>1</v>
      </c>
      <c r="I412" s="264"/>
      <c r="J412" s="260"/>
      <c r="K412" s="260"/>
      <c r="L412" s="265"/>
      <c r="M412" s="266"/>
      <c r="N412" s="267"/>
      <c r="O412" s="267"/>
      <c r="P412" s="267"/>
      <c r="Q412" s="267"/>
      <c r="R412" s="267"/>
      <c r="S412" s="267"/>
      <c r="T412" s="26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9" t="s">
        <v>179</v>
      </c>
      <c r="AU412" s="269" t="s">
        <v>95</v>
      </c>
      <c r="AV412" s="13" t="s">
        <v>89</v>
      </c>
      <c r="AW412" s="13" t="s">
        <v>35</v>
      </c>
      <c r="AX412" s="13" t="s">
        <v>82</v>
      </c>
      <c r="AY412" s="269" t="s">
        <v>169</v>
      </c>
    </row>
    <row r="413" spans="1:51" s="13" customFormat="1" ht="12">
      <c r="A413" s="13"/>
      <c r="B413" s="259"/>
      <c r="C413" s="260"/>
      <c r="D413" s="261" t="s">
        <v>179</v>
      </c>
      <c r="E413" s="262" t="s">
        <v>1</v>
      </c>
      <c r="F413" s="263" t="s">
        <v>876</v>
      </c>
      <c r="G413" s="260"/>
      <c r="H413" s="262" t="s">
        <v>1</v>
      </c>
      <c r="I413" s="264"/>
      <c r="J413" s="260"/>
      <c r="K413" s="260"/>
      <c r="L413" s="265"/>
      <c r="M413" s="266"/>
      <c r="N413" s="267"/>
      <c r="O413" s="267"/>
      <c r="P413" s="267"/>
      <c r="Q413" s="267"/>
      <c r="R413" s="267"/>
      <c r="S413" s="267"/>
      <c r="T413" s="26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9" t="s">
        <v>179</v>
      </c>
      <c r="AU413" s="269" t="s">
        <v>95</v>
      </c>
      <c r="AV413" s="13" t="s">
        <v>89</v>
      </c>
      <c r="AW413" s="13" t="s">
        <v>35</v>
      </c>
      <c r="AX413" s="13" t="s">
        <v>82</v>
      </c>
      <c r="AY413" s="269" t="s">
        <v>169</v>
      </c>
    </row>
    <row r="414" spans="1:51" s="14" customFormat="1" ht="12">
      <c r="A414" s="14"/>
      <c r="B414" s="270"/>
      <c r="C414" s="271"/>
      <c r="D414" s="261" t="s">
        <v>179</v>
      </c>
      <c r="E414" s="272" t="s">
        <v>1</v>
      </c>
      <c r="F414" s="273" t="s">
        <v>2540</v>
      </c>
      <c r="G414" s="271"/>
      <c r="H414" s="274">
        <v>12.45</v>
      </c>
      <c r="I414" s="275"/>
      <c r="J414" s="271"/>
      <c r="K414" s="271"/>
      <c r="L414" s="276"/>
      <c r="M414" s="277"/>
      <c r="N414" s="278"/>
      <c r="O414" s="278"/>
      <c r="P414" s="278"/>
      <c r="Q414" s="278"/>
      <c r="R414" s="278"/>
      <c r="S414" s="278"/>
      <c r="T414" s="27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80" t="s">
        <v>179</v>
      </c>
      <c r="AU414" s="280" t="s">
        <v>95</v>
      </c>
      <c r="AV414" s="14" t="s">
        <v>95</v>
      </c>
      <c r="AW414" s="14" t="s">
        <v>35</v>
      </c>
      <c r="AX414" s="14" t="s">
        <v>82</v>
      </c>
      <c r="AY414" s="280" t="s">
        <v>169</v>
      </c>
    </row>
    <row r="415" spans="1:51" s="15" customFormat="1" ht="12">
      <c r="A415" s="15"/>
      <c r="B415" s="281"/>
      <c r="C415" s="282"/>
      <c r="D415" s="261" t="s">
        <v>179</v>
      </c>
      <c r="E415" s="283" t="s">
        <v>1</v>
      </c>
      <c r="F415" s="284" t="s">
        <v>183</v>
      </c>
      <c r="G415" s="282"/>
      <c r="H415" s="285">
        <v>12.45</v>
      </c>
      <c r="I415" s="286"/>
      <c r="J415" s="282"/>
      <c r="K415" s="282"/>
      <c r="L415" s="287"/>
      <c r="M415" s="288"/>
      <c r="N415" s="289"/>
      <c r="O415" s="289"/>
      <c r="P415" s="289"/>
      <c r="Q415" s="289"/>
      <c r="R415" s="289"/>
      <c r="S415" s="289"/>
      <c r="T415" s="290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91" t="s">
        <v>179</v>
      </c>
      <c r="AU415" s="291" t="s">
        <v>95</v>
      </c>
      <c r="AV415" s="15" t="s">
        <v>177</v>
      </c>
      <c r="AW415" s="15" t="s">
        <v>35</v>
      </c>
      <c r="AX415" s="15" t="s">
        <v>89</v>
      </c>
      <c r="AY415" s="291" t="s">
        <v>169</v>
      </c>
    </row>
    <row r="416" spans="1:65" s="2" customFormat="1" ht="16.5" customHeight="1">
      <c r="A416" s="39"/>
      <c r="B416" s="40"/>
      <c r="C416" s="307" t="s">
        <v>728</v>
      </c>
      <c r="D416" s="307" t="s">
        <v>659</v>
      </c>
      <c r="E416" s="308" t="s">
        <v>879</v>
      </c>
      <c r="F416" s="309" t="s">
        <v>880</v>
      </c>
      <c r="G416" s="310" t="s">
        <v>199</v>
      </c>
      <c r="H416" s="311">
        <v>0.018</v>
      </c>
      <c r="I416" s="312"/>
      <c r="J416" s="313">
        <f>ROUND(I416*H416,2)</f>
        <v>0</v>
      </c>
      <c r="K416" s="309" t="s">
        <v>176</v>
      </c>
      <c r="L416" s="314"/>
      <c r="M416" s="315" t="s">
        <v>1</v>
      </c>
      <c r="N416" s="316" t="s">
        <v>48</v>
      </c>
      <c r="O416" s="92"/>
      <c r="P416" s="255">
        <f>O416*H416</f>
        <v>0</v>
      </c>
      <c r="Q416" s="255">
        <v>1</v>
      </c>
      <c r="R416" s="255">
        <f>Q416*H416</f>
        <v>0.018</v>
      </c>
      <c r="S416" s="255">
        <v>0</v>
      </c>
      <c r="T416" s="256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57" t="s">
        <v>467</v>
      </c>
      <c r="AT416" s="257" t="s">
        <v>659</v>
      </c>
      <c r="AU416" s="257" t="s">
        <v>95</v>
      </c>
      <c r="AY416" s="18" t="s">
        <v>169</v>
      </c>
      <c r="BE416" s="258">
        <f>IF(N416="základní",J416,0)</f>
        <v>0</v>
      </c>
      <c r="BF416" s="258">
        <f>IF(N416="snížená",J416,0)</f>
        <v>0</v>
      </c>
      <c r="BG416" s="258">
        <f>IF(N416="zákl. přenesená",J416,0)</f>
        <v>0</v>
      </c>
      <c r="BH416" s="258">
        <f>IF(N416="sníž. přenesená",J416,0)</f>
        <v>0</v>
      </c>
      <c r="BI416" s="258">
        <f>IF(N416="nulová",J416,0)</f>
        <v>0</v>
      </c>
      <c r="BJ416" s="18" t="s">
        <v>95</v>
      </c>
      <c r="BK416" s="258">
        <f>ROUND(I416*H416,2)</f>
        <v>0</v>
      </c>
      <c r="BL416" s="18" t="s">
        <v>359</v>
      </c>
      <c r="BM416" s="257" t="s">
        <v>2668</v>
      </c>
    </row>
    <row r="417" spans="1:51" s="14" customFormat="1" ht="12">
      <c r="A417" s="14"/>
      <c r="B417" s="270"/>
      <c r="C417" s="271"/>
      <c r="D417" s="261" t="s">
        <v>179</v>
      </c>
      <c r="E417" s="271"/>
      <c r="F417" s="273" t="s">
        <v>2669</v>
      </c>
      <c r="G417" s="271"/>
      <c r="H417" s="274">
        <v>0.018</v>
      </c>
      <c r="I417" s="275"/>
      <c r="J417" s="271"/>
      <c r="K417" s="271"/>
      <c r="L417" s="276"/>
      <c r="M417" s="277"/>
      <c r="N417" s="278"/>
      <c r="O417" s="278"/>
      <c r="P417" s="278"/>
      <c r="Q417" s="278"/>
      <c r="R417" s="278"/>
      <c r="S417" s="278"/>
      <c r="T417" s="27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80" t="s">
        <v>179</v>
      </c>
      <c r="AU417" s="280" t="s">
        <v>95</v>
      </c>
      <c r="AV417" s="14" t="s">
        <v>95</v>
      </c>
      <c r="AW417" s="14" t="s">
        <v>4</v>
      </c>
      <c r="AX417" s="14" t="s">
        <v>89</v>
      </c>
      <c r="AY417" s="280" t="s">
        <v>169</v>
      </c>
    </row>
    <row r="418" spans="1:65" s="2" customFormat="1" ht="21.75" customHeight="1">
      <c r="A418" s="39"/>
      <c r="B418" s="40"/>
      <c r="C418" s="246" t="s">
        <v>734</v>
      </c>
      <c r="D418" s="246" t="s">
        <v>172</v>
      </c>
      <c r="E418" s="247" t="s">
        <v>884</v>
      </c>
      <c r="F418" s="248" t="s">
        <v>885</v>
      </c>
      <c r="G418" s="249" t="s">
        <v>337</v>
      </c>
      <c r="H418" s="250">
        <v>75.97</v>
      </c>
      <c r="I418" s="251"/>
      <c r="J418" s="252">
        <f>ROUND(I418*H418,2)</f>
        <v>0</v>
      </c>
      <c r="K418" s="248" t="s">
        <v>176</v>
      </c>
      <c r="L418" s="45"/>
      <c r="M418" s="253" t="s">
        <v>1</v>
      </c>
      <c r="N418" s="254" t="s">
        <v>48</v>
      </c>
      <c r="O418" s="92"/>
      <c r="P418" s="255">
        <f>O418*H418</f>
        <v>0</v>
      </c>
      <c r="Q418" s="255">
        <v>0.0004</v>
      </c>
      <c r="R418" s="255">
        <f>Q418*H418</f>
        <v>0.030388000000000002</v>
      </c>
      <c r="S418" s="255">
        <v>0</v>
      </c>
      <c r="T418" s="256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57" t="s">
        <v>359</v>
      </c>
      <c r="AT418" s="257" t="s">
        <v>172</v>
      </c>
      <c r="AU418" s="257" t="s">
        <v>95</v>
      </c>
      <c r="AY418" s="18" t="s">
        <v>169</v>
      </c>
      <c r="BE418" s="258">
        <f>IF(N418="základní",J418,0)</f>
        <v>0</v>
      </c>
      <c r="BF418" s="258">
        <f>IF(N418="snížená",J418,0)</f>
        <v>0</v>
      </c>
      <c r="BG418" s="258">
        <f>IF(N418="zákl. přenesená",J418,0)</f>
        <v>0</v>
      </c>
      <c r="BH418" s="258">
        <f>IF(N418="sníž. přenesená",J418,0)</f>
        <v>0</v>
      </c>
      <c r="BI418" s="258">
        <f>IF(N418="nulová",J418,0)</f>
        <v>0</v>
      </c>
      <c r="BJ418" s="18" t="s">
        <v>95</v>
      </c>
      <c r="BK418" s="258">
        <f>ROUND(I418*H418,2)</f>
        <v>0</v>
      </c>
      <c r="BL418" s="18" t="s">
        <v>359</v>
      </c>
      <c r="BM418" s="257" t="s">
        <v>2670</v>
      </c>
    </row>
    <row r="419" spans="1:51" s="13" customFormat="1" ht="12">
      <c r="A419" s="13"/>
      <c r="B419" s="259"/>
      <c r="C419" s="260"/>
      <c r="D419" s="261" t="s">
        <v>179</v>
      </c>
      <c r="E419" s="262" t="s">
        <v>1</v>
      </c>
      <c r="F419" s="263" t="s">
        <v>180</v>
      </c>
      <c r="G419" s="260"/>
      <c r="H419" s="262" t="s">
        <v>1</v>
      </c>
      <c r="I419" s="264"/>
      <c r="J419" s="260"/>
      <c r="K419" s="260"/>
      <c r="L419" s="265"/>
      <c r="M419" s="266"/>
      <c r="N419" s="267"/>
      <c r="O419" s="267"/>
      <c r="P419" s="267"/>
      <c r="Q419" s="267"/>
      <c r="R419" s="267"/>
      <c r="S419" s="267"/>
      <c r="T419" s="26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9" t="s">
        <v>179</v>
      </c>
      <c r="AU419" s="269" t="s">
        <v>95</v>
      </c>
      <c r="AV419" s="13" t="s">
        <v>89</v>
      </c>
      <c r="AW419" s="13" t="s">
        <v>35</v>
      </c>
      <c r="AX419" s="13" t="s">
        <v>82</v>
      </c>
      <c r="AY419" s="269" t="s">
        <v>169</v>
      </c>
    </row>
    <row r="420" spans="1:51" s="13" customFormat="1" ht="12">
      <c r="A420" s="13"/>
      <c r="B420" s="259"/>
      <c r="C420" s="260"/>
      <c r="D420" s="261" t="s">
        <v>179</v>
      </c>
      <c r="E420" s="262" t="s">
        <v>1</v>
      </c>
      <c r="F420" s="263" t="s">
        <v>887</v>
      </c>
      <c r="G420" s="260"/>
      <c r="H420" s="262" t="s">
        <v>1</v>
      </c>
      <c r="I420" s="264"/>
      <c r="J420" s="260"/>
      <c r="K420" s="260"/>
      <c r="L420" s="265"/>
      <c r="M420" s="266"/>
      <c r="N420" s="267"/>
      <c r="O420" s="267"/>
      <c r="P420" s="267"/>
      <c r="Q420" s="267"/>
      <c r="R420" s="267"/>
      <c r="S420" s="267"/>
      <c r="T420" s="26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9" t="s">
        <v>179</v>
      </c>
      <c r="AU420" s="269" t="s">
        <v>95</v>
      </c>
      <c r="AV420" s="13" t="s">
        <v>89</v>
      </c>
      <c r="AW420" s="13" t="s">
        <v>35</v>
      </c>
      <c r="AX420" s="13" t="s">
        <v>82</v>
      </c>
      <c r="AY420" s="269" t="s">
        <v>169</v>
      </c>
    </row>
    <row r="421" spans="1:51" s="14" customFormat="1" ht="12">
      <c r="A421" s="14"/>
      <c r="B421" s="270"/>
      <c r="C421" s="271"/>
      <c r="D421" s="261" t="s">
        <v>179</v>
      </c>
      <c r="E421" s="272" t="s">
        <v>1</v>
      </c>
      <c r="F421" s="273" t="s">
        <v>2671</v>
      </c>
      <c r="G421" s="271"/>
      <c r="H421" s="274">
        <v>75.97</v>
      </c>
      <c r="I421" s="275"/>
      <c r="J421" s="271"/>
      <c r="K421" s="271"/>
      <c r="L421" s="276"/>
      <c r="M421" s="277"/>
      <c r="N421" s="278"/>
      <c r="O421" s="278"/>
      <c r="P421" s="278"/>
      <c r="Q421" s="278"/>
      <c r="R421" s="278"/>
      <c r="S421" s="278"/>
      <c r="T421" s="27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80" t="s">
        <v>179</v>
      </c>
      <c r="AU421" s="280" t="s">
        <v>95</v>
      </c>
      <c r="AV421" s="14" t="s">
        <v>95</v>
      </c>
      <c r="AW421" s="14" t="s">
        <v>35</v>
      </c>
      <c r="AX421" s="14" t="s">
        <v>82</v>
      </c>
      <c r="AY421" s="280" t="s">
        <v>169</v>
      </c>
    </row>
    <row r="422" spans="1:51" s="15" customFormat="1" ht="12">
      <c r="A422" s="15"/>
      <c r="B422" s="281"/>
      <c r="C422" s="282"/>
      <c r="D422" s="261" t="s">
        <v>179</v>
      </c>
      <c r="E422" s="283" t="s">
        <v>1</v>
      </c>
      <c r="F422" s="284" t="s">
        <v>183</v>
      </c>
      <c r="G422" s="282"/>
      <c r="H422" s="285">
        <v>75.97</v>
      </c>
      <c r="I422" s="286"/>
      <c r="J422" s="282"/>
      <c r="K422" s="282"/>
      <c r="L422" s="287"/>
      <c r="M422" s="288"/>
      <c r="N422" s="289"/>
      <c r="O422" s="289"/>
      <c r="P422" s="289"/>
      <c r="Q422" s="289"/>
      <c r="R422" s="289"/>
      <c r="S422" s="289"/>
      <c r="T422" s="290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91" t="s">
        <v>179</v>
      </c>
      <c r="AU422" s="291" t="s">
        <v>95</v>
      </c>
      <c r="AV422" s="15" t="s">
        <v>177</v>
      </c>
      <c r="AW422" s="15" t="s">
        <v>35</v>
      </c>
      <c r="AX422" s="15" t="s">
        <v>89</v>
      </c>
      <c r="AY422" s="291" t="s">
        <v>169</v>
      </c>
    </row>
    <row r="423" spans="1:65" s="2" customFormat="1" ht="21.75" customHeight="1">
      <c r="A423" s="39"/>
      <c r="B423" s="40"/>
      <c r="C423" s="246" t="s">
        <v>738</v>
      </c>
      <c r="D423" s="246" t="s">
        <v>172</v>
      </c>
      <c r="E423" s="247" t="s">
        <v>890</v>
      </c>
      <c r="F423" s="248" t="s">
        <v>891</v>
      </c>
      <c r="G423" s="249" t="s">
        <v>337</v>
      </c>
      <c r="H423" s="250">
        <v>24.9</v>
      </c>
      <c r="I423" s="251"/>
      <c r="J423" s="252">
        <f>ROUND(I423*H423,2)</f>
        <v>0</v>
      </c>
      <c r="K423" s="248" t="s">
        <v>176</v>
      </c>
      <c r="L423" s="45"/>
      <c r="M423" s="253" t="s">
        <v>1</v>
      </c>
      <c r="N423" s="254" t="s">
        <v>48</v>
      </c>
      <c r="O423" s="92"/>
      <c r="P423" s="255">
        <f>O423*H423</f>
        <v>0</v>
      </c>
      <c r="Q423" s="255">
        <v>0.0004</v>
      </c>
      <c r="R423" s="255">
        <f>Q423*H423</f>
        <v>0.00996</v>
      </c>
      <c r="S423" s="255">
        <v>0</v>
      </c>
      <c r="T423" s="256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57" t="s">
        <v>359</v>
      </c>
      <c r="AT423" s="257" t="s">
        <v>172</v>
      </c>
      <c r="AU423" s="257" t="s">
        <v>95</v>
      </c>
      <c r="AY423" s="18" t="s">
        <v>169</v>
      </c>
      <c r="BE423" s="258">
        <f>IF(N423="základní",J423,0)</f>
        <v>0</v>
      </c>
      <c r="BF423" s="258">
        <f>IF(N423="snížená",J423,0)</f>
        <v>0</v>
      </c>
      <c r="BG423" s="258">
        <f>IF(N423="zákl. přenesená",J423,0)</f>
        <v>0</v>
      </c>
      <c r="BH423" s="258">
        <f>IF(N423="sníž. přenesená",J423,0)</f>
        <v>0</v>
      </c>
      <c r="BI423" s="258">
        <f>IF(N423="nulová",J423,0)</f>
        <v>0</v>
      </c>
      <c r="BJ423" s="18" t="s">
        <v>95</v>
      </c>
      <c r="BK423" s="258">
        <f>ROUND(I423*H423,2)</f>
        <v>0</v>
      </c>
      <c r="BL423" s="18" t="s">
        <v>359</v>
      </c>
      <c r="BM423" s="257" t="s">
        <v>2672</v>
      </c>
    </row>
    <row r="424" spans="1:51" s="13" customFormat="1" ht="12">
      <c r="A424" s="13"/>
      <c r="B424" s="259"/>
      <c r="C424" s="260"/>
      <c r="D424" s="261" t="s">
        <v>179</v>
      </c>
      <c r="E424" s="262" t="s">
        <v>1</v>
      </c>
      <c r="F424" s="263" t="s">
        <v>180</v>
      </c>
      <c r="G424" s="260"/>
      <c r="H424" s="262" t="s">
        <v>1</v>
      </c>
      <c r="I424" s="264"/>
      <c r="J424" s="260"/>
      <c r="K424" s="260"/>
      <c r="L424" s="265"/>
      <c r="M424" s="266"/>
      <c r="N424" s="267"/>
      <c r="O424" s="267"/>
      <c r="P424" s="267"/>
      <c r="Q424" s="267"/>
      <c r="R424" s="267"/>
      <c r="S424" s="267"/>
      <c r="T424" s="26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9" t="s">
        <v>179</v>
      </c>
      <c r="AU424" s="269" t="s">
        <v>95</v>
      </c>
      <c r="AV424" s="13" t="s">
        <v>89</v>
      </c>
      <c r="AW424" s="13" t="s">
        <v>35</v>
      </c>
      <c r="AX424" s="13" t="s">
        <v>82</v>
      </c>
      <c r="AY424" s="269" t="s">
        <v>169</v>
      </c>
    </row>
    <row r="425" spans="1:51" s="13" customFormat="1" ht="12">
      <c r="A425" s="13"/>
      <c r="B425" s="259"/>
      <c r="C425" s="260"/>
      <c r="D425" s="261" t="s">
        <v>179</v>
      </c>
      <c r="E425" s="262" t="s">
        <v>1</v>
      </c>
      <c r="F425" s="263" t="s">
        <v>2673</v>
      </c>
      <c r="G425" s="260"/>
      <c r="H425" s="262" t="s">
        <v>1</v>
      </c>
      <c r="I425" s="264"/>
      <c r="J425" s="260"/>
      <c r="K425" s="260"/>
      <c r="L425" s="265"/>
      <c r="M425" s="266"/>
      <c r="N425" s="267"/>
      <c r="O425" s="267"/>
      <c r="P425" s="267"/>
      <c r="Q425" s="267"/>
      <c r="R425" s="267"/>
      <c r="S425" s="267"/>
      <c r="T425" s="26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9" t="s">
        <v>179</v>
      </c>
      <c r="AU425" s="269" t="s">
        <v>95</v>
      </c>
      <c r="AV425" s="13" t="s">
        <v>89</v>
      </c>
      <c r="AW425" s="13" t="s">
        <v>35</v>
      </c>
      <c r="AX425" s="13" t="s">
        <v>82</v>
      </c>
      <c r="AY425" s="269" t="s">
        <v>169</v>
      </c>
    </row>
    <row r="426" spans="1:51" s="14" customFormat="1" ht="12">
      <c r="A426" s="14"/>
      <c r="B426" s="270"/>
      <c r="C426" s="271"/>
      <c r="D426" s="261" t="s">
        <v>179</v>
      </c>
      <c r="E426" s="272" t="s">
        <v>1</v>
      </c>
      <c r="F426" s="273" t="s">
        <v>2674</v>
      </c>
      <c r="G426" s="271"/>
      <c r="H426" s="274">
        <v>24.9</v>
      </c>
      <c r="I426" s="275"/>
      <c r="J426" s="271"/>
      <c r="K426" s="271"/>
      <c r="L426" s="276"/>
      <c r="M426" s="277"/>
      <c r="N426" s="278"/>
      <c r="O426" s="278"/>
      <c r="P426" s="278"/>
      <c r="Q426" s="278"/>
      <c r="R426" s="278"/>
      <c r="S426" s="278"/>
      <c r="T426" s="27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80" t="s">
        <v>179</v>
      </c>
      <c r="AU426" s="280" t="s">
        <v>95</v>
      </c>
      <c r="AV426" s="14" t="s">
        <v>95</v>
      </c>
      <c r="AW426" s="14" t="s">
        <v>35</v>
      </c>
      <c r="AX426" s="14" t="s">
        <v>82</v>
      </c>
      <c r="AY426" s="280" t="s">
        <v>169</v>
      </c>
    </row>
    <row r="427" spans="1:51" s="15" customFormat="1" ht="12">
      <c r="A427" s="15"/>
      <c r="B427" s="281"/>
      <c r="C427" s="282"/>
      <c r="D427" s="261" t="s">
        <v>179</v>
      </c>
      <c r="E427" s="283" t="s">
        <v>1</v>
      </c>
      <c r="F427" s="284" t="s">
        <v>183</v>
      </c>
      <c r="G427" s="282"/>
      <c r="H427" s="285">
        <v>24.9</v>
      </c>
      <c r="I427" s="286"/>
      <c r="J427" s="282"/>
      <c r="K427" s="282"/>
      <c r="L427" s="287"/>
      <c r="M427" s="288"/>
      <c r="N427" s="289"/>
      <c r="O427" s="289"/>
      <c r="P427" s="289"/>
      <c r="Q427" s="289"/>
      <c r="R427" s="289"/>
      <c r="S427" s="289"/>
      <c r="T427" s="290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91" t="s">
        <v>179</v>
      </c>
      <c r="AU427" s="291" t="s">
        <v>95</v>
      </c>
      <c r="AV427" s="15" t="s">
        <v>177</v>
      </c>
      <c r="AW427" s="15" t="s">
        <v>35</v>
      </c>
      <c r="AX427" s="15" t="s">
        <v>89</v>
      </c>
      <c r="AY427" s="291" t="s">
        <v>169</v>
      </c>
    </row>
    <row r="428" spans="1:65" s="2" customFormat="1" ht="33" customHeight="1">
      <c r="A428" s="39"/>
      <c r="B428" s="40"/>
      <c r="C428" s="307" t="s">
        <v>761</v>
      </c>
      <c r="D428" s="307" t="s">
        <v>659</v>
      </c>
      <c r="E428" s="308" t="s">
        <v>896</v>
      </c>
      <c r="F428" s="309" t="s">
        <v>897</v>
      </c>
      <c r="G428" s="310" t="s">
        <v>337</v>
      </c>
      <c r="H428" s="311">
        <v>110.957</v>
      </c>
      <c r="I428" s="312"/>
      <c r="J428" s="313">
        <f>ROUND(I428*H428,2)</f>
        <v>0</v>
      </c>
      <c r="K428" s="309" t="s">
        <v>176</v>
      </c>
      <c r="L428" s="314"/>
      <c r="M428" s="315" t="s">
        <v>1</v>
      </c>
      <c r="N428" s="316" t="s">
        <v>48</v>
      </c>
      <c r="O428" s="92"/>
      <c r="P428" s="255">
        <f>O428*H428</f>
        <v>0</v>
      </c>
      <c r="Q428" s="255">
        <v>0.0054</v>
      </c>
      <c r="R428" s="255">
        <f>Q428*H428</f>
        <v>0.5991678</v>
      </c>
      <c r="S428" s="255">
        <v>0</v>
      </c>
      <c r="T428" s="256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57" t="s">
        <v>467</v>
      </c>
      <c r="AT428" s="257" t="s">
        <v>659</v>
      </c>
      <c r="AU428" s="257" t="s">
        <v>95</v>
      </c>
      <c r="AY428" s="18" t="s">
        <v>169</v>
      </c>
      <c r="BE428" s="258">
        <f>IF(N428="základní",J428,0)</f>
        <v>0</v>
      </c>
      <c r="BF428" s="258">
        <f>IF(N428="snížená",J428,0)</f>
        <v>0</v>
      </c>
      <c r="BG428" s="258">
        <f>IF(N428="zákl. přenesená",J428,0)</f>
        <v>0</v>
      </c>
      <c r="BH428" s="258">
        <f>IF(N428="sníž. přenesená",J428,0)</f>
        <v>0</v>
      </c>
      <c r="BI428" s="258">
        <f>IF(N428="nulová",J428,0)</f>
        <v>0</v>
      </c>
      <c r="BJ428" s="18" t="s">
        <v>95</v>
      </c>
      <c r="BK428" s="258">
        <f>ROUND(I428*H428,2)</f>
        <v>0</v>
      </c>
      <c r="BL428" s="18" t="s">
        <v>359</v>
      </c>
      <c r="BM428" s="257" t="s">
        <v>2675</v>
      </c>
    </row>
    <row r="429" spans="1:51" s="14" customFormat="1" ht="12">
      <c r="A429" s="14"/>
      <c r="B429" s="270"/>
      <c r="C429" s="271"/>
      <c r="D429" s="261" t="s">
        <v>179</v>
      </c>
      <c r="E429" s="271"/>
      <c r="F429" s="273" t="s">
        <v>2676</v>
      </c>
      <c r="G429" s="271"/>
      <c r="H429" s="274">
        <v>110.957</v>
      </c>
      <c r="I429" s="275"/>
      <c r="J429" s="271"/>
      <c r="K429" s="271"/>
      <c r="L429" s="276"/>
      <c r="M429" s="277"/>
      <c r="N429" s="278"/>
      <c r="O429" s="278"/>
      <c r="P429" s="278"/>
      <c r="Q429" s="278"/>
      <c r="R429" s="278"/>
      <c r="S429" s="278"/>
      <c r="T429" s="27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80" t="s">
        <v>179</v>
      </c>
      <c r="AU429" s="280" t="s">
        <v>95</v>
      </c>
      <c r="AV429" s="14" t="s">
        <v>95</v>
      </c>
      <c r="AW429" s="14" t="s">
        <v>4</v>
      </c>
      <c r="AX429" s="14" t="s">
        <v>89</v>
      </c>
      <c r="AY429" s="280" t="s">
        <v>169</v>
      </c>
    </row>
    <row r="430" spans="1:65" s="2" customFormat="1" ht="33" customHeight="1">
      <c r="A430" s="39"/>
      <c r="B430" s="40"/>
      <c r="C430" s="307" t="s">
        <v>767</v>
      </c>
      <c r="D430" s="307" t="s">
        <v>659</v>
      </c>
      <c r="E430" s="308" t="s">
        <v>901</v>
      </c>
      <c r="F430" s="309" t="s">
        <v>902</v>
      </c>
      <c r="G430" s="310" t="s">
        <v>337</v>
      </c>
      <c r="H430" s="311">
        <v>110.957</v>
      </c>
      <c r="I430" s="312"/>
      <c r="J430" s="313">
        <f>ROUND(I430*H430,2)</f>
        <v>0</v>
      </c>
      <c r="K430" s="309" t="s">
        <v>176</v>
      </c>
      <c r="L430" s="314"/>
      <c r="M430" s="315" t="s">
        <v>1</v>
      </c>
      <c r="N430" s="316" t="s">
        <v>48</v>
      </c>
      <c r="O430" s="92"/>
      <c r="P430" s="255">
        <f>O430*H430</f>
        <v>0</v>
      </c>
      <c r="Q430" s="255">
        <v>0.0054</v>
      </c>
      <c r="R430" s="255">
        <f>Q430*H430</f>
        <v>0.5991678</v>
      </c>
      <c r="S430" s="255">
        <v>0</v>
      </c>
      <c r="T430" s="256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57" t="s">
        <v>467</v>
      </c>
      <c r="AT430" s="257" t="s">
        <v>659</v>
      </c>
      <c r="AU430" s="257" t="s">
        <v>95</v>
      </c>
      <c r="AY430" s="18" t="s">
        <v>169</v>
      </c>
      <c r="BE430" s="258">
        <f>IF(N430="základní",J430,0)</f>
        <v>0</v>
      </c>
      <c r="BF430" s="258">
        <f>IF(N430="snížená",J430,0)</f>
        <v>0</v>
      </c>
      <c r="BG430" s="258">
        <f>IF(N430="zákl. přenesená",J430,0)</f>
        <v>0</v>
      </c>
      <c r="BH430" s="258">
        <f>IF(N430="sníž. přenesená",J430,0)</f>
        <v>0</v>
      </c>
      <c r="BI430" s="258">
        <f>IF(N430="nulová",J430,0)</f>
        <v>0</v>
      </c>
      <c r="BJ430" s="18" t="s">
        <v>95</v>
      </c>
      <c r="BK430" s="258">
        <f>ROUND(I430*H430,2)</f>
        <v>0</v>
      </c>
      <c r="BL430" s="18" t="s">
        <v>359</v>
      </c>
      <c r="BM430" s="257" t="s">
        <v>2677</v>
      </c>
    </row>
    <row r="431" spans="1:51" s="14" customFormat="1" ht="12">
      <c r="A431" s="14"/>
      <c r="B431" s="270"/>
      <c r="C431" s="271"/>
      <c r="D431" s="261" t="s">
        <v>179</v>
      </c>
      <c r="E431" s="271"/>
      <c r="F431" s="273" t="s">
        <v>2676</v>
      </c>
      <c r="G431" s="271"/>
      <c r="H431" s="274">
        <v>110.957</v>
      </c>
      <c r="I431" s="275"/>
      <c r="J431" s="271"/>
      <c r="K431" s="271"/>
      <c r="L431" s="276"/>
      <c r="M431" s="277"/>
      <c r="N431" s="278"/>
      <c r="O431" s="278"/>
      <c r="P431" s="278"/>
      <c r="Q431" s="278"/>
      <c r="R431" s="278"/>
      <c r="S431" s="278"/>
      <c r="T431" s="279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80" t="s">
        <v>179</v>
      </c>
      <c r="AU431" s="280" t="s">
        <v>95</v>
      </c>
      <c r="AV431" s="14" t="s">
        <v>95</v>
      </c>
      <c r="AW431" s="14" t="s">
        <v>4</v>
      </c>
      <c r="AX431" s="14" t="s">
        <v>89</v>
      </c>
      <c r="AY431" s="280" t="s">
        <v>169</v>
      </c>
    </row>
    <row r="432" spans="1:65" s="2" customFormat="1" ht="44.25" customHeight="1">
      <c r="A432" s="39"/>
      <c r="B432" s="40"/>
      <c r="C432" s="246" t="s">
        <v>771</v>
      </c>
      <c r="D432" s="246" t="s">
        <v>172</v>
      </c>
      <c r="E432" s="247" t="s">
        <v>905</v>
      </c>
      <c r="F432" s="248" t="s">
        <v>906</v>
      </c>
      <c r="G432" s="249" t="s">
        <v>199</v>
      </c>
      <c r="H432" s="250">
        <v>1.257</v>
      </c>
      <c r="I432" s="251"/>
      <c r="J432" s="252">
        <f>ROUND(I432*H432,2)</f>
        <v>0</v>
      </c>
      <c r="K432" s="248" t="s">
        <v>176</v>
      </c>
      <c r="L432" s="45"/>
      <c r="M432" s="253" t="s">
        <v>1</v>
      </c>
      <c r="N432" s="254" t="s">
        <v>48</v>
      </c>
      <c r="O432" s="92"/>
      <c r="P432" s="255">
        <f>O432*H432</f>
        <v>0</v>
      </c>
      <c r="Q432" s="255">
        <v>0</v>
      </c>
      <c r="R432" s="255">
        <f>Q432*H432</f>
        <v>0</v>
      </c>
      <c r="S432" s="255">
        <v>0</v>
      </c>
      <c r="T432" s="256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57" t="s">
        <v>359</v>
      </c>
      <c r="AT432" s="257" t="s">
        <v>172</v>
      </c>
      <c r="AU432" s="257" t="s">
        <v>95</v>
      </c>
      <c r="AY432" s="18" t="s">
        <v>169</v>
      </c>
      <c r="BE432" s="258">
        <f>IF(N432="základní",J432,0)</f>
        <v>0</v>
      </c>
      <c r="BF432" s="258">
        <f>IF(N432="snížená",J432,0)</f>
        <v>0</v>
      </c>
      <c r="BG432" s="258">
        <f>IF(N432="zákl. přenesená",J432,0)</f>
        <v>0</v>
      </c>
      <c r="BH432" s="258">
        <f>IF(N432="sníž. přenesená",J432,0)</f>
        <v>0</v>
      </c>
      <c r="BI432" s="258">
        <f>IF(N432="nulová",J432,0)</f>
        <v>0</v>
      </c>
      <c r="BJ432" s="18" t="s">
        <v>95</v>
      </c>
      <c r="BK432" s="258">
        <f>ROUND(I432*H432,2)</f>
        <v>0</v>
      </c>
      <c r="BL432" s="18" t="s">
        <v>359</v>
      </c>
      <c r="BM432" s="257" t="s">
        <v>2678</v>
      </c>
    </row>
    <row r="433" spans="1:63" s="12" customFormat="1" ht="22.8" customHeight="1">
      <c r="A433" s="12"/>
      <c r="B433" s="231"/>
      <c r="C433" s="232"/>
      <c r="D433" s="233" t="s">
        <v>81</v>
      </c>
      <c r="E433" s="244" t="s">
        <v>2679</v>
      </c>
      <c r="F433" s="244" t="s">
        <v>2680</v>
      </c>
      <c r="G433" s="232"/>
      <c r="H433" s="232"/>
      <c r="I433" s="235"/>
      <c r="J433" s="245">
        <f>BK433</f>
        <v>0</v>
      </c>
      <c r="K433" s="232"/>
      <c r="L433" s="236"/>
      <c r="M433" s="237"/>
      <c r="N433" s="238"/>
      <c r="O433" s="238"/>
      <c r="P433" s="239">
        <f>SUM(P434:P499)</f>
        <v>0</v>
      </c>
      <c r="Q433" s="238"/>
      <c r="R433" s="239">
        <f>SUM(R434:R499)</f>
        <v>0.37192875000000003</v>
      </c>
      <c r="S433" s="238"/>
      <c r="T433" s="240">
        <f>SUM(T434:T499)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41" t="s">
        <v>95</v>
      </c>
      <c r="AT433" s="242" t="s">
        <v>81</v>
      </c>
      <c r="AU433" s="242" t="s">
        <v>89</v>
      </c>
      <c r="AY433" s="241" t="s">
        <v>169</v>
      </c>
      <c r="BK433" s="243">
        <f>SUM(BK434:BK499)</f>
        <v>0</v>
      </c>
    </row>
    <row r="434" spans="1:65" s="2" customFormat="1" ht="33" customHeight="1">
      <c r="A434" s="39"/>
      <c r="B434" s="40"/>
      <c r="C434" s="246" t="s">
        <v>775</v>
      </c>
      <c r="D434" s="246" t="s">
        <v>172</v>
      </c>
      <c r="E434" s="247" t="s">
        <v>2681</v>
      </c>
      <c r="F434" s="248" t="s">
        <v>2682</v>
      </c>
      <c r="G434" s="249" t="s">
        <v>337</v>
      </c>
      <c r="H434" s="250">
        <v>30.875</v>
      </c>
      <c r="I434" s="251"/>
      <c r="J434" s="252">
        <f>ROUND(I434*H434,2)</f>
        <v>0</v>
      </c>
      <c r="K434" s="248" t="s">
        <v>176</v>
      </c>
      <c r="L434" s="45"/>
      <c r="M434" s="253" t="s">
        <v>1</v>
      </c>
      <c r="N434" s="254" t="s">
        <v>48</v>
      </c>
      <c r="O434" s="92"/>
      <c r="P434" s="255">
        <f>O434*H434</f>
        <v>0</v>
      </c>
      <c r="Q434" s="255">
        <v>0</v>
      </c>
      <c r="R434" s="255">
        <f>Q434*H434</f>
        <v>0</v>
      </c>
      <c r="S434" s="255">
        <v>0</v>
      </c>
      <c r="T434" s="256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57" t="s">
        <v>359</v>
      </c>
      <c r="AT434" s="257" t="s">
        <v>172</v>
      </c>
      <c r="AU434" s="257" t="s">
        <v>95</v>
      </c>
      <c r="AY434" s="18" t="s">
        <v>169</v>
      </c>
      <c r="BE434" s="258">
        <f>IF(N434="základní",J434,0)</f>
        <v>0</v>
      </c>
      <c r="BF434" s="258">
        <f>IF(N434="snížená",J434,0)</f>
        <v>0</v>
      </c>
      <c r="BG434" s="258">
        <f>IF(N434="zákl. přenesená",J434,0)</f>
        <v>0</v>
      </c>
      <c r="BH434" s="258">
        <f>IF(N434="sníž. přenesená",J434,0)</f>
        <v>0</v>
      </c>
      <c r="BI434" s="258">
        <f>IF(N434="nulová",J434,0)</f>
        <v>0</v>
      </c>
      <c r="BJ434" s="18" t="s">
        <v>95</v>
      </c>
      <c r="BK434" s="258">
        <f>ROUND(I434*H434,2)</f>
        <v>0</v>
      </c>
      <c r="BL434" s="18" t="s">
        <v>359</v>
      </c>
      <c r="BM434" s="257" t="s">
        <v>2683</v>
      </c>
    </row>
    <row r="435" spans="1:51" s="13" customFormat="1" ht="12">
      <c r="A435" s="13"/>
      <c r="B435" s="259"/>
      <c r="C435" s="260"/>
      <c r="D435" s="261" t="s">
        <v>179</v>
      </c>
      <c r="E435" s="262" t="s">
        <v>1</v>
      </c>
      <c r="F435" s="263" t="s">
        <v>180</v>
      </c>
      <c r="G435" s="260"/>
      <c r="H435" s="262" t="s">
        <v>1</v>
      </c>
      <c r="I435" s="264"/>
      <c r="J435" s="260"/>
      <c r="K435" s="260"/>
      <c r="L435" s="265"/>
      <c r="M435" s="266"/>
      <c r="N435" s="267"/>
      <c r="O435" s="267"/>
      <c r="P435" s="267"/>
      <c r="Q435" s="267"/>
      <c r="R435" s="267"/>
      <c r="S435" s="267"/>
      <c r="T435" s="26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9" t="s">
        <v>179</v>
      </c>
      <c r="AU435" s="269" t="s">
        <v>95</v>
      </c>
      <c r="AV435" s="13" t="s">
        <v>89</v>
      </c>
      <c r="AW435" s="13" t="s">
        <v>35</v>
      </c>
      <c r="AX435" s="13" t="s">
        <v>82</v>
      </c>
      <c r="AY435" s="269" t="s">
        <v>169</v>
      </c>
    </row>
    <row r="436" spans="1:51" s="13" customFormat="1" ht="12">
      <c r="A436" s="13"/>
      <c r="B436" s="259"/>
      <c r="C436" s="260"/>
      <c r="D436" s="261" t="s">
        <v>179</v>
      </c>
      <c r="E436" s="262" t="s">
        <v>1</v>
      </c>
      <c r="F436" s="263" t="s">
        <v>2684</v>
      </c>
      <c r="G436" s="260"/>
      <c r="H436" s="262" t="s">
        <v>1</v>
      </c>
      <c r="I436" s="264"/>
      <c r="J436" s="260"/>
      <c r="K436" s="260"/>
      <c r="L436" s="265"/>
      <c r="M436" s="266"/>
      <c r="N436" s="267"/>
      <c r="O436" s="267"/>
      <c r="P436" s="267"/>
      <c r="Q436" s="267"/>
      <c r="R436" s="267"/>
      <c r="S436" s="267"/>
      <c r="T436" s="26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9" t="s">
        <v>179</v>
      </c>
      <c r="AU436" s="269" t="s">
        <v>95</v>
      </c>
      <c r="AV436" s="13" t="s">
        <v>89</v>
      </c>
      <c r="AW436" s="13" t="s">
        <v>35</v>
      </c>
      <c r="AX436" s="13" t="s">
        <v>82</v>
      </c>
      <c r="AY436" s="269" t="s">
        <v>169</v>
      </c>
    </row>
    <row r="437" spans="1:51" s="14" customFormat="1" ht="12">
      <c r="A437" s="14"/>
      <c r="B437" s="270"/>
      <c r="C437" s="271"/>
      <c r="D437" s="261" t="s">
        <v>179</v>
      </c>
      <c r="E437" s="272" t="s">
        <v>1</v>
      </c>
      <c r="F437" s="273" t="s">
        <v>2644</v>
      </c>
      <c r="G437" s="271"/>
      <c r="H437" s="274">
        <v>30.875</v>
      </c>
      <c r="I437" s="275"/>
      <c r="J437" s="271"/>
      <c r="K437" s="271"/>
      <c r="L437" s="276"/>
      <c r="M437" s="277"/>
      <c r="N437" s="278"/>
      <c r="O437" s="278"/>
      <c r="P437" s="278"/>
      <c r="Q437" s="278"/>
      <c r="R437" s="278"/>
      <c r="S437" s="278"/>
      <c r="T437" s="27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80" t="s">
        <v>179</v>
      </c>
      <c r="AU437" s="280" t="s">
        <v>95</v>
      </c>
      <c r="AV437" s="14" t="s">
        <v>95</v>
      </c>
      <c r="AW437" s="14" t="s">
        <v>35</v>
      </c>
      <c r="AX437" s="14" t="s">
        <v>82</v>
      </c>
      <c r="AY437" s="280" t="s">
        <v>169</v>
      </c>
    </row>
    <row r="438" spans="1:51" s="15" customFormat="1" ht="12">
      <c r="A438" s="15"/>
      <c r="B438" s="281"/>
      <c r="C438" s="282"/>
      <c r="D438" s="261" t="s">
        <v>179</v>
      </c>
      <c r="E438" s="283" t="s">
        <v>1</v>
      </c>
      <c r="F438" s="284" t="s">
        <v>183</v>
      </c>
      <c r="G438" s="282"/>
      <c r="H438" s="285">
        <v>30.875</v>
      </c>
      <c r="I438" s="286"/>
      <c r="J438" s="282"/>
      <c r="K438" s="282"/>
      <c r="L438" s="287"/>
      <c r="M438" s="288"/>
      <c r="N438" s="289"/>
      <c r="O438" s="289"/>
      <c r="P438" s="289"/>
      <c r="Q438" s="289"/>
      <c r="R438" s="289"/>
      <c r="S438" s="289"/>
      <c r="T438" s="290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91" t="s">
        <v>179</v>
      </c>
      <c r="AU438" s="291" t="s">
        <v>95</v>
      </c>
      <c r="AV438" s="15" t="s">
        <v>177</v>
      </c>
      <c r="AW438" s="15" t="s">
        <v>35</v>
      </c>
      <c r="AX438" s="15" t="s">
        <v>89</v>
      </c>
      <c r="AY438" s="291" t="s">
        <v>169</v>
      </c>
    </row>
    <row r="439" spans="1:65" s="2" customFormat="1" ht="44.25" customHeight="1">
      <c r="A439" s="39"/>
      <c r="B439" s="40"/>
      <c r="C439" s="246" t="s">
        <v>779</v>
      </c>
      <c r="D439" s="246" t="s">
        <v>172</v>
      </c>
      <c r="E439" s="247" t="s">
        <v>2685</v>
      </c>
      <c r="F439" s="248" t="s">
        <v>2686</v>
      </c>
      <c r="G439" s="249" t="s">
        <v>337</v>
      </c>
      <c r="H439" s="250">
        <v>3.375</v>
      </c>
      <c r="I439" s="251"/>
      <c r="J439" s="252">
        <f>ROUND(I439*H439,2)</f>
        <v>0</v>
      </c>
      <c r="K439" s="248" t="s">
        <v>176</v>
      </c>
      <c r="L439" s="45"/>
      <c r="M439" s="253" t="s">
        <v>1</v>
      </c>
      <c r="N439" s="254" t="s">
        <v>48</v>
      </c>
      <c r="O439" s="92"/>
      <c r="P439" s="255">
        <f>O439*H439</f>
        <v>0</v>
      </c>
      <c r="Q439" s="255">
        <v>0</v>
      </c>
      <c r="R439" s="255">
        <f>Q439*H439</f>
        <v>0</v>
      </c>
      <c r="S439" s="255">
        <v>0</v>
      </c>
      <c r="T439" s="25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57" t="s">
        <v>359</v>
      </c>
      <c r="AT439" s="257" t="s">
        <v>172</v>
      </c>
      <c r="AU439" s="257" t="s">
        <v>95</v>
      </c>
      <c r="AY439" s="18" t="s">
        <v>169</v>
      </c>
      <c r="BE439" s="258">
        <f>IF(N439="základní",J439,0)</f>
        <v>0</v>
      </c>
      <c r="BF439" s="258">
        <f>IF(N439="snížená",J439,0)</f>
        <v>0</v>
      </c>
      <c r="BG439" s="258">
        <f>IF(N439="zákl. přenesená",J439,0)</f>
        <v>0</v>
      </c>
      <c r="BH439" s="258">
        <f>IF(N439="sníž. přenesená",J439,0)</f>
        <v>0</v>
      </c>
      <c r="BI439" s="258">
        <f>IF(N439="nulová",J439,0)</f>
        <v>0</v>
      </c>
      <c r="BJ439" s="18" t="s">
        <v>95</v>
      </c>
      <c r="BK439" s="258">
        <f>ROUND(I439*H439,2)</f>
        <v>0</v>
      </c>
      <c r="BL439" s="18" t="s">
        <v>359</v>
      </c>
      <c r="BM439" s="257" t="s">
        <v>2687</v>
      </c>
    </row>
    <row r="440" spans="1:51" s="13" customFormat="1" ht="12">
      <c r="A440" s="13"/>
      <c r="B440" s="259"/>
      <c r="C440" s="260"/>
      <c r="D440" s="261" t="s">
        <v>179</v>
      </c>
      <c r="E440" s="262" t="s">
        <v>1</v>
      </c>
      <c r="F440" s="263" t="s">
        <v>180</v>
      </c>
      <c r="G440" s="260"/>
      <c r="H440" s="262" t="s">
        <v>1</v>
      </c>
      <c r="I440" s="264"/>
      <c r="J440" s="260"/>
      <c r="K440" s="260"/>
      <c r="L440" s="265"/>
      <c r="M440" s="266"/>
      <c r="N440" s="267"/>
      <c r="O440" s="267"/>
      <c r="P440" s="267"/>
      <c r="Q440" s="267"/>
      <c r="R440" s="267"/>
      <c r="S440" s="267"/>
      <c r="T440" s="26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9" t="s">
        <v>179</v>
      </c>
      <c r="AU440" s="269" t="s">
        <v>95</v>
      </c>
      <c r="AV440" s="13" t="s">
        <v>89</v>
      </c>
      <c r="AW440" s="13" t="s">
        <v>35</v>
      </c>
      <c r="AX440" s="13" t="s">
        <v>82</v>
      </c>
      <c r="AY440" s="269" t="s">
        <v>169</v>
      </c>
    </row>
    <row r="441" spans="1:51" s="13" customFormat="1" ht="12">
      <c r="A441" s="13"/>
      <c r="B441" s="259"/>
      <c r="C441" s="260"/>
      <c r="D441" s="261" t="s">
        <v>179</v>
      </c>
      <c r="E441" s="262" t="s">
        <v>1</v>
      </c>
      <c r="F441" s="263" t="s">
        <v>2688</v>
      </c>
      <c r="G441" s="260"/>
      <c r="H441" s="262" t="s">
        <v>1</v>
      </c>
      <c r="I441" s="264"/>
      <c r="J441" s="260"/>
      <c r="K441" s="260"/>
      <c r="L441" s="265"/>
      <c r="M441" s="266"/>
      <c r="N441" s="267"/>
      <c r="O441" s="267"/>
      <c r="P441" s="267"/>
      <c r="Q441" s="267"/>
      <c r="R441" s="267"/>
      <c r="S441" s="267"/>
      <c r="T441" s="26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9" t="s">
        <v>179</v>
      </c>
      <c r="AU441" s="269" t="s">
        <v>95</v>
      </c>
      <c r="AV441" s="13" t="s">
        <v>89</v>
      </c>
      <c r="AW441" s="13" t="s">
        <v>35</v>
      </c>
      <c r="AX441" s="13" t="s">
        <v>82</v>
      </c>
      <c r="AY441" s="269" t="s">
        <v>169</v>
      </c>
    </row>
    <row r="442" spans="1:51" s="14" customFormat="1" ht="12">
      <c r="A442" s="14"/>
      <c r="B442" s="270"/>
      <c r="C442" s="271"/>
      <c r="D442" s="261" t="s">
        <v>179</v>
      </c>
      <c r="E442" s="272" t="s">
        <v>1</v>
      </c>
      <c r="F442" s="273" t="s">
        <v>2689</v>
      </c>
      <c r="G442" s="271"/>
      <c r="H442" s="274">
        <v>3.375</v>
      </c>
      <c r="I442" s="275"/>
      <c r="J442" s="271"/>
      <c r="K442" s="271"/>
      <c r="L442" s="276"/>
      <c r="M442" s="277"/>
      <c r="N442" s="278"/>
      <c r="O442" s="278"/>
      <c r="P442" s="278"/>
      <c r="Q442" s="278"/>
      <c r="R442" s="278"/>
      <c r="S442" s="278"/>
      <c r="T442" s="27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80" t="s">
        <v>179</v>
      </c>
      <c r="AU442" s="280" t="s">
        <v>95</v>
      </c>
      <c r="AV442" s="14" t="s">
        <v>95</v>
      </c>
      <c r="AW442" s="14" t="s">
        <v>35</v>
      </c>
      <c r="AX442" s="14" t="s">
        <v>82</v>
      </c>
      <c r="AY442" s="280" t="s">
        <v>169</v>
      </c>
    </row>
    <row r="443" spans="1:51" s="15" customFormat="1" ht="12">
      <c r="A443" s="15"/>
      <c r="B443" s="281"/>
      <c r="C443" s="282"/>
      <c r="D443" s="261" t="s">
        <v>179</v>
      </c>
      <c r="E443" s="283" t="s">
        <v>1</v>
      </c>
      <c r="F443" s="284" t="s">
        <v>183</v>
      </c>
      <c r="G443" s="282"/>
      <c r="H443" s="285">
        <v>3.375</v>
      </c>
      <c r="I443" s="286"/>
      <c r="J443" s="282"/>
      <c r="K443" s="282"/>
      <c r="L443" s="287"/>
      <c r="M443" s="288"/>
      <c r="N443" s="289"/>
      <c r="O443" s="289"/>
      <c r="P443" s="289"/>
      <c r="Q443" s="289"/>
      <c r="R443" s="289"/>
      <c r="S443" s="289"/>
      <c r="T443" s="290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91" t="s">
        <v>179</v>
      </c>
      <c r="AU443" s="291" t="s">
        <v>95</v>
      </c>
      <c r="AV443" s="15" t="s">
        <v>177</v>
      </c>
      <c r="AW443" s="15" t="s">
        <v>35</v>
      </c>
      <c r="AX443" s="15" t="s">
        <v>89</v>
      </c>
      <c r="AY443" s="291" t="s">
        <v>169</v>
      </c>
    </row>
    <row r="444" spans="1:65" s="2" customFormat="1" ht="16.5" customHeight="1">
      <c r="A444" s="39"/>
      <c r="B444" s="40"/>
      <c r="C444" s="307" t="s">
        <v>785</v>
      </c>
      <c r="D444" s="307" t="s">
        <v>659</v>
      </c>
      <c r="E444" s="308" t="s">
        <v>879</v>
      </c>
      <c r="F444" s="309" t="s">
        <v>880</v>
      </c>
      <c r="G444" s="310" t="s">
        <v>199</v>
      </c>
      <c r="H444" s="311">
        <v>0.012</v>
      </c>
      <c r="I444" s="312"/>
      <c r="J444" s="313">
        <f>ROUND(I444*H444,2)</f>
        <v>0</v>
      </c>
      <c r="K444" s="309" t="s">
        <v>176</v>
      </c>
      <c r="L444" s="314"/>
      <c r="M444" s="315" t="s">
        <v>1</v>
      </c>
      <c r="N444" s="316" t="s">
        <v>48</v>
      </c>
      <c r="O444" s="92"/>
      <c r="P444" s="255">
        <f>O444*H444</f>
        <v>0</v>
      </c>
      <c r="Q444" s="255">
        <v>1</v>
      </c>
      <c r="R444" s="255">
        <f>Q444*H444</f>
        <v>0.012</v>
      </c>
      <c r="S444" s="255">
        <v>0</v>
      </c>
      <c r="T444" s="256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57" t="s">
        <v>467</v>
      </c>
      <c r="AT444" s="257" t="s">
        <v>659</v>
      </c>
      <c r="AU444" s="257" t="s">
        <v>95</v>
      </c>
      <c r="AY444" s="18" t="s">
        <v>169</v>
      </c>
      <c r="BE444" s="258">
        <f>IF(N444="základní",J444,0)</f>
        <v>0</v>
      </c>
      <c r="BF444" s="258">
        <f>IF(N444="snížená",J444,0)</f>
        <v>0</v>
      </c>
      <c r="BG444" s="258">
        <f>IF(N444="zákl. přenesená",J444,0)</f>
        <v>0</v>
      </c>
      <c r="BH444" s="258">
        <f>IF(N444="sníž. přenesená",J444,0)</f>
        <v>0</v>
      </c>
      <c r="BI444" s="258">
        <f>IF(N444="nulová",J444,0)</f>
        <v>0</v>
      </c>
      <c r="BJ444" s="18" t="s">
        <v>95</v>
      </c>
      <c r="BK444" s="258">
        <f>ROUND(I444*H444,2)</f>
        <v>0</v>
      </c>
      <c r="BL444" s="18" t="s">
        <v>359</v>
      </c>
      <c r="BM444" s="257" t="s">
        <v>2690</v>
      </c>
    </row>
    <row r="445" spans="1:51" s="14" customFormat="1" ht="12">
      <c r="A445" s="14"/>
      <c r="B445" s="270"/>
      <c r="C445" s="271"/>
      <c r="D445" s="261" t="s">
        <v>179</v>
      </c>
      <c r="E445" s="271"/>
      <c r="F445" s="273" t="s">
        <v>2691</v>
      </c>
      <c r="G445" s="271"/>
      <c r="H445" s="274">
        <v>0.012</v>
      </c>
      <c r="I445" s="275"/>
      <c r="J445" s="271"/>
      <c r="K445" s="271"/>
      <c r="L445" s="276"/>
      <c r="M445" s="277"/>
      <c r="N445" s="278"/>
      <c r="O445" s="278"/>
      <c r="P445" s="278"/>
      <c r="Q445" s="278"/>
      <c r="R445" s="278"/>
      <c r="S445" s="278"/>
      <c r="T445" s="27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80" t="s">
        <v>179</v>
      </c>
      <c r="AU445" s="280" t="s">
        <v>95</v>
      </c>
      <c r="AV445" s="14" t="s">
        <v>95</v>
      </c>
      <c r="AW445" s="14" t="s">
        <v>4</v>
      </c>
      <c r="AX445" s="14" t="s">
        <v>89</v>
      </c>
      <c r="AY445" s="280" t="s">
        <v>169</v>
      </c>
    </row>
    <row r="446" spans="1:65" s="2" customFormat="1" ht="21.75" customHeight="1">
      <c r="A446" s="39"/>
      <c r="B446" s="40"/>
      <c r="C446" s="246" t="s">
        <v>791</v>
      </c>
      <c r="D446" s="246" t="s">
        <v>172</v>
      </c>
      <c r="E446" s="247" t="s">
        <v>2692</v>
      </c>
      <c r="F446" s="248" t="s">
        <v>2693</v>
      </c>
      <c r="G446" s="249" t="s">
        <v>337</v>
      </c>
      <c r="H446" s="250">
        <v>30.875</v>
      </c>
      <c r="I446" s="251"/>
      <c r="J446" s="252">
        <f>ROUND(I446*H446,2)</f>
        <v>0</v>
      </c>
      <c r="K446" s="248" t="s">
        <v>176</v>
      </c>
      <c r="L446" s="45"/>
      <c r="M446" s="253" t="s">
        <v>1</v>
      </c>
      <c r="N446" s="254" t="s">
        <v>48</v>
      </c>
      <c r="O446" s="92"/>
      <c r="P446" s="255">
        <f>O446*H446</f>
        <v>0</v>
      </c>
      <c r="Q446" s="255">
        <v>0.00088</v>
      </c>
      <c r="R446" s="255">
        <f>Q446*H446</f>
        <v>0.02717</v>
      </c>
      <c r="S446" s="255">
        <v>0</v>
      </c>
      <c r="T446" s="256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57" t="s">
        <v>359</v>
      </c>
      <c r="AT446" s="257" t="s">
        <v>172</v>
      </c>
      <c r="AU446" s="257" t="s">
        <v>95</v>
      </c>
      <c r="AY446" s="18" t="s">
        <v>169</v>
      </c>
      <c r="BE446" s="258">
        <f>IF(N446="základní",J446,0)</f>
        <v>0</v>
      </c>
      <c r="BF446" s="258">
        <f>IF(N446="snížená",J446,0)</f>
        <v>0</v>
      </c>
      <c r="BG446" s="258">
        <f>IF(N446="zákl. přenesená",J446,0)</f>
        <v>0</v>
      </c>
      <c r="BH446" s="258">
        <f>IF(N446="sníž. přenesená",J446,0)</f>
        <v>0</v>
      </c>
      <c r="BI446" s="258">
        <f>IF(N446="nulová",J446,0)</f>
        <v>0</v>
      </c>
      <c r="BJ446" s="18" t="s">
        <v>95</v>
      </c>
      <c r="BK446" s="258">
        <f>ROUND(I446*H446,2)</f>
        <v>0</v>
      </c>
      <c r="BL446" s="18" t="s">
        <v>359</v>
      </c>
      <c r="BM446" s="257" t="s">
        <v>2694</v>
      </c>
    </row>
    <row r="447" spans="1:51" s="13" customFormat="1" ht="12">
      <c r="A447" s="13"/>
      <c r="B447" s="259"/>
      <c r="C447" s="260"/>
      <c r="D447" s="261" t="s">
        <v>179</v>
      </c>
      <c r="E447" s="262" t="s">
        <v>1</v>
      </c>
      <c r="F447" s="263" t="s">
        <v>180</v>
      </c>
      <c r="G447" s="260"/>
      <c r="H447" s="262" t="s">
        <v>1</v>
      </c>
      <c r="I447" s="264"/>
      <c r="J447" s="260"/>
      <c r="K447" s="260"/>
      <c r="L447" s="265"/>
      <c r="M447" s="266"/>
      <c r="N447" s="267"/>
      <c r="O447" s="267"/>
      <c r="P447" s="267"/>
      <c r="Q447" s="267"/>
      <c r="R447" s="267"/>
      <c r="S447" s="267"/>
      <c r="T447" s="26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9" t="s">
        <v>179</v>
      </c>
      <c r="AU447" s="269" t="s">
        <v>95</v>
      </c>
      <c r="AV447" s="13" t="s">
        <v>89</v>
      </c>
      <c r="AW447" s="13" t="s">
        <v>35</v>
      </c>
      <c r="AX447" s="13" t="s">
        <v>82</v>
      </c>
      <c r="AY447" s="269" t="s">
        <v>169</v>
      </c>
    </row>
    <row r="448" spans="1:51" s="13" customFormat="1" ht="12">
      <c r="A448" s="13"/>
      <c r="B448" s="259"/>
      <c r="C448" s="260"/>
      <c r="D448" s="261" t="s">
        <v>179</v>
      </c>
      <c r="E448" s="262" t="s">
        <v>1</v>
      </c>
      <c r="F448" s="263" t="s">
        <v>2695</v>
      </c>
      <c r="G448" s="260"/>
      <c r="H448" s="262" t="s">
        <v>1</v>
      </c>
      <c r="I448" s="264"/>
      <c r="J448" s="260"/>
      <c r="K448" s="260"/>
      <c r="L448" s="265"/>
      <c r="M448" s="266"/>
      <c r="N448" s="267"/>
      <c r="O448" s="267"/>
      <c r="P448" s="267"/>
      <c r="Q448" s="267"/>
      <c r="R448" s="267"/>
      <c r="S448" s="267"/>
      <c r="T448" s="26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9" t="s">
        <v>179</v>
      </c>
      <c r="AU448" s="269" t="s">
        <v>95</v>
      </c>
      <c r="AV448" s="13" t="s">
        <v>89</v>
      </c>
      <c r="AW448" s="13" t="s">
        <v>35</v>
      </c>
      <c r="AX448" s="13" t="s">
        <v>82</v>
      </c>
      <c r="AY448" s="269" t="s">
        <v>169</v>
      </c>
    </row>
    <row r="449" spans="1:51" s="14" customFormat="1" ht="12">
      <c r="A449" s="14"/>
      <c r="B449" s="270"/>
      <c r="C449" s="271"/>
      <c r="D449" s="261" t="s">
        <v>179</v>
      </c>
      <c r="E449" s="272" t="s">
        <v>1</v>
      </c>
      <c r="F449" s="273" t="s">
        <v>2644</v>
      </c>
      <c r="G449" s="271"/>
      <c r="H449" s="274">
        <v>30.875</v>
      </c>
      <c r="I449" s="275"/>
      <c r="J449" s="271"/>
      <c r="K449" s="271"/>
      <c r="L449" s="276"/>
      <c r="M449" s="277"/>
      <c r="N449" s="278"/>
      <c r="O449" s="278"/>
      <c r="P449" s="278"/>
      <c r="Q449" s="278"/>
      <c r="R449" s="278"/>
      <c r="S449" s="278"/>
      <c r="T449" s="27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80" t="s">
        <v>179</v>
      </c>
      <c r="AU449" s="280" t="s">
        <v>95</v>
      </c>
      <c r="AV449" s="14" t="s">
        <v>95</v>
      </c>
      <c r="AW449" s="14" t="s">
        <v>35</v>
      </c>
      <c r="AX449" s="14" t="s">
        <v>82</v>
      </c>
      <c r="AY449" s="280" t="s">
        <v>169</v>
      </c>
    </row>
    <row r="450" spans="1:51" s="15" customFormat="1" ht="12">
      <c r="A450" s="15"/>
      <c r="B450" s="281"/>
      <c r="C450" s="282"/>
      <c r="D450" s="261" t="s">
        <v>179</v>
      </c>
      <c r="E450" s="283" t="s">
        <v>1</v>
      </c>
      <c r="F450" s="284" t="s">
        <v>183</v>
      </c>
      <c r="G450" s="282"/>
      <c r="H450" s="285">
        <v>30.875</v>
      </c>
      <c r="I450" s="286"/>
      <c r="J450" s="282"/>
      <c r="K450" s="282"/>
      <c r="L450" s="287"/>
      <c r="M450" s="288"/>
      <c r="N450" s="289"/>
      <c r="O450" s="289"/>
      <c r="P450" s="289"/>
      <c r="Q450" s="289"/>
      <c r="R450" s="289"/>
      <c r="S450" s="289"/>
      <c r="T450" s="290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91" t="s">
        <v>179</v>
      </c>
      <c r="AU450" s="291" t="s">
        <v>95</v>
      </c>
      <c r="AV450" s="15" t="s">
        <v>177</v>
      </c>
      <c r="AW450" s="15" t="s">
        <v>35</v>
      </c>
      <c r="AX450" s="15" t="s">
        <v>89</v>
      </c>
      <c r="AY450" s="291" t="s">
        <v>169</v>
      </c>
    </row>
    <row r="451" spans="1:65" s="2" customFormat="1" ht="33" customHeight="1">
      <c r="A451" s="39"/>
      <c r="B451" s="40"/>
      <c r="C451" s="246" t="s">
        <v>796</v>
      </c>
      <c r="D451" s="246" t="s">
        <v>172</v>
      </c>
      <c r="E451" s="247" t="s">
        <v>2696</v>
      </c>
      <c r="F451" s="248" t="s">
        <v>2697</v>
      </c>
      <c r="G451" s="249" t="s">
        <v>337</v>
      </c>
      <c r="H451" s="250">
        <v>3.375</v>
      </c>
      <c r="I451" s="251"/>
      <c r="J451" s="252">
        <f>ROUND(I451*H451,2)</f>
        <v>0</v>
      </c>
      <c r="K451" s="248" t="s">
        <v>176</v>
      </c>
      <c r="L451" s="45"/>
      <c r="M451" s="253" t="s">
        <v>1</v>
      </c>
      <c r="N451" s="254" t="s">
        <v>48</v>
      </c>
      <c r="O451" s="92"/>
      <c r="P451" s="255">
        <f>O451*H451</f>
        <v>0</v>
      </c>
      <c r="Q451" s="255">
        <v>0.00094</v>
      </c>
      <c r="R451" s="255">
        <f>Q451*H451</f>
        <v>0.0031725</v>
      </c>
      <c r="S451" s="255">
        <v>0</v>
      </c>
      <c r="T451" s="256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57" t="s">
        <v>359</v>
      </c>
      <c r="AT451" s="257" t="s">
        <v>172</v>
      </c>
      <c r="AU451" s="257" t="s">
        <v>95</v>
      </c>
      <c r="AY451" s="18" t="s">
        <v>169</v>
      </c>
      <c r="BE451" s="258">
        <f>IF(N451="základní",J451,0)</f>
        <v>0</v>
      </c>
      <c r="BF451" s="258">
        <f>IF(N451="snížená",J451,0)</f>
        <v>0</v>
      </c>
      <c r="BG451" s="258">
        <f>IF(N451="zákl. přenesená",J451,0)</f>
        <v>0</v>
      </c>
      <c r="BH451" s="258">
        <f>IF(N451="sníž. přenesená",J451,0)</f>
        <v>0</v>
      </c>
      <c r="BI451" s="258">
        <f>IF(N451="nulová",J451,0)</f>
        <v>0</v>
      </c>
      <c r="BJ451" s="18" t="s">
        <v>95</v>
      </c>
      <c r="BK451" s="258">
        <f>ROUND(I451*H451,2)</f>
        <v>0</v>
      </c>
      <c r="BL451" s="18" t="s">
        <v>359</v>
      </c>
      <c r="BM451" s="257" t="s">
        <v>2698</v>
      </c>
    </row>
    <row r="452" spans="1:51" s="13" customFormat="1" ht="12">
      <c r="A452" s="13"/>
      <c r="B452" s="259"/>
      <c r="C452" s="260"/>
      <c r="D452" s="261" t="s">
        <v>179</v>
      </c>
      <c r="E452" s="262" t="s">
        <v>1</v>
      </c>
      <c r="F452" s="263" t="s">
        <v>180</v>
      </c>
      <c r="G452" s="260"/>
      <c r="H452" s="262" t="s">
        <v>1</v>
      </c>
      <c r="I452" s="264"/>
      <c r="J452" s="260"/>
      <c r="K452" s="260"/>
      <c r="L452" s="265"/>
      <c r="M452" s="266"/>
      <c r="N452" s="267"/>
      <c r="O452" s="267"/>
      <c r="P452" s="267"/>
      <c r="Q452" s="267"/>
      <c r="R452" s="267"/>
      <c r="S452" s="267"/>
      <c r="T452" s="26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9" t="s">
        <v>179</v>
      </c>
      <c r="AU452" s="269" t="s">
        <v>95</v>
      </c>
      <c r="AV452" s="13" t="s">
        <v>89</v>
      </c>
      <c r="AW452" s="13" t="s">
        <v>35</v>
      </c>
      <c r="AX452" s="13" t="s">
        <v>82</v>
      </c>
      <c r="AY452" s="269" t="s">
        <v>169</v>
      </c>
    </row>
    <row r="453" spans="1:51" s="13" customFormat="1" ht="12">
      <c r="A453" s="13"/>
      <c r="B453" s="259"/>
      <c r="C453" s="260"/>
      <c r="D453" s="261" t="s">
        <v>179</v>
      </c>
      <c r="E453" s="262" t="s">
        <v>1</v>
      </c>
      <c r="F453" s="263" t="s">
        <v>2699</v>
      </c>
      <c r="G453" s="260"/>
      <c r="H453" s="262" t="s">
        <v>1</v>
      </c>
      <c r="I453" s="264"/>
      <c r="J453" s="260"/>
      <c r="K453" s="260"/>
      <c r="L453" s="265"/>
      <c r="M453" s="266"/>
      <c r="N453" s="267"/>
      <c r="O453" s="267"/>
      <c r="P453" s="267"/>
      <c r="Q453" s="267"/>
      <c r="R453" s="267"/>
      <c r="S453" s="267"/>
      <c r="T453" s="26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9" t="s">
        <v>179</v>
      </c>
      <c r="AU453" s="269" t="s">
        <v>95</v>
      </c>
      <c r="AV453" s="13" t="s">
        <v>89</v>
      </c>
      <c r="AW453" s="13" t="s">
        <v>35</v>
      </c>
      <c r="AX453" s="13" t="s">
        <v>82</v>
      </c>
      <c r="AY453" s="269" t="s">
        <v>169</v>
      </c>
    </row>
    <row r="454" spans="1:51" s="14" customFormat="1" ht="12">
      <c r="A454" s="14"/>
      <c r="B454" s="270"/>
      <c r="C454" s="271"/>
      <c r="D454" s="261" t="s">
        <v>179</v>
      </c>
      <c r="E454" s="272" t="s">
        <v>1</v>
      </c>
      <c r="F454" s="273" t="s">
        <v>2689</v>
      </c>
      <c r="G454" s="271"/>
      <c r="H454" s="274">
        <v>3.375</v>
      </c>
      <c r="I454" s="275"/>
      <c r="J454" s="271"/>
      <c r="K454" s="271"/>
      <c r="L454" s="276"/>
      <c r="M454" s="277"/>
      <c r="N454" s="278"/>
      <c r="O454" s="278"/>
      <c r="P454" s="278"/>
      <c r="Q454" s="278"/>
      <c r="R454" s="278"/>
      <c r="S454" s="278"/>
      <c r="T454" s="27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80" t="s">
        <v>179</v>
      </c>
      <c r="AU454" s="280" t="s">
        <v>95</v>
      </c>
      <c r="AV454" s="14" t="s">
        <v>95</v>
      </c>
      <c r="AW454" s="14" t="s">
        <v>35</v>
      </c>
      <c r="AX454" s="14" t="s">
        <v>82</v>
      </c>
      <c r="AY454" s="280" t="s">
        <v>169</v>
      </c>
    </row>
    <row r="455" spans="1:51" s="15" customFormat="1" ht="12">
      <c r="A455" s="15"/>
      <c r="B455" s="281"/>
      <c r="C455" s="282"/>
      <c r="D455" s="261" t="s">
        <v>179</v>
      </c>
      <c r="E455" s="283" t="s">
        <v>1</v>
      </c>
      <c r="F455" s="284" t="s">
        <v>183</v>
      </c>
      <c r="G455" s="282"/>
      <c r="H455" s="285">
        <v>3.375</v>
      </c>
      <c r="I455" s="286"/>
      <c r="J455" s="282"/>
      <c r="K455" s="282"/>
      <c r="L455" s="287"/>
      <c r="M455" s="288"/>
      <c r="N455" s="289"/>
      <c r="O455" s="289"/>
      <c r="P455" s="289"/>
      <c r="Q455" s="289"/>
      <c r="R455" s="289"/>
      <c r="S455" s="289"/>
      <c r="T455" s="290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91" t="s">
        <v>179</v>
      </c>
      <c r="AU455" s="291" t="s">
        <v>95</v>
      </c>
      <c r="AV455" s="15" t="s">
        <v>177</v>
      </c>
      <c r="AW455" s="15" t="s">
        <v>35</v>
      </c>
      <c r="AX455" s="15" t="s">
        <v>89</v>
      </c>
      <c r="AY455" s="291" t="s">
        <v>169</v>
      </c>
    </row>
    <row r="456" spans="1:65" s="2" customFormat="1" ht="33" customHeight="1">
      <c r="A456" s="39"/>
      <c r="B456" s="40"/>
      <c r="C456" s="307" t="s">
        <v>800</v>
      </c>
      <c r="D456" s="307" t="s">
        <v>659</v>
      </c>
      <c r="E456" s="308" t="s">
        <v>2700</v>
      </c>
      <c r="F456" s="309" t="s">
        <v>902</v>
      </c>
      <c r="G456" s="310" t="s">
        <v>337</v>
      </c>
      <c r="H456" s="311">
        <v>34.25</v>
      </c>
      <c r="I456" s="312"/>
      <c r="J456" s="313">
        <f>ROUND(I456*H456,2)</f>
        <v>0</v>
      </c>
      <c r="K456" s="309" t="s">
        <v>176</v>
      </c>
      <c r="L456" s="314"/>
      <c r="M456" s="315" t="s">
        <v>1</v>
      </c>
      <c r="N456" s="316" t="s">
        <v>48</v>
      </c>
      <c r="O456" s="92"/>
      <c r="P456" s="255">
        <f>O456*H456</f>
        <v>0</v>
      </c>
      <c r="Q456" s="255">
        <v>0.0054</v>
      </c>
      <c r="R456" s="255">
        <f>Q456*H456</f>
        <v>0.18495</v>
      </c>
      <c r="S456" s="255">
        <v>0</v>
      </c>
      <c r="T456" s="256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57" t="s">
        <v>467</v>
      </c>
      <c r="AT456" s="257" t="s">
        <v>659</v>
      </c>
      <c r="AU456" s="257" t="s">
        <v>95</v>
      </c>
      <c r="AY456" s="18" t="s">
        <v>169</v>
      </c>
      <c r="BE456" s="258">
        <f>IF(N456="základní",J456,0)</f>
        <v>0</v>
      </c>
      <c r="BF456" s="258">
        <f>IF(N456="snížená",J456,0)</f>
        <v>0</v>
      </c>
      <c r="BG456" s="258">
        <f>IF(N456="zákl. přenesená",J456,0)</f>
        <v>0</v>
      </c>
      <c r="BH456" s="258">
        <f>IF(N456="sníž. přenesená",J456,0)</f>
        <v>0</v>
      </c>
      <c r="BI456" s="258">
        <f>IF(N456="nulová",J456,0)</f>
        <v>0</v>
      </c>
      <c r="BJ456" s="18" t="s">
        <v>95</v>
      </c>
      <c r="BK456" s="258">
        <f>ROUND(I456*H456,2)</f>
        <v>0</v>
      </c>
      <c r="BL456" s="18" t="s">
        <v>359</v>
      </c>
      <c r="BM456" s="257" t="s">
        <v>2701</v>
      </c>
    </row>
    <row r="457" spans="1:65" s="2" customFormat="1" ht="33" customHeight="1">
      <c r="A457" s="39"/>
      <c r="B457" s="40"/>
      <c r="C457" s="246" t="s">
        <v>804</v>
      </c>
      <c r="D457" s="246" t="s">
        <v>172</v>
      </c>
      <c r="E457" s="247" t="s">
        <v>2702</v>
      </c>
      <c r="F457" s="248" t="s">
        <v>2703</v>
      </c>
      <c r="G457" s="249" t="s">
        <v>175</v>
      </c>
      <c r="H457" s="250">
        <v>22.5</v>
      </c>
      <c r="I457" s="251"/>
      <c r="J457" s="252">
        <f>ROUND(I457*H457,2)</f>
        <v>0</v>
      </c>
      <c r="K457" s="248" t="s">
        <v>176</v>
      </c>
      <c r="L457" s="45"/>
      <c r="M457" s="253" t="s">
        <v>1</v>
      </c>
      <c r="N457" s="254" t="s">
        <v>48</v>
      </c>
      <c r="O457" s="92"/>
      <c r="P457" s="255">
        <f>O457*H457</f>
        <v>0</v>
      </c>
      <c r="Q457" s="255">
        <v>0.0006</v>
      </c>
      <c r="R457" s="255">
        <f>Q457*H457</f>
        <v>0.013499999999999998</v>
      </c>
      <c r="S457" s="255">
        <v>0</v>
      </c>
      <c r="T457" s="256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57" t="s">
        <v>359</v>
      </c>
      <c r="AT457" s="257" t="s">
        <v>172</v>
      </c>
      <c r="AU457" s="257" t="s">
        <v>95</v>
      </c>
      <c r="AY457" s="18" t="s">
        <v>169</v>
      </c>
      <c r="BE457" s="258">
        <f>IF(N457="základní",J457,0)</f>
        <v>0</v>
      </c>
      <c r="BF457" s="258">
        <f>IF(N457="snížená",J457,0)</f>
        <v>0</v>
      </c>
      <c r="BG457" s="258">
        <f>IF(N457="zákl. přenesená",J457,0)</f>
        <v>0</v>
      </c>
      <c r="BH457" s="258">
        <f>IF(N457="sníž. přenesená",J457,0)</f>
        <v>0</v>
      </c>
      <c r="BI457" s="258">
        <f>IF(N457="nulová",J457,0)</f>
        <v>0</v>
      </c>
      <c r="BJ457" s="18" t="s">
        <v>95</v>
      </c>
      <c r="BK457" s="258">
        <f>ROUND(I457*H457,2)</f>
        <v>0</v>
      </c>
      <c r="BL457" s="18" t="s">
        <v>359</v>
      </c>
      <c r="BM457" s="257" t="s">
        <v>2704</v>
      </c>
    </row>
    <row r="458" spans="1:51" s="13" customFormat="1" ht="12">
      <c r="A458" s="13"/>
      <c r="B458" s="259"/>
      <c r="C458" s="260"/>
      <c r="D458" s="261" t="s">
        <v>179</v>
      </c>
      <c r="E458" s="262" t="s">
        <v>1</v>
      </c>
      <c r="F458" s="263" t="s">
        <v>180</v>
      </c>
      <c r="G458" s="260"/>
      <c r="H458" s="262" t="s">
        <v>1</v>
      </c>
      <c r="I458" s="264"/>
      <c r="J458" s="260"/>
      <c r="K458" s="260"/>
      <c r="L458" s="265"/>
      <c r="M458" s="266"/>
      <c r="N458" s="267"/>
      <c r="O458" s="267"/>
      <c r="P458" s="267"/>
      <c r="Q458" s="267"/>
      <c r="R458" s="267"/>
      <c r="S458" s="267"/>
      <c r="T458" s="26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9" t="s">
        <v>179</v>
      </c>
      <c r="AU458" s="269" t="s">
        <v>95</v>
      </c>
      <c r="AV458" s="13" t="s">
        <v>89</v>
      </c>
      <c r="AW458" s="13" t="s">
        <v>35</v>
      </c>
      <c r="AX458" s="13" t="s">
        <v>82</v>
      </c>
      <c r="AY458" s="269" t="s">
        <v>169</v>
      </c>
    </row>
    <row r="459" spans="1:51" s="13" customFormat="1" ht="12">
      <c r="A459" s="13"/>
      <c r="B459" s="259"/>
      <c r="C459" s="260"/>
      <c r="D459" s="261" t="s">
        <v>179</v>
      </c>
      <c r="E459" s="262" t="s">
        <v>1</v>
      </c>
      <c r="F459" s="263" t="s">
        <v>2705</v>
      </c>
      <c r="G459" s="260"/>
      <c r="H459" s="262" t="s">
        <v>1</v>
      </c>
      <c r="I459" s="264"/>
      <c r="J459" s="260"/>
      <c r="K459" s="260"/>
      <c r="L459" s="265"/>
      <c r="M459" s="266"/>
      <c r="N459" s="267"/>
      <c r="O459" s="267"/>
      <c r="P459" s="267"/>
      <c r="Q459" s="267"/>
      <c r="R459" s="267"/>
      <c r="S459" s="267"/>
      <c r="T459" s="26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9" t="s">
        <v>179</v>
      </c>
      <c r="AU459" s="269" t="s">
        <v>95</v>
      </c>
      <c r="AV459" s="13" t="s">
        <v>89</v>
      </c>
      <c r="AW459" s="13" t="s">
        <v>35</v>
      </c>
      <c r="AX459" s="13" t="s">
        <v>82</v>
      </c>
      <c r="AY459" s="269" t="s">
        <v>169</v>
      </c>
    </row>
    <row r="460" spans="1:51" s="14" customFormat="1" ht="12">
      <c r="A460" s="14"/>
      <c r="B460" s="270"/>
      <c r="C460" s="271"/>
      <c r="D460" s="261" t="s">
        <v>179</v>
      </c>
      <c r="E460" s="272" t="s">
        <v>1</v>
      </c>
      <c r="F460" s="273" t="s">
        <v>2653</v>
      </c>
      <c r="G460" s="271"/>
      <c r="H460" s="274">
        <v>22.5</v>
      </c>
      <c r="I460" s="275"/>
      <c r="J460" s="271"/>
      <c r="K460" s="271"/>
      <c r="L460" s="276"/>
      <c r="M460" s="277"/>
      <c r="N460" s="278"/>
      <c r="O460" s="278"/>
      <c r="P460" s="278"/>
      <c r="Q460" s="278"/>
      <c r="R460" s="278"/>
      <c r="S460" s="278"/>
      <c r="T460" s="279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80" t="s">
        <v>179</v>
      </c>
      <c r="AU460" s="280" t="s">
        <v>95</v>
      </c>
      <c r="AV460" s="14" t="s">
        <v>95</v>
      </c>
      <c r="AW460" s="14" t="s">
        <v>35</v>
      </c>
      <c r="AX460" s="14" t="s">
        <v>82</v>
      </c>
      <c r="AY460" s="280" t="s">
        <v>169</v>
      </c>
    </row>
    <row r="461" spans="1:51" s="15" customFormat="1" ht="12">
      <c r="A461" s="15"/>
      <c r="B461" s="281"/>
      <c r="C461" s="282"/>
      <c r="D461" s="261" t="s">
        <v>179</v>
      </c>
      <c r="E461" s="283" t="s">
        <v>1</v>
      </c>
      <c r="F461" s="284" t="s">
        <v>183</v>
      </c>
      <c r="G461" s="282"/>
      <c r="H461" s="285">
        <v>22.5</v>
      </c>
      <c r="I461" s="286"/>
      <c r="J461" s="282"/>
      <c r="K461" s="282"/>
      <c r="L461" s="287"/>
      <c r="M461" s="288"/>
      <c r="N461" s="289"/>
      <c r="O461" s="289"/>
      <c r="P461" s="289"/>
      <c r="Q461" s="289"/>
      <c r="R461" s="289"/>
      <c r="S461" s="289"/>
      <c r="T461" s="290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91" t="s">
        <v>179</v>
      </c>
      <c r="AU461" s="291" t="s">
        <v>95</v>
      </c>
      <c r="AV461" s="15" t="s">
        <v>177</v>
      </c>
      <c r="AW461" s="15" t="s">
        <v>35</v>
      </c>
      <c r="AX461" s="15" t="s">
        <v>89</v>
      </c>
      <c r="AY461" s="291" t="s">
        <v>169</v>
      </c>
    </row>
    <row r="462" spans="1:65" s="2" customFormat="1" ht="33" customHeight="1">
      <c r="A462" s="39"/>
      <c r="B462" s="40"/>
      <c r="C462" s="246" t="s">
        <v>808</v>
      </c>
      <c r="D462" s="246" t="s">
        <v>172</v>
      </c>
      <c r="E462" s="247" t="s">
        <v>2706</v>
      </c>
      <c r="F462" s="248" t="s">
        <v>2707</v>
      </c>
      <c r="G462" s="249" t="s">
        <v>175</v>
      </c>
      <c r="H462" s="250">
        <v>22.5</v>
      </c>
      <c r="I462" s="251"/>
      <c r="J462" s="252">
        <f>ROUND(I462*H462,2)</f>
        <v>0</v>
      </c>
      <c r="K462" s="248" t="s">
        <v>176</v>
      </c>
      <c r="L462" s="45"/>
      <c r="M462" s="253" t="s">
        <v>1</v>
      </c>
      <c r="N462" s="254" t="s">
        <v>48</v>
      </c>
      <c r="O462" s="92"/>
      <c r="P462" s="255">
        <f>O462*H462</f>
        <v>0</v>
      </c>
      <c r="Q462" s="255">
        <v>0.0006</v>
      </c>
      <c r="R462" s="255">
        <f>Q462*H462</f>
        <v>0.013499999999999998</v>
      </c>
      <c r="S462" s="255">
        <v>0</v>
      </c>
      <c r="T462" s="256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57" t="s">
        <v>359</v>
      </c>
      <c r="AT462" s="257" t="s">
        <v>172</v>
      </c>
      <c r="AU462" s="257" t="s">
        <v>95</v>
      </c>
      <c r="AY462" s="18" t="s">
        <v>169</v>
      </c>
      <c r="BE462" s="258">
        <f>IF(N462="základní",J462,0)</f>
        <v>0</v>
      </c>
      <c r="BF462" s="258">
        <f>IF(N462="snížená",J462,0)</f>
        <v>0</v>
      </c>
      <c r="BG462" s="258">
        <f>IF(N462="zákl. přenesená",J462,0)</f>
        <v>0</v>
      </c>
      <c r="BH462" s="258">
        <f>IF(N462="sníž. přenesená",J462,0)</f>
        <v>0</v>
      </c>
      <c r="BI462" s="258">
        <f>IF(N462="nulová",J462,0)</f>
        <v>0</v>
      </c>
      <c r="BJ462" s="18" t="s">
        <v>95</v>
      </c>
      <c r="BK462" s="258">
        <f>ROUND(I462*H462,2)</f>
        <v>0</v>
      </c>
      <c r="BL462" s="18" t="s">
        <v>359</v>
      </c>
      <c r="BM462" s="257" t="s">
        <v>2708</v>
      </c>
    </row>
    <row r="463" spans="1:51" s="13" customFormat="1" ht="12">
      <c r="A463" s="13"/>
      <c r="B463" s="259"/>
      <c r="C463" s="260"/>
      <c r="D463" s="261" t="s">
        <v>179</v>
      </c>
      <c r="E463" s="262" t="s">
        <v>1</v>
      </c>
      <c r="F463" s="263" t="s">
        <v>180</v>
      </c>
      <c r="G463" s="260"/>
      <c r="H463" s="262" t="s">
        <v>1</v>
      </c>
      <c r="I463" s="264"/>
      <c r="J463" s="260"/>
      <c r="K463" s="260"/>
      <c r="L463" s="265"/>
      <c r="M463" s="266"/>
      <c r="N463" s="267"/>
      <c r="O463" s="267"/>
      <c r="P463" s="267"/>
      <c r="Q463" s="267"/>
      <c r="R463" s="267"/>
      <c r="S463" s="267"/>
      <c r="T463" s="26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9" t="s">
        <v>179</v>
      </c>
      <c r="AU463" s="269" t="s">
        <v>95</v>
      </c>
      <c r="AV463" s="13" t="s">
        <v>89</v>
      </c>
      <c r="AW463" s="13" t="s">
        <v>35</v>
      </c>
      <c r="AX463" s="13" t="s">
        <v>82</v>
      </c>
      <c r="AY463" s="269" t="s">
        <v>169</v>
      </c>
    </row>
    <row r="464" spans="1:51" s="13" customFormat="1" ht="12">
      <c r="A464" s="13"/>
      <c r="B464" s="259"/>
      <c r="C464" s="260"/>
      <c r="D464" s="261" t="s">
        <v>179</v>
      </c>
      <c r="E464" s="262" t="s">
        <v>1</v>
      </c>
      <c r="F464" s="263" t="s">
        <v>2705</v>
      </c>
      <c r="G464" s="260"/>
      <c r="H464" s="262" t="s">
        <v>1</v>
      </c>
      <c r="I464" s="264"/>
      <c r="J464" s="260"/>
      <c r="K464" s="260"/>
      <c r="L464" s="265"/>
      <c r="M464" s="266"/>
      <c r="N464" s="267"/>
      <c r="O464" s="267"/>
      <c r="P464" s="267"/>
      <c r="Q464" s="267"/>
      <c r="R464" s="267"/>
      <c r="S464" s="267"/>
      <c r="T464" s="26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9" t="s">
        <v>179</v>
      </c>
      <c r="AU464" s="269" t="s">
        <v>95</v>
      </c>
      <c r="AV464" s="13" t="s">
        <v>89</v>
      </c>
      <c r="AW464" s="13" t="s">
        <v>35</v>
      </c>
      <c r="AX464" s="13" t="s">
        <v>82</v>
      </c>
      <c r="AY464" s="269" t="s">
        <v>169</v>
      </c>
    </row>
    <row r="465" spans="1:51" s="14" customFormat="1" ht="12">
      <c r="A465" s="14"/>
      <c r="B465" s="270"/>
      <c r="C465" s="271"/>
      <c r="D465" s="261" t="s">
        <v>179</v>
      </c>
      <c r="E465" s="272" t="s">
        <v>1</v>
      </c>
      <c r="F465" s="273" t="s">
        <v>2653</v>
      </c>
      <c r="G465" s="271"/>
      <c r="H465" s="274">
        <v>22.5</v>
      </c>
      <c r="I465" s="275"/>
      <c r="J465" s="271"/>
      <c r="K465" s="271"/>
      <c r="L465" s="276"/>
      <c r="M465" s="277"/>
      <c r="N465" s="278"/>
      <c r="O465" s="278"/>
      <c r="P465" s="278"/>
      <c r="Q465" s="278"/>
      <c r="R465" s="278"/>
      <c r="S465" s="278"/>
      <c r="T465" s="279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80" t="s">
        <v>179</v>
      </c>
      <c r="AU465" s="280" t="s">
        <v>95</v>
      </c>
      <c r="AV465" s="14" t="s">
        <v>95</v>
      </c>
      <c r="AW465" s="14" t="s">
        <v>35</v>
      </c>
      <c r="AX465" s="14" t="s">
        <v>82</v>
      </c>
      <c r="AY465" s="280" t="s">
        <v>169</v>
      </c>
    </row>
    <row r="466" spans="1:51" s="15" customFormat="1" ht="12">
      <c r="A466" s="15"/>
      <c r="B466" s="281"/>
      <c r="C466" s="282"/>
      <c r="D466" s="261" t="s">
        <v>179</v>
      </c>
      <c r="E466" s="283" t="s">
        <v>1</v>
      </c>
      <c r="F466" s="284" t="s">
        <v>183</v>
      </c>
      <c r="G466" s="282"/>
      <c r="H466" s="285">
        <v>22.5</v>
      </c>
      <c r="I466" s="286"/>
      <c r="J466" s="282"/>
      <c r="K466" s="282"/>
      <c r="L466" s="287"/>
      <c r="M466" s="288"/>
      <c r="N466" s="289"/>
      <c r="O466" s="289"/>
      <c r="P466" s="289"/>
      <c r="Q466" s="289"/>
      <c r="R466" s="289"/>
      <c r="S466" s="289"/>
      <c r="T466" s="290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91" t="s">
        <v>179</v>
      </c>
      <c r="AU466" s="291" t="s">
        <v>95</v>
      </c>
      <c r="AV466" s="15" t="s">
        <v>177</v>
      </c>
      <c r="AW466" s="15" t="s">
        <v>35</v>
      </c>
      <c r="AX466" s="15" t="s">
        <v>89</v>
      </c>
      <c r="AY466" s="291" t="s">
        <v>169</v>
      </c>
    </row>
    <row r="467" spans="1:65" s="2" customFormat="1" ht="21.75" customHeight="1">
      <c r="A467" s="39"/>
      <c r="B467" s="40"/>
      <c r="C467" s="246" t="s">
        <v>818</v>
      </c>
      <c r="D467" s="246" t="s">
        <v>172</v>
      </c>
      <c r="E467" s="247" t="s">
        <v>2709</v>
      </c>
      <c r="F467" s="248" t="s">
        <v>2710</v>
      </c>
      <c r="G467" s="249" t="s">
        <v>175</v>
      </c>
      <c r="H467" s="250">
        <v>22.5</v>
      </c>
      <c r="I467" s="251"/>
      <c r="J467" s="252">
        <f>ROUND(I467*H467,2)</f>
        <v>0</v>
      </c>
      <c r="K467" s="248" t="s">
        <v>176</v>
      </c>
      <c r="L467" s="45"/>
      <c r="M467" s="253" t="s">
        <v>1</v>
      </c>
      <c r="N467" s="254" t="s">
        <v>48</v>
      </c>
      <c r="O467" s="92"/>
      <c r="P467" s="255">
        <f>O467*H467</f>
        <v>0</v>
      </c>
      <c r="Q467" s="255">
        <v>0.0015</v>
      </c>
      <c r="R467" s="255">
        <f>Q467*H467</f>
        <v>0.03375</v>
      </c>
      <c r="S467" s="255">
        <v>0</v>
      </c>
      <c r="T467" s="256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57" t="s">
        <v>359</v>
      </c>
      <c r="AT467" s="257" t="s">
        <v>172</v>
      </c>
      <c r="AU467" s="257" t="s">
        <v>95</v>
      </c>
      <c r="AY467" s="18" t="s">
        <v>169</v>
      </c>
      <c r="BE467" s="258">
        <f>IF(N467="základní",J467,0)</f>
        <v>0</v>
      </c>
      <c r="BF467" s="258">
        <f>IF(N467="snížená",J467,0)</f>
        <v>0</v>
      </c>
      <c r="BG467" s="258">
        <f>IF(N467="zákl. přenesená",J467,0)</f>
        <v>0</v>
      </c>
      <c r="BH467" s="258">
        <f>IF(N467="sníž. přenesená",J467,0)</f>
        <v>0</v>
      </c>
      <c r="BI467" s="258">
        <f>IF(N467="nulová",J467,0)</f>
        <v>0</v>
      </c>
      <c r="BJ467" s="18" t="s">
        <v>95</v>
      </c>
      <c r="BK467" s="258">
        <f>ROUND(I467*H467,2)</f>
        <v>0</v>
      </c>
      <c r="BL467" s="18" t="s">
        <v>359</v>
      </c>
      <c r="BM467" s="257" t="s">
        <v>2711</v>
      </c>
    </row>
    <row r="468" spans="1:51" s="13" customFormat="1" ht="12">
      <c r="A468" s="13"/>
      <c r="B468" s="259"/>
      <c r="C468" s="260"/>
      <c r="D468" s="261" t="s">
        <v>179</v>
      </c>
      <c r="E468" s="262" t="s">
        <v>1</v>
      </c>
      <c r="F468" s="263" t="s">
        <v>180</v>
      </c>
      <c r="G468" s="260"/>
      <c r="H468" s="262" t="s">
        <v>1</v>
      </c>
      <c r="I468" s="264"/>
      <c r="J468" s="260"/>
      <c r="K468" s="260"/>
      <c r="L468" s="265"/>
      <c r="M468" s="266"/>
      <c r="N468" s="267"/>
      <c r="O468" s="267"/>
      <c r="P468" s="267"/>
      <c r="Q468" s="267"/>
      <c r="R468" s="267"/>
      <c r="S468" s="267"/>
      <c r="T468" s="26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9" t="s">
        <v>179</v>
      </c>
      <c r="AU468" s="269" t="s">
        <v>95</v>
      </c>
      <c r="AV468" s="13" t="s">
        <v>89</v>
      </c>
      <c r="AW468" s="13" t="s">
        <v>35</v>
      </c>
      <c r="AX468" s="13" t="s">
        <v>82</v>
      </c>
      <c r="AY468" s="269" t="s">
        <v>169</v>
      </c>
    </row>
    <row r="469" spans="1:51" s="13" customFormat="1" ht="12">
      <c r="A469" s="13"/>
      <c r="B469" s="259"/>
      <c r="C469" s="260"/>
      <c r="D469" s="261" t="s">
        <v>179</v>
      </c>
      <c r="E469" s="262" t="s">
        <v>1</v>
      </c>
      <c r="F469" s="263" t="s">
        <v>2705</v>
      </c>
      <c r="G469" s="260"/>
      <c r="H469" s="262" t="s">
        <v>1</v>
      </c>
      <c r="I469" s="264"/>
      <c r="J469" s="260"/>
      <c r="K469" s="260"/>
      <c r="L469" s="265"/>
      <c r="M469" s="266"/>
      <c r="N469" s="267"/>
      <c r="O469" s="267"/>
      <c r="P469" s="267"/>
      <c r="Q469" s="267"/>
      <c r="R469" s="267"/>
      <c r="S469" s="267"/>
      <c r="T469" s="26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9" t="s">
        <v>179</v>
      </c>
      <c r="AU469" s="269" t="s">
        <v>95</v>
      </c>
      <c r="AV469" s="13" t="s">
        <v>89</v>
      </c>
      <c r="AW469" s="13" t="s">
        <v>35</v>
      </c>
      <c r="AX469" s="13" t="s">
        <v>82</v>
      </c>
      <c r="AY469" s="269" t="s">
        <v>169</v>
      </c>
    </row>
    <row r="470" spans="1:51" s="14" customFormat="1" ht="12">
      <c r="A470" s="14"/>
      <c r="B470" s="270"/>
      <c r="C470" s="271"/>
      <c r="D470" s="261" t="s">
        <v>179</v>
      </c>
      <c r="E470" s="272" t="s">
        <v>1</v>
      </c>
      <c r="F470" s="273" t="s">
        <v>2653</v>
      </c>
      <c r="G470" s="271"/>
      <c r="H470" s="274">
        <v>22.5</v>
      </c>
      <c r="I470" s="275"/>
      <c r="J470" s="271"/>
      <c r="K470" s="271"/>
      <c r="L470" s="276"/>
      <c r="M470" s="277"/>
      <c r="N470" s="278"/>
      <c r="O470" s="278"/>
      <c r="P470" s="278"/>
      <c r="Q470" s="278"/>
      <c r="R470" s="278"/>
      <c r="S470" s="278"/>
      <c r="T470" s="27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80" t="s">
        <v>179</v>
      </c>
      <c r="AU470" s="280" t="s">
        <v>95</v>
      </c>
      <c r="AV470" s="14" t="s">
        <v>95</v>
      </c>
      <c r="AW470" s="14" t="s">
        <v>35</v>
      </c>
      <c r="AX470" s="14" t="s">
        <v>82</v>
      </c>
      <c r="AY470" s="280" t="s">
        <v>169</v>
      </c>
    </row>
    <row r="471" spans="1:51" s="15" customFormat="1" ht="12">
      <c r="A471" s="15"/>
      <c r="B471" s="281"/>
      <c r="C471" s="282"/>
      <c r="D471" s="261" t="s">
        <v>179</v>
      </c>
      <c r="E471" s="283" t="s">
        <v>1</v>
      </c>
      <c r="F471" s="284" t="s">
        <v>183</v>
      </c>
      <c r="G471" s="282"/>
      <c r="H471" s="285">
        <v>22.5</v>
      </c>
      <c r="I471" s="286"/>
      <c r="J471" s="282"/>
      <c r="K471" s="282"/>
      <c r="L471" s="287"/>
      <c r="M471" s="288"/>
      <c r="N471" s="289"/>
      <c r="O471" s="289"/>
      <c r="P471" s="289"/>
      <c r="Q471" s="289"/>
      <c r="R471" s="289"/>
      <c r="S471" s="289"/>
      <c r="T471" s="290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91" t="s">
        <v>179</v>
      </c>
      <c r="AU471" s="291" t="s">
        <v>95</v>
      </c>
      <c r="AV471" s="15" t="s">
        <v>177</v>
      </c>
      <c r="AW471" s="15" t="s">
        <v>35</v>
      </c>
      <c r="AX471" s="15" t="s">
        <v>89</v>
      </c>
      <c r="AY471" s="291" t="s">
        <v>169</v>
      </c>
    </row>
    <row r="472" spans="1:65" s="2" customFormat="1" ht="21.75" customHeight="1">
      <c r="A472" s="39"/>
      <c r="B472" s="40"/>
      <c r="C472" s="246" t="s">
        <v>824</v>
      </c>
      <c r="D472" s="246" t="s">
        <v>172</v>
      </c>
      <c r="E472" s="247" t="s">
        <v>2712</v>
      </c>
      <c r="F472" s="248" t="s">
        <v>2713</v>
      </c>
      <c r="G472" s="249" t="s">
        <v>337</v>
      </c>
      <c r="H472" s="250">
        <v>30.875</v>
      </c>
      <c r="I472" s="251"/>
      <c r="J472" s="252">
        <f>ROUND(I472*H472,2)</f>
        <v>0</v>
      </c>
      <c r="K472" s="248" t="s">
        <v>176</v>
      </c>
      <c r="L472" s="45"/>
      <c r="M472" s="253" t="s">
        <v>1</v>
      </c>
      <c r="N472" s="254" t="s">
        <v>48</v>
      </c>
      <c r="O472" s="92"/>
      <c r="P472" s="255">
        <f>O472*H472</f>
        <v>0</v>
      </c>
      <c r="Q472" s="255">
        <v>0</v>
      </c>
      <c r="R472" s="255">
        <f>Q472*H472</f>
        <v>0</v>
      </c>
      <c r="S472" s="255">
        <v>0</v>
      </c>
      <c r="T472" s="256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57" t="s">
        <v>359</v>
      </c>
      <c r="AT472" s="257" t="s">
        <v>172</v>
      </c>
      <c r="AU472" s="257" t="s">
        <v>95</v>
      </c>
      <c r="AY472" s="18" t="s">
        <v>169</v>
      </c>
      <c r="BE472" s="258">
        <f>IF(N472="základní",J472,0)</f>
        <v>0</v>
      </c>
      <c r="BF472" s="258">
        <f>IF(N472="snížená",J472,0)</f>
        <v>0</v>
      </c>
      <c r="BG472" s="258">
        <f>IF(N472="zákl. přenesená",J472,0)</f>
        <v>0</v>
      </c>
      <c r="BH472" s="258">
        <f>IF(N472="sníž. přenesená",J472,0)</f>
        <v>0</v>
      </c>
      <c r="BI472" s="258">
        <f>IF(N472="nulová",J472,0)</f>
        <v>0</v>
      </c>
      <c r="BJ472" s="18" t="s">
        <v>95</v>
      </c>
      <c r="BK472" s="258">
        <f>ROUND(I472*H472,2)</f>
        <v>0</v>
      </c>
      <c r="BL472" s="18" t="s">
        <v>359</v>
      </c>
      <c r="BM472" s="257" t="s">
        <v>2714</v>
      </c>
    </row>
    <row r="473" spans="1:51" s="13" customFormat="1" ht="12">
      <c r="A473" s="13"/>
      <c r="B473" s="259"/>
      <c r="C473" s="260"/>
      <c r="D473" s="261" t="s">
        <v>179</v>
      </c>
      <c r="E473" s="262" t="s">
        <v>1</v>
      </c>
      <c r="F473" s="263" t="s">
        <v>180</v>
      </c>
      <c r="G473" s="260"/>
      <c r="H473" s="262" t="s">
        <v>1</v>
      </c>
      <c r="I473" s="264"/>
      <c r="J473" s="260"/>
      <c r="K473" s="260"/>
      <c r="L473" s="265"/>
      <c r="M473" s="266"/>
      <c r="N473" s="267"/>
      <c r="O473" s="267"/>
      <c r="P473" s="267"/>
      <c r="Q473" s="267"/>
      <c r="R473" s="267"/>
      <c r="S473" s="267"/>
      <c r="T473" s="26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9" t="s">
        <v>179</v>
      </c>
      <c r="AU473" s="269" t="s">
        <v>95</v>
      </c>
      <c r="AV473" s="13" t="s">
        <v>89</v>
      </c>
      <c r="AW473" s="13" t="s">
        <v>35</v>
      </c>
      <c r="AX473" s="13" t="s">
        <v>82</v>
      </c>
      <c r="AY473" s="269" t="s">
        <v>169</v>
      </c>
    </row>
    <row r="474" spans="1:51" s="13" customFormat="1" ht="12">
      <c r="A474" s="13"/>
      <c r="B474" s="259"/>
      <c r="C474" s="260"/>
      <c r="D474" s="261" t="s">
        <v>179</v>
      </c>
      <c r="E474" s="262" t="s">
        <v>1</v>
      </c>
      <c r="F474" s="263" t="s">
        <v>2715</v>
      </c>
      <c r="G474" s="260"/>
      <c r="H474" s="262" t="s">
        <v>1</v>
      </c>
      <c r="I474" s="264"/>
      <c r="J474" s="260"/>
      <c r="K474" s="260"/>
      <c r="L474" s="265"/>
      <c r="M474" s="266"/>
      <c r="N474" s="267"/>
      <c r="O474" s="267"/>
      <c r="P474" s="267"/>
      <c r="Q474" s="267"/>
      <c r="R474" s="267"/>
      <c r="S474" s="267"/>
      <c r="T474" s="26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9" t="s">
        <v>179</v>
      </c>
      <c r="AU474" s="269" t="s">
        <v>95</v>
      </c>
      <c r="AV474" s="13" t="s">
        <v>89</v>
      </c>
      <c r="AW474" s="13" t="s">
        <v>35</v>
      </c>
      <c r="AX474" s="13" t="s">
        <v>82</v>
      </c>
      <c r="AY474" s="269" t="s">
        <v>169</v>
      </c>
    </row>
    <row r="475" spans="1:51" s="14" customFormat="1" ht="12">
      <c r="A475" s="14"/>
      <c r="B475" s="270"/>
      <c r="C475" s="271"/>
      <c r="D475" s="261" t="s">
        <v>179</v>
      </c>
      <c r="E475" s="272" t="s">
        <v>1</v>
      </c>
      <c r="F475" s="273" t="s">
        <v>2644</v>
      </c>
      <c r="G475" s="271"/>
      <c r="H475" s="274">
        <v>30.875</v>
      </c>
      <c r="I475" s="275"/>
      <c r="J475" s="271"/>
      <c r="K475" s="271"/>
      <c r="L475" s="276"/>
      <c r="M475" s="277"/>
      <c r="N475" s="278"/>
      <c r="O475" s="278"/>
      <c r="P475" s="278"/>
      <c r="Q475" s="278"/>
      <c r="R475" s="278"/>
      <c r="S475" s="278"/>
      <c r="T475" s="279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80" t="s">
        <v>179</v>
      </c>
      <c r="AU475" s="280" t="s">
        <v>95</v>
      </c>
      <c r="AV475" s="14" t="s">
        <v>95</v>
      </c>
      <c r="AW475" s="14" t="s">
        <v>35</v>
      </c>
      <c r="AX475" s="14" t="s">
        <v>82</v>
      </c>
      <c r="AY475" s="280" t="s">
        <v>169</v>
      </c>
    </row>
    <row r="476" spans="1:51" s="15" customFormat="1" ht="12">
      <c r="A476" s="15"/>
      <c r="B476" s="281"/>
      <c r="C476" s="282"/>
      <c r="D476" s="261" t="s">
        <v>179</v>
      </c>
      <c r="E476" s="283" t="s">
        <v>1</v>
      </c>
      <c r="F476" s="284" t="s">
        <v>183</v>
      </c>
      <c r="G476" s="282"/>
      <c r="H476" s="285">
        <v>30.875</v>
      </c>
      <c r="I476" s="286"/>
      <c r="J476" s="282"/>
      <c r="K476" s="282"/>
      <c r="L476" s="287"/>
      <c r="M476" s="288"/>
      <c r="N476" s="289"/>
      <c r="O476" s="289"/>
      <c r="P476" s="289"/>
      <c r="Q476" s="289"/>
      <c r="R476" s="289"/>
      <c r="S476" s="289"/>
      <c r="T476" s="290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91" t="s">
        <v>179</v>
      </c>
      <c r="AU476" s="291" t="s">
        <v>95</v>
      </c>
      <c r="AV476" s="15" t="s">
        <v>177</v>
      </c>
      <c r="AW476" s="15" t="s">
        <v>35</v>
      </c>
      <c r="AX476" s="15" t="s">
        <v>89</v>
      </c>
      <c r="AY476" s="291" t="s">
        <v>169</v>
      </c>
    </row>
    <row r="477" spans="1:65" s="2" customFormat="1" ht="44.25" customHeight="1">
      <c r="A477" s="39"/>
      <c r="B477" s="40"/>
      <c r="C477" s="246" t="s">
        <v>830</v>
      </c>
      <c r="D477" s="246" t="s">
        <v>172</v>
      </c>
      <c r="E477" s="247" t="s">
        <v>2716</v>
      </c>
      <c r="F477" s="248" t="s">
        <v>2717</v>
      </c>
      <c r="G477" s="249" t="s">
        <v>337</v>
      </c>
      <c r="H477" s="250">
        <v>3.375</v>
      </c>
      <c r="I477" s="251"/>
      <c r="J477" s="252">
        <f>ROUND(I477*H477,2)</f>
        <v>0</v>
      </c>
      <c r="K477" s="248" t="s">
        <v>176</v>
      </c>
      <c r="L477" s="45"/>
      <c r="M477" s="253" t="s">
        <v>1</v>
      </c>
      <c r="N477" s="254" t="s">
        <v>48</v>
      </c>
      <c r="O477" s="92"/>
      <c r="P477" s="255">
        <f>O477*H477</f>
        <v>0</v>
      </c>
      <c r="Q477" s="255">
        <v>0</v>
      </c>
      <c r="R477" s="255">
        <f>Q477*H477</f>
        <v>0</v>
      </c>
      <c r="S477" s="255">
        <v>0</v>
      </c>
      <c r="T477" s="256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57" t="s">
        <v>359</v>
      </c>
      <c r="AT477" s="257" t="s">
        <v>172</v>
      </c>
      <c r="AU477" s="257" t="s">
        <v>95</v>
      </c>
      <c r="AY477" s="18" t="s">
        <v>169</v>
      </c>
      <c r="BE477" s="258">
        <f>IF(N477="základní",J477,0)</f>
        <v>0</v>
      </c>
      <c r="BF477" s="258">
        <f>IF(N477="snížená",J477,0)</f>
        <v>0</v>
      </c>
      <c r="BG477" s="258">
        <f>IF(N477="zákl. přenesená",J477,0)</f>
        <v>0</v>
      </c>
      <c r="BH477" s="258">
        <f>IF(N477="sníž. přenesená",J477,0)</f>
        <v>0</v>
      </c>
      <c r="BI477" s="258">
        <f>IF(N477="nulová",J477,0)</f>
        <v>0</v>
      </c>
      <c r="BJ477" s="18" t="s">
        <v>95</v>
      </c>
      <c r="BK477" s="258">
        <f>ROUND(I477*H477,2)</f>
        <v>0</v>
      </c>
      <c r="BL477" s="18" t="s">
        <v>359</v>
      </c>
      <c r="BM477" s="257" t="s">
        <v>2718</v>
      </c>
    </row>
    <row r="478" spans="1:51" s="13" customFormat="1" ht="12">
      <c r="A478" s="13"/>
      <c r="B478" s="259"/>
      <c r="C478" s="260"/>
      <c r="D478" s="261" t="s">
        <v>179</v>
      </c>
      <c r="E478" s="262" t="s">
        <v>1</v>
      </c>
      <c r="F478" s="263" t="s">
        <v>180</v>
      </c>
      <c r="G478" s="260"/>
      <c r="H478" s="262" t="s">
        <v>1</v>
      </c>
      <c r="I478" s="264"/>
      <c r="J478" s="260"/>
      <c r="K478" s="260"/>
      <c r="L478" s="265"/>
      <c r="M478" s="266"/>
      <c r="N478" s="267"/>
      <c r="O478" s="267"/>
      <c r="P478" s="267"/>
      <c r="Q478" s="267"/>
      <c r="R478" s="267"/>
      <c r="S478" s="267"/>
      <c r="T478" s="26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9" t="s">
        <v>179</v>
      </c>
      <c r="AU478" s="269" t="s">
        <v>95</v>
      </c>
      <c r="AV478" s="13" t="s">
        <v>89</v>
      </c>
      <c r="AW478" s="13" t="s">
        <v>35</v>
      </c>
      <c r="AX478" s="13" t="s">
        <v>82</v>
      </c>
      <c r="AY478" s="269" t="s">
        <v>169</v>
      </c>
    </row>
    <row r="479" spans="1:51" s="13" customFormat="1" ht="12">
      <c r="A479" s="13"/>
      <c r="B479" s="259"/>
      <c r="C479" s="260"/>
      <c r="D479" s="261" t="s">
        <v>179</v>
      </c>
      <c r="E479" s="262" t="s">
        <v>1</v>
      </c>
      <c r="F479" s="263" t="s">
        <v>2719</v>
      </c>
      <c r="G479" s="260"/>
      <c r="H479" s="262" t="s">
        <v>1</v>
      </c>
      <c r="I479" s="264"/>
      <c r="J479" s="260"/>
      <c r="K479" s="260"/>
      <c r="L479" s="265"/>
      <c r="M479" s="266"/>
      <c r="N479" s="267"/>
      <c r="O479" s="267"/>
      <c r="P479" s="267"/>
      <c r="Q479" s="267"/>
      <c r="R479" s="267"/>
      <c r="S479" s="267"/>
      <c r="T479" s="26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9" t="s">
        <v>179</v>
      </c>
      <c r="AU479" s="269" t="s">
        <v>95</v>
      </c>
      <c r="AV479" s="13" t="s">
        <v>89</v>
      </c>
      <c r="AW479" s="13" t="s">
        <v>35</v>
      </c>
      <c r="AX479" s="13" t="s">
        <v>82</v>
      </c>
      <c r="AY479" s="269" t="s">
        <v>169</v>
      </c>
    </row>
    <row r="480" spans="1:51" s="14" customFormat="1" ht="12">
      <c r="A480" s="14"/>
      <c r="B480" s="270"/>
      <c r="C480" s="271"/>
      <c r="D480" s="261" t="s">
        <v>179</v>
      </c>
      <c r="E480" s="272" t="s">
        <v>1</v>
      </c>
      <c r="F480" s="273" t="s">
        <v>2689</v>
      </c>
      <c r="G480" s="271"/>
      <c r="H480" s="274">
        <v>3.375</v>
      </c>
      <c r="I480" s="275"/>
      <c r="J480" s="271"/>
      <c r="K480" s="271"/>
      <c r="L480" s="276"/>
      <c r="M480" s="277"/>
      <c r="N480" s="278"/>
      <c r="O480" s="278"/>
      <c r="P480" s="278"/>
      <c r="Q480" s="278"/>
      <c r="R480" s="278"/>
      <c r="S480" s="278"/>
      <c r="T480" s="27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80" t="s">
        <v>179</v>
      </c>
      <c r="AU480" s="280" t="s">
        <v>95</v>
      </c>
      <c r="AV480" s="14" t="s">
        <v>95</v>
      </c>
      <c r="AW480" s="14" t="s">
        <v>35</v>
      </c>
      <c r="AX480" s="14" t="s">
        <v>82</v>
      </c>
      <c r="AY480" s="280" t="s">
        <v>169</v>
      </c>
    </row>
    <row r="481" spans="1:51" s="15" customFormat="1" ht="12">
      <c r="A481" s="15"/>
      <c r="B481" s="281"/>
      <c r="C481" s="282"/>
      <c r="D481" s="261" t="s">
        <v>179</v>
      </c>
      <c r="E481" s="283" t="s">
        <v>1</v>
      </c>
      <c r="F481" s="284" t="s">
        <v>183</v>
      </c>
      <c r="G481" s="282"/>
      <c r="H481" s="285">
        <v>3.375</v>
      </c>
      <c r="I481" s="286"/>
      <c r="J481" s="282"/>
      <c r="K481" s="282"/>
      <c r="L481" s="287"/>
      <c r="M481" s="288"/>
      <c r="N481" s="289"/>
      <c r="O481" s="289"/>
      <c r="P481" s="289"/>
      <c r="Q481" s="289"/>
      <c r="R481" s="289"/>
      <c r="S481" s="289"/>
      <c r="T481" s="290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91" t="s">
        <v>179</v>
      </c>
      <c r="AU481" s="291" t="s">
        <v>95</v>
      </c>
      <c r="AV481" s="15" t="s">
        <v>177</v>
      </c>
      <c r="AW481" s="15" t="s">
        <v>35</v>
      </c>
      <c r="AX481" s="15" t="s">
        <v>89</v>
      </c>
      <c r="AY481" s="291" t="s">
        <v>169</v>
      </c>
    </row>
    <row r="482" spans="1:65" s="2" customFormat="1" ht="21.75" customHeight="1">
      <c r="A482" s="39"/>
      <c r="B482" s="40"/>
      <c r="C482" s="307" t="s">
        <v>835</v>
      </c>
      <c r="D482" s="307" t="s">
        <v>659</v>
      </c>
      <c r="E482" s="308" t="s">
        <v>2720</v>
      </c>
      <c r="F482" s="309" t="s">
        <v>2721</v>
      </c>
      <c r="G482" s="310" t="s">
        <v>337</v>
      </c>
      <c r="H482" s="311">
        <v>37.675</v>
      </c>
      <c r="I482" s="312"/>
      <c r="J482" s="313">
        <f>ROUND(I482*H482,2)</f>
        <v>0</v>
      </c>
      <c r="K482" s="309" t="s">
        <v>176</v>
      </c>
      <c r="L482" s="314"/>
      <c r="M482" s="315" t="s">
        <v>1</v>
      </c>
      <c r="N482" s="316" t="s">
        <v>48</v>
      </c>
      <c r="O482" s="92"/>
      <c r="P482" s="255">
        <f>O482*H482</f>
        <v>0</v>
      </c>
      <c r="Q482" s="255">
        <v>0.0003</v>
      </c>
      <c r="R482" s="255">
        <f>Q482*H482</f>
        <v>0.011302499999999998</v>
      </c>
      <c r="S482" s="255">
        <v>0</v>
      </c>
      <c r="T482" s="256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57" t="s">
        <v>467</v>
      </c>
      <c r="AT482" s="257" t="s">
        <v>659</v>
      </c>
      <c r="AU482" s="257" t="s">
        <v>95</v>
      </c>
      <c r="AY482" s="18" t="s">
        <v>169</v>
      </c>
      <c r="BE482" s="258">
        <f>IF(N482="základní",J482,0)</f>
        <v>0</v>
      </c>
      <c r="BF482" s="258">
        <f>IF(N482="snížená",J482,0)</f>
        <v>0</v>
      </c>
      <c r="BG482" s="258">
        <f>IF(N482="zákl. přenesená",J482,0)</f>
        <v>0</v>
      </c>
      <c r="BH482" s="258">
        <f>IF(N482="sníž. přenesená",J482,0)</f>
        <v>0</v>
      </c>
      <c r="BI482" s="258">
        <f>IF(N482="nulová",J482,0)</f>
        <v>0</v>
      </c>
      <c r="BJ482" s="18" t="s">
        <v>95</v>
      </c>
      <c r="BK482" s="258">
        <f>ROUND(I482*H482,2)</f>
        <v>0</v>
      </c>
      <c r="BL482" s="18" t="s">
        <v>359</v>
      </c>
      <c r="BM482" s="257" t="s">
        <v>2722</v>
      </c>
    </row>
    <row r="483" spans="1:51" s="14" customFormat="1" ht="12">
      <c r="A483" s="14"/>
      <c r="B483" s="270"/>
      <c r="C483" s="271"/>
      <c r="D483" s="261" t="s">
        <v>179</v>
      </c>
      <c r="E483" s="271"/>
      <c r="F483" s="273" t="s">
        <v>2723</v>
      </c>
      <c r="G483" s="271"/>
      <c r="H483" s="274">
        <v>37.675</v>
      </c>
      <c r="I483" s="275"/>
      <c r="J483" s="271"/>
      <c r="K483" s="271"/>
      <c r="L483" s="276"/>
      <c r="M483" s="277"/>
      <c r="N483" s="278"/>
      <c r="O483" s="278"/>
      <c r="P483" s="278"/>
      <c r="Q483" s="278"/>
      <c r="R483" s="278"/>
      <c r="S483" s="278"/>
      <c r="T483" s="279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80" t="s">
        <v>179</v>
      </c>
      <c r="AU483" s="280" t="s">
        <v>95</v>
      </c>
      <c r="AV483" s="14" t="s">
        <v>95</v>
      </c>
      <c r="AW483" s="14" t="s">
        <v>4</v>
      </c>
      <c r="AX483" s="14" t="s">
        <v>89</v>
      </c>
      <c r="AY483" s="280" t="s">
        <v>169</v>
      </c>
    </row>
    <row r="484" spans="1:65" s="2" customFormat="1" ht="33" customHeight="1">
      <c r="A484" s="39"/>
      <c r="B484" s="40"/>
      <c r="C484" s="246" t="s">
        <v>839</v>
      </c>
      <c r="D484" s="246" t="s">
        <v>172</v>
      </c>
      <c r="E484" s="247" t="s">
        <v>2724</v>
      </c>
      <c r="F484" s="248" t="s">
        <v>2725</v>
      </c>
      <c r="G484" s="249" t="s">
        <v>337</v>
      </c>
      <c r="H484" s="250">
        <v>30.875</v>
      </c>
      <c r="I484" s="251"/>
      <c r="J484" s="252">
        <f>ROUND(I484*H484,2)</f>
        <v>0</v>
      </c>
      <c r="K484" s="248" t="s">
        <v>176</v>
      </c>
      <c r="L484" s="45"/>
      <c r="M484" s="253" t="s">
        <v>1</v>
      </c>
      <c r="N484" s="254" t="s">
        <v>48</v>
      </c>
      <c r="O484" s="92"/>
      <c r="P484" s="255">
        <f>O484*H484</f>
        <v>0</v>
      </c>
      <c r="Q484" s="255">
        <v>0</v>
      </c>
      <c r="R484" s="255">
        <f>Q484*H484</f>
        <v>0</v>
      </c>
      <c r="S484" s="255">
        <v>0</v>
      </c>
      <c r="T484" s="256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57" t="s">
        <v>359</v>
      </c>
      <c r="AT484" s="257" t="s">
        <v>172</v>
      </c>
      <c r="AU484" s="257" t="s">
        <v>95</v>
      </c>
      <c r="AY484" s="18" t="s">
        <v>169</v>
      </c>
      <c r="BE484" s="258">
        <f>IF(N484="základní",J484,0)</f>
        <v>0</v>
      </c>
      <c r="BF484" s="258">
        <f>IF(N484="snížená",J484,0)</f>
        <v>0</v>
      </c>
      <c r="BG484" s="258">
        <f>IF(N484="zákl. přenesená",J484,0)</f>
        <v>0</v>
      </c>
      <c r="BH484" s="258">
        <f>IF(N484="sníž. přenesená",J484,0)</f>
        <v>0</v>
      </c>
      <c r="BI484" s="258">
        <f>IF(N484="nulová",J484,0)</f>
        <v>0</v>
      </c>
      <c r="BJ484" s="18" t="s">
        <v>95</v>
      </c>
      <c r="BK484" s="258">
        <f>ROUND(I484*H484,2)</f>
        <v>0</v>
      </c>
      <c r="BL484" s="18" t="s">
        <v>359</v>
      </c>
      <c r="BM484" s="257" t="s">
        <v>2726</v>
      </c>
    </row>
    <row r="485" spans="1:51" s="13" customFormat="1" ht="12">
      <c r="A485" s="13"/>
      <c r="B485" s="259"/>
      <c r="C485" s="260"/>
      <c r="D485" s="261" t="s">
        <v>179</v>
      </c>
      <c r="E485" s="262" t="s">
        <v>1</v>
      </c>
      <c r="F485" s="263" t="s">
        <v>180</v>
      </c>
      <c r="G485" s="260"/>
      <c r="H485" s="262" t="s">
        <v>1</v>
      </c>
      <c r="I485" s="264"/>
      <c r="J485" s="260"/>
      <c r="K485" s="260"/>
      <c r="L485" s="265"/>
      <c r="M485" s="266"/>
      <c r="N485" s="267"/>
      <c r="O485" s="267"/>
      <c r="P485" s="267"/>
      <c r="Q485" s="267"/>
      <c r="R485" s="267"/>
      <c r="S485" s="267"/>
      <c r="T485" s="26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9" t="s">
        <v>179</v>
      </c>
      <c r="AU485" s="269" t="s">
        <v>95</v>
      </c>
      <c r="AV485" s="13" t="s">
        <v>89</v>
      </c>
      <c r="AW485" s="13" t="s">
        <v>35</v>
      </c>
      <c r="AX485" s="13" t="s">
        <v>82</v>
      </c>
      <c r="AY485" s="269" t="s">
        <v>169</v>
      </c>
    </row>
    <row r="486" spans="1:51" s="13" customFormat="1" ht="12">
      <c r="A486" s="13"/>
      <c r="B486" s="259"/>
      <c r="C486" s="260"/>
      <c r="D486" s="261" t="s">
        <v>179</v>
      </c>
      <c r="E486" s="262" t="s">
        <v>1</v>
      </c>
      <c r="F486" s="263" t="s">
        <v>2727</v>
      </c>
      <c r="G486" s="260"/>
      <c r="H486" s="262" t="s">
        <v>1</v>
      </c>
      <c r="I486" s="264"/>
      <c r="J486" s="260"/>
      <c r="K486" s="260"/>
      <c r="L486" s="265"/>
      <c r="M486" s="266"/>
      <c r="N486" s="267"/>
      <c r="O486" s="267"/>
      <c r="P486" s="267"/>
      <c r="Q486" s="267"/>
      <c r="R486" s="267"/>
      <c r="S486" s="267"/>
      <c r="T486" s="26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9" t="s">
        <v>179</v>
      </c>
      <c r="AU486" s="269" t="s">
        <v>95</v>
      </c>
      <c r="AV486" s="13" t="s">
        <v>89</v>
      </c>
      <c r="AW486" s="13" t="s">
        <v>35</v>
      </c>
      <c r="AX486" s="13" t="s">
        <v>82</v>
      </c>
      <c r="AY486" s="269" t="s">
        <v>169</v>
      </c>
    </row>
    <row r="487" spans="1:51" s="14" customFormat="1" ht="12">
      <c r="A487" s="14"/>
      <c r="B487" s="270"/>
      <c r="C487" s="271"/>
      <c r="D487" s="261" t="s">
        <v>179</v>
      </c>
      <c r="E487" s="272" t="s">
        <v>1</v>
      </c>
      <c r="F487" s="273" t="s">
        <v>2644</v>
      </c>
      <c r="G487" s="271"/>
      <c r="H487" s="274">
        <v>30.875</v>
      </c>
      <c r="I487" s="275"/>
      <c r="J487" s="271"/>
      <c r="K487" s="271"/>
      <c r="L487" s="276"/>
      <c r="M487" s="277"/>
      <c r="N487" s="278"/>
      <c r="O487" s="278"/>
      <c r="P487" s="278"/>
      <c r="Q487" s="278"/>
      <c r="R487" s="278"/>
      <c r="S487" s="278"/>
      <c r="T487" s="279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80" t="s">
        <v>179</v>
      </c>
      <c r="AU487" s="280" t="s">
        <v>95</v>
      </c>
      <c r="AV487" s="14" t="s">
        <v>95</v>
      </c>
      <c r="AW487" s="14" t="s">
        <v>35</v>
      </c>
      <c r="AX487" s="14" t="s">
        <v>82</v>
      </c>
      <c r="AY487" s="280" t="s">
        <v>169</v>
      </c>
    </row>
    <row r="488" spans="1:51" s="15" customFormat="1" ht="12">
      <c r="A488" s="15"/>
      <c r="B488" s="281"/>
      <c r="C488" s="282"/>
      <c r="D488" s="261" t="s">
        <v>179</v>
      </c>
      <c r="E488" s="283" t="s">
        <v>1</v>
      </c>
      <c r="F488" s="284" t="s">
        <v>183</v>
      </c>
      <c r="G488" s="282"/>
      <c r="H488" s="285">
        <v>30.875</v>
      </c>
      <c r="I488" s="286"/>
      <c r="J488" s="282"/>
      <c r="K488" s="282"/>
      <c r="L488" s="287"/>
      <c r="M488" s="288"/>
      <c r="N488" s="289"/>
      <c r="O488" s="289"/>
      <c r="P488" s="289"/>
      <c r="Q488" s="289"/>
      <c r="R488" s="289"/>
      <c r="S488" s="289"/>
      <c r="T488" s="290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91" t="s">
        <v>179</v>
      </c>
      <c r="AU488" s="291" t="s">
        <v>95</v>
      </c>
      <c r="AV488" s="15" t="s">
        <v>177</v>
      </c>
      <c r="AW488" s="15" t="s">
        <v>35</v>
      </c>
      <c r="AX488" s="15" t="s">
        <v>89</v>
      </c>
      <c r="AY488" s="291" t="s">
        <v>169</v>
      </c>
    </row>
    <row r="489" spans="1:65" s="2" customFormat="1" ht="33" customHeight="1">
      <c r="A489" s="39"/>
      <c r="B489" s="40"/>
      <c r="C489" s="246" t="s">
        <v>844</v>
      </c>
      <c r="D489" s="246" t="s">
        <v>172</v>
      </c>
      <c r="E489" s="247" t="s">
        <v>2728</v>
      </c>
      <c r="F489" s="248" t="s">
        <v>2729</v>
      </c>
      <c r="G489" s="249" t="s">
        <v>175</v>
      </c>
      <c r="H489" s="250">
        <v>46.312</v>
      </c>
      <c r="I489" s="251"/>
      <c r="J489" s="252">
        <f>ROUND(I489*H489,2)</f>
        <v>0</v>
      </c>
      <c r="K489" s="248" t="s">
        <v>176</v>
      </c>
      <c r="L489" s="45"/>
      <c r="M489" s="253" t="s">
        <v>1</v>
      </c>
      <c r="N489" s="254" t="s">
        <v>48</v>
      </c>
      <c r="O489" s="92"/>
      <c r="P489" s="255">
        <f>O489*H489</f>
        <v>0</v>
      </c>
      <c r="Q489" s="255">
        <v>0</v>
      </c>
      <c r="R489" s="255">
        <f>Q489*H489</f>
        <v>0</v>
      </c>
      <c r="S489" s="255">
        <v>0</v>
      </c>
      <c r="T489" s="256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57" t="s">
        <v>359</v>
      </c>
      <c r="AT489" s="257" t="s">
        <v>172</v>
      </c>
      <c r="AU489" s="257" t="s">
        <v>95</v>
      </c>
      <c r="AY489" s="18" t="s">
        <v>169</v>
      </c>
      <c r="BE489" s="258">
        <f>IF(N489="základní",J489,0)</f>
        <v>0</v>
      </c>
      <c r="BF489" s="258">
        <f>IF(N489="snížená",J489,0)</f>
        <v>0</v>
      </c>
      <c r="BG489" s="258">
        <f>IF(N489="zákl. přenesená",J489,0)</f>
        <v>0</v>
      </c>
      <c r="BH489" s="258">
        <f>IF(N489="sníž. přenesená",J489,0)</f>
        <v>0</v>
      </c>
      <c r="BI489" s="258">
        <f>IF(N489="nulová",J489,0)</f>
        <v>0</v>
      </c>
      <c r="BJ489" s="18" t="s">
        <v>95</v>
      </c>
      <c r="BK489" s="258">
        <f>ROUND(I489*H489,2)</f>
        <v>0</v>
      </c>
      <c r="BL489" s="18" t="s">
        <v>359</v>
      </c>
      <c r="BM489" s="257" t="s">
        <v>2730</v>
      </c>
    </row>
    <row r="490" spans="1:65" s="2" customFormat="1" ht="44.25" customHeight="1">
      <c r="A490" s="39"/>
      <c r="B490" s="40"/>
      <c r="C490" s="246" t="s">
        <v>848</v>
      </c>
      <c r="D490" s="246" t="s">
        <v>172</v>
      </c>
      <c r="E490" s="247" t="s">
        <v>2731</v>
      </c>
      <c r="F490" s="248" t="s">
        <v>2732</v>
      </c>
      <c r="G490" s="249" t="s">
        <v>337</v>
      </c>
      <c r="H490" s="250">
        <v>3.375</v>
      </c>
      <c r="I490" s="251"/>
      <c r="J490" s="252">
        <f>ROUND(I490*H490,2)</f>
        <v>0</v>
      </c>
      <c r="K490" s="248" t="s">
        <v>176</v>
      </c>
      <c r="L490" s="45"/>
      <c r="M490" s="253" t="s">
        <v>1</v>
      </c>
      <c r="N490" s="254" t="s">
        <v>48</v>
      </c>
      <c r="O490" s="92"/>
      <c r="P490" s="255">
        <f>O490*H490</f>
        <v>0</v>
      </c>
      <c r="Q490" s="255">
        <v>3E-05</v>
      </c>
      <c r="R490" s="255">
        <f>Q490*H490</f>
        <v>0.00010125000000000001</v>
      </c>
      <c r="S490" s="255">
        <v>0</v>
      </c>
      <c r="T490" s="256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57" t="s">
        <v>359</v>
      </c>
      <c r="AT490" s="257" t="s">
        <v>172</v>
      </c>
      <c r="AU490" s="257" t="s">
        <v>95</v>
      </c>
      <c r="AY490" s="18" t="s">
        <v>169</v>
      </c>
      <c r="BE490" s="258">
        <f>IF(N490="základní",J490,0)</f>
        <v>0</v>
      </c>
      <c r="BF490" s="258">
        <f>IF(N490="snížená",J490,0)</f>
        <v>0</v>
      </c>
      <c r="BG490" s="258">
        <f>IF(N490="zákl. přenesená",J490,0)</f>
        <v>0</v>
      </c>
      <c r="BH490" s="258">
        <f>IF(N490="sníž. přenesená",J490,0)</f>
        <v>0</v>
      </c>
      <c r="BI490" s="258">
        <f>IF(N490="nulová",J490,0)</f>
        <v>0</v>
      </c>
      <c r="BJ490" s="18" t="s">
        <v>95</v>
      </c>
      <c r="BK490" s="258">
        <f>ROUND(I490*H490,2)</f>
        <v>0</v>
      </c>
      <c r="BL490" s="18" t="s">
        <v>359</v>
      </c>
      <c r="BM490" s="257" t="s">
        <v>2733</v>
      </c>
    </row>
    <row r="491" spans="1:51" s="13" customFormat="1" ht="12">
      <c r="A491" s="13"/>
      <c r="B491" s="259"/>
      <c r="C491" s="260"/>
      <c r="D491" s="261" t="s">
        <v>179</v>
      </c>
      <c r="E491" s="262" t="s">
        <v>1</v>
      </c>
      <c r="F491" s="263" t="s">
        <v>180</v>
      </c>
      <c r="G491" s="260"/>
      <c r="H491" s="262" t="s">
        <v>1</v>
      </c>
      <c r="I491" s="264"/>
      <c r="J491" s="260"/>
      <c r="K491" s="260"/>
      <c r="L491" s="265"/>
      <c r="M491" s="266"/>
      <c r="N491" s="267"/>
      <c r="O491" s="267"/>
      <c r="P491" s="267"/>
      <c r="Q491" s="267"/>
      <c r="R491" s="267"/>
      <c r="S491" s="267"/>
      <c r="T491" s="26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9" t="s">
        <v>179</v>
      </c>
      <c r="AU491" s="269" t="s">
        <v>95</v>
      </c>
      <c r="AV491" s="13" t="s">
        <v>89</v>
      </c>
      <c r="AW491" s="13" t="s">
        <v>35</v>
      </c>
      <c r="AX491" s="13" t="s">
        <v>82</v>
      </c>
      <c r="AY491" s="269" t="s">
        <v>169</v>
      </c>
    </row>
    <row r="492" spans="1:51" s="13" customFormat="1" ht="12">
      <c r="A492" s="13"/>
      <c r="B492" s="259"/>
      <c r="C492" s="260"/>
      <c r="D492" s="261" t="s">
        <v>179</v>
      </c>
      <c r="E492" s="262" t="s">
        <v>1</v>
      </c>
      <c r="F492" s="263" t="s">
        <v>2734</v>
      </c>
      <c r="G492" s="260"/>
      <c r="H492" s="262" t="s">
        <v>1</v>
      </c>
      <c r="I492" s="264"/>
      <c r="J492" s="260"/>
      <c r="K492" s="260"/>
      <c r="L492" s="265"/>
      <c r="M492" s="266"/>
      <c r="N492" s="267"/>
      <c r="O492" s="267"/>
      <c r="P492" s="267"/>
      <c r="Q492" s="267"/>
      <c r="R492" s="267"/>
      <c r="S492" s="267"/>
      <c r="T492" s="26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9" t="s">
        <v>179</v>
      </c>
      <c r="AU492" s="269" t="s">
        <v>95</v>
      </c>
      <c r="AV492" s="13" t="s">
        <v>89</v>
      </c>
      <c r="AW492" s="13" t="s">
        <v>35</v>
      </c>
      <c r="AX492" s="13" t="s">
        <v>82</v>
      </c>
      <c r="AY492" s="269" t="s">
        <v>169</v>
      </c>
    </row>
    <row r="493" spans="1:51" s="14" customFormat="1" ht="12">
      <c r="A493" s="14"/>
      <c r="B493" s="270"/>
      <c r="C493" s="271"/>
      <c r="D493" s="261" t="s">
        <v>179</v>
      </c>
      <c r="E493" s="272" t="s">
        <v>1</v>
      </c>
      <c r="F493" s="273" t="s">
        <v>2689</v>
      </c>
      <c r="G493" s="271"/>
      <c r="H493" s="274">
        <v>3.375</v>
      </c>
      <c r="I493" s="275"/>
      <c r="J493" s="271"/>
      <c r="K493" s="271"/>
      <c r="L493" s="276"/>
      <c r="M493" s="277"/>
      <c r="N493" s="278"/>
      <c r="O493" s="278"/>
      <c r="P493" s="278"/>
      <c r="Q493" s="278"/>
      <c r="R493" s="278"/>
      <c r="S493" s="278"/>
      <c r="T493" s="279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80" t="s">
        <v>179</v>
      </c>
      <c r="AU493" s="280" t="s">
        <v>95</v>
      </c>
      <c r="AV493" s="14" t="s">
        <v>95</v>
      </c>
      <c r="AW493" s="14" t="s">
        <v>35</v>
      </c>
      <c r="AX493" s="14" t="s">
        <v>82</v>
      </c>
      <c r="AY493" s="280" t="s">
        <v>169</v>
      </c>
    </row>
    <row r="494" spans="1:51" s="15" customFormat="1" ht="12">
      <c r="A494" s="15"/>
      <c r="B494" s="281"/>
      <c r="C494" s="282"/>
      <c r="D494" s="261" t="s">
        <v>179</v>
      </c>
      <c r="E494" s="283" t="s">
        <v>1</v>
      </c>
      <c r="F494" s="284" t="s">
        <v>183</v>
      </c>
      <c r="G494" s="282"/>
      <c r="H494" s="285">
        <v>3.375</v>
      </c>
      <c r="I494" s="286"/>
      <c r="J494" s="282"/>
      <c r="K494" s="282"/>
      <c r="L494" s="287"/>
      <c r="M494" s="288"/>
      <c r="N494" s="289"/>
      <c r="O494" s="289"/>
      <c r="P494" s="289"/>
      <c r="Q494" s="289"/>
      <c r="R494" s="289"/>
      <c r="S494" s="289"/>
      <c r="T494" s="290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91" t="s">
        <v>179</v>
      </c>
      <c r="AU494" s="291" t="s">
        <v>95</v>
      </c>
      <c r="AV494" s="15" t="s">
        <v>177</v>
      </c>
      <c r="AW494" s="15" t="s">
        <v>35</v>
      </c>
      <c r="AX494" s="15" t="s">
        <v>89</v>
      </c>
      <c r="AY494" s="291" t="s">
        <v>169</v>
      </c>
    </row>
    <row r="495" spans="1:65" s="2" customFormat="1" ht="21.75" customHeight="1">
      <c r="A495" s="39"/>
      <c r="B495" s="40"/>
      <c r="C495" s="307" t="s">
        <v>852</v>
      </c>
      <c r="D495" s="307" t="s">
        <v>659</v>
      </c>
      <c r="E495" s="308" t="s">
        <v>2735</v>
      </c>
      <c r="F495" s="309" t="s">
        <v>2736</v>
      </c>
      <c r="G495" s="310" t="s">
        <v>337</v>
      </c>
      <c r="H495" s="311">
        <v>37.675</v>
      </c>
      <c r="I495" s="312"/>
      <c r="J495" s="313">
        <f>ROUND(I495*H495,2)</f>
        <v>0</v>
      </c>
      <c r="K495" s="309" t="s">
        <v>176</v>
      </c>
      <c r="L495" s="314"/>
      <c r="M495" s="315" t="s">
        <v>1</v>
      </c>
      <c r="N495" s="316" t="s">
        <v>48</v>
      </c>
      <c r="O495" s="92"/>
      <c r="P495" s="255">
        <f>O495*H495</f>
        <v>0</v>
      </c>
      <c r="Q495" s="255">
        <v>0.0019</v>
      </c>
      <c r="R495" s="255">
        <f>Q495*H495</f>
        <v>0.0715825</v>
      </c>
      <c r="S495" s="255">
        <v>0</v>
      </c>
      <c r="T495" s="256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57" t="s">
        <v>467</v>
      </c>
      <c r="AT495" s="257" t="s">
        <v>659</v>
      </c>
      <c r="AU495" s="257" t="s">
        <v>95</v>
      </c>
      <c r="AY495" s="18" t="s">
        <v>169</v>
      </c>
      <c r="BE495" s="258">
        <f>IF(N495="základní",J495,0)</f>
        <v>0</v>
      </c>
      <c r="BF495" s="258">
        <f>IF(N495="snížená",J495,0)</f>
        <v>0</v>
      </c>
      <c r="BG495" s="258">
        <f>IF(N495="zákl. přenesená",J495,0)</f>
        <v>0</v>
      </c>
      <c r="BH495" s="258">
        <f>IF(N495="sníž. přenesená",J495,0)</f>
        <v>0</v>
      </c>
      <c r="BI495" s="258">
        <f>IF(N495="nulová",J495,0)</f>
        <v>0</v>
      </c>
      <c r="BJ495" s="18" t="s">
        <v>95</v>
      </c>
      <c r="BK495" s="258">
        <f>ROUND(I495*H495,2)</f>
        <v>0</v>
      </c>
      <c r="BL495" s="18" t="s">
        <v>359</v>
      </c>
      <c r="BM495" s="257" t="s">
        <v>2737</v>
      </c>
    </row>
    <row r="496" spans="1:51" s="14" customFormat="1" ht="12">
      <c r="A496" s="14"/>
      <c r="B496" s="270"/>
      <c r="C496" s="271"/>
      <c r="D496" s="261" t="s">
        <v>179</v>
      </c>
      <c r="E496" s="271"/>
      <c r="F496" s="273" t="s">
        <v>2723</v>
      </c>
      <c r="G496" s="271"/>
      <c r="H496" s="274">
        <v>37.675</v>
      </c>
      <c r="I496" s="275"/>
      <c r="J496" s="271"/>
      <c r="K496" s="271"/>
      <c r="L496" s="276"/>
      <c r="M496" s="277"/>
      <c r="N496" s="278"/>
      <c r="O496" s="278"/>
      <c r="P496" s="278"/>
      <c r="Q496" s="278"/>
      <c r="R496" s="278"/>
      <c r="S496" s="278"/>
      <c r="T496" s="27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80" t="s">
        <v>179</v>
      </c>
      <c r="AU496" s="280" t="s">
        <v>95</v>
      </c>
      <c r="AV496" s="14" t="s">
        <v>95</v>
      </c>
      <c r="AW496" s="14" t="s">
        <v>4</v>
      </c>
      <c r="AX496" s="14" t="s">
        <v>89</v>
      </c>
      <c r="AY496" s="280" t="s">
        <v>169</v>
      </c>
    </row>
    <row r="497" spans="1:65" s="2" customFormat="1" ht="33" customHeight="1">
      <c r="A497" s="39"/>
      <c r="B497" s="40"/>
      <c r="C497" s="246" t="s">
        <v>858</v>
      </c>
      <c r="D497" s="246" t="s">
        <v>172</v>
      </c>
      <c r="E497" s="247" t="s">
        <v>2738</v>
      </c>
      <c r="F497" s="248" t="s">
        <v>2739</v>
      </c>
      <c r="G497" s="249" t="s">
        <v>186</v>
      </c>
      <c r="H497" s="250">
        <v>1</v>
      </c>
      <c r="I497" s="251"/>
      <c r="J497" s="252">
        <f>ROUND(I497*H497,2)</f>
        <v>0</v>
      </c>
      <c r="K497" s="248" t="s">
        <v>176</v>
      </c>
      <c r="L497" s="45"/>
      <c r="M497" s="253" t="s">
        <v>1</v>
      </c>
      <c r="N497" s="254" t="s">
        <v>48</v>
      </c>
      <c r="O497" s="92"/>
      <c r="P497" s="255">
        <f>O497*H497</f>
        <v>0</v>
      </c>
      <c r="Q497" s="255">
        <v>0.0001</v>
      </c>
      <c r="R497" s="255">
        <f>Q497*H497</f>
        <v>0.0001</v>
      </c>
      <c r="S497" s="255">
        <v>0</v>
      </c>
      <c r="T497" s="256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57" t="s">
        <v>359</v>
      </c>
      <c r="AT497" s="257" t="s">
        <v>172</v>
      </c>
      <c r="AU497" s="257" t="s">
        <v>95</v>
      </c>
      <c r="AY497" s="18" t="s">
        <v>169</v>
      </c>
      <c r="BE497" s="258">
        <f>IF(N497="základní",J497,0)</f>
        <v>0</v>
      </c>
      <c r="BF497" s="258">
        <f>IF(N497="snížená",J497,0)</f>
        <v>0</v>
      </c>
      <c r="BG497" s="258">
        <f>IF(N497="zákl. přenesená",J497,0)</f>
        <v>0</v>
      </c>
      <c r="BH497" s="258">
        <f>IF(N497="sníž. přenesená",J497,0)</f>
        <v>0</v>
      </c>
      <c r="BI497" s="258">
        <f>IF(N497="nulová",J497,0)</f>
        <v>0</v>
      </c>
      <c r="BJ497" s="18" t="s">
        <v>95</v>
      </c>
      <c r="BK497" s="258">
        <f>ROUND(I497*H497,2)</f>
        <v>0</v>
      </c>
      <c r="BL497" s="18" t="s">
        <v>359</v>
      </c>
      <c r="BM497" s="257" t="s">
        <v>2740</v>
      </c>
    </row>
    <row r="498" spans="1:65" s="2" customFormat="1" ht="21.75" customHeight="1">
      <c r="A498" s="39"/>
      <c r="B498" s="40"/>
      <c r="C498" s="307" t="s">
        <v>866</v>
      </c>
      <c r="D498" s="307" t="s">
        <v>659</v>
      </c>
      <c r="E498" s="308" t="s">
        <v>2741</v>
      </c>
      <c r="F498" s="309" t="s">
        <v>2742</v>
      </c>
      <c r="G498" s="310" t="s">
        <v>186</v>
      </c>
      <c r="H498" s="311">
        <v>1</v>
      </c>
      <c r="I498" s="312"/>
      <c r="J498" s="313">
        <f>ROUND(I498*H498,2)</f>
        <v>0</v>
      </c>
      <c r="K498" s="309" t="s">
        <v>176</v>
      </c>
      <c r="L498" s="314"/>
      <c r="M498" s="315" t="s">
        <v>1</v>
      </c>
      <c r="N498" s="316" t="s">
        <v>48</v>
      </c>
      <c r="O498" s="92"/>
      <c r="P498" s="255">
        <f>O498*H498</f>
        <v>0</v>
      </c>
      <c r="Q498" s="255">
        <v>0.0008</v>
      </c>
      <c r="R498" s="255">
        <f>Q498*H498</f>
        <v>0.0008</v>
      </c>
      <c r="S498" s="255">
        <v>0</v>
      </c>
      <c r="T498" s="256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57" t="s">
        <v>467</v>
      </c>
      <c r="AT498" s="257" t="s">
        <v>659</v>
      </c>
      <c r="AU498" s="257" t="s">
        <v>95</v>
      </c>
      <c r="AY498" s="18" t="s">
        <v>169</v>
      </c>
      <c r="BE498" s="258">
        <f>IF(N498="základní",J498,0)</f>
        <v>0</v>
      </c>
      <c r="BF498" s="258">
        <f>IF(N498="snížená",J498,0)</f>
        <v>0</v>
      </c>
      <c r="BG498" s="258">
        <f>IF(N498="zákl. přenesená",J498,0)</f>
        <v>0</v>
      </c>
      <c r="BH498" s="258">
        <f>IF(N498="sníž. přenesená",J498,0)</f>
        <v>0</v>
      </c>
      <c r="BI498" s="258">
        <f>IF(N498="nulová",J498,0)</f>
        <v>0</v>
      </c>
      <c r="BJ498" s="18" t="s">
        <v>95</v>
      </c>
      <c r="BK498" s="258">
        <f>ROUND(I498*H498,2)</f>
        <v>0</v>
      </c>
      <c r="BL498" s="18" t="s">
        <v>359</v>
      </c>
      <c r="BM498" s="257" t="s">
        <v>2743</v>
      </c>
    </row>
    <row r="499" spans="1:65" s="2" customFormat="1" ht="33" customHeight="1">
      <c r="A499" s="39"/>
      <c r="B499" s="40"/>
      <c r="C499" s="246" t="s">
        <v>872</v>
      </c>
      <c r="D499" s="246" t="s">
        <v>172</v>
      </c>
      <c r="E499" s="247" t="s">
        <v>2744</v>
      </c>
      <c r="F499" s="248" t="s">
        <v>2745</v>
      </c>
      <c r="G499" s="249" t="s">
        <v>199</v>
      </c>
      <c r="H499" s="250">
        <v>0.372</v>
      </c>
      <c r="I499" s="251"/>
      <c r="J499" s="252">
        <f>ROUND(I499*H499,2)</f>
        <v>0</v>
      </c>
      <c r="K499" s="248" t="s">
        <v>176</v>
      </c>
      <c r="L499" s="45"/>
      <c r="M499" s="253" t="s">
        <v>1</v>
      </c>
      <c r="N499" s="254" t="s">
        <v>48</v>
      </c>
      <c r="O499" s="92"/>
      <c r="P499" s="255">
        <f>O499*H499</f>
        <v>0</v>
      </c>
      <c r="Q499" s="255">
        <v>0</v>
      </c>
      <c r="R499" s="255">
        <f>Q499*H499</f>
        <v>0</v>
      </c>
      <c r="S499" s="255">
        <v>0</v>
      </c>
      <c r="T499" s="256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57" t="s">
        <v>359</v>
      </c>
      <c r="AT499" s="257" t="s">
        <v>172</v>
      </c>
      <c r="AU499" s="257" t="s">
        <v>95</v>
      </c>
      <c r="AY499" s="18" t="s">
        <v>169</v>
      </c>
      <c r="BE499" s="258">
        <f>IF(N499="základní",J499,0)</f>
        <v>0</v>
      </c>
      <c r="BF499" s="258">
        <f>IF(N499="snížená",J499,0)</f>
        <v>0</v>
      </c>
      <c r="BG499" s="258">
        <f>IF(N499="zákl. přenesená",J499,0)</f>
        <v>0</v>
      </c>
      <c r="BH499" s="258">
        <f>IF(N499="sníž. přenesená",J499,0)</f>
        <v>0</v>
      </c>
      <c r="BI499" s="258">
        <f>IF(N499="nulová",J499,0)</f>
        <v>0</v>
      </c>
      <c r="BJ499" s="18" t="s">
        <v>95</v>
      </c>
      <c r="BK499" s="258">
        <f>ROUND(I499*H499,2)</f>
        <v>0</v>
      </c>
      <c r="BL499" s="18" t="s">
        <v>359</v>
      </c>
      <c r="BM499" s="257" t="s">
        <v>2746</v>
      </c>
    </row>
    <row r="500" spans="1:63" s="12" customFormat="1" ht="22.8" customHeight="1">
      <c r="A500" s="12"/>
      <c r="B500" s="231"/>
      <c r="C500" s="232"/>
      <c r="D500" s="233" t="s">
        <v>81</v>
      </c>
      <c r="E500" s="244" t="s">
        <v>908</v>
      </c>
      <c r="F500" s="244" t="s">
        <v>909</v>
      </c>
      <c r="G500" s="232"/>
      <c r="H500" s="232"/>
      <c r="I500" s="235"/>
      <c r="J500" s="245">
        <f>BK500</f>
        <v>0</v>
      </c>
      <c r="K500" s="232"/>
      <c r="L500" s="236"/>
      <c r="M500" s="237"/>
      <c r="N500" s="238"/>
      <c r="O500" s="238"/>
      <c r="P500" s="239">
        <f>SUM(P501:P515)</f>
        <v>0</v>
      </c>
      <c r="Q500" s="238"/>
      <c r="R500" s="239">
        <f>SUM(R501:R515)</f>
        <v>0.2246235</v>
      </c>
      <c r="S500" s="238"/>
      <c r="T500" s="240">
        <f>SUM(T501:T515)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41" t="s">
        <v>95</v>
      </c>
      <c r="AT500" s="242" t="s">
        <v>81</v>
      </c>
      <c r="AU500" s="242" t="s">
        <v>89</v>
      </c>
      <c r="AY500" s="241" t="s">
        <v>169</v>
      </c>
      <c r="BK500" s="243">
        <f>SUM(BK501:BK515)</f>
        <v>0</v>
      </c>
    </row>
    <row r="501" spans="1:65" s="2" customFormat="1" ht="33" customHeight="1">
      <c r="A501" s="39"/>
      <c r="B501" s="40"/>
      <c r="C501" s="246" t="s">
        <v>878</v>
      </c>
      <c r="D501" s="246" t="s">
        <v>172</v>
      </c>
      <c r="E501" s="247" t="s">
        <v>911</v>
      </c>
      <c r="F501" s="248" t="s">
        <v>912</v>
      </c>
      <c r="G501" s="249" t="s">
        <v>337</v>
      </c>
      <c r="H501" s="250">
        <v>30.875</v>
      </c>
      <c r="I501" s="251"/>
      <c r="J501" s="252">
        <f>ROUND(I501*H501,2)</f>
        <v>0</v>
      </c>
      <c r="K501" s="248" t="s">
        <v>176</v>
      </c>
      <c r="L501" s="45"/>
      <c r="M501" s="253" t="s">
        <v>1</v>
      </c>
      <c r="N501" s="254" t="s">
        <v>48</v>
      </c>
      <c r="O501" s="92"/>
      <c r="P501" s="255">
        <f>O501*H501</f>
        <v>0</v>
      </c>
      <c r="Q501" s="255">
        <v>0</v>
      </c>
      <c r="R501" s="255">
        <f>Q501*H501</f>
        <v>0</v>
      </c>
      <c r="S501" s="255">
        <v>0</v>
      </c>
      <c r="T501" s="256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57" t="s">
        <v>359</v>
      </c>
      <c r="AT501" s="257" t="s">
        <v>172</v>
      </c>
      <c r="AU501" s="257" t="s">
        <v>95</v>
      </c>
      <c r="AY501" s="18" t="s">
        <v>169</v>
      </c>
      <c r="BE501" s="258">
        <f>IF(N501="základní",J501,0)</f>
        <v>0</v>
      </c>
      <c r="BF501" s="258">
        <f>IF(N501="snížená",J501,0)</f>
        <v>0</v>
      </c>
      <c r="BG501" s="258">
        <f>IF(N501="zákl. přenesená",J501,0)</f>
        <v>0</v>
      </c>
      <c r="BH501" s="258">
        <f>IF(N501="sníž. přenesená",J501,0)</f>
        <v>0</v>
      </c>
      <c r="BI501" s="258">
        <f>IF(N501="nulová",J501,0)</f>
        <v>0</v>
      </c>
      <c r="BJ501" s="18" t="s">
        <v>95</v>
      </c>
      <c r="BK501" s="258">
        <f>ROUND(I501*H501,2)</f>
        <v>0</v>
      </c>
      <c r="BL501" s="18" t="s">
        <v>359</v>
      </c>
      <c r="BM501" s="257" t="s">
        <v>2747</v>
      </c>
    </row>
    <row r="502" spans="1:51" s="13" customFormat="1" ht="12">
      <c r="A502" s="13"/>
      <c r="B502" s="259"/>
      <c r="C502" s="260"/>
      <c r="D502" s="261" t="s">
        <v>179</v>
      </c>
      <c r="E502" s="262" t="s">
        <v>1</v>
      </c>
      <c r="F502" s="263" t="s">
        <v>180</v>
      </c>
      <c r="G502" s="260"/>
      <c r="H502" s="262" t="s">
        <v>1</v>
      </c>
      <c r="I502" s="264"/>
      <c r="J502" s="260"/>
      <c r="K502" s="260"/>
      <c r="L502" s="265"/>
      <c r="M502" s="266"/>
      <c r="N502" s="267"/>
      <c r="O502" s="267"/>
      <c r="P502" s="267"/>
      <c r="Q502" s="267"/>
      <c r="R502" s="267"/>
      <c r="S502" s="267"/>
      <c r="T502" s="26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9" t="s">
        <v>179</v>
      </c>
      <c r="AU502" s="269" t="s">
        <v>95</v>
      </c>
      <c r="AV502" s="13" t="s">
        <v>89</v>
      </c>
      <c r="AW502" s="13" t="s">
        <v>35</v>
      </c>
      <c r="AX502" s="13" t="s">
        <v>82</v>
      </c>
      <c r="AY502" s="269" t="s">
        <v>169</v>
      </c>
    </row>
    <row r="503" spans="1:51" s="13" customFormat="1" ht="12">
      <c r="A503" s="13"/>
      <c r="B503" s="259"/>
      <c r="C503" s="260"/>
      <c r="D503" s="261" t="s">
        <v>179</v>
      </c>
      <c r="E503" s="262" t="s">
        <v>1</v>
      </c>
      <c r="F503" s="263" t="s">
        <v>2748</v>
      </c>
      <c r="G503" s="260"/>
      <c r="H503" s="262" t="s">
        <v>1</v>
      </c>
      <c r="I503" s="264"/>
      <c r="J503" s="260"/>
      <c r="K503" s="260"/>
      <c r="L503" s="265"/>
      <c r="M503" s="266"/>
      <c r="N503" s="267"/>
      <c r="O503" s="267"/>
      <c r="P503" s="267"/>
      <c r="Q503" s="267"/>
      <c r="R503" s="267"/>
      <c r="S503" s="267"/>
      <c r="T503" s="26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9" t="s">
        <v>179</v>
      </c>
      <c r="AU503" s="269" t="s">
        <v>95</v>
      </c>
      <c r="AV503" s="13" t="s">
        <v>89</v>
      </c>
      <c r="AW503" s="13" t="s">
        <v>35</v>
      </c>
      <c r="AX503" s="13" t="s">
        <v>82</v>
      </c>
      <c r="AY503" s="269" t="s">
        <v>169</v>
      </c>
    </row>
    <row r="504" spans="1:51" s="14" customFormat="1" ht="12">
      <c r="A504" s="14"/>
      <c r="B504" s="270"/>
      <c r="C504" s="271"/>
      <c r="D504" s="261" t="s">
        <v>179</v>
      </c>
      <c r="E504" s="272" t="s">
        <v>1</v>
      </c>
      <c r="F504" s="273" t="s">
        <v>2644</v>
      </c>
      <c r="G504" s="271"/>
      <c r="H504" s="274">
        <v>30.875</v>
      </c>
      <c r="I504" s="275"/>
      <c r="J504" s="271"/>
      <c r="K504" s="271"/>
      <c r="L504" s="276"/>
      <c r="M504" s="277"/>
      <c r="N504" s="278"/>
      <c r="O504" s="278"/>
      <c r="P504" s="278"/>
      <c r="Q504" s="278"/>
      <c r="R504" s="278"/>
      <c r="S504" s="278"/>
      <c r="T504" s="27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80" t="s">
        <v>179</v>
      </c>
      <c r="AU504" s="280" t="s">
        <v>95</v>
      </c>
      <c r="AV504" s="14" t="s">
        <v>95</v>
      </c>
      <c r="AW504" s="14" t="s">
        <v>35</v>
      </c>
      <c r="AX504" s="14" t="s">
        <v>82</v>
      </c>
      <c r="AY504" s="280" t="s">
        <v>169</v>
      </c>
    </row>
    <row r="505" spans="1:51" s="15" customFormat="1" ht="12">
      <c r="A505" s="15"/>
      <c r="B505" s="281"/>
      <c r="C505" s="282"/>
      <c r="D505" s="261" t="s">
        <v>179</v>
      </c>
      <c r="E505" s="283" t="s">
        <v>1</v>
      </c>
      <c r="F505" s="284" t="s">
        <v>183</v>
      </c>
      <c r="G505" s="282"/>
      <c r="H505" s="285">
        <v>30.875</v>
      </c>
      <c r="I505" s="286"/>
      <c r="J505" s="282"/>
      <c r="K505" s="282"/>
      <c r="L505" s="287"/>
      <c r="M505" s="288"/>
      <c r="N505" s="289"/>
      <c r="O505" s="289"/>
      <c r="P505" s="289"/>
      <c r="Q505" s="289"/>
      <c r="R505" s="289"/>
      <c r="S505" s="289"/>
      <c r="T505" s="290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91" t="s">
        <v>179</v>
      </c>
      <c r="AU505" s="291" t="s">
        <v>95</v>
      </c>
      <c r="AV505" s="15" t="s">
        <v>177</v>
      </c>
      <c r="AW505" s="15" t="s">
        <v>35</v>
      </c>
      <c r="AX505" s="15" t="s">
        <v>89</v>
      </c>
      <c r="AY505" s="291" t="s">
        <v>169</v>
      </c>
    </row>
    <row r="506" spans="1:65" s="2" customFormat="1" ht="21.75" customHeight="1">
      <c r="A506" s="39"/>
      <c r="B506" s="40"/>
      <c r="C506" s="307" t="s">
        <v>883</v>
      </c>
      <c r="D506" s="307" t="s">
        <v>659</v>
      </c>
      <c r="E506" s="308" t="s">
        <v>951</v>
      </c>
      <c r="F506" s="309" t="s">
        <v>952</v>
      </c>
      <c r="G506" s="310" t="s">
        <v>337</v>
      </c>
      <c r="H506" s="311">
        <v>33.963</v>
      </c>
      <c r="I506" s="312"/>
      <c r="J506" s="313">
        <f>ROUND(I506*H506,2)</f>
        <v>0</v>
      </c>
      <c r="K506" s="309" t="s">
        <v>176</v>
      </c>
      <c r="L506" s="314"/>
      <c r="M506" s="315" t="s">
        <v>1</v>
      </c>
      <c r="N506" s="316" t="s">
        <v>48</v>
      </c>
      <c r="O506" s="92"/>
      <c r="P506" s="255">
        <f>O506*H506</f>
        <v>0</v>
      </c>
      <c r="Q506" s="255">
        <v>0.0015</v>
      </c>
      <c r="R506" s="255">
        <f>Q506*H506</f>
        <v>0.050944500000000004</v>
      </c>
      <c r="S506" s="255">
        <v>0</v>
      </c>
      <c r="T506" s="256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57" t="s">
        <v>467</v>
      </c>
      <c r="AT506" s="257" t="s">
        <v>659</v>
      </c>
      <c r="AU506" s="257" t="s">
        <v>95</v>
      </c>
      <c r="AY506" s="18" t="s">
        <v>169</v>
      </c>
      <c r="BE506" s="258">
        <f>IF(N506="základní",J506,0)</f>
        <v>0</v>
      </c>
      <c r="BF506" s="258">
        <f>IF(N506="snížená",J506,0)</f>
        <v>0</v>
      </c>
      <c r="BG506" s="258">
        <f>IF(N506="zákl. přenesená",J506,0)</f>
        <v>0</v>
      </c>
      <c r="BH506" s="258">
        <f>IF(N506="sníž. přenesená",J506,0)</f>
        <v>0</v>
      </c>
      <c r="BI506" s="258">
        <f>IF(N506="nulová",J506,0)</f>
        <v>0</v>
      </c>
      <c r="BJ506" s="18" t="s">
        <v>95</v>
      </c>
      <c r="BK506" s="258">
        <f>ROUND(I506*H506,2)</f>
        <v>0</v>
      </c>
      <c r="BL506" s="18" t="s">
        <v>359</v>
      </c>
      <c r="BM506" s="257" t="s">
        <v>2749</v>
      </c>
    </row>
    <row r="507" spans="1:51" s="14" customFormat="1" ht="12">
      <c r="A507" s="14"/>
      <c r="B507" s="270"/>
      <c r="C507" s="271"/>
      <c r="D507" s="261" t="s">
        <v>179</v>
      </c>
      <c r="E507" s="271"/>
      <c r="F507" s="273" t="s">
        <v>2750</v>
      </c>
      <c r="G507" s="271"/>
      <c r="H507" s="274">
        <v>33.963</v>
      </c>
      <c r="I507" s="275"/>
      <c r="J507" s="271"/>
      <c r="K507" s="271"/>
      <c r="L507" s="276"/>
      <c r="M507" s="277"/>
      <c r="N507" s="278"/>
      <c r="O507" s="278"/>
      <c r="P507" s="278"/>
      <c r="Q507" s="278"/>
      <c r="R507" s="278"/>
      <c r="S507" s="278"/>
      <c r="T507" s="279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80" t="s">
        <v>179</v>
      </c>
      <c r="AU507" s="280" t="s">
        <v>95</v>
      </c>
      <c r="AV507" s="14" t="s">
        <v>95</v>
      </c>
      <c r="AW507" s="14" t="s">
        <v>4</v>
      </c>
      <c r="AX507" s="14" t="s">
        <v>89</v>
      </c>
      <c r="AY507" s="280" t="s">
        <v>169</v>
      </c>
    </row>
    <row r="508" spans="1:65" s="2" customFormat="1" ht="33" customHeight="1">
      <c r="A508" s="39"/>
      <c r="B508" s="40"/>
      <c r="C508" s="246" t="s">
        <v>889</v>
      </c>
      <c r="D508" s="246" t="s">
        <v>172</v>
      </c>
      <c r="E508" s="247" t="s">
        <v>941</v>
      </c>
      <c r="F508" s="248" t="s">
        <v>942</v>
      </c>
      <c r="G508" s="249" t="s">
        <v>337</v>
      </c>
      <c r="H508" s="250">
        <v>18.675</v>
      </c>
      <c r="I508" s="251"/>
      <c r="J508" s="252">
        <f>ROUND(I508*H508,2)</f>
        <v>0</v>
      </c>
      <c r="K508" s="248" t="s">
        <v>176</v>
      </c>
      <c r="L508" s="45"/>
      <c r="M508" s="253" t="s">
        <v>1</v>
      </c>
      <c r="N508" s="254" t="s">
        <v>48</v>
      </c>
      <c r="O508" s="92"/>
      <c r="P508" s="255">
        <f>O508*H508</f>
        <v>0</v>
      </c>
      <c r="Q508" s="255">
        <v>0.006</v>
      </c>
      <c r="R508" s="255">
        <f>Q508*H508</f>
        <v>0.11205000000000001</v>
      </c>
      <c r="S508" s="255">
        <v>0</v>
      </c>
      <c r="T508" s="256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57" t="s">
        <v>359</v>
      </c>
      <c r="AT508" s="257" t="s">
        <v>172</v>
      </c>
      <c r="AU508" s="257" t="s">
        <v>95</v>
      </c>
      <c r="AY508" s="18" t="s">
        <v>169</v>
      </c>
      <c r="BE508" s="258">
        <f>IF(N508="základní",J508,0)</f>
        <v>0</v>
      </c>
      <c r="BF508" s="258">
        <f>IF(N508="snížená",J508,0)</f>
        <v>0</v>
      </c>
      <c r="BG508" s="258">
        <f>IF(N508="zákl. přenesená",J508,0)</f>
        <v>0</v>
      </c>
      <c r="BH508" s="258">
        <f>IF(N508="sníž. přenesená",J508,0)</f>
        <v>0</v>
      </c>
      <c r="BI508" s="258">
        <f>IF(N508="nulová",J508,0)</f>
        <v>0</v>
      </c>
      <c r="BJ508" s="18" t="s">
        <v>95</v>
      </c>
      <c r="BK508" s="258">
        <f>ROUND(I508*H508,2)</f>
        <v>0</v>
      </c>
      <c r="BL508" s="18" t="s">
        <v>359</v>
      </c>
      <c r="BM508" s="257" t="s">
        <v>2751</v>
      </c>
    </row>
    <row r="509" spans="1:51" s="13" customFormat="1" ht="12">
      <c r="A509" s="13"/>
      <c r="B509" s="259"/>
      <c r="C509" s="260"/>
      <c r="D509" s="261" t="s">
        <v>179</v>
      </c>
      <c r="E509" s="262" t="s">
        <v>1</v>
      </c>
      <c r="F509" s="263" t="s">
        <v>180</v>
      </c>
      <c r="G509" s="260"/>
      <c r="H509" s="262" t="s">
        <v>1</v>
      </c>
      <c r="I509" s="264"/>
      <c r="J509" s="260"/>
      <c r="K509" s="260"/>
      <c r="L509" s="265"/>
      <c r="M509" s="266"/>
      <c r="N509" s="267"/>
      <c r="O509" s="267"/>
      <c r="P509" s="267"/>
      <c r="Q509" s="267"/>
      <c r="R509" s="267"/>
      <c r="S509" s="267"/>
      <c r="T509" s="26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9" t="s">
        <v>179</v>
      </c>
      <c r="AU509" s="269" t="s">
        <v>95</v>
      </c>
      <c r="AV509" s="13" t="s">
        <v>89</v>
      </c>
      <c r="AW509" s="13" t="s">
        <v>35</v>
      </c>
      <c r="AX509" s="13" t="s">
        <v>82</v>
      </c>
      <c r="AY509" s="269" t="s">
        <v>169</v>
      </c>
    </row>
    <row r="510" spans="1:51" s="13" customFormat="1" ht="12">
      <c r="A510" s="13"/>
      <c r="B510" s="259"/>
      <c r="C510" s="260"/>
      <c r="D510" s="261" t="s">
        <v>179</v>
      </c>
      <c r="E510" s="262" t="s">
        <v>1</v>
      </c>
      <c r="F510" s="263" t="s">
        <v>948</v>
      </c>
      <c r="G510" s="260"/>
      <c r="H510" s="262" t="s">
        <v>1</v>
      </c>
      <c r="I510" s="264"/>
      <c r="J510" s="260"/>
      <c r="K510" s="260"/>
      <c r="L510" s="265"/>
      <c r="M510" s="266"/>
      <c r="N510" s="267"/>
      <c r="O510" s="267"/>
      <c r="P510" s="267"/>
      <c r="Q510" s="267"/>
      <c r="R510" s="267"/>
      <c r="S510" s="267"/>
      <c r="T510" s="26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9" t="s">
        <v>179</v>
      </c>
      <c r="AU510" s="269" t="s">
        <v>95</v>
      </c>
      <c r="AV510" s="13" t="s">
        <v>89</v>
      </c>
      <c r="AW510" s="13" t="s">
        <v>35</v>
      </c>
      <c r="AX510" s="13" t="s">
        <v>82</v>
      </c>
      <c r="AY510" s="269" t="s">
        <v>169</v>
      </c>
    </row>
    <row r="511" spans="1:51" s="14" customFormat="1" ht="12">
      <c r="A511" s="14"/>
      <c r="B511" s="270"/>
      <c r="C511" s="271"/>
      <c r="D511" s="261" t="s">
        <v>179</v>
      </c>
      <c r="E511" s="272" t="s">
        <v>1</v>
      </c>
      <c r="F511" s="273" t="s">
        <v>2752</v>
      </c>
      <c r="G511" s="271"/>
      <c r="H511" s="274">
        <v>18.675</v>
      </c>
      <c r="I511" s="275"/>
      <c r="J511" s="271"/>
      <c r="K511" s="271"/>
      <c r="L511" s="276"/>
      <c r="M511" s="277"/>
      <c r="N511" s="278"/>
      <c r="O511" s="278"/>
      <c r="P511" s="278"/>
      <c r="Q511" s="278"/>
      <c r="R511" s="278"/>
      <c r="S511" s="278"/>
      <c r="T511" s="27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80" t="s">
        <v>179</v>
      </c>
      <c r="AU511" s="280" t="s">
        <v>95</v>
      </c>
      <c r="AV511" s="14" t="s">
        <v>95</v>
      </c>
      <c r="AW511" s="14" t="s">
        <v>35</v>
      </c>
      <c r="AX511" s="14" t="s">
        <v>82</v>
      </c>
      <c r="AY511" s="280" t="s">
        <v>169</v>
      </c>
    </row>
    <row r="512" spans="1:51" s="15" customFormat="1" ht="12">
      <c r="A512" s="15"/>
      <c r="B512" s="281"/>
      <c r="C512" s="282"/>
      <c r="D512" s="261" t="s">
        <v>179</v>
      </c>
      <c r="E512" s="283" t="s">
        <v>1</v>
      </c>
      <c r="F512" s="284" t="s">
        <v>183</v>
      </c>
      <c r="G512" s="282"/>
      <c r="H512" s="285">
        <v>18.675</v>
      </c>
      <c r="I512" s="286"/>
      <c r="J512" s="282"/>
      <c r="K512" s="282"/>
      <c r="L512" s="287"/>
      <c r="M512" s="288"/>
      <c r="N512" s="289"/>
      <c r="O512" s="289"/>
      <c r="P512" s="289"/>
      <c r="Q512" s="289"/>
      <c r="R512" s="289"/>
      <c r="S512" s="289"/>
      <c r="T512" s="290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91" t="s">
        <v>179</v>
      </c>
      <c r="AU512" s="291" t="s">
        <v>95</v>
      </c>
      <c r="AV512" s="15" t="s">
        <v>177</v>
      </c>
      <c r="AW512" s="15" t="s">
        <v>35</v>
      </c>
      <c r="AX512" s="15" t="s">
        <v>89</v>
      </c>
      <c r="AY512" s="291" t="s">
        <v>169</v>
      </c>
    </row>
    <row r="513" spans="1:65" s="2" customFormat="1" ht="21.75" customHeight="1">
      <c r="A513" s="39"/>
      <c r="B513" s="40"/>
      <c r="C513" s="307" t="s">
        <v>895</v>
      </c>
      <c r="D513" s="307" t="s">
        <v>659</v>
      </c>
      <c r="E513" s="308" t="s">
        <v>945</v>
      </c>
      <c r="F513" s="309" t="s">
        <v>946</v>
      </c>
      <c r="G513" s="310" t="s">
        <v>337</v>
      </c>
      <c r="H513" s="311">
        <v>20.543</v>
      </c>
      <c r="I513" s="312"/>
      <c r="J513" s="313">
        <f>ROUND(I513*H513,2)</f>
        <v>0</v>
      </c>
      <c r="K513" s="309" t="s">
        <v>176</v>
      </c>
      <c r="L513" s="314"/>
      <c r="M513" s="315" t="s">
        <v>1</v>
      </c>
      <c r="N513" s="316" t="s">
        <v>48</v>
      </c>
      <c r="O513" s="92"/>
      <c r="P513" s="255">
        <f>O513*H513</f>
        <v>0</v>
      </c>
      <c r="Q513" s="255">
        <v>0.003</v>
      </c>
      <c r="R513" s="255">
        <f>Q513*H513</f>
        <v>0.061628999999999996</v>
      </c>
      <c r="S513" s="255">
        <v>0</v>
      </c>
      <c r="T513" s="256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57" t="s">
        <v>467</v>
      </c>
      <c r="AT513" s="257" t="s">
        <v>659</v>
      </c>
      <c r="AU513" s="257" t="s">
        <v>95</v>
      </c>
      <c r="AY513" s="18" t="s">
        <v>169</v>
      </c>
      <c r="BE513" s="258">
        <f>IF(N513="základní",J513,0)</f>
        <v>0</v>
      </c>
      <c r="BF513" s="258">
        <f>IF(N513="snížená",J513,0)</f>
        <v>0</v>
      </c>
      <c r="BG513" s="258">
        <f>IF(N513="zákl. přenesená",J513,0)</f>
        <v>0</v>
      </c>
      <c r="BH513" s="258">
        <f>IF(N513="sníž. přenesená",J513,0)</f>
        <v>0</v>
      </c>
      <c r="BI513" s="258">
        <f>IF(N513="nulová",J513,0)</f>
        <v>0</v>
      </c>
      <c r="BJ513" s="18" t="s">
        <v>95</v>
      </c>
      <c r="BK513" s="258">
        <f>ROUND(I513*H513,2)</f>
        <v>0</v>
      </c>
      <c r="BL513" s="18" t="s">
        <v>359</v>
      </c>
      <c r="BM513" s="257" t="s">
        <v>2753</v>
      </c>
    </row>
    <row r="514" spans="1:51" s="14" customFormat="1" ht="12">
      <c r="A514" s="14"/>
      <c r="B514" s="270"/>
      <c r="C514" s="271"/>
      <c r="D514" s="261" t="s">
        <v>179</v>
      </c>
      <c r="E514" s="271"/>
      <c r="F514" s="273" t="s">
        <v>2754</v>
      </c>
      <c r="G514" s="271"/>
      <c r="H514" s="274">
        <v>20.543</v>
      </c>
      <c r="I514" s="275"/>
      <c r="J514" s="271"/>
      <c r="K514" s="271"/>
      <c r="L514" s="276"/>
      <c r="M514" s="277"/>
      <c r="N514" s="278"/>
      <c r="O514" s="278"/>
      <c r="P514" s="278"/>
      <c r="Q514" s="278"/>
      <c r="R514" s="278"/>
      <c r="S514" s="278"/>
      <c r="T514" s="27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80" t="s">
        <v>179</v>
      </c>
      <c r="AU514" s="280" t="s">
        <v>95</v>
      </c>
      <c r="AV514" s="14" t="s">
        <v>95</v>
      </c>
      <c r="AW514" s="14" t="s">
        <v>4</v>
      </c>
      <c r="AX514" s="14" t="s">
        <v>89</v>
      </c>
      <c r="AY514" s="280" t="s">
        <v>169</v>
      </c>
    </row>
    <row r="515" spans="1:65" s="2" customFormat="1" ht="33" customHeight="1">
      <c r="A515" s="39"/>
      <c r="B515" s="40"/>
      <c r="C515" s="246" t="s">
        <v>900</v>
      </c>
      <c r="D515" s="246" t="s">
        <v>172</v>
      </c>
      <c r="E515" s="247" t="s">
        <v>974</v>
      </c>
      <c r="F515" s="248" t="s">
        <v>975</v>
      </c>
      <c r="G515" s="249" t="s">
        <v>199</v>
      </c>
      <c r="H515" s="250">
        <v>0.225</v>
      </c>
      <c r="I515" s="251"/>
      <c r="J515" s="252">
        <f>ROUND(I515*H515,2)</f>
        <v>0</v>
      </c>
      <c r="K515" s="248" t="s">
        <v>176</v>
      </c>
      <c r="L515" s="45"/>
      <c r="M515" s="253" t="s">
        <v>1</v>
      </c>
      <c r="N515" s="254" t="s">
        <v>48</v>
      </c>
      <c r="O515" s="92"/>
      <c r="P515" s="255">
        <f>O515*H515</f>
        <v>0</v>
      </c>
      <c r="Q515" s="255">
        <v>0</v>
      </c>
      <c r="R515" s="255">
        <f>Q515*H515</f>
        <v>0</v>
      </c>
      <c r="S515" s="255">
        <v>0</v>
      </c>
      <c r="T515" s="256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57" t="s">
        <v>359</v>
      </c>
      <c r="AT515" s="257" t="s">
        <v>172</v>
      </c>
      <c r="AU515" s="257" t="s">
        <v>95</v>
      </c>
      <c r="AY515" s="18" t="s">
        <v>169</v>
      </c>
      <c r="BE515" s="258">
        <f>IF(N515="základní",J515,0)</f>
        <v>0</v>
      </c>
      <c r="BF515" s="258">
        <f>IF(N515="snížená",J515,0)</f>
        <v>0</v>
      </c>
      <c r="BG515" s="258">
        <f>IF(N515="zákl. přenesená",J515,0)</f>
        <v>0</v>
      </c>
      <c r="BH515" s="258">
        <f>IF(N515="sníž. přenesená",J515,0)</f>
        <v>0</v>
      </c>
      <c r="BI515" s="258">
        <f>IF(N515="nulová",J515,0)</f>
        <v>0</v>
      </c>
      <c r="BJ515" s="18" t="s">
        <v>95</v>
      </c>
      <c r="BK515" s="258">
        <f>ROUND(I515*H515,2)</f>
        <v>0</v>
      </c>
      <c r="BL515" s="18" t="s">
        <v>359</v>
      </c>
      <c r="BM515" s="257" t="s">
        <v>2755</v>
      </c>
    </row>
    <row r="516" spans="1:63" s="12" customFormat="1" ht="22.8" customHeight="1">
      <c r="A516" s="12"/>
      <c r="B516" s="231"/>
      <c r="C516" s="232"/>
      <c r="D516" s="233" t="s">
        <v>81</v>
      </c>
      <c r="E516" s="244" t="s">
        <v>977</v>
      </c>
      <c r="F516" s="244" t="s">
        <v>978</v>
      </c>
      <c r="G516" s="232"/>
      <c r="H516" s="232"/>
      <c r="I516" s="235"/>
      <c r="J516" s="245">
        <f>BK516</f>
        <v>0</v>
      </c>
      <c r="K516" s="232"/>
      <c r="L516" s="236"/>
      <c r="M516" s="237"/>
      <c r="N516" s="238"/>
      <c r="O516" s="238"/>
      <c r="P516" s="239">
        <f>SUM(P517:P522)</f>
        <v>0</v>
      </c>
      <c r="Q516" s="238"/>
      <c r="R516" s="239">
        <f>SUM(R517:R522)</f>
        <v>0.1042812</v>
      </c>
      <c r="S516" s="238"/>
      <c r="T516" s="240">
        <f>SUM(T517:T522)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41" t="s">
        <v>95</v>
      </c>
      <c r="AT516" s="242" t="s">
        <v>81</v>
      </c>
      <c r="AU516" s="242" t="s">
        <v>89</v>
      </c>
      <c r="AY516" s="241" t="s">
        <v>169</v>
      </c>
      <c r="BK516" s="243">
        <f>SUM(BK517:BK522)</f>
        <v>0</v>
      </c>
    </row>
    <row r="517" spans="1:65" s="2" customFormat="1" ht="44.25" customHeight="1">
      <c r="A517" s="39"/>
      <c r="B517" s="40"/>
      <c r="C517" s="246" t="s">
        <v>904</v>
      </c>
      <c r="D517" s="246" t="s">
        <v>172</v>
      </c>
      <c r="E517" s="247" t="s">
        <v>2756</v>
      </c>
      <c r="F517" s="248" t="s">
        <v>2757</v>
      </c>
      <c r="G517" s="249" t="s">
        <v>337</v>
      </c>
      <c r="H517" s="250">
        <v>7.47</v>
      </c>
      <c r="I517" s="251"/>
      <c r="J517" s="252">
        <f>ROUND(I517*H517,2)</f>
        <v>0</v>
      </c>
      <c r="K517" s="248" t="s">
        <v>176</v>
      </c>
      <c r="L517" s="45"/>
      <c r="M517" s="253" t="s">
        <v>1</v>
      </c>
      <c r="N517" s="254" t="s">
        <v>48</v>
      </c>
      <c r="O517" s="92"/>
      <c r="P517" s="255">
        <f>O517*H517</f>
        <v>0</v>
      </c>
      <c r="Q517" s="255">
        <v>0.01396</v>
      </c>
      <c r="R517" s="255">
        <f>Q517*H517</f>
        <v>0.1042812</v>
      </c>
      <c r="S517" s="255">
        <v>0</v>
      </c>
      <c r="T517" s="256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57" t="s">
        <v>359</v>
      </c>
      <c r="AT517" s="257" t="s">
        <v>172</v>
      </c>
      <c r="AU517" s="257" t="s">
        <v>95</v>
      </c>
      <c r="AY517" s="18" t="s">
        <v>169</v>
      </c>
      <c r="BE517" s="258">
        <f>IF(N517="základní",J517,0)</f>
        <v>0</v>
      </c>
      <c r="BF517" s="258">
        <f>IF(N517="snížená",J517,0)</f>
        <v>0</v>
      </c>
      <c r="BG517" s="258">
        <f>IF(N517="zákl. přenesená",J517,0)</f>
        <v>0</v>
      </c>
      <c r="BH517" s="258">
        <f>IF(N517="sníž. přenesená",J517,0)</f>
        <v>0</v>
      </c>
      <c r="BI517" s="258">
        <f>IF(N517="nulová",J517,0)</f>
        <v>0</v>
      </c>
      <c r="BJ517" s="18" t="s">
        <v>95</v>
      </c>
      <c r="BK517" s="258">
        <f>ROUND(I517*H517,2)</f>
        <v>0</v>
      </c>
      <c r="BL517" s="18" t="s">
        <v>359</v>
      </c>
      <c r="BM517" s="257" t="s">
        <v>2758</v>
      </c>
    </row>
    <row r="518" spans="1:51" s="13" customFormat="1" ht="12">
      <c r="A518" s="13"/>
      <c r="B518" s="259"/>
      <c r="C518" s="260"/>
      <c r="D518" s="261" t="s">
        <v>179</v>
      </c>
      <c r="E518" s="262" t="s">
        <v>1</v>
      </c>
      <c r="F518" s="263" t="s">
        <v>180</v>
      </c>
      <c r="G518" s="260"/>
      <c r="H518" s="262" t="s">
        <v>1</v>
      </c>
      <c r="I518" s="264"/>
      <c r="J518" s="260"/>
      <c r="K518" s="260"/>
      <c r="L518" s="265"/>
      <c r="M518" s="266"/>
      <c r="N518" s="267"/>
      <c r="O518" s="267"/>
      <c r="P518" s="267"/>
      <c r="Q518" s="267"/>
      <c r="R518" s="267"/>
      <c r="S518" s="267"/>
      <c r="T518" s="26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9" t="s">
        <v>179</v>
      </c>
      <c r="AU518" s="269" t="s">
        <v>95</v>
      </c>
      <c r="AV518" s="13" t="s">
        <v>89</v>
      </c>
      <c r="AW518" s="13" t="s">
        <v>35</v>
      </c>
      <c r="AX518" s="13" t="s">
        <v>82</v>
      </c>
      <c r="AY518" s="269" t="s">
        <v>169</v>
      </c>
    </row>
    <row r="519" spans="1:51" s="13" customFormat="1" ht="12">
      <c r="A519" s="13"/>
      <c r="B519" s="259"/>
      <c r="C519" s="260"/>
      <c r="D519" s="261" t="s">
        <v>179</v>
      </c>
      <c r="E519" s="262" t="s">
        <v>1</v>
      </c>
      <c r="F519" s="263" t="s">
        <v>2759</v>
      </c>
      <c r="G519" s="260"/>
      <c r="H519" s="262" t="s">
        <v>1</v>
      </c>
      <c r="I519" s="264"/>
      <c r="J519" s="260"/>
      <c r="K519" s="260"/>
      <c r="L519" s="265"/>
      <c r="M519" s="266"/>
      <c r="N519" s="267"/>
      <c r="O519" s="267"/>
      <c r="P519" s="267"/>
      <c r="Q519" s="267"/>
      <c r="R519" s="267"/>
      <c r="S519" s="267"/>
      <c r="T519" s="26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9" t="s">
        <v>179</v>
      </c>
      <c r="AU519" s="269" t="s">
        <v>95</v>
      </c>
      <c r="AV519" s="13" t="s">
        <v>89</v>
      </c>
      <c r="AW519" s="13" t="s">
        <v>35</v>
      </c>
      <c r="AX519" s="13" t="s">
        <v>82</v>
      </c>
      <c r="AY519" s="269" t="s">
        <v>169</v>
      </c>
    </row>
    <row r="520" spans="1:51" s="14" customFormat="1" ht="12">
      <c r="A520" s="14"/>
      <c r="B520" s="270"/>
      <c r="C520" s="271"/>
      <c r="D520" s="261" t="s">
        <v>179</v>
      </c>
      <c r="E520" s="272" t="s">
        <v>1</v>
      </c>
      <c r="F520" s="273" t="s">
        <v>2548</v>
      </c>
      <c r="G520" s="271"/>
      <c r="H520" s="274">
        <v>7.47</v>
      </c>
      <c r="I520" s="275"/>
      <c r="J520" s="271"/>
      <c r="K520" s="271"/>
      <c r="L520" s="276"/>
      <c r="M520" s="277"/>
      <c r="N520" s="278"/>
      <c r="O520" s="278"/>
      <c r="P520" s="278"/>
      <c r="Q520" s="278"/>
      <c r="R520" s="278"/>
      <c r="S520" s="278"/>
      <c r="T520" s="279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80" t="s">
        <v>179</v>
      </c>
      <c r="AU520" s="280" t="s">
        <v>95</v>
      </c>
      <c r="AV520" s="14" t="s">
        <v>95</v>
      </c>
      <c r="AW520" s="14" t="s">
        <v>35</v>
      </c>
      <c r="AX520" s="14" t="s">
        <v>82</v>
      </c>
      <c r="AY520" s="280" t="s">
        <v>169</v>
      </c>
    </row>
    <row r="521" spans="1:51" s="15" customFormat="1" ht="12">
      <c r="A521" s="15"/>
      <c r="B521" s="281"/>
      <c r="C521" s="282"/>
      <c r="D521" s="261" t="s">
        <v>179</v>
      </c>
      <c r="E521" s="283" t="s">
        <v>1</v>
      </c>
      <c r="F521" s="284" t="s">
        <v>183</v>
      </c>
      <c r="G521" s="282"/>
      <c r="H521" s="285">
        <v>7.47</v>
      </c>
      <c r="I521" s="286"/>
      <c r="J521" s="282"/>
      <c r="K521" s="282"/>
      <c r="L521" s="287"/>
      <c r="M521" s="288"/>
      <c r="N521" s="289"/>
      <c r="O521" s="289"/>
      <c r="P521" s="289"/>
      <c r="Q521" s="289"/>
      <c r="R521" s="289"/>
      <c r="S521" s="289"/>
      <c r="T521" s="290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91" t="s">
        <v>179</v>
      </c>
      <c r="AU521" s="291" t="s">
        <v>95</v>
      </c>
      <c r="AV521" s="15" t="s">
        <v>177</v>
      </c>
      <c r="AW521" s="15" t="s">
        <v>35</v>
      </c>
      <c r="AX521" s="15" t="s">
        <v>89</v>
      </c>
      <c r="AY521" s="291" t="s">
        <v>169</v>
      </c>
    </row>
    <row r="522" spans="1:65" s="2" customFormat="1" ht="33" customHeight="1">
      <c r="A522" s="39"/>
      <c r="B522" s="40"/>
      <c r="C522" s="246" t="s">
        <v>910</v>
      </c>
      <c r="D522" s="246" t="s">
        <v>172</v>
      </c>
      <c r="E522" s="247" t="s">
        <v>1046</v>
      </c>
      <c r="F522" s="248" t="s">
        <v>1047</v>
      </c>
      <c r="G522" s="249" t="s">
        <v>199</v>
      </c>
      <c r="H522" s="250">
        <v>0.104</v>
      </c>
      <c r="I522" s="251"/>
      <c r="J522" s="252">
        <f>ROUND(I522*H522,2)</f>
        <v>0</v>
      </c>
      <c r="K522" s="248" t="s">
        <v>176</v>
      </c>
      <c r="L522" s="45"/>
      <c r="M522" s="253" t="s">
        <v>1</v>
      </c>
      <c r="N522" s="254" t="s">
        <v>48</v>
      </c>
      <c r="O522" s="92"/>
      <c r="P522" s="255">
        <f>O522*H522</f>
        <v>0</v>
      </c>
      <c r="Q522" s="255">
        <v>0</v>
      </c>
      <c r="R522" s="255">
        <f>Q522*H522</f>
        <v>0</v>
      </c>
      <c r="S522" s="255">
        <v>0</v>
      </c>
      <c r="T522" s="256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57" t="s">
        <v>359</v>
      </c>
      <c r="AT522" s="257" t="s">
        <v>172</v>
      </c>
      <c r="AU522" s="257" t="s">
        <v>95</v>
      </c>
      <c r="AY522" s="18" t="s">
        <v>169</v>
      </c>
      <c r="BE522" s="258">
        <f>IF(N522="základní",J522,0)</f>
        <v>0</v>
      </c>
      <c r="BF522" s="258">
        <f>IF(N522="snížená",J522,0)</f>
        <v>0</v>
      </c>
      <c r="BG522" s="258">
        <f>IF(N522="zákl. přenesená",J522,0)</f>
        <v>0</v>
      </c>
      <c r="BH522" s="258">
        <f>IF(N522="sníž. přenesená",J522,0)</f>
        <v>0</v>
      </c>
      <c r="BI522" s="258">
        <f>IF(N522="nulová",J522,0)</f>
        <v>0</v>
      </c>
      <c r="BJ522" s="18" t="s">
        <v>95</v>
      </c>
      <c r="BK522" s="258">
        <f>ROUND(I522*H522,2)</f>
        <v>0</v>
      </c>
      <c r="BL522" s="18" t="s">
        <v>359</v>
      </c>
      <c r="BM522" s="257" t="s">
        <v>2760</v>
      </c>
    </row>
    <row r="523" spans="1:63" s="12" customFormat="1" ht="22.8" customHeight="1">
      <c r="A523" s="12"/>
      <c r="B523" s="231"/>
      <c r="C523" s="232"/>
      <c r="D523" s="233" t="s">
        <v>81</v>
      </c>
      <c r="E523" s="244" t="s">
        <v>1182</v>
      </c>
      <c r="F523" s="244" t="s">
        <v>1183</v>
      </c>
      <c r="G523" s="232"/>
      <c r="H523" s="232"/>
      <c r="I523" s="235"/>
      <c r="J523" s="245">
        <f>BK523</f>
        <v>0</v>
      </c>
      <c r="K523" s="232"/>
      <c r="L523" s="236"/>
      <c r="M523" s="237"/>
      <c r="N523" s="238"/>
      <c r="O523" s="238"/>
      <c r="P523" s="239">
        <f>SUM(P524:P528)</f>
        <v>0</v>
      </c>
      <c r="Q523" s="238"/>
      <c r="R523" s="239">
        <f>SUM(R524:R528)</f>
        <v>0</v>
      </c>
      <c r="S523" s="238"/>
      <c r="T523" s="240">
        <f>SUM(T524:T528)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41" t="s">
        <v>95</v>
      </c>
      <c r="AT523" s="242" t="s">
        <v>81</v>
      </c>
      <c r="AU523" s="242" t="s">
        <v>89</v>
      </c>
      <c r="AY523" s="241" t="s">
        <v>169</v>
      </c>
      <c r="BK523" s="243">
        <f>SUM(BK524:BK528)</f>
        <v>0</v>
      </c>
    </row>
    <row r="524" spans="1:65" s="2" customFormat="1" ht="21.75" customHeight="1">
      <c r="A524" s="39"/>
      <c r="B524" s="40"/>
      <c r="C524" s="246" t="s">
        <v>914</v>
      </c>
      <c r="D524" s="246" t="s">
        <v>172</v>
      </c>
      <c r="E524" s="247" t="s">
        <v>1185</v>
      </c>
      <c r="F524" s="248" t="s">
        <v>1186</v>
      </c>
      <c r="G524" s="249" t="s">
        <v>175</v>
      </c>
      <c r="H524" s="250">
        <v>2.62</v>
      </c>
      <c r="I524" s="251"/>
      <c r="J524" s="252">
        <f>ROUND(I524*H524,2)</f>
        <v>0</v>
      </c>
      <c r="K524" s="248" t="s">
        <v>1</v>
      </c>
      <c r="L524" s="45"/>
      <c r="M524" s="253" t="s">
        <v>1</v>
      </c>
      <c r="N524" s="254" t="s">
        <v>48</v>
      </c>
      <c r="O524" s="92"/>
      <c r="P524" s="255">
        <f>O524*H524</f>
        <v>0</v>
      </c>
      <c r="Q524" s="255">
        <v>0</v>
      </c>
      <c r="R524" s="255">
        <f>Q524*H524</f>
        <v>0</v>
      </c>
      <c r="S524" s="255">
        <v>0</v>
      </c>
      <c r="T524" s="256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57" t="s">
        <v>359</v>
      </c>
      <c r="AT524" s="257" t="s">
        <v>172</v>
      </c>
      <c r="AU524" s="257" t="s">
        <v>95</v>
      </c>
      <c r="AY524" s="18" t="s">
        <v>169</v>
      </c>
      <c r="BE524" s="258">
        <f>IF(N524="základní",J524,0)</f>
        <v>0</v>
      </c>
      <c r="BF524" s="258">
        <f>IF(N524="snížená",J524,0)</f>
        <v>0</v>
      </c>
      <c r="BG524" s="258">
        <f>IF(N524="zákl. přenesená",J524,0)</f>
        <v>0</v>
      </c>
      <c r="BH524" s="258">
        <f>IF(N524="sníž. přenesená",J524,0)</f>
        <v>0</v>
      </c>
      <c r="BI524" s="258">
        <f>IF(N524="nulová",J524,0)</f>
        <v>0</v>
      </c>
      <c r="BJ524" s="18" t="s">
        <v>95</v>
      </c>
      <c r="BK524" s="258">
        <f>ROUND(I524*H524,2)</f>
        <v>0</v>
      </c>
      <c r="BL524" s="18" t="s">
        <v>359</v>
      </c>
      <c r="BM524" s="257" t="s">
        <v>2761</v>
      </c>
    </row>
    <row r="525" spans="1:65" s="2" customFormat="1" ht="33" customHeight="1">
      <c r="A525" s="39"/>
      <c r="B525" s="40"/>
      <c r="C525" s="246" t="s">
        <v>920</v>
      </c>
      <c r="D525" s="246" t="s">
        <v>172</v>
      </c>
      <c r="E525" s="247" t="s">
        <v>2762</v>
      </c>
      <c r="F525" s="248" t="s">
        <v>2763</v>
      </c>
      <c r="G525" s="249" t="s">
        <v>175</v>
      </c>
      <c r="H525" s="250">
        <v>2</v>
      </c>
      <c r="I525" s="251"/>
      <c r="J525" s="252">
        <f>ROUND(I525*H525,2)</f>
        <v>0</v>
      </c>
      <c r="K525" s="248" t="s">
        <v>1</v>
      </c>
      <c r="L525" s="45"/>
      <c r="M525" s="253" t="s">
        <v>1</v>
      </c>
      <c r="N525" s="254" t="s">
        <v>48</v>
      </c>
      <c r="O525" s="92"/>
      <c r="P525" s="255">
        <f>O525*H525</f>
        <v>0</v>
      </c>
      <c r="Q525" s="255">
        <v>0</v>
      </c>
      <c r="R525" s="255">
        <f>Q525*H525</f>
        <v>0</v>
      </c>
      <c r="S525" s="255">
        <v>0</v>
      </c>
      <c r="T525" s="256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57" t="s">
        <v>359</v>
      </c>
      <c r="AT525" s="257" t="s">
        <v>172</v>
      </c>
      <c r="AU525" s="257" t="s">
        <v>95</v>
      </c>
      <c r="AY525" s="18" t="s">
        <v>169</v>
      </c>
      <c r="BE525" s="258">
        <f>IF(N525="základní",J525,0)</f>
        <v>0</v>
      </c>
      <c r="BF525" s="258">
        <f>IF(N525="snížená",J525,0)</f>
        <v>0</v>
      </c>
      <c r="BG525" s="258">
        <f>IF(N525="zákl. přenesená",J525,0)</f>
        <v>0</v>
      </c>
      <c r="BH525" s="258">
        <f>IF(N525="sníž. přenesená",J525,0)</f>
        <v>0</v>
      </c>
      <c r="BI525" s="258">
        <f>IF(N525="nulová",J525,0)</f>
        <v>0</v>
      </c>
      <c r="BJ525" s="18" t="s">
        <v>95</v>
      </c>
      <c r="BK525" s="258">
        <f>ROUND(I525*H525,2)</f>
        <v>0</v>
      </c>
      <c r="BL525" s="18" t="s">
        <v>359</v>
      </c>
      <c r="BM525" s="257" t="s">
        <v>2764</v>
      </c>
    </row>
    <row r="526" spans="1:65" s="2" customFormat="1" ht="21.75" customHeight="1">
      <c r="A526" s="39"/>
      <c r="B526" s="40"/>
      <c r="C526" s="246" t="s">
        <v>924</v>
      </c>
      <c r="D526" s="246" t="s">
        <v>172</v>
      </c>
      <c r="E526" s="247" t="s">
        <v>2765</v>
      </c>
      <c r="F526" s="248" t="s">
        <v>2766</v>
      </c>
      <c r="G526" s="249" t="s">
        <v>175</v>
      </c>
      <c r="H526" s="250">
        <v>26</v>
      </c>
      <c r="I526" s="251"/>
      <c r="J526" s="252">
        <f>ROUND(I526*H526,2)</f>
        <v>0</v>
      </c>
      <c r="K526" s="248" t="s">
        <v>1</v>
      </c>
      <c r="L526" s="45"/>
      <c r="M526" s="253" t="s">
        <v>1</v>
      </c>
      <c r="N526" s="254" t="s">
        <v>48</v>
      </c>
      <c r="O526" s="92"/>
      <c r="P526" s="255">
        <f>O526*H526</f>
        <v>0</v>
      </c>
      <c r="Q526" s="255">
        <v>0</v>
      </c>
      <c r="R526" s="255">
        <f>Q526*H526</f>
        <v>0</v>
      </c>
      <c r="S526" s="255">
        <v>0</v>
      </c>
      <c r="T526" s="256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57" t="s">
        <v>359</v>
      </c>
      <c r="AT526" s="257" t="s">
        <v>172</v>
      </c>
      <c r="AU526" s="257" t="s">
        <v>95</v>
      </c>
      <c r="AY526" s="18" t="s">
        <v>169</v>
      </c>
      <c r="BE526" s="258">
        <f>IF(N526="základní",J526,0)</f>
        <v>0</v>
      </c>
      <c r="BF526" s="258">
        <f>IF(N526="snížená",J526,0)</f>
        <v>0</v>
      </c>
      <c r="BG526" s="258">
        <f>IF(N526="zákl. přenesená",J526,0)</f>
        <v>0</v>
      </c>
      <c r="BH526" s="258">
        <f>IF(N526="sníž. přenesená",J526,0)</f>
        <v>0</v>
      </c>
      <c r="BI526" s="258">
        <f>IF(N526="nulová",J526,0)</f>
        <v>0</v>
      </c>
      <c r="BJ526" s="18" t="s">
        <v>95</v>
      </c>
      <c r="BK526" s="258">
        <f>ROUND(I526*H526,2)</f>
        <v>0</v>
      </c>
      <c r="BL526" s="18" t="s">
        <v>359</v>
      </c>
      <c r="BM526" s="257" t="s">
        <v>2767</v>
      </c>
    </row>
    <row r="527" spans="1:65" s="2" customFormat="1" ht="21.75" customHeight="1">
      <c r="A527" s="39"/>
      <c r="B527" s="40"/>
      <c r="C527" s="246" t="s">
        <v>931</v>
      </c>
      <c r="D527" s="246" t="s">
        <v>172</v>
      </c>
      <c r="E527" s="247" t="s">
        <v>2768</v>
      </c>
      <c r="F527" s="248" t="s">
        <v>2769</v>
      </c>
      <c r="G527" s="249" t="s">
        <v>175</v>
      </c>
      <c r="H527" s="250">
        <v>16.5</v>
      </c>
      <c r="I527" s="251"/>
      <c r="J527" s="252">
        <f>ROUND(I527*H527,2)</f>
        <v>0</v>
      </c>
      <c r="K527" s="248" t="s">
        <v>1</v>
      </c>
      <c r="L527" s="45"/>
      <c r="M527" s="253" t="s">
        <v>1</v>
      </c>
      <c r="N527" s="254" t="s">
        <v>48</v>
      </c>
      <c r="O527" s="92"/>
      <c r="P527" s="255">
        <f>O527*H527</f>
        <v>0</v>
      </c>
      <c r="Q527" s="255">
        <v>0</v>
      </c>
      <c r="R527" s="255">
        <f>Q527*H527</f>
        <v>0</v>
      </c>
      <c r="S527" s="255">
        <v>0</v>
      </c>
      <c r="T527" s="256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57" t="s">
        <v>359</v>
      </c>
      <c r="AT527" s="257" t="s">
        <v>172</v>
      </c>
      <c r="AU527" s="257" t="s">
        <v>95</v>
      </c>
      <c r="AY527" s="18" t="s">
        <v>169</v>
      </c>
      <c r="BE527" s="258">
        <f>IF(N527="základní",J527,0)</f>
        <v>0</v>
      </c>
      <c r="BF527" s="258">
        <f>IF(N527="snížená",J527,0)</f>
        <v>0</v>
      </c>
      <c r="BG527" s="258">
        <f>IF(N527="zákl. přenesená",J527,0)</f>
        <v>0</v>
      </c>
      <c r="BH527" s="258">
        <f>IF(N527="sníž. přenesená",J527,0)</f>
        <v>0</v>
      </c>
      <c r="BI527" s="258">
        <f>IF(N527="nulová",J527,0)</f>
        <v>0</v>
      </c>
      <c r="BJ527" s="18" t="s">
        <v>95</v>
      </c>
      <c r="BK527" s="258">
        <f>ROUND(I527*H527,2)</f>
        <v>0</v>
      </c>
      <c r="BL527" s="18" t="s">
        <v>359</v>
      </c>
      <c r="BM527" s="257" t="s">
        <v>2770</v>
      </c>
    </row>
    <row r="528" spans="1:65" s="2" customFormat="1" ht="21.75" customHeight="1">
      <c r="A528" s="39"/>
      <c r="B528" s="40"/>
      <c r="C528" s="246" t="s">
        <v>936</v>
      </c>
      <c r="D528" s="246" t="s">
        <v>172</v>
      </c>
      <c r="E528" s="247" t="s">
        <v>2771</v>
      </c>
      <c r="F528" s="248" t="s">
        <v>2772</v>
      </c>
      <c r="G528" s="249" t="s">
        <v>175</v>
      </c>
      <c r="H528" s="250">
        <v>5.35</v>
      </c>
      <c r="I528" s="251"/>
      <c r="J528" s="252">
        <f>ROUND(I528*H528,2)</f>
        <v>0</v>
      </c>
      <c r="K528" s="248" t="s">
        <v>1</v>
      </c>
      <c r="L528" s="45"/>
      <c r="M528" s="253" t="s">
        <v>1</v>
      </c>
      <c r="N528" s="254" t="s">
        <v>48</v>
      </c>
      <c r="O528" s="92"/>
      <c r="P528" s="255">
        <f>O528*H528</f>
        <v>0</v>
      </c>
      <c r="Q528" s="255">
        <v>0</v>
      </c>
      <c r="R528" s="255">
        <f>Q528*H528</f>
        <v>0</v>
      </c>
      <c r="S528" s="255">
        <v>0</v>
      </c>
      <c r="T528" s="256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57" t="s">
        <v>359</v>
      </c>
      <c r="AT528" s="257" t="s">
        <v>172</v>
      </c>
      <c r="AU528" s="257" t="s">
        <v>95</v>
      </c>
      <c r="AY528" s="18" t="s">
        <v>169</v>
      </c>
      <c r="BE528" s="258">
        <f>IF(N528="základní",J528,0)</f>
        <v>0</v>
      </c>
      <c r="BF528" s="258">
        <f>IF(N528="snížená",J528,0)</f>
        <v>0</v>
      </c>
      <c r="BG528" s="258">
        <f>IF(N528="zákl. přenesená",J528,0)</f>
        <v>0</v>
      </c>
      <c r="BH528" s="258">
        <f>IF(N528="sníž. přenesená",J528,0)</f>
        <v>0</v>
      </c>
      <c r="BI528" s="258">
        <f>IF(N528="nulová",J528,0)</f>
        <v>0</v>
      </c>
      <c r="BJ528" s="18" t="s">
        <v>95</v>
      </c>
      <c r="BK528" s="258">
        <f>ROUND(I528*H528,2)</f>
        <v>0</v>
      </c>
      <c r="BL528" s="18" t="s">
        <v>359</v>
      </c>
      <c r="BM528" s="257" t="s">
        <v>2773</v>
      </c>
    </row>
    <row r="529" spans="1:63" s="12" customFormat="1" ht="22.8" customHeight="1">
      <c r="A529" s="12"/>
      <c r="B529" s="231"/>
      <c r="C529" s="232"/>
      <c r="D529" s="233" t="s">
        <v>81</v>
      </c>
      <c r="E529" s="244" t="s">
        <v>1266</v>
      </c>
      <c r="F529" s="244" t="s">
        <v>1267</v>
      </c>
      <c r="G529" s="232"/>
      <c r="H529" s="232"/>
      <c r="I529" s="235"/>
      <c r="J529" s="245">
        <f>BK529</f>
        <v>0</v>
      </c>
      <c r="K529" s="232"/>
      <c r="L529" s="236"/>
      <c r="M529" s="237"/>
      <c r="N529" s="238"/>
      <c r="O529" s="238"/>
      <c r="P529" s="239">
        <f>SUM(P530:P532)</f>
        <v>0</v>
      </c>
      <c r="Q529" s="238"/>
      <c r="R529" s="239">
        <f>SUM(R530:R532)</f>
        <v>0</v>
      </c>
      <c r="S529" s="238"/>
      <c r="T529" s="240">
        <f>SUM(T530:T532)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41" t="s">
        <v>95</v>
      </c>
      <c r="AT529" s="242" t="s">
        <v>81</v>
      </c>
      <c r="AU529" s="242" t="s">
        <v>89</v>
      </c>
      <c r="AY529" s="241" t="s">
        <v>169</v>
      </c>
      <c r="BK529" s="243">
        <f>SUM(BK530:BK532)</f>
        <v>0</v>
      </c>
    </row>
    <row r="530" spans="1:65" s="2" customFormat="1" ht="21.75" customHeight="1">
      <c r="A530" s="39"/>
      <c r="B530" s="40"/>
      <c r="C530" s="246" t="s">
        <v>940</v>
      </c>
      <c r="D530" s="246" t="s">
        <v>172</v>
      </c>
      <c r="E530" s="247" t="s">
        <v>2774</v>
      </c>
      <c r="F530" s="248" t="s">
        <v>2775</v>
      </c>
      <c r="G530" s="249" t="s">
        <v>403</v>
      </c>
      <c r="H530" s="250">
        <v>2</v>
      </c>
      <c r="I530" s="251"/>
      <c r="J530" s="252">
        <f>ROUND(I530*H530,2)</f>
        <v>0</v>
      </c>
      <c r="K530" s="248" t="s">
        <v>1</v>
      </c>
      <c r="L530" s="45"/>
      <c r="M530" s="253" t="s">
        <v>1</v>
      </c>
      <c r="N530" s="254" t="s">
        <v>48</v>
      </c>
      <c r="O530" s="92"/>
      <c r="P530" s="255">
        <f>O530*H530</f>
        <v>0</v>
      </c>
      <c r="Q530" s="255">
        <v>0</v>
      </c>
      <c r="R530" s="255">
        <f>Q530*H530</f>
        <v>0</v>
      </c>
      <c r="S530" s="255">
        <v>0</v>
      </c>
      <c r="T530" s="256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57" t="s">
        <v>359</v>
      </c>
      <c r="AT530" s="257" t="s">
        <v>172</v>
      </c>
      <c r="AU530" s="257" t="s">
        <v>95</v>
      </c>
      <c r="AY530" s="18" t="s">
        <v>169</v>
      </c>
      <c r="BE530" s="258">
        <f>IF(N530="základní",J530,0)</f>
        <v>0</v>
      </c>
      <c r="BF530" s="258">
        <f>IF(N530="snížená",J530,0)</f>
        <v>0</v>
      </c>
      <c r="BG530" s="258">
        <f>IF(N530="zákl. přenesená",J530,0)</f>
        <v>0</v>
      </c>
      <c r="BH530" s="258">
        <f>IF(N530="sníž. přenesená",J530,0)</f>
        <v>0</v>
      </c>
      <c r="BI530" s="258">
        <f>IF(N530="nulová",J530,0)</f>
        <v>0</v>
      </c>
      <c r="BJ530" s="18" t="s">
        <v>95</v>
      </c>
      <c r="BK530" s="258">
        <f>ROUND(I530*H530,2)</f>
        <v>0</v>
      </c>
      <c r="BL530" s="18" t="s">
        <v>359</v>
      </c>
      <c r="BM530" s="257" t="s">
        <v>2776</v>
      </c>
    </row>
    <row r="531" spans="1:65" s="2" customFormat="1" ht="21.75" customHeight="1">
      <c r="A531" s="39"/>
      <c r="B531" s="40"/>
      <c r="C531" s="246" t="s">
        <v>944</v>
      </c>
      <c r="D531" s="246" t="s">
        <v>172</v>
      </c>
      <c r="E531" s="247" t="s">
        <v>2777</v>
      </c>
      <c r="F531" s="248" t="s">
        <v>2778</v>
      </c>
      <c r="G531" s="249" t="s">
        <v>403</v>
      </c>
      <c r="H531" s="250">
        <v>1</v>
      </c>
      <c r="I531" s="251"/>
      <c r="J531" s="252">
        <f>ROUND(I531*H531,2)</f>
        <v>0</v>
      </c>
      <c r="K531" s="248" t="s">
        <v>1</v>
      </c>
      <c r="L531" s="45"/>
      <c r="M531" s="253" t="s">
        <v>1</v>
      </c>
      <c r="N531" s="254" t="s">
        <v>48</v>
      </c>
      <c r="O531" s="92"/>
      <c r="P531" s="255">
        <f>O531*H531</f>
        <v>0</v>
      </c>
      <c r="Q531" s="255">
        <v>0</v>
      </c>
      <c r="R531" s="255">
        <f>Q531*H531</f>
        <v>0</v>
      </c>
      <c r="S531" s="255">
        <v>0</v>
      </c>
      <c r="T531" s="256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57" t="s">
        <v>359</v>
      </c>
      <c r="AT531" s="257" t="s">
        <v>172</v>
      </c>
      <c r="AU531" s="257" t="s">
        <v>95</v>
      </c>
      <c r="AY531" s="18" t="s">
        <v>169</v>
      </c>
      <c r="BE531" s="258">
        <f>IF(N531="základní",J531,0)</f>
        <v>0</v>
      </c>
      <c r="BF531" s="258">
        <f>IF(N531="snížená",J531,0)</f>
        <v>0</v>
      </c>
      <c r="BG531" s="258">
        <f>IF(N531="zákl. přenesená",J531,0)</f>
        <v>0</v>
      </c>
      <c r="BH531" s="258">
        <f>IF(N531="sníž. přenesená",J531,0)</f>
        <v>0</v>
      </c>
      <c r="BI531" s="258">
        <f>IF(N531="nulová",J531,0)</f>
        <v>0</v>
      </c>
      <c r="BJ531" s="18" t="s">
        <v>95</v>
      </c>
      <c r="BK531" s="258">
        <f>ROUND(I531*H531,2)</f>
        <v>0</v>
      </c>
      <c r="BL531" s="18" t="s">
        <v>359</v>
      </c>
      <c r="BM531" s="257" t="s">
        <v>2779</v>
      </c>
    </row>
    <row r="532" spans="1:65" s="2" customFormat="1" ht="21.75" customHeight="1">
      <c r="A532" s="39"/>
      <c r="B532" s="40"/>
      <c r="C532" s="246" t="s">
        <v>950</v>
      </c>
      <c r="D532" s="246" t="s">
        <v>172</v>
      </c>
      <c r="E532" s="247" t="s">
        <v>2780</v>
      </c>
      <c r="F532" s="248" t="s">
        <v>2781</v>
      </c>
      <c r="G532" s="249" t="s">
        <v>175</v>
      </c>
      <c r="H532" s="250">
        <v>2</v>
      </c>
      <c r="I532" s="251"/>
      <c r="J532" s="252">
        <f>ROUND(I532*H532,2)</f>
        <v>0</v>
      </c>
      <c r="K532" s="248" t="s">
        <v>1</v>
      </c>
      <c r="L532" s="45"/>
      <c r="M532" s="253" t="s">
        <v>1</v>
      </c>
      <c r="N532" s="254" t="s">
        <v>48</v>
      </c>
      <c r="O532" s="92"/>
      <c r="P532" s="255">
        <f>O532*H532</f>
        <v>0</v>
      </c>
      <c r="Q532" s="255">
        <v>0</v>
      </c>
      <c r="R532" s="255">
        <f>Q532*H532</f>
        <v>0</v>
      </c>
      <c r="S532" s="255">
        <v>0</v>
      </c>
      <c r="T532" s="256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57" t="s">
        <v>359</v>
      </c>
      <c r="AT532" s="257" t="s">
        <v>172</v>
      </c>
      <c r="AU532" s="257" t="s">
        <v>95</v>
      </c>
      <c r="AY532" s="18" t="s">
        <v>169</v>
      </c>
      <c r="BE532" s="258">
        <f>IF(N532="základní",J532,0)</f>
        <v>0</v>
      </c>
      <c r="BF532" s="258">
        <f>IF(N532="snížená",J532,0)</f>
        <v>0</v>
      </c>
      <c r="BG532" s="258">
        <f>IF(N532="zákl. přenesená",J532,0)</f>
        <v>0</v>
      </c>
      <c r="BH532" s="258">
        <f>IF(N532="sníž. přenesená",J532,0)</f>
        <v>0</v>
      </c>
      <c r="BI532" s="258">
        <f>IF(N532="nulová",J532,0)</f>
        <v>0</v>
      </c>
      <c r="BJ532" s="18" t="s">
        <v>95</v>
      </c>
      <c r="BK532" s="258">
        <f>ROUND(I532*H532,2)</f>
        <v>0</v>
      </c>
      <c r="BL532" s="18" t="s">
        <v>359</v>
      </c>
      <c r="BM532" s="257" t="s">
        <v>2782</v>
      </c>
    </row>
    <row r="533" spans="1:63" s="12" customFormat="1" ht="22.8" customHeight="1">
      <c r="A533" s="12"/>
      <c r="B533" s="231"/>
      <c r="C533" s="232"/>
      <c r="D533" s="233" t="s">
        <v>81</v>
      </c>
      <c r="E533" s="244" t="s">
        <v>1336</v>
      </c>
      <c r="F533" s="244" t="s">
        <v>1337</v>
      </c>
      <c r="G533" s="232"/>
      <c r="H533" s="232"/>
      <c r="I533" s="235"/>
      <c r="J533" s="245">
        <f>BK533</f>
        <v>0</v>
      </c>
      <c r="K533" s="232"/>
      <c r="L533" s="236"/>
      <c r="M533" s="237"/>
      <c r="N533" s="238"/>
      <c r="O533" s="238"/>
      <c r="P533" s="239">
        <f>SUM(P534:P537)</f>
        <v>0</v>
      </c>
      <c r="Q533" s="238"/>
      <c r="R533" s="239">
        <f>SUM(R534:R537)</f>
        <v>0</v>
      </c>
      <c r="S533" s="238"/>
      <c r="T533" s="240">
        <f>SUM(T534:T537)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41" t="s">
        <v>95</v>
      </c>
      <c r="AT533" s="242" t="s">
        <v>81</v>
      </c>
      <c r="AU533" s="242" t="s">
        <v>89</v>
      </c>
      <c r="AY533" s="241" t="s">
        <v>169</v>
      </c>
      <c r="BK533" s="243">
        <f>SUM(BK534:BK537)</f>
        <v>0</v>
      </c>
    </row>
    <row r="534" spans="1:65" s="2" customFormat="1" ht="21.75" customHeight="1">
      <c r="A534" s="39"/>
      <c r="B534" s="40"/>
      <c r="C534" s="246" t="s">
        <v>956</v>
      </c>
      <c r="D534" s="246" t="s">
        <v>172</v>
      </c>
      <c r="E534" s="247" t="s">
        <v>2783</v>
      </c>
      <c r="F534" s="248" t="s">
        <v>2784</v>
      </c>
      <c r="G534" s="249" t="s">
        <v>403</v>
      </c>
      <c r="H534" s="250">
        <v>1</v>
      </c>
      <c r="I534" s="251"/>
      <c r="J534" s="252">
        <f>ROUND(I534*H534,2)</f>
        <v>0</v>
      </c>
      <c r="K534" s="248" t="s">
        <v>1</v>
      </c>
      <c r="L534" s="45"/>
      <c r="M534" s="253" t="s">
        <v>1</v>
      </c>
      <c r="N534" s="254" t="s">
        <v>48</v>
      </c>
      <c r="O534" s="92"/>
      <c r="P534" s="255">
        <f>O534*H534</f>
        <v>0</v>
      </c>
      <c r="Q534" s="255">
        <v>0</v>
      </c>
      <c r="R534" s="255">
        <f>Q534*H534</f>
        <v>0</v>
      </c>
      <c r="S534" s="255">
        <v>0</v>
      </c>
      <c r="T534" s="256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57" t="s">
        <v>359</v>
      </c>
      <c r="AT534" s="257" t="s">
        <v>172</v>
      </c>
      <c r="AU534" s="257" t="s">
        <v>95</v>
      </c>
      <c r="AY534" s="18" t="s">
        <v>169</v>
      </c>
      <c r="BE534" s="258">
        <f>IF(N534="základní",J534,0)</f>
        <v>0</v>
      </c>
      <c r="BF534" s="258">
        <f>IF(N534="snížená",J534,0)</f>
        <v>0</v>
      </c>
      <c r="BG534" s="258">
        <f>IF(N534="zákl. přenesená",J534,0)</f>
        <v>0</v>
      </c>
      <c r="BH534" s="258">
        <f>IF(N534="sníž. přenesená",J534,0)</f>
        <v>0</v>
      </c>
      <c r="BI534" s="258">
        <f>IF(N534="nulová",J534,0)</f>
        <v>0</v>
      </c>
      <c r="BJ534" s="18" t="s">
        <v>95</v>
      </c>
      <c r="BK534" s="258">
        <f>ROUND(I534*H534,2)</f>
        <v>0</v>
      </c>
      <c r="BL534" s="18" t="s">
        <v>359</v>
      </c>
      <c r="BM534" s="257" t="s">
        <v>2785</v>
      </c>
    </row>
    <row r="535" spans="1:65" s="2" customFormat="1" ht="21.75" customHeight="1">
      <c r="A535" s="39"/>
      <c r="B535" s="40"/>
      <c r="C535" s="246" t="s">
        <v>960</v>
      </c>
      <c r="D535" s="246" t="s">
        <v>172</v>
      </c>
      <c r="E535" s="247" t="s">
        <v>2786</v>
      </c>
      <c r="F535" s="248" t="s">
        <v>2787</v>
      </c>
      <c r="G535" s="249" t="s">
        <v>403</v>
      </c>
      <c r="H535" s="250">
        <v>1</v>
      </c>
      <c r="I535" s="251"/>
      <c r="J535" s="252">
        <f>ROUND(I535*H535,2)</f>
        <v>0</v>
      </c>
      <c r="K535" s="248" t="s">
        <v>1</v>
      </c>
      <c r="L535" s="45"/>
      <c r="M535" s="253" t="s">
        <v>1</v>
      </c>
      <c r="N535" s="254" t="s">
        <v>48</v>
      </c>
      <c r="O535" s="92"/>
      <c r="P535" s="255">
        <f>O535*H535</f>
        <v>0</v>
      </c>
      <c r="Q535" s="255">
        <v>0</v>
      </c>
      <c r="R535" s="255">
        <f>Q535*H535</f>
        <v>0</v>
      </c>
      <c r="S535" s="255">
        <v>0</v>
      </c>
      <c r="T535" s="256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57" t="s">
        <v>359</v>
      </c>
      <c r="AT535" s="257" t="s">
        <v>172</v>
      </c>
      <c r="AU535" s="257" t="s">
        <v>95</v>
      </c>
      <c r="AY535" s="18" t="s">
        <v>169</v>
      </c>
      <c r="BE535" s="258">
        <f>IF(N535="základní",J535,0)</f>
        <v>0</v>
      </c>
      <c r="BF535" s="258">
        <f>IF(N535="snížená",J535,0)</f>
        <v>0</v>
      </c>
      <c r="BG535" s="258">
        <f>IF(N535="zákl. přenesená",J535,0)</f>
        <v>0</v>
      </c>
      <c r="BH535" s="258">
        <f>IF(N535="sníž. přenesená",J535,0)</f>
        <v>0</v>
      </c>
      <c r="BI535" s="258">
        <f>IF(N535="nulová",J535,0)</f>
        <v>0</v>
      </c>
      <c r="BJ535" s="18" t="s">
        <v>95</v>
      </c>
      <c r="BK535" s="258">
        <f>ROUND(I535*H535,2)</f>
        <v>0</v>
      </c>
      <c r="BL535" s="18" t="s">
        <v>359</v>
      </c>
      <c r="BM535" s="257" t="s">
        <v>2788</v>
      </c>
    </row>
    <row r="536" spans="1:65" s="2" customFormat="1" ht="21.75" customHeight="1">
      <c r="A536" s="39"/>
      <c r="B536" s="40"/>
      <c r="C536" s="246" t="s">
        <v>967</v>
      </c>
      <c r="D536" s="246" t="s">
        <v>172</v>
      </c>
      <c r="E536" s="247" t="s">
        <v>2789</v>
      </c>
      <c r="F536" s="248" t="s">
        <v>2790</v>
      </c>
      <c r="G536" s="249" t="s">
        <v>403</v>
      </c>
      <c r="H536" s="250">
        <v>2</v>
      </c>
      <c r="I536" s="251"/>
      <c r="J536" s="252">
        <f>ROUND(I536*H536,2)</f>
        <v>0</v>
      </c>
      <c r="K536" s="248" t="s">
        <v>1</v>
      </c>
      <c r="L536" s="45"/>
      <c r="M536" s="253" t="s">
        <v>1</v>
      </c>
      <c r="N536" s="254" t="s">
        <v>48</v>
      </c>
      <c r="O536" s="92"/>
      <c r="P536" s="255">
        <f>O536*H536</f>
        <v>0</v>
      </c>
      <c r="Q536" s="255">
        <v>0</v>
      </c>
      <c r="R536" s="255">
        <f>Q536*H536</f>
        <v>0</v>
      </c>
      <c r="S536" s="255">
        <v>0</v>
      </c>
      <c r="T536" s="256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57" t="s">
        <v>359</v>
      </c>
      <c r="AT536" s="257" t="s">
        <v>172</v>
      </c>
      <c r="AU536" s="257" t="s">
        <v>95</v>
      </c>
      <c r="AY536" s="18" t="s">
        <v>169</v>
      </c>
      <c r="BE536" s="258">
        <f>IF(N536="základní",J536,0)</f>
        <v>0</v>
      </c>
      <c r="BF536" s="258">
        <f>IF(N536="snížená",J536,0)</f>
        <v>0</v>
      </c>
      <c r="BG536" s="258">
        <f>IF(N536="zákl. přenesená",J536,0)</f>
        <v>0</v>
      </c>
      <c r="BH536" s="258">
        <f>IF(N536="sníž. přenesená",J536,0)</f>
        <v>0</v>
      </c>
      <c r="BI536" s="258">
        <f>IF(N536="nulová",J536,0)</f>
        <v>0</v>
      </c>
      <c r="BJ536" s="18" t="s">
        <v>95</v>
      </c>
      <c r="BK536" s="258">
        <f>ROUND(I536*H536,2)</f>
        <v>0</v>
      </c>
      <c r="BL536" s="18" t="s">
        <v>359</v>
      </c>
      <c r="BM536" s="257" t="s">
        <v>2791</v>
      </c>
    </row>
    <row r="537" spans="1:65" s="2" customFormat="1" ht="21.75" customHeight="1">
      <c r="A537" s="39"/>
      <c r="B537" s="40"/>
      <c r="C537" s="246" t="s">
        <v>973</v>
      </c>
      <c r="D537" s="246" t="s">
        <v>172</v>
      </c>
      <c r="E537" s="247" t="s">
        <v>2792</v>
      </c>
      <c r="F537" s="248" t="s">
        <v>2793</v>
      </c>
      <c r="G537" s="249" t="s">
        <v>403</v>
      </c>
      <c r="H537" s="250">
        <v>1</v>
      </c>
      <c r="I537" s="251"/>
      <c r="J537" s="252">
        <f>ROUND(I537*H537,2)</f>
        <v>0</v>
      </c>
      <c r="K537" s="248" t="s">
        <v>1</v>
      </c>
      <c r="L537" s="45"/>
      <c r="M537" s="253" t="s">
        <v>1</v>
      </c>
      <c r="N537" s="254" t="s">
        <v>48</v>
      </c>
      <c r="O537" s="92"/>
      <c r="P537" s="255">
        <f>O537*H537</f>
        <v>0</v>
      </c>
      <c r="Q537" s="255">
        <v>0</v>
      </c>
      <c r="R537" s="255">
        <f>Q537*H537</f>
        <v>0</v>
      </c>
      <c r="S537" s="255">
        <v>0</v>
      </c>
      <c r="T537" s="256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57" t="s">
        <v>359</v>
      </c>
      <c r="AT537" s="257" t="s">
        <v>172</v>
      </c>
      <c r="AU537" s="257" t="s">
        <v>95</v>
      </c>
      <c r="AY537" s="18" t="s">
        <v>169</v>
      </c>
      <c r="BE537" s="258">
        <f>IF(N537="základní",J537,0)</f>
        <v>0</v>
      </c>
      <c r="BF537" s="258">
        <f>IF(N537="snížená",J537,0)</f>
        <v>0</v>
      </c>
      <c r="BG537" s="258">
        <f>IF(N537="zákl. přenesená",J537,0)</f>
        <v>0</v>
      </c>
      <c r="BH537" s="258">
        <f>IF(N537="sníž. přenesená",J537,0)</f>
        <v>0</v>
      </c>
      <c r="BI537" s="258">
        <f>IF(N537="nulová",J537,0)</f>
        <v>0</v>
      </c>
      <c r="BJ537" s="18" t="s">
        <v>95</v>
      </c>
      <c r="BK537" s="258">
        <f>ROUND(I537*H537,2)</f>
        <v>0</v>
      </c>
      <c r="BL537" s="18" t="s">
        <v>359</v>
      </c>
      <c r="BM537" s="257" t="s">
        <v>2794</v>
      </c>
    </row>
    <row r="538" spans="1:63" s="12" customFormat="1" ht="22.8" customHeight="1">
      <c r="A538" s="12"/>
      <c r="B538" s="231"/>
      <c r="C538" s="232"/>
      <c r="D538" s="233" t="s">
        <v>81</v>
      </c>
      <c r="E538" s="244" t="s">
        <v>1526</v>
      </c>
      <c r="F538" s="244" t="s">
        <v>1527</v>
      </c>
      <c r="G538" s="232"/>
      <c r="H538" s="232"/>
      <c r="I538" s="235"/>
      <c r="J538" s="245">
        <f>BK538</f>
        <v>0</v>
      </c>
      <c r="K538" s="232"/>
      <c r="L538" s="236"/>
      <c r="M538" s="237"/>
      <c r="N538" s="238"/>
      <c r="O538" s="238"/>
      <c r="P538" s="239">
        <f>SUM(P539:P551)</f>
        <v>0</v>
      </c>
      <c r="Q538" s="238"/>
      <c r="R538" s="239">
        <f>SUM(R539:R551)</f>
        <v>0.1345</v>
      </c>
      <c r="S538" s="238"/>
      <c r="T538" s="240">
        <f>SUM(T539:T551)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41" t="s">
        <v>95</v>
      </c>
      <c r="AT538" s="242" t="s">
        <v>81</v>
      </c>
      <c r="AU538" s="242" t="s">
        <v>89</v>
      </c>
      <c r="AY538" s="241" t="s">
        <v>169</v>
      </c>
      <c r="BK538" s="243">
        <f>SUM(BK539:BK551)</f>
        <v>0</v>
      </c>
    </row>
    <row r="539" spans="1:65" s="2" customFormat="1" ht="21.75" customHeight="1">
      <c r="A539" s="39"/>
      <c r="B539" s="40"/>
      <c r="C539" s="246" t="s">
        <v>979</v>
      </c>
      <c r="D539" s="246" t="s">
        <v>172</v>
      </c>
      <c r="E539" s="247" t="s">
        <v>1529</v>
      </c>
      <c r="F539" s="248" t="s">
        <v>1530</v>
      </c>
      <c r="G539" s="249" t="s">
        <v>337</v>
      </c>
      <c r="H539" s="250">
        <v>67.25</v>
      </c>
      <c r="I539" s="251"/>
      <c r="J539" s="252">
        <f>ROUND(I539*H539,2)</f>
        <v>0</v>
      </c>
      <c r="K539" s="248" t="s">
        <v>176</v>
      </c>
      <c r="L539" s="45"/>
      <c r="M539" s="253" t="s">
        <v>1</v>
      </c>
      <c r="N539" s="254" t="s">
        <v>48</v>
      </c>
      <c r="O539" s="92"/>
      <c r="P539" s="255">
        <f>O539*H539</f>
        <v>0</v>
      </c>
      <c r="Q539" s="255">
        <v>0.0015</v>
      </c>
      <c r="R539" s="255">
        <f>Q539*H539</f>
        <v>0.100875</v>
      </c>
      <c r="S539" s="255">
        <v>0</v>
      </c>
      <c r="T539" s="256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57" t="s">
        <v>359</v>
      </c>
      <c r="AT539" s="257" t="s">
        <v>172</v>
      </c>
      <c r="AU539" s="257" t="s">
        <v>95</v>
      </c>
      <c r="AY539" s="18" t="s">
        <v>169</v>
      </c>
      <c r="BE539" s="258">
        <f>IF(N539="základní",J539,0)</f>
        <v>0</v>
      </c>
      <c r="BF539" s="258">
        <f>IF(N539="snížená",J539,0)</f>
        <v>0</v>
      </c>
      <c r="BG539" s="258">
        <f>IF(N539="zákl. přenesená",J539,0)</f>
        <v>0</v>
      </c>
      <c r="BH539" s="258">
        <f>IF(N539="sníž. přenesená",J539,0)</f>
        <v>0</v>
      </c>
      <c r="BI539" s="258">
        <f>IF(N539="nulová",J539,0)</f>
        <v>0</v>
      </c>
      <c r="BJ539" s="18" t="s">
        <v>95</v>
      </c>
      <c r="BK539" s="258">
        <f>ROUND(I539*H539,2)</f>
        <v>0</v>
      </c>
      <c r="BL539" s="18" t="s">
        <v>359</v>
      </c>
      <c r="BM539" s="257" t="s">
        <v>2795</v>
      </c>
    </row>
    <row r="540" spans="1:51" s="13" customFormat="1" ht="12">
      <c r="A540" s="13"/>
      <c r="B540" s="259"/>
      <c r="C540" s="260"/>
      <c r="D540" s="261" t="s">
        <v>179</v>
      </c>
      <c r="E540" s="262" t="s">
        <v>1</v>
      </c>
      <c r="F540" s="263" t="s">
        <v>180</v>
      </c>
      <c r="G540" s="260"/>
      <c r="H540" s="262" t="s">
        <v>1</v>
      </c>
      <c r="I540" s="264"/>
      <c r="J540" s="260"/>
      <c r="K540" s="260"/>
      <c r="L540" s="265"/>
      <c r="M540" s="266"/>
      <c r="N540" s="267"/>
      <c r="O540" s="267"/>
      <c r="P540" s="267"/>
      <c r="Q540" s="267"/>
      <c r="R540" s="267"/>
      <c r="S540" s="267"/>
      <c r="T540" s="26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9" t="s">
        <v>179</v>
      </c>
      <c r="AU540" s="269" t="s">
        <v>95</v>
      </c>
      <c r="AV540" s="13" t="s">
        <v>89</v>
      </c>
      <c r="AW540" s="13" t="s">
        <v>35</v>
      </c>
      <c r="AX540" s="13" t="s">
        <v>82</v>
      </c>
      <c r="AY540" s="269" t="s">
        <v>169</v>
      </c>
    </row>
    <row r="541" spans="1:51" s="13" customFormat="1" ht="12">
      <c r="A541" s="13"/>
      <c r="B541" s="259"/>
      <c r="C541" s="260"/>
      <c r="D541" s="261" t="s">
        <v>179</v>
      </c>
      <c r="E541" s="262" t="s">
        <v>1</v>
      </c>
      <c r="F541" s="263" t="s">
        <v>636</v>
      </c>
      <c r="G541" s="260"/>
      <c r="H541" s="262" t="s">
        <v>1</v>
      </c>
      <c r="I541" s="264"/>
      <c r="J541" s="260"/>
      <c r="K541" s="260"/>
      <c r="L541" s="265"/>
      <c r="M541" s="266"/>
      <c r="N541" s="267"/>
      <c r="O541" s="267"/>
      <c r="P541" s="267"/>
      <c r="Q541" s="267"/>
      <c r="R541" s="267"/>
      <c r="S541" s="267"/>
      <c r="T541" s="26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9" t="s">
        <v>179</v>
      </c>
      <c r="AU541" s="269" t="s">
        <v>95</v>
      </c>
      <c r="AV541" s="13" t="s">
        <v>89</v>
      </c>
      <c r="AW541" s="13" t="s">
        <v>35</v>
      </c>
      <c r="AX541" s="13" t="s">
        <v>82</v>
      </c>
      <c r="AY541" s="269" t="s">
        <v>169</v>
      </c>
    </row>
    <row r="542" spans="1:51" s="14" customFormat="1" ht="12">
      <c r="A542" s="14"/>
      <c r="B542" s="270"/>
      <c r="C542" s="271"/>
      <c r="D542" s="261" t="s">
        <v>179</v>
      </c>
      <c r="E542" s="272" t="s">
        <v>1</v>
      </c>
      <c r="F542" s="273" t="s">
        <v>2639</v>
      </c>
      <c r="G542" s="271"/>
      <c r="H542" s="274">
        <v>79.68</v>
      </c>
      <c r="I542" s="275"/>
      <c r="J542" s="271"/>
      <c r="K542" s="271"/>
      <c r="L542" s="276"/>
      <c r="M542" s="277"/>
      <c r="N542" s="278"/>
      <c r="O542" s="278"/>
      <c r="P542" s="278"/>
      <c r="Q542" s="278"/>
      <c r="R542" s="278"/>
      <c r="S542" s="278"/>
      <c r="T542" s="279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80" t="s">
        <v>179</v>
      </c>
      <c r="AU542" s="280" t="s">
        <v>95</v>
      </c>
      <c r="AV542" s="14" t="s">
        <v>95</v>
      </c>
      <c r="AW542" s="14" t="s">
        <v>35</v>
      </c>
      <c r="AX542" s="14" t="s">
        <v>82</v>
      </c>
      <c r="AY542" s="280" t="s">
        <v>169</v>
      </c>
    </row>
    <row r="543" spans="1:51" s="14" customFormat="1" ht="12">
      <c r="A543" s="14"/>
      <c r="B543" s="270"/>
      <c r="C543" s="271"/>
      <c r="D543" s="261" t="s">
        <v>179</v>
      </c>
      <c r="E543" s="272" t="s">
        <v>1</v>
      </c>
      <c r="F543" s="273" t="s">
        <v>2555</v>
      </c>
      <c r="G543" s="271"/>
      <c r="H543" s="274">
        <v>-12.43</v>
      </c>
      <c r="I543" s="275"/>
      <c r="J543" s="271"/>
      <c r="K543" s="271"/>
      <c r="L543" s="276"/>
      <c r="M543" s="277"/>
      <c r="N543" s="278"/>
      <c r="O543" s="278"/>
      <c r="P543" s="278"/>
      <c r="Q543" s="278"/>
      <c r="R543" s="278"/>
      <c r="S543" s="278"/>
      <c r="T543" s="279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80" t="s">
        <v>179</v>
      </c>
      <c r="AU543" s="280" t="s">
        <v>95</v>
      </c>
      <c r="AV543" s="14" t="s">
        <v>95</v>
      </c>
      <c r="AW543" s="14" t="s">
        <v>35</v>
      </c>
      <c r="AX543" s="14" t="s">
        <v>82</v>
      </c>
      <c r="AY543" s="280" t="s">
        <v>169</v>
      </c>
    </row>
    <row r="544" spans="1:51" s="15" customFormat="1" ht="12">
      <c r="A544" s="15"/>
      <c r="B544" s="281"/>
      <c r="C544" s="282"/>
      <c r="D544" s="261" t="s">
        <v>179</v>
      </c>
      <c r="E544" s="283" t="s">
        <v>1</v>
      </c>
      <c r="F544" s="284" t="s">
        <v>183</v>
      </c>
      <c r="G544" s="282"/>
      <c r="H544" s="285">
        <v>67.25</v>
      </c>
      <c r="I544" s="286"/>
      <c r="J544" s="282"/>
      <c r="K544" s="282"/>
      <c r="L544" s="287"/>
      <c r="M544" s="288"/>
      <c r="N544" s="289"/>
      <c r="O544" s="289"/>
      <c r="P544" s="289"/>
      <c r="Q544" s="289"/>
      <c r="R544" s="289"/>
      <c r="S544" s="289"/>
      <c r="T544" s="290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91" t="s">
        <v>179</v>
      </c>
      <c r="AU544" s="291" t="s">
        <v>95</v>
      </c>
      <c r="AV544" s="15" t="s">
        <v>177</v>
      </c>
      <c r="AW544" s="15" t="s">
        <v>35</v>
      </c>
      <c r="AX544" s="15" t="s">
        <v>89</v>
      </c>
      <c r="AY544" s="291" t="s">
        <v>169</v>
      </c>
    </row>
    <row r="545" spans="1:65" s="2" customFormat="1" ht="33" customHeight="1">
      <c r="A545" s="39"/>
      <c r="B545" s="40"/>
      <c r="C545" s="246" t="s">
        <v>988</v>
      </c>
      <c r="D545" s="246" t="s">
        <v>172</v>
      </c>
      <c r="E545" s="247" t="s">
        <v>1533</v>
      </c>
      <c r="F545" s="248" t="s">
        <v>1534</v>
      </c>
      <c r="G545" s="249" t="s">
        <v>337</v>
      </c>
      <c r="H545" s="250">
        <v>67.25</v>
      </c>
      <c r="I545" s="251"/>
      <c r="J545" s="252">
        <f>ROUND(I545*H545,2)</f>
        <v>0</v>
      </c>
      <c r="K545" s="248" t="s">
        <v>176</v>
      </c>
      <c r="L545" s="45"/>
      <c r="M545" s="253" t="s">
        <v>1</v>
      </c>
      <c r="N545" s="254" t="s">
        <v>48</v>
      </c>
      <c r="O545" s="92"/>
      <c r="P545" s="255">
        <f>O545*H545</f>
        <v>0</v>
      </c>
      <c r="Q545" s="255">
        <v>0.00014</v>
      </c>
      <c r="R545" s="255">
        <f>Q545*H545</f>
        <v>0.009415</v>
      </c>
      <c r="S545" s="255">
        <v>0</v>
      </c>
      <c r="T545" s="256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57" t="s">
        <v>359</v>
      </c>
      <c r="AT545" s="257" t="s">
        <v>172</v>
      </c>
      <c r="AU545" s="257" t="s">
        <v>95</v>
      </c>
      <c r="AY545" s="18" t="s">
        <v>169</v>
      </c>
      <c r="BE545" s="258">
        <f>IF(N545="základní",J545,0)</f>
        <v>0</v>
      </c>
      <c r="BF545" s="258">
        <f>IF(N545="snížená",J545,0)</f>
        <v>0</v>
      </c>
      <c r="BG545" s="258">
        <f>IF(N545="zákl. přenesená",J545,0)</f>
        <v>0</v>
      </c>
      <c r="BH545" s="258">
        <f>IF(N545="sníž. přenesená",J545,0)</f>
        <v>0</v>
      </c>
      <c r="BI545" s="258">
        <f>IF(N545="nulová",J545,0)</f>
        <v>0</v>
      </c>
      <c r="BJ545" s="18" t="s">
        <v>95</v>
      </c>
      <c r="BK545" s="258">
        <f>ROUND(I545*H545,2)</f>
        <v>0</v>
      </c>
      <c r="BL545" s="18" t="s">
        <v>359</v>
      </c>
      <c r="BM545" s="257" t="s">
        <v>2796</v>
      </c>
    </row>
    <row r="546" spans="1:51" s="13" customFormat="1" ht="12">
      <c r="A546" s="13"/>
      <c r="B546" s="259"/>
      <c r="C546" s="260"/>
      <c r="D546" s="261" t="s">
        <v>179</v>
      </c>
      <c r="E546" s="262" t="s">
        <v>1</v>
      </c>
      <c r="F546" s="263" t="s">
        <v>180</v>
      </c>
      <c r="G546" s="260"/>
      <c r="H546" s="262" t="s">
        <v>1</v>
      </c>
      <c r="I546" s="264"/>
      <c r="J546" s="260"/>
      <c r="K546" s="260"/>
      <c r="L546" s="265"/>
      <c r="M546" s="266"/>
      <c r="N546" s="267"/>
      <c r="O546" s="267"/>
      <c r="P546" s="267"/>
      <c r="Q546" s="267"/>
      <c r="R546" s="267"/>
      <c r="S546" s="267"/>
      <c r="T546" s="26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9" t="s">
        <v>179</v>
      </c>
      <c r="AU546" s="269" t="s">
        <v>95</v>
      </c>
      <c r="AV546" s="13" t="s">
        <v>89</v>
      </c>
      <c r="AW546" s="13" t="s">
        <v>35</v>
      </c>
      <c r="AX546" s="13" t="s">
        <v>82</v>
      </c>
      <c r="AY546" s="269" t="s">
        <v>169</v>
      </c>
    </row>
    <row r="547" spans="1:51" s="13" customFormat="1" ht="12">
      <c r="A547" s="13"/>
      <c r="B547" s="259"/>
      <c r="C547" s="260"/>
      <c r="D547" s="261" t="s">
        <v>179</v>
      </c>
      <c r="E547" s="262" t="s">
        <v>1</v>
      </c>
      <c r="F547" s="263" t="s">
        <v>636</v>
      </c>
      <c r="G547" s="260"/>
      <c r="H547" s="262" t="s">
        <v>1</v>
      </c>
      <c r="I547" s="264"/>
      <c r="J547" s="260"/>
      <c r="K547" s="260"/>
      <c r="L547" s="265"/>
      <c r="M547" s="266"/>
      <c r="N547" s="267"/>
      <c r="O547" s="267"/>
      <c r="P547" s="267"/>
      <c r="Q547" s="267"/>
      <c r="R547" s="267"/>
      <c r="S547" s="267"/>
      <c r="T547" s="26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9" t="s">
        <v>179</v>
      </c>
      <c r="AU547" s="269" t="s">
        <v>95</v>
      </c>
      <c r="AV547" s="13" t="s">
        <v>89</v>
      </c>
      <c r="AW547" s="13" t="s">
        <v>35</v>
      </c>
      <c r="AX547" s="13" t="s">
        <v>82</v>
      </c>
      <c r="AY547" s="269" t="s">
        <v>169</v>
      </c>
    </row>
    <row r="548" spans="1:51" s="14" customFormat="1" ht="12">
      <c r="A548" s="14"/>
      <c r="B548" s="270"/>
      <c r="C548" s="271"/>
      <c r="D548" s="261" t="s">
        <v>179</v>
      </c>
      <c r="E548" s="272" t="s">
        <v>1</v>
      </c>
      <c r="F548" s="273" t="s">
        <v>2639</v>
      </c>
      <c r="G548" s="271"/>
      <c r="H548" s="274">
        <v>79.68</v>
      </c>
      <c r="I548" s="275"/>
      <c r="J548" s="271"/>
      <c r="K548" s="271"/>
      <c r="L548" s="276"/>
      <c r="M548" s="277"/>
      <c r="N548" s="278"/>
      <c r="O548" s="278"/>
      <c r="P548" s="278"/>
      <c r="Q548" s="278"/>
      <c r="R548" s="278"/>
      <c r="S548" s="278"/>
      <c r="T548" s="27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80" t="s">
        <v>179</v>
      </c>
      <c r="AU548" s="280" t="s">
        <v>95</v>
      </c>
      <c r="AV548" s="14" t="s">
        <v>95</v>
      </c>
      <c r="AW548" s="14" t="s">
        <v>35</v>
      </c>
      <c r="AX548" s="14" t="s">
        <v>82</v>
      </c>
      <c r="AY548" s="280" t="s">
        <v>169</v>
      </c>
    </row>
    <row r="549" spans="1:51" s="14" customFormat="1" ht="12">
      <c r="A549" s="14"/>
      <c r="B549" s="270"/>
      <c r="C549" s="271"/>
      <c r="D549" s="261" t="s">
        <v>179</v>
      </c>
      <c r="E549" s="272" t="s">
        <v>1</v>
      </c>
      <c r="F549" s="273" t="s">
        <v>2555</v>
      </c>
      <c r="G549" s="271"/>
      <c r="H549" s="274">
        <v>-12.43</v>
      </c>
      <c r="I549" s="275"/>
      <c r="J549" s="271"/>
      <c r="K549" s="271"/>
      <c r="L549" s="276"/>
      <c r="M549" s="277"/>
      <c r="N549" s="278"/>
      <c r="O549" s="278"/>
      <c r="P549" s="278"/>
      <c r="Q549" s="278"/>
      <c r="R549" s="278"/>
      <c r="S549" s="278"/>
      <c r="T549" s="279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80" t="s">
        <v>179</v>
      </c>
      <c r="AU549" s="280" t="s">
        <v>95</v>
      </c>
      <c r="AV549" s="14" t="s">
        <v>95</v>
      </c>
      <c r="AW549" s="14" t="s">
        <v>35</v>
      </c>
      <c r="AX549" s="14" t="s">
        <v>82</v>
      </c>
      <c r="AY549" s="280" t="s">
        <v>169</v>
      </c>
    </row>
    <row r="550" spans="1:51" s="15" customFormat="1" ht="12">
      <c r="A550" s="15"/>
      <c r="B550" s="281"/>
      <c r="C550" s="282"/>
      <c r="D550" s="261" t="s">
        <v>179</v>
      </c>
      <c r="E550" s="283" t="s">
        <v>1</v>
      </c>
      <c r="F550" s="284" t="s">
        <v>183</v>
      </c>
      <c r="G550" s="282"/>
      <c r="H550" s="285">
        <v>67.25</v>
      </c>
      <c r="I550" s="286"/>
      <c r="J550" s="282"/>
      <c r="K550" s="282"/>
      <c r="L550" s="287"/>
      <c r="M550" s="288"/>
      <c r="N550" s="289"/>
      <c r="O550" s="289"/>
      <c r="P550" s="289"/>
      <c r="Q550" s="289"/>
      <c r="R550" s="289"/>
      <c r="S550" s="289"/>
      <c r="T550" s="290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91" t="s">
        <v>179</v>
      </c>
      <c r="AU550" s="291" t="s">
        <v>95</v>
      </c>
      <c r="AV550" s="15" t="s">
        <v>177</v>
      </c>
      <c r="AW550" s="15" t="s">
        <v>35</v>
      </c>
      <c r="AX550" s="15" t="s">
        <v>89</v>
      </c>
      <c r="AY550" s="291" t="s">
        <v>169</v>
      </c>
    </row>
    <row r="551" spans="1:65" s="2" customFormat="1" ht="33" customHeight="1">
      <c r="A551" s="39"/>
      <c r="B551" s="40"/>
      <c r="C551" s="246" t="s">
        <v>996</v>
      </c>
      <c r="D551" s="246" t="s">
        <v>172</v>
      </c>
      <c r="E551" s="247" t="s">
        <v>1537</v>
      </c>
      <c r="F551" s="248" t="s">
        <v>1538</v>
      </c>
      <c r="G551" s="249" t="s">
        <v>337</v>
      </c>
      <c r="H551" s="250">
        <v>67.25</v>
      </c>
      <c r="I551" s="251"/>
      <c r="J551" s="252">
        <f>ROUND(I551*H551,2)</f>
        <v>0</v>
      </c>
      <c r="K551" s="248" t="s">
        <v>176</v>
      </c>
      <c r="L551" s="45"/>
      <c r="M551" s="253" t="s">
        <v>1</v>
      </c>
      <c r="N551" s="254" t="s">
        <v>48</v>
      </c>
      <c r="O551" s="92"/>
      <c r="P551" s="255">
        <f>O551*H551</f>
        <v>0</v>
      </c>
      <c r="Q551" s="255">
        <v>0.00036</v>
      </c>
      <c r="R551" s="255">
        <f>Q551*H551</f>
        <v>0.024210000000000002</v>
      </c>
      <c r="S551" s="255">
        <v>0</v>
      </c>
      <c r="T551" s="256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57" t="s">
        <v>359</v>
      </c>
      <c r="AT551" s="257" t="s">
        <v>172</v>
      </c>
      <c r="AU551" s="257" t="s">
        <v>95</v>
      </c>
      <c r="AY551" s="18" t="s">
        <v>169</v>
      </c>
      <c r="BE551" s="258">
        <f>IF(N551="základní",J551,0)</f>
        <v>0</v>
      </c>
      <c r="BF551" s="258">
        <f>IF(N551="snížená",J551,0)</f>
        <v>0</v>
      </c>
      <c r="BG551" s="258">
        <f>IF(N551="zákl. přenesená",J551,0)</f>
        <v>0</v>
      </c>
      <c r="BH551" s="258">
        <f>IF(N551="sníž. přenesená",J551,0)</f>
        <v>0</v>
      </c>
      <c r="BI551" s="258">
        <f>IF(N551="nulová",J551,0)</f>
        <v>0</v>
      </c>
      <c r="BJ551" s="18" t="s">
        <v>95</v>
      </c>
      <c r="BK551" s="258">
        <f>ROUND(I551*H551,2)</f>
        <v>0</v>
      </c>
      <c r="BL551" s="18" t="s">
        <v>359</v>
      </c>
      <c r="BM551" s="257" t="s">
        <v>2797</v>
      </c>
    </row>
    <row r="552" spans="1:63" s="12" customFormat="1" ht="22.8" customHeight="1">
      <c r="A552" s="12"/>
      <c r="B552" s="231"/>
      <c r="C552" s="232"/>
      <c r="D552" s="233" t="s">
        <v>81</v>
      </c>
      <c r="E552" s="244" t="s">
        <v>1540</v>
      </c>
      <c r="F552" s="244" t="s">
        <v>1541</v>
      </c>
      <c r="G552" s="232"/>
      <c r="H552" s="232"/>
      <c r="I552" s="235"/>
      <c r="J552" s="245">
        <f>BK552</f>
        <v>0</v>
      </c>
      <c r="K552" s="232"/>
      <c r="L552" s="236"/>
      <c r="M552" s="237"/>
      <c r="N552" s="238"/>
      <c r="O552" s="238"/>
      <c r="P552" s="239">
        <f>SUM(P553:P560)</f>
        <v>0</v>
      </c>
      <c r="Q552" s="238"/>
      <c r="R552" s="239">
        <f>SUM(R553:R560)</f>
        <v>0.02323915</v>
      </c>
      <c r="S552" s="238"/>
      <c r="T552" s="240">
        <f>SUM(T553:T560)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41" t="s">
        <v>95</v>
      </c>
      <c r="AT552" s="242" t="s">
        <v>81</v>
      </c>
      <c r="AU552" s="242" t="s">
        <v>89</v>
      </c>
      <c r="AY552" s="241" t="s">
        <v>169</v>
      </c>
      <c r="BK552" s="243">
        <f>SUM(BK553:BK560)</f>
        <v>0</v>
      </c>
    </row>
    <row r="553" spans="1:65" s="2" customFormat="1" ht="21.75" customHeight="1">
      <c r="A553" s="39"/>
      <c r="B553" s="40"/>
      <c r="C553" s="246" t="s">
        <v>1002</v>
      </c>
      <c r="D553" s="246" t="s">
        <v>172</v>
      </c>
      <c r="E553" s="247" t="s">
        <v>1543</v>
      </c>
      <c r="F553" s="248" t="s">
        <v>1544</v>
      </c>
      <c r="G553" s="249" t="s">
        <v>337</v>
      </c>
      <c r="H553" s="250">
        <v>49.445</v>
      </c>
      <c r="I553" s="251"/>
      <c r="J553" s="252">
        <f>ROUND(I553*H553,2)</f>
        <v>0</v>
      </c>
      <c r="K553" s="248" t="s">
        <v>176</v>
      </c>
      <c r="L553" s="45"/>
      <c r="M553" s="253" t="s">
        <v>1</v>
      </c>
      <c r="N553" s="254" t="s">
        <v>48</v>
      </c>
      <c r="O553" s="92"/>
      <c r="P553" s="255">
        <f>O553*H553</f>
        <v>0</v>
      </c>
      <c r="Q553" s="255">
        <v>0</v>
      </c>
      <c r="R553" s="255">
        <f>Q553*H553</f>
        <v>0</v>
      </c>
      <c r="S553" s="255">
        <v>0</v>
      </c>
      <c r="T553" s="256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57" t="s">
        <v>359</v>
      </c>
      <c r="AT553" s="257" t="s">
        <v>172</v>
      </c>
      <c r="AU553" s="257" t="s">
        <v>95</v>
      </c>
      <c r="AY553" s="18" t="s">
        <v>169</v>
      </c>
      <c r="BE553" s="258">
        <f>IF(N553="základní",J553,0)</f>
        <v>0</v>
      </c>
      <c r="BF553" s="258">
        <f>IF(N553="snížená",J553,0)</f>
        <v>0</v>
      </c>
      <c r="BG553" s="258">
        <f>IF(N553="zákl. přenesená",J553,0)</f>
        <v>0</v>
      </c>
      <c r="BH553" s="258">
        <f>IF(N553="sníž. přenesená",J553,0)</f>
        <v>0</v>
      </c>
      <c r="BI553" s="258">
        <f>IF(N553="nulová",J553,0)</f>
        <v>0</v>
      </c>
      <c r="BJ553" s="18" t="s">
        <v>95</v>
      </c>
      <c r="BK553" s="258">
        <f>ROUND(I553*H553,2)</f>
        <v>0</v>
      </c>
      <c r="BL553" s="18" t="s">
        <v>359</v>
      </c>
      <c r="BM553" s="257" t="s">
        <v>2798</v>
      </c>
    </row>
    <row r="554" spans="1:51" s="13" customFormat="1" ht="12">
      <c r="A554" s="13"/>
      <c r="B554" s="259"/>
      <c r="C554" s="260"/>
      <c r="D554" s="261" t="s">
        <v>179</v>
      </c>
      <c r="E554" s="262" t="s">
        <v>1</v>
      </c>
      <c r="F554" s="263" t="s">
        <v>180</v>
      </c>
      <c r="G554" s="260"/>
      <c r="H554" s="262" t="s">
        <v>1</v>
      </c>
      <c r="I554" s="264"/>
      <c r="J554" s="260"/>
      <c r="K554" s="260"/>
      <c r="L554" s="265"/>
      <c r="M554" s="266"/>
      <c r="N554" s="267"/>
      <c r="O554" s="267"/>
      <c r="P554" s="267"/>
      <c r="Q554" s="267"/>
      <c r="R554" s="267"/>
      <c r="S554" s="267"/>
      <c r="T554" s="26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9" t="s">
        <v>179</v>
      </c>
      <c r="AU554" s="269" t="s">
        <v>95</v>
      </c>
      <c r="AV554" s="13" t="s">
        <v>89</v>
      </c>
      <c r="AW554" s="13" t="s">
        <v>35</v>
      </c>
      <c r="AX554" s="13" t="s">
        <v>82</v>
      </c>
      <c r="AY554" s="269" t="s">
        <v>169</v>
      </c>
    </row>
    <row r="555" spans="1:51" s="13" customFormat="1" ht="12">
      <c r="A555" s="13"/>
      <c r="B555" s="259"/>
      <c r="C555" s="260"/>
      <c r="D555" s="261" t="s">
        <v>179</v>
      </c>
      <c r="E555" s="262" t="s">
        <v>1</v>
      </c>
      <c r="F555" s="263" t="s">
        <v>2799</v>
      </c>
      <c r="G555" s="260"/>
      <c r="H555" s="262" t="s">
        <v>1</v>
      </c>
      <c r="I555" s="264"/>
      <c r="J555" s="260"/>
      <c r="K555" s="260"/>
      <c r="L555" s="265"/>
      <c r="M555" s="266"/>
      <c r="N555" s="267"/>
      <c r="O555" s="267"/>
      <c r="P555" s="267"/>
      <c r="Q555" s="267"/>
      <c r="R555" s="267"/>
      <c r="S555" s="267"/>
      <c r="T555" s="26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9" t="s">
        <v>179</v>
      </c>
      <c r="AU555" s="269" t="s">
        <v>95</v>
      </c>
      <c r="AV555" s="13" t="s">
        <v>89</v>
      </c>
      <c r="AW555" s="13" t="s">
        <v>35</v>
      </c>
      <c r="AX555" s="13" t="s">
        <v>82</v>
      </c>
      <c r="AY555" s="269" t="s">
        <v>169</v>
      </c>
    </row>
    <row r="556" spans="1:51" s="14" customFormat="1" ht="12">
      <c r="A556" s="14"/>
      <c r="B556" s="270"/>
      <c r="C556" s="271"/>
      <c r="D556" s="261" t="s">
        <v>179</v>
      </c>
      <c r="E556" s="272" t="s">
        <v>1</v>
      </c>
      <c r="F556" s="273" t="s">
        <v>2800</v>
      </c>
      <c r="G556" s="271"/>
      <c r="H556" s="274">
        <v>61.875</v>
      </c>
      <c r="I556" s="275"/>
      <c r="J556" s="271"/>
      <c r="K556" s="271"/>
      <c r="L556" s="276"/>
      <c r="M556" s="277"/>
      <c r="N556" s="278"/>
      <c r="O556" s="278"/>
      <c r="P556" s="278"/>
      <c r="Q556" s="278"/>
      <c r="R556" s="278"/>
      <c r="S556" s="278"/>
      <c r="T556" s="27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80" t="s">
        <v>179</v>
      </c>
      <c r="AU556" s="280" t="s">
        <v>95</v>
      </c>
      <c r="AV556" s="14" t="s">
        <v>95</v>
      </c>
      <c r="AW556" s="14" t="s">
        <v>35</v>
      </c>
      <c r="AX556" s="14" t="s">
        <v>82</v>
      </c>
      <c r="AY556" s="280" t="s">
        <v>169</v>
      </c>
    </row>
    <row r="557" spans="1:51" s="14" customFormat="1" ht="12">
      <c r="A557" s="14"/>
      <c r="B557" s="270"/>
      <c r="C557" s="271"/>
      <c r="D557" s="261" t="s">
        <v>179</v>
      </c>
      <c r="E557" s="272" t="s">
        <v>1</v>
      </c>
      <c r="F557" s="273" t="s">
        <v>2555</v>
      </c>
      <c r="G557" s="271"/>
      <c r="H557" s="274">
        <v>-12.43</v>
      </c>
      <c r="I557" s="275"/>
      <c r="J557" s="271"/>
      <c r="K557" s="271"/>
      <c r="L557" s="276"/>
      <c r="M557" s="277"/>
      <c r="N557" s="278"/>
      <c r="O557" s="278"/>
      <c r="P557" s="278"/>
      <c r="Q557" s="278"/>
      <c r="R557" s="278"/>
      <c r="S557" s="278"/>
      <c r="T557" s="279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80" t="s">
        <v>179</v>
      </c>
      <c r="AU557" s="280" t="s">
        <v>95</v>
      </c>
      <c r="AV557" s="14" t="s">
        <v>95</v>
      </c>
      <c r="AW557" s="14" t="s">
        <v>35</v>
      </c>
      <c r="AX557" s="14" t="s">
        <v>82</v>
      </c>
      <c r="AY557" s="280" t="s">
        <v>169</v>
      </c>
    </row>
    <row r="558" spans="1:51" s="15" customFormat="1" ht="12">
      <c r="A558" s="15"/>
      <c r="B558" s="281"/>
      <c r="C558" s="282"/>
      <c r="D558" s="261" t="s">
        <v>179</v>
      </c>
      <c r="E558" s="283" t="s">
        <v>1</v>
      </c>
      <c r="F558" s="284" t="s">
        <v>183</v>
      </c>
      <c r="G558" s="282"/>
      <c r="H558" s="285">
        <v>49.445</v>
      </c>
      <c r="I558" s="286"/>
      <c r="J558" s="282"/>
      <c r="K558" s="282"/>
      <c r="L558" s="287"/>
      <c r="M558" s="288"/>
      <c r="N558" s="289"/>
      <c r="O558" s="289"/>
      <c r="P558" s="289"/>
      <c r="Q558" s="289"/>
      <c r="R558" s="289"/>
      <c r="S558" s="289"/>
      <c r="T558" s="290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91" t="s">
        <v>179</v>
      </c>
      <c r="AU558" s="291" t="s">
        <v>95</v>
      </c>
      <c r="AV558" s="15" t="s">
        <v>177</v>
      </c>
      <c r="AW558" s="15" t="s">
        <v>35</v>
      </c>
      <c r="AX558" s="15" t="s">
        <v>89</v>
      </c>
      <c r="AY558" s="291" t="s">
        <v>169</v>
      </c>
    </row>
    <row r="559" spans="1:65" s="2" customFormat="1" ht="21.75" customHeight="1">
      <c r="A559" s="39"/>
      <c r="B559" s="40"/>
      <c r="C559" s="246" t="s">
        <v>1008</v>
      </c>
      <c r="D559" s="246" t="s">
        <v>172</v>
      </c>
      <c r="E559" s="247" t="s">
        <v>1551</v>
      </c>
      <c r="F559" s="248" t="s">
        <v>1552</v>
      </c>
      <c r="G559" s="249" t="s">
        <v>337</v>
      </c>
      <c r="H559" s="250">
        <v>49.445</v>
      </c>
      <c r="I559" s="251"/>
      <c r="J559" s="252">
        <f>ROUND(I559*H559,2)</f>
        <v>0</v>
      </c>
      <c r="K559" s="248" t="s">
        <v>176</v>
      </c>
      <c r="L559" s="45"/>
      <c r="M559" s="253" t="s">
        <v>1</v>
      </c>
      <c r="N559" s="254" t="s">
        <v>48</v>
      </c>
      <c r="O559" s="92"/>
      <c r="P559" s="255">
        <f>O559*H559</f>
        <v>0</v>
      </c>
      <c r="Q559" s="255">
        <v>0.00021</v>
      </c>
      <c r="R559" s="255">
        <f>Q559*H559</f>
        <v>0.01038345</v>
      </c>
      <c r="S559" s="255">
        <v>0</v>
      </c>
      <c r="T559" s="256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57" t="s">
        <v>359</v>
      </c>
      <c r="AT559" s="257" t="s">
        <v>172</v>
      </c>
      <c r="AU559" s="257" t="s">
        <v>95</v>
      </c>
      <c r="AY559" s="18" t="s">
        <v>169</v>
      </c>
      <c r="BE559" s="258">
        <f>IF(N559="základní",J559,0)</f>
        <v>0</v>
      </c>
      <c r="BF559" s="258">
        <f>IF(N559="snížená",J559,0)</f>
        <v>0</v>
      </c>
      <c r="BG559" s="258">
        <f>IF(N559="zákl. přenesená",J559,0)</f>
        <v>0</v>
      </c>
      <c r="BH559" s="258">
        <f>IF(N559="sníž. přenesená",J559,0)</f>
        <v>0</v>
      </c>
      <c r="BI559" s="258">
        <f>IF(N559="nulová",J559,0)</f>
        <v>0</v>
      </c>
      <c r="BJ559" s="18" t="s">
        <v>95</v>
      </c>
      <c r="BK559" s="258">
        <f>ROUND(I559*H559,2)</f>
        <v>0</v>
      </c>
      <c r="BL559" s="18" t="s">
        <v>359</v>
      </c>
      <c r="BM559" s="257" t="s">
        <v>2801</v>
      </c>
    </row>
    <row r="560" spans="1:65" s="2" customFormat="1" ht="33" customHeight="1">
      <c r="A560" s="39"/>
      <c r="B560" s="40"/>
      <c r="C560" s="246" t="s">
        <v>1016</v>
      </c>
      <c r="D560" s="246" t="s">
        <v>172</v>
      </c>
      <c r="E560" s="247" t="s">
        <v>1554</v>
      </c>
      <c r="F560" s="248" t="s">
        <v>1555</v>
      </c>
      <c r="G560" s="249" t="s">
        <v>337</v>
      </c>
      <c r="H560" s="250">
        <v>49.445</v>
      </c>
      <c r="I560" s="251"/>
      <c r="J560" s="252">
        <f>ROUND(I560*H560,2)</f>
        <v>0</v>
      </c>
      <c r="K560" s="248" t="s">
        <v>176</v>
      </c>
      <c r="L560" s="45"/>
      <c r="M560" s="253" t="s">
        <v>1</v>
      </c>
      <c r="N560" s="254" t="s">
        <v>48</v>
      </c>
      <c r="O560" s="92"/>
      <c r="P560" s="255">
        <f>O560*H560</f>
        <v>0</v>
      </c>
      <c r="Q560" s="255">
        <v>0.00026</v>
      </c>
      <c r="R560" s="255">
        <f>Q560*H560</f>
        <v>0.0128557</v>
      </c>
      <c r="S560" s="255">
        <v>0</v>
      </c>
      <c r="T560" s="256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57" t="s">
        <v>359</v>
      </c>
      <c r="AT560" s="257" t="s">
        <v>172</v>
      </c>
      <c r="AU560" s="257" t="s">
        <v>95</v>
      </c>
      <c r="AY560" s="18" t="s">
        <v>169</v>
      </c>
      <c r="BE560" s="258">
        <f>IF(N560="základní",J560,0)</f>
        <v>0</v>
      </c>
      <c r="BF560" s="258">
        <f>IF(N560="snížená",J560,0)</f>
        <v>0</v>
      </c>
      <c r="BG560" s="258">
        <f>IF(N560="zákl. přenesená",J560,0)</f>
        <v>0</v>
      </c>
      <c r="BH560" s="258">
        <f>IF(N560="sníž. přenesená",J560,0)</f>
        <v>0</v>
      </c>
      <c r="BI560" s="258">
        <f>IF(N560="nulová",J560,0)</f>
        <v>0</v>
      </c>
      <c r="BJ560" s="18" t="s">
        <v>95</v>
      </c>
      <c r="BK560" s="258">
        <f>ROUND(I560*H560,2)</f>
        <v>0</v>
      </c>
      <c r="BL560" s="18" t="s">
        <v>359</v>
      </c>
      <c r="BM560" s="257" t="s">
        <v>2802</v>
      </c>
    </row>
    <row r="561" spans="1:63" s="2" customFormat="1" ht="49.9" customHeight="1">
      <c r="A561" s="39"/>
      <c r="B561" s="40"/>
      <c r="C561" s="41"/>
      <c r="D561" s="41"/>
      <c r="E561" s="234" t="s">
        <v>210</v>
      </c>
      <c r="F561" s="234" t="s">
        <v>211</v>
      </c>
      <c r="G561" s="41"/>
      <c r="H561" s="41"/>
      <c r="I561" s="155"/>
      <c r="J561" s="218">
        <f>BK561</f>
        <v>0</v>
      </c>
      <c r="K561" s="41"/>
      <c r="L561" s="45"/>
      <c r="M561" s="292"/>
      <c r="N561" s="293"/>
      <c r="O561" s="92"/>
      <c r="P561" s="92"/>
      <c r="Q561" s="92"/>
      <c r="R561" s="92"/>
      <c r="S561" s="92"/>
      <c r="T561" s="93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81</v>
      </c>
      <c r="AU561" s="18" t="s">
        <v>82</v>
      </c>
      <c r="AY561" s="18" t="s">
        <v>212</v>
      </c>
      <c r="BK561" s="258">
        <f>SUM(BK562:BK566)</f>
        <v>0</v>
      </c>
    </row>
    <row r="562" spans="1:63" s="2" customFormat="1" ht="16.3" customHeight="1">
      <c r="A562" s="39"/>
      <c r="B562" s="40"/>
      <c r="C562" s="294" t="s">
        <v>1</v>
      </c>
      <c r="D562" s="294" t="s">
        <v>172</v>
      </c>
      <c r="E562" s="295" t="s">
        <v>1</v>
      </c>
      <c r="F562" s="296" t="s">
        <v>1</v>
      </c>
      <c r="G562" s="297" t="s">
        <v>1</v>
      </c>
      <c r="H562" s="298"/>
      <c r="I562" s="299"/>
      <c r="J562" s="300">
        <f>BK562</f>
        <v>0</v>
      </c>
      <c r="K562" s="301"/>
      <c r="L562" s="45"/>
      <c r="M562" s="302" t="s">
        <v>1</v>
      </c>
      <c r="N562" s="303" t="s">
        <v>48</v>
      </c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212</v>
      </c>
      <c r="AU562" s="18" t="s">
        <v>89</v>
      </c>
      <c r="AY562" s="18" t="s">
        <v>212</v>
      </c>
      <c r="BE562" s="258">
        <f>IF(N562="základní",J562,0)</f>
        <v>0</v>
      </c>
      <c r="BF562" s="258">
        <f>IF(N562="snížená",J562,0)</f>
        <v>0</v>
      </c>
      <c r="BG562" s="258">
        <f>IF(N562="zákl. přenesená",J562,0)</f>
        <v>0</v>
      </c>
      <c r="BH562" s="258">
        <f>IF(N562="sníž. přenesená",J562,0)</f>
        <v>0</v>
      </c>
      <c r="BI562" s="258">
        <f>IF(N562="nulová",J562,0)</f>
        <v>0</v>
      </c>
      <c r="BJ562" s="18" t="s">
        <v>95</v>
      </c>
      <c r="BK562" s="258">
        <f>I562*H562</f>
        <v>0</v>
      </c>
    </row>
    <row r="563" spans="1:63" s="2" customFormat="1" ht="16.3" customHeight="1">
      <c r="A563" s="39"/>
      <c r="B563" s="40"/>
      <c r="C563" s="294" t="s">
        <v>1</v>
      </c>
      <c r="D563" s="294" t="s">
        <v>172</v>
      </c>
      <c r="E563" s="295" t="s">
        <v>1</v>
      </c>
      <c r="F563" s="296" t="s">
        <v>1</v>
      </c>
      <c r="G563" s="297" t="s">
        <v>1</v>
      </c>
      <c r="H563" s="298"/>
      <c r="I563" s="299"/>
      <c r="J563" s="300">
        <f>BK563</f>
        <v>0</v>
      </c>
      <c r="K563" s="301"/>
      <c r="L563" s="45"/>
      <c r="M563" s="302" t="s">
        <v>1</v>
      </c>
      <c r="N563" s="303" t="s">
        <v>48</v>
      </c>
      <c r="O563" s="92"/>
      <c r="P563" s="92"/>
      <c r="Q563" s="92"/>
      <c r="R563" s="92"/>
      <c r="S563" s="92"/>
      <c r="T563" s="93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212</v>
      </c>
      <c r="AU563" s="18" t="s">
        <v>89</v>
      </c>
      <c r="AY563" s="18" t="s">
        <v>212</v>
      </c>
      <c r="BE563" s="258">
        <f>IF(N563="základní",J563,0)</f>
        <v>0</v>
      </c>
      <c r="BF563" s="258">
        <f>IF(N563="snížená",J563,0)</f>
        <v>0</v>
      </c>
      <c r="BG563" s="258">
        <f>IF(N563="zákl. přenesená",J563,0)</f>
        <v>0</v>
      </c>
      <c r="BH563" s="258">
        <f>IF(N563="sníž. přenesená",J563,0)</f>
        <v>0</v>
      </c>
      <c r="BI563" s="258">
        <f>IF(N563="nulová",J563,0)</f>
        <v>0</v>
      </c>
      <c r="BJ563" s="18" t="s">
        <v>95</v>
      </c>
      <c r="BK563" s="258">
        <f>I563*H563</f>
        <v>0</v>
      </c>
    </row>
    <row r="564" spans="1:63" s="2" customFormat="1" ht="16.3" customHeight="1">
      <c r="A564" s="39"/>
      <c r="B564" s="40"/>
      <c r="C564" s="294" t="s">
        <v>1</v>
      </c>
      <c r="D564" s="294" t="s">
        <v>172</v>
      </c>
      <c r="E564" s="295" t="s">
        <v>1</v>
      </c>
      <c r="F564" s="296" t="s">
        <v>1</v>
      </c>
      <c r="G564" s="297" t="s">
        <v>1</v>
      </c>
      <c r="H564" s="298"/>
      <c r="I564" s="299"/>
      <c r="J564" s="300">
        <f>BK564</f>
        <v>0</v>
      </c>
      <c r="K564" s="301"/>
      <c r="L564" s="45"/>
      <c r="M564" s="302" t="s">
        <v>1</v>
      </c>
      <c r="N564" s="303" t="s">
        <v>48</v>
      </c>
      <c r="O564" s="92"/>
      <c r="P564" s="92"/>
      <c r="Q564" s="92"/>
      <c r="R564" s="92"/>
      <c r="S564" s="92"/>
      <c r="T564" s="93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212</v>
      </c>
      <c r="AU564" s="18" t="s">
        <v>89</v>
      </c>
      <c r="AY564" s="18" t="s">
        <v>212</v>
      </c>
      <c r="BE564" s="258">
        <f>IF(N564="základní",J564,0)</f>
        <v>0</v>
      </c>
      <c r="BF564" s="258">
        <f>IF(N564="snížená",J564,0)</f>
        <v>0</v>
      </c>
      <c r="BG564" s="258">
        <f>IF(N564="zákl. přenesená",J564,0)</f>
        <v>0</v>
      </c>
      <c r="BH564" s="258">
        <f>IF(N564="sníž. přenesená",J564,0)</f>
        <v>0</v>
      </c>
      <c r="BI564" s="258">
        <f>IF(N564="nulová",J564,0)</f>
        <v>0</v>
      </c>
      <c r="BJ564" s="18" t="s">
        <v>95</v>
      </c>
      <c r="BK564" s="258">
        <f>I564*H564</f>
        <v>0</v>
      </c>
    </row>
    <row r="565" spans="1:63" s="2" customFormat="1" ht="16.3" customHeight="1">
      <c r="A565" s="39"/>
      <c r="B565" s="40"/>
      <c r="C565" s="294" t="s">
        <v>1</v>
      </c>
      <c r="D565" s="294" t="s">
        <v>172</v>
      </c>
      <c r="E565" s="295" t="s">
        <v>1</v>
      </c>
      <c r="F565" s="296" t="s">
        <v>1</v>
      </c>
      <c r="G565" s="297" t="s">
        <v>1</v>
      </c>
      <c r="H565" s="298"/>
      <c r="I565" s="299"/>
      <c r="J565" s="300">
        <f>BK565</f>
        <v>0</v>
      </c>
      <c r="K565" s="301"/>
      <c r="L565" s="45"/>
      <c r="M565" s="302" t="s">
        <v>1</v>
      </c>
      <c r="N565" s="303" t="s">
        <v>48</v>
      </c>
      <c r="O565" s="92"/>
      <c r="P565" s="92"/>
      <c r="Q565" s="92"/>
      <c r="R565" s="92"/>
      <c r="S565" s="92"/>
      <c r="T565" s="93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212</v>
      </c>
      <c r="AU565" s="18" t="s">
        <v>89</v>
      </c>
      <c r="AY565" s="18" t="s">
        <v>212</v>
      </c>
      <c r="BE565" s="258">
        <f>IF(N565="základní",J565,0)</f>
        <v>0</v>
      </c>
      <c r="BF565" s="258">
        <f>IF(N565="snížená",J565,0)</f>
        <v>0</v>
      </c>
      <c r="BG565" s="258">
        <f>IF(N565="zákl. přenesená",J565,0)</f>
        <v>0</v>
      </c>
      <c r="BH565" s="258">
        <f>IF(N565="sníž. přenesená",J565,0)</f>
        <v>0</v>
      </c>
      <c r="BI565" s="258">
        <f>IF(N565="nulová",J565,0)</f>
        <v>0</v>
      </c>
      <c r="BJ565" s="18" t="s">
        <v>95</v>
      </c>
      <c r="BK565" s="258">
        <f>I565*H565</f>
        <v>0</v>
      </c>
    </row>
    <row r="566" spans="1:63" s="2" customFormat="1" ht="16.3" customHeight="1">
      <c r="A566" s="39"/>
      <c r="B566" s="40"/>
      <c r="C566" s="294" t="s">
        <v>1</v>
      </c>
      <c r="D566" s="294" t="s">
        <v>172</v>
      </c>
      <c r="E566" s="295" t="s">
        <v>1</v>
      </c>
      <c r="F566" s="296" t="s">
        <v>1</v>
      </c>
      <c r="G566" s="297" t="s">
        <v>1</v>
      </c>
      <c r="H566" s="298"/>
      <c r="I566" s="299"/>
      <c r="J566" s="300">
        <f>BK566</f>
        <v>0</v>
      </c>
      <c r="K566" s="301"/>
      <c r="L566" s="45"/>
      <c r="M566" s="302" t="s">
        <v>1</v>
      </c>
      <c r="N566" s="303" t="s">
        <v>48</v>
      </c>
      <c r="O566" s="304"/>
      <c r="P566" s="304"/>
      <c r="Q566" s="304"/>
      <c r="R566" s="304"/>
      <c r="S566" s="304"/>
      <c r="T566" s="305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212</v>
      </c>
      <c r="AU566" s="18" t="s">
        <v>89</v>
      </c>
      <c r="AY566" s="18" t="s">
        <v>212</v>
      </c>
      <c r="BE566" s="258">
        <f>IF(N566="základní",J566,0)</f>
        <v>0</v>
      </c>
      <c r="BF566" s="258">
        <f>IF(N566="snížená",J566,0)</f>
        <v>0</v>
      </c>
      <c r="BG566" s="258">
        <f>IF(N566="zákl. přenesená",J566,0)</f>
        <v>0</v>
      </c>
      <c r="BH566" s="258">
        <f>IF(N566="sníž. přenesená",J566,0)</f>
        <v>0</v>
      </c>
      <c r="BI566" s="258">
        <f>IF(N566="nulová",J566,0)</f>
        <v>0</v>
      </c>
      <c r="BJ566" s="18" t="s">
        <v>95</v>
      </c>
      <c r="BK566" s="258">
        <f>I566*H566</f>
        <v>0</v>
      </c>
    </row>
    <row r="567" spans="1:31" s="2" customFormat="1" ht="6.95" customHeight="1">
      <c r="A567" s="39"/>
      <c r="B567" s="67"/>
      <c r="C567" s="68"/>
      <c r="D567" s="68"/>
      <c r="E567" s="68"/>
      <c r="F567" s="68"/>
      <c r="G567" s="68"/>
      <c r="H567" s="68"/>
      <c r="I567" s="193"/>
      <c r="J567" s="68"/>
      <c r="K567" s="68"/>
      <c r="L567" s="45"/>
      <c r="M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</row>
  </sheetData>
  <sheetProtection password="CC35" sheet="1" objects="1" scenarios="1" formatColumns="0" formatRows="0" autoFilter="0"/>
  <autoFilter ref="C138:K5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7:H127"/>
    <mergeCell ref="E129:H129"/>
    <mergeCell ref="E131:H131"/>
    <mergeCell ref="L2:V2"/>
  </mergeCells>
  <dataValidations count="2">
    <dataValidation type="list" allowBlank="1" showInputMessage="1" showErrorMessage="1" error="Povoleny jsou hodnoty K, M." sqref="D562:D567">
      <formula1>"K, M"</formula1>
    </dataValidation>
    <dataValidation type="list" allowBlank="1" showInputMessage="1" showErrorMessage="1" error="Povoleny jsou hodnoty základní, snížená, zákl. přenesená, sníž. přenesená, nulová." sqref="N562:N567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pans="2:4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</row>
    <row r="4" spans="2:4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2:12" s="1" customFormat="1" ht="12" customHeight="1" hidden="1">
      <c r="B8" s="21"/>
      <c r="D8" s="153" t="s">
        <v>141</v>
      </c>
      <c r="I8" s="147"/>
      <c r="L8" s="21"/>
    </row>
    <row r="9" spans="1:31" s="2" customFormat="1" ht="16.5" customHeight="1" hidden="1">
      <c r="A9" s="39"/>
      <c r="B9" s="45"/>
      <c r="C9" s="39"/>
      <c r="D9" s="39"/>
      <c r="E9" s="154" t="s">
        <v>2496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3" t="s">
        <v>143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6" t="s">
        <v>2803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18. 2. 2020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27</v>
      </c>
      <c r="F17" s="39"/>
      <c r="G17" s="39"/>
      <c r="H17" s="39"/>
      <c r="I17" s="157" t="s">
        <v>28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3" t="s">
        <v>29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3" t="s">
        <v>31</v>
      </c>
      <c r="E22" s="39"/>
      <c r="F22" s="39"/>
      <c r="G22" s="39"/>
      <c r="H22" s="39"/>
      <c r="I22" s="157" t="s">
        <v>25</v>
      </c>
      <c r="J22" s="142" t="s">
        <v>32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33</v>
      </c>
      <c r="F23" s="39"/>
      <c r="G23" s="39"/>
      <c r="H23" s="39"/>
      <c r="I23" s="157" t="s">
        <v>28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3" t="s">
        <v>36</v>
      </c>
      <c r="E25" s="39"/>
      <c r="F25" s="39"/>
      <c r="G25" s="39"/>
      <c r="H25" s="39"/>
      <c r="I25" s="157" t="s">
        <v>25</v>
      </c>
      <c r="J25" s="142" t="s">
        <v>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38</v>
      </c>
      <c r="F26" s="39"/>
      <c r="G26" s="39"/>
      <c r="H26" s="39"/>
      <c r="I26" s="157" t="s">
        <v>28</v>
      </c>
      <c r="J26" s="142" t="s">
        <v>39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3" t="s">
        <v>40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95.25" customHeight="1" hidden="1">
      <c r="A29" s="159"/>
      <c r="B29" s="160"/>
      <c r="C29" s="159"/>
      <c r="D29" s="159"/>
      <c r="E29" s="161" t="s">
        <v>41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6" t="s">
        <v>42</v>
      </c>
      <c r="E32" s="39"/>
      <c r="F32" s="39"/>
      <c r="G32" s="39"/>
      <c r="H32" s="39"/>
      <c r="I32" s="155"/>
      <c r="J32" s="167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8" t="s">
        <v>44</v>
      </c>
      <c r="G34" s="39"/>
      <c r="H34" s="39"/>
      <c r="I34" s="169" t="s">
        <v>43</v>
      </c>
      <c r="J34" s="168" t="s">
        <v>45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70" t="s">
        <v>46</v>
      </c>
      <c r="E35" s="153" t="s">
        <v>47</v>
      </c>
      <c r="F35" s="171">
        <f>ROUND((ROUND((SUM(BE122:BE166)),2)+SUM(BE168:BE172)),2)</f>
        <v>0</v>
      </c>
      <c r="G35" s="39"/>
      <c r="H35" s="39"/>
      <c r="I35" s="172">
        <v>0.21</v>
      </c>
      <c r="J35" s="171">
        <f>ROUND((ROUND(((SUM(BE122:BE166))*I35),2)+(SUM(BE168:BE172)*I35)),2)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48</v>
      </c>
      <c r="F36" s="171">
        <f>ROUND((ROUND((SUM(BF122:BF166)),2)+SUM(BF168:BF172)),2)</f>
        <v>0</v>
      </c>
      <c r="G36" s="39"/>
      <c r="H36" s="39"/>
      <c r="I36" s="172">
        <v>0.15</v>
      </c>
      <c r="J36" s="171">
        <f>ROUND((ROUND(((SUM(BF122:BF166))*I36),2)+(SUM(BF168:BF172)*I36)),2)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49</v>
      </c>
      <c r="F37" s="171">
        <f>ROUND((ROUND((SUM(BG122:BG166)),2)+SUM(BG168:BG172)),2)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50</v>
      </c>
      <c r="F38" s="171">
        <f>ROUND((ROUND((SUM(BH122:BH166)),2)+SUM(BH168:BH172)),2)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51</v>
      </c>
      <c r="F39" s="171">
        <f>ROUND((ROUND((SUM(BI122:BI166)),2)+SUM(BI168:BI172)),2)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7" t="s">
        <v>2496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143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03.02 - Elektroinstalace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Suchohrdly u Miroslavi</v>
      </c>
      <c r="G91" s="41"/>
      <c r="H91" s="41"/>
      <c r="I91" s="157" t="s">
        <v>22</v>
      </c>
      <c r="J91" s="80" t="str">
        <f>IF(J14="","",J14)</f>
        <v>18. 2. 2020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Suchohrdly u Miroslavi</v>
      </c>
      <c r="G93" s="41"/>
      <c r="H93" s="41"/>
      <c r="I93" s="157" t="s">
        <v>31</v>
      </c>
      <c r="J93" s="37" t="str">
        <f>E23</f>
        <v>Babka &amp; Šuchma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157" t="s">
        <v>36</v>
      </c>
      <c r="J94" s="37" t="str">
        <f>E26</f>
        <v>STAGA stavební agentura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1704</v>
      </c>
      <c r="E99" s="206"/>
      <c r="F99" s="206"/>
      <c r="G99" s="206"/>
      <c r="H99" s="206"/>
      <c r="I99" s="207"/>
      <c r="J99" s="208">
        <f>J123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1.8" customHeight="1">
      <c r="A100" s="9"/>
      <c r="B100" s="203"/>
      <c r="C100" s="204"/>
      <c r="D100" s="216" t="s">
        <v>153</v>
      </c>
      <c r="E100" s="204"/>
      <c r="F100" s="204"/>
      <c r="G100" s="204"/>
      <c r="H100" s="204"/>
      <c r="I100" s="217"/>
      <c r="J100" s="218">
        <f>J167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155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193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196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154</v>
      </c>
      <c r="D107" s="41"/>
      <c r="E107" s="41"/>
      <c r="F107" s="41"/>
      <c r="G107" s="41"/>
      <c r="H107" s="41"/>
      <c r="I107" s="15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15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15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97" t="str">
        <f>E7</f>
        <v>Sociální byty - Suchohrdly u Miroslavi</v>
      </c>
      <c r="F110" s="33"/>
      <c r="G110" s="33"/>
      <c r="H110" s="33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141</v>
      </c>
      <c r="D111" s="23"/>
      <c r="E111" s="23"/>
      <c r="F111" s="23"/>
      <c r="G111" s="23"/>
      <c r="H111" s="23"/>
      <c r="I111" s="147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97" t="s">
        <v>2496</v>
      </c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143</v>
      </c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03.02 - Elektroinstalace</v>
      </c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Suchohrdly u Miroslavi</v>
      </c>
      <c r="G116" s="41"/>
      <c r="H116" s="41"/>
      <c r="I116" s="157" t="s">
        <v>22</v>
      </c>
      <c r="J116" s="80" t="str">
        <f>IF(J14="","",J14)</f>
        <v>18. 2. 2020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24</v>
      </c>
      <c r="D118" s="41"/>
      <c r="E118" s="41"/>
      <c r="F118" s="28" t="str">
        <f>E17</f>
        <v>Obec Suchohrdly u Miroslavi</v>
      </c>
      <c r="G118" s="41"/>
      <c r="H118" s="41"/>
      <c r="I118" s="157" t="s">
        <v>31</v>
      </c>
      <c r="J118" s="37" t="str">
        <f>E23</f>
        <v>Babka &amp; Šuchma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29</v>
      </c>
      <c r="D119" s="41"/>
      <c r="E119" s="41"/>
      <c r="F119" s="28" t="str">
        <f>IF(E20="","",E20)</f>
        <v>Vyplň údaj</v>
      </c>
      <c r="G119" s="41"/>
      <c r="H119" s="41"/>
      <c r="I119" s="157" t="s">
        <v>36</v>
      </c>
      <c r="J119" s="37" t="str">
        <f>E26</f>
        <v>STAGA stavební agentura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19"/>
      <c r="B121" s="220"/>
      <c r="C121" s="221" t="s">
        <v>155</v>
      </c>
      <c r="D121" s="222" t="s">
        <v>67</v>
      </c>
      <c r="E121" s="222" t="s">
        <v>63</v>
      </c>
      <c r="F121" s="222" t="s">
        <v>64</v>
      </c>
      <c r="G121" s="222" t="s">
        <v>156</v>
      </c>
      <c r="H121" s="222" t="s">
        <v>157</v>
      </c>
      <c r="I121" s="223" t="s">
        <v>158</v>
      </c>
      <c r="J121" s="222" t="s">
        <v>147</v>
      </c>
      <c r="K121" s="224" t="s">
        <v>159</v>
      </c>
      <c r="L121" s="225"/>
      <c r="M121" s="101" t="s">
        <v>1</v>
      </c>
      <c r="N121" s="102" t="s">
        <v>46</v>
      </c>
      <c r="O121" s="102" t="s">
        <v>160</v>
      </c>
      <c r="P121" s="102" t="s">
        <v>161</v>
      </c>
      <c r="Q121" s="102" t="s">
        <v>162</v>
      </c>
      <c r="R121" s="102" t="s">
        <v>163</v>
      </c>
      <c r="S121" s="102" t="s">
        <v>164</v>
      </c>
      <c r="T121" s="103" t="s">
        <v>165</v>
      </c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</row>
    <row r="122" spans="1:63" s="2" customFormat="1" ht="22.8" customHeight="1">
      <c r="A122" s="39"/>
      <c r="B122" s="40"/>
      <c r="C122" s="108" t="s">
        <v>166</v>
      </c>
      <c r="D122" s="41"/>
      <c r="E122" s="41"/>
      <c r="F122" s="41"/>
      <c r="G122" s="41"/>
      <c r="H122" s="41"/>
      <c r="I122" s="155"/>
      <c r="J122" s="226">
        <f>BK122</f>
        <v>0</v>
      </c>
      <c r="K122" s="41"/>
      <c r="L122" s="45"/>
      <c r="M122" s="104"/>
      <c r="N122" s="227"/>
      <c r="O122" s="105"/>
      <c r="P122" s="228">
        <f>P123+P167</f>
        <v>0</v>
      </c>
      <c r="Q122" s="105"/>
      <c r="R122" s="228">
        <f>R123+R167</f>
        <v>0</v>
      </c>
      <c r="S122" s="105"/>
      <c r="T122" s="229">
        <f>T123+T167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81</v>
      </c>
      <c r="AU122" s="18" t="s">
        <v>149</v>
      </c>
      <c r="BK122" s="230">
        <f>BK123+BK167</f>
        <v>0</v>
      </c>
    </row>
    <row r="123" spans="1:63" s="12" customFormat="1" ht="25.9" customHeight="1">
      <c r="A123" s="12"/>
      <c r="B123" s="231"/>
      <c r="C123" s="232"/>
      <c r="D123" s="233" t="s">
        <v>81</v>
      </c>
      <c r="E123" s="234" t="s">
        <v>1705</v>
      </c>
      <c r="F123" s="234" t="s">
        <v>1706</v>
      </c>
      <c r="G123" s="232"/>
      <c r="H123" s="232"/>
      <c r="I123" s="235"/>
      <c r="J123" s="218">
        <f>BK123</f>
        <v>0</v>
      </c>
      <c r="K123" s="232"/>
      <c r="L123" s="236"/>
      <c r="M123" s="237"/>
      <c r="N123" s="238"/>
      <c r="O123" s="238"/>
      <c r="P123" s="239">
        <f>SUM(P124:P166)</f>
        <v>0</v>
      </c>
      <c r="Q123" s="238"/>
      <c r="R123" s="239">
        <f>SUM(R124:R166)</f>
        <v>0</v>
      </c>
      <c r="S123" s="238"/>
      <c r="T123" s="240">
        <f>SUM(T124:T166)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1" t="s">
        <v>89</v>
      </c>
      <c r="AT123" s="242" t="s">
        <v>81</v>
      </c>
      <c r="AU123" s="242" t="s">
        <v>82</v>
      </c>
      <c r="AY123" s="241" t="s">
        <v>169</v>
      </c>
      <c r="BK123" s="243">
        <f>SUM(BK124:BK166)</f>
        <v>0</v>
      </c>
    </row>
    <row r="124" spans="1:65" s="2" customFormat="1" ht="21.75" customHeight="1">
      <c r="A124" s="39"/>
      <c r="B124" s="40"/>
      <c r="C124" s="246" t="s">
        <v>89</v>
      </c>
      <c r="D124" s="246" t="s">
        <v>172</v>
      </c>
      <c r="E124" s="247" t="s">
        <v>1707</v>
      </c>
      <c r="F124" s="248" t="s">
        <v>1708</v>
      </c>
      <c r="G124" s="249" t="s">
        <v>175</v>
      </c>
      <c r="H124" s="250">
        <v>100</v>
      </c>
      <c r="I124" s="251"/>
      <c r="J124" s="252">
        <f>ROUND(I124*H124,2)</f>
        <v>0</v>
      </c>
      <c r="K124" s="248" t="s">
        <v>1</v>
      </c>
      <c r="L124" s="45"/>
      <c r="M124" s="253" t="s">
        <v>1</v>
      </c>
      <c r="N124" s="254" t="s">
        <v>48</v>
      </c>
      <c r="O124" s="92"/>
      <c r="P124" s="255">
        <f>O124*H124</f>
        <v>0</v>
      </c>
      <c r="Q124" s="255">
        <v>0</v>
      </c>
      <c r="R124" s="255">
        <f>Q124*H124</f>
        <v>0</v>
      </c>
      <c r="S124" s="255">
        <v>0</v>
      </c>
      <c r="T124" s="25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57" t="s">
        <v>177</v>
      </c>
      <c r="AT124" s="257" t="s">
        <v>172</v>
      </c>
      <c r="AU124" s="257" t="s">
        <v>89</v>
      </c>
      <c r="AY124" s="18" t="s">
        <v>169</v>
      </c>
      <c r="BE124" s="258">
        <f>IF(N124="základní",J124,0)</f>
        <v>0</v>
      </c>
      <c r="BF124" s="258">
        <f>IF(N124="snížená",J124,0)</f>
        <v>0</v>
      </c>
      <c r="BG124" s="258">
        <f>IF(N124="zákl. přenesená",J124,0)</f>
        <v>0</v>
      </c>
      <c r="BH124" s="258">
        <f>IF(N124="sníž. přenesená",J124,0)</f>
        <v>0</v>
      </c>
      <c r="BI124" s="258">
        <f>IF(N124="nulová",J124,0)</f>
        <v>0</v>
      </c>
      <c r="BJ124" s="18" t="s">
        <v>95</v>
      </c>
      <c r="BK124" s="258">
        <f>ROUND(I124*H124,2)</f>
        <v>0</v>
      </c>
      <c r="BL124" s="18" t="s">
        <v>177</v>
      </c>
      <c r="BM124" s="257" t="s">
        <v>95</v>
      </c>
    </row>
    <row r="125" spans="1:65" s="2" customFormat="1" ht="21.75" customHeight="1">
      <c r="A125" s="39"/>
      <c r="B125" s="40"/>
      <c r="C125" s="246" t="s">
        <v>95</v>
      </c>
      <c r="D125" s="246" t="s">
        <v>172</v>
      </c>
      <c r="E125" s="247" t="s">
        <v>1709</v>
      </c>
      <c r="F125" s="248" t="s">
        <v>1710</v>
      </c>
      <c r="G125" s="249" t="s">
        <v>175</v>
      </c>
      <c r="H125" s="250">
        <v>100</v>
      </c>
      <c r="I125" s="251"/>
      <c r="J125" s="252">
        <f>ROUND(I125*H125,2)</f>
        <v>0</v>
      </c>
      <c r="K125" s="248" t="s">
        <v>1</v>
      </c>
      <c r="L125" s="45"/>
      <c r="M125" s="253" t="s">
        <v>1</v>
      </c>
      <c r="N125" s="254" t="s">
        <v>48</v>
      </c>
      <c r="O125" s="92"/>
      <c r="P125" s="255">
        <f>O125*H125</f>
        <v>0</v>
      </c>
      <c r="Q125" s="255">
        <v>0</v>
      </c>
      <c r="R125" s="255">
        <f>Q125*H125</f>
        <v>0</v>
      </c>
      <c r="S125" s="255">
        <v>0</v>
      </c>
      <c r="T125" s="25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57" t="s">
        <v>177</v>
      </c>
      <c r="AT125" s="257" t="s">
        <v>172</v>
      </c>
      <c r="AU125" s="257" t="s">
        <v>89</v>
      </c>
      <c r="AY125" s="18" t="s">
        <v>169</v>
      </c>
      <c r="BE125" s="258">
        <f>IF(N125="základní",J125,0)</f>
        <v>0</v>
      </c>
      <c r="BF125" s="258">
        <f>IF(N125="snížená",J125,0)</f>
        <v>0</v>
      </c>
      <c r="BG125" s="258">
        <f>IF(N125="zákl. přenesená",J125,0)</f>
        <v>0</v>
      </c>
      <c r="BH125" s="258">
        <f>IF(N125="sníž. přenesená",J125,0)</f>
        <v>0</v>
      </c>
      <c r="BI125" s="258">
        <f>IF(N125="nulová",J125,0)</f>
        <v>0</v>
      </c>
      <c r="BJ125" s="18" t="s">
        <v>95</v>
      </c>
      <c r="BK125" s="258">
        <f>ROUND(I125*H125,2)</f>
        <v>0</v>
      </c>
      <c r="BL125" s="18" t="s">
        <v>177</v>
      </c>
      <c r="BM125" s="257" t="s">
        <v>177</v>
      </c>
    </row>
    <row r="126" spans="1:65" s="2" customFormat="1" ht="21.75" customHeight="1">
      <c r="A126" s="39"/>
      <c r="B126" s="40"/>
      <c r="C126" s="246" t="s">
        <v>188</v>
      </c>
      <c r="D126" s="246" t="s">
        <v>172</v>
      </c>
      <c r="E126" s="247" t="s">
        <v>1715</v>
      </c>
      <c r="F126" s="248" t="s">
        <v>1716</v>
      </c>
      <c r="G126" s="249" t="s">
        <v>175</v>
      </c>
      <c r="H126" s="250">
        <v>25</v>
      </c>
      <c r="I126" s="251"/>
      <c r="J126" s="252">
        <f>ROUND(I126*H126,2)</f>
        <v>0</v>
      </c>
      <c r="K126" s="248" t="s">
        <v>1</v>
      </c>
      <c r="L126" s="45"/>
      <c r="M126" s="253" t="s">
        <v>1</v>
      </c>
      <c r="N126" s="254" t="s">
        <v>48</v>
      </c>
      <c r="O126" s="92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7" t="s">
        <v>177</v>
      </c>
      <c r="AT126" s="257" t="s">
        <v>172</v>
      </c>
      <c r="AU126" s="257" t="s">
        <v>89</v>
      </c>
      <c r="AY126" s="18" t="s">
        <v>169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8" t="s">
        <v>95</v>
      </c>
      <c r="BK126" s="258">
        <f>ROUND(I126*H126,2)</f>
        <v>0</v>
      </c>
      <c r="BL126" s="18" t="s">
        <v>177</v>
      </c>
      <c r="BM126" s="257" t="s">
        <v>206</v>
      </c>
    </row>
    <row r="127" spans="1:65" s="2" customFormat="1" ht="21.75" customHeight="1">
      <c r="A127" s="39"/>
      <c r="B127" s="40"/>
      <c r="C127" s="246" t="s">
        <v>177</v>
      </c>
      <c r="D127" s="246" t="s">
        <v>172</v>
      </c>
      <c r="E127" s="247" t="s">
        <v>1721</v>
      </c>
      <c r="F127" s="248" t="s">
        <v>1722</v>
      </c>
      <c r="G127" s="249" t="s">
        <v>175</v>
      </c>
      <c r="H127" s="250">
        <v>55</v>
      </c>
      <c r="I127" s="251"/>
      <c r="J127" s="252">
        <f>ROUND(I127*H127,2)</f>
        <v>0</v>
      </c>
      <c r="K127" s="248" t="s">
        <v>1</v>
      </c>
      <c r="L127" s="45"/>
      <c r="M127" s="253" t="s">
        <v>1</v>
      </c>
      <c r="N127" s="254" t="s">
        <v>48</v>
      </c>
      <c r="O127" s="92"/>
      <c r="P127" s="255">
        <f>O127*H127</f>
        <v>0</v>
      </c>
      <c r="Q127" s="255">
        <v>0</v>
      </c>
      <c r="R127" s="255">
        <f>Q127*H127</f>
        <v>0</v>
      </c>
      <c r="S127" s="255">
        <v>0</v>
      </c>
      <c r="T127" s="25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7" t="s">
        <v>177</v>
      </c>
      <c r="AT127" s="257" t="s">
        <v>172</v>
      </c>
      <c r="AU127" s="257" t="s">
        <v>89</v>
      </c>
      <c r="AY127" s="18" t="s">
        <v>169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95</v>
      </c>
      <c r="BK127" s="258">
        <f>ROUND(I127*H127,2)</f>
        <v>0</v>
      </c>
      <c r="BL127" s="18" t="s">
        <v>177</v>
      </c>
      <c r="BM127" s="257" t="s">
        <v>306</v>
      </c>
    </row>
    <row r="128" spans="1:65" s="2" customFormat="1" ht="21.75" customHeight="1">
      <c r="A128" s="39"/>
      <c r="B128" s="40"/>
      <c r="C128" s="246" t="s">
        <v>201</v>
      </c>
      <c r="D128" s="246" t="s">
        <v>172</v>
      </c>
      <c r="E128" s="247" t="s">
        <v>1727</v>
      </c>
      <c r="F128" s="248" t="s">
        <v>1728</v>
      </c>
      <c r="G128" s="249" t="s">
        <v>175</v>
      </c>
      <c r="H128" s="250">
        <v>30</v>
      </c>
      <c r="I128" s="251"/>
      <c r="J128" s="252">
        <f>ROUND(I128*H128,2)</f>
        <v>0</v>
      </c>
      <c r="K128" s="248" t="s">
        <v>1</v>
      </c>
      <c r="L128" s="45"/>
      <c r="M128" s="253" t="s">
        <v>1</v>
      </c>
      <c r="N128" s="254" t="s">
        <v>48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177</v>
      </c>
      <c r="AT128" s="257" t="s">
        <v>172</v>
      </c>
      <c r="AU128" s="257" t="s">
        <v>89</v>
      </c>
      <c r="AY128" s="18" t="s">
        <v>169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95</v>
      </c>
      <c r="BK128" s="258">
        <f>ROUND(I128*H128,2)</f>
        <v>0</v>
      </c>
      <c r="BL128" s="18" t="s">
        <v>177</v>
      </c>
      <c r="BM128" s="257" t="s">
        <v>316</v>
      </c>
    </row>
    <row r="129" spans="1:65" s="2" customFormat="1" ht="21.75" customHeight="1">
      <c r="A129" s="39"/>
      <c r="B129" s="40"/>
      <c r="C129" s="246" t="s">
        <v>206</v>
      </c>
      <c r="D129" s="246" t="s">
        <v>172</v>
      </c>
      <c r="E129" s="247" t="s">
        <v>2804</v>
      </c>
      <c r="F129" s="248" t="s">
        <v>2805</v>
      </c>
      <c r="G129" s="249" t="s">
        <v>175</v>
      </c>
      <c r="H129" s="250">
        <v>50</v>
      </c>
      <c r="I129" s="251"/>
      <c r="J129" s="252">
        <f>ROUND(I129*H129,2)</f>
        <v>0</v>
      </c>
      <c r="K129" s="248" t="s">
        <v>1</v>
      </c>
      <c r="L129" s="45"/>
      <c r="M129" s="253" t="s">
        <v>1</v>
      </c>
      <c r="N129" s="254" t="s">
        <v>48</v>
      </c>
      <c r="O129" s="92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7" t="s">
        <v>177</v>
      </c>
      <c r="AT129" s="257" t="s">
        <v>172</v>
      </c>
      <c r="AU129" s="257" t="s">
        <v>89</v>
      </c>
      <c r="AY129" s="18" t="s">
        <v>169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95</v>
      </c>
      <c r="BK129" s="258">
        <f>ROUND(I129*H129,2)</f>
        <v>0</v>
      </c>
      <c r="BL129" s="18" t="s">
        <v>177</v>
      </c>
      <c r="BM129" s="257" t="s">
        <v>334</v>
      </c>
    </row>
    <row r="130" spans="1:65" s="2" customFormat="1" ht="44.25" customHeight="1">
      <c r="A130" s="39"/>
      <c r="B130" s="40"/>
      <c r="C130" s="246" t="s">
        <v>300</v>
      </c>
      <c r="D130" s="246" t="s">
        <v>172</v>
      </c>
      <c r="E130" s="247" t="s">
        <v>1863</v>
      </c>
      <c r="F130" s="248" t="s">
        <v>1864</v>
      </c>
      <c r="G130" s="249" t="s">
        <v>175</v>
      </c>
      <c r="H130" s="250">
        <v>30</v>
      </c>
      <c r="I130" s="251"/>
      <c r="J130" s="252">
        <f>ROUND(I130*H130,2)</f>
        <v>0</v>
      </c>
      <c r="K130" s="248" t="s">
        <v>1</v>
      </c>
      <c r="L130" s="45"/>
      <c r="M130" s="253" t="s">
        <v>1</v>
      </c>
      <c r="N130" s="254" t="s">
        <v>48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177</v>
      </c>
      <c r="AT130" s="257" t="s">
        <v>172</v>
      </c>
      <c r="AU130" s="257" t="s">
        <v>89</v>
      </c>
      <c r="AY130" s="18" t="s">
        <v>169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95</v>
      </c>
      <c r="BK130" s="258">
        <f>ROUND(I130*H130,2)</f>
        <v>0</v>
      </c>
      <c r="BL130" s="18" t="s">
        <v>177</v>
      </c>
      <c r="BM130" s="257" t="s">
        <v>348</v>
      </c>
    </row>
    <row r="131" spans="1:65" s="2" customFormat="1" ht="16.5" customHeight="1">
      <c r="A131" s="39"/>
      <c r="B131" s="40"/>
      <c r="C131" s="246" t="s">
        <v>306</v>
      </c>
      <c r="D131" s="246" t="s">
        <v>172</v>
      </c>
      <c r="E131" s="247" t="s">
        <v>2806</v>
      </c>
      <c r="F131" s="248" t="s">
        <v>2807</v>
      </c>
      <c r="G131" s="249" t="s">
        <v>186</v>
      </c>
      <c r="H131" s="250">
        <v>30</v>
      </c>
      <c r="I131" s="251"/>
      <c r="J131" s="252">
        <f>ROUND(I131*H131,2)</f>
        <v>0</v>
      </c>
      <c r="K131" s="248" t="s">
        <v>1</v>
      </c>
      <c r="L131" s="45"/>
      <c r="M131" s="253" t="s">
        <v>1</v>
      </c>
      <c r="N131" s="254" t="s">
        <v>48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177</v>
      </c>
      <c r="AT131" s="257" t="s">
        <v>172</v>
      </c>
      <c r="AU131" s="257" t="s">
        <v>89</v>
      </c>
      <c r="AY131" s="18" t="s">
        <v>169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95</v>
      </c>
      <c r="BK131" s="258">
        <f>ROUND(I131*H131,2)</f>
        <v>0</v>
      </c>
      <c r="BL131" s="18" t="s">
        <v>177</v>
      </c>
      <c r="BM131" s="257" t="s">
        <v>359</v>
      </c>
    </row>
    <row r="132" spans="1:65" s="2" customFormat="1" ht="33" customHeight="1">
      <c r="A132" s="39"/>
      <c r="B132" s="40"/>
      <c r="C132" s="246" t="s">
        <v>170</v>
      </c>
      <c r="D132" s="246" t="s">
        <v>172</v>
      </c>
      <c r="E132" s="247" t="s">
        <v>2808</v>
      </c>
      <c r="F132" s="248" t="s">
        <v>1870</v>
      </c>
      <c r="G132" s="249" t="s">
        <v>186</v>
      </c>
      <c r="H132" s="250">
        <v>1</v>
      </c>
      <c r="I132" s="251"/>
      <c r="J132" s="252">
        <f>ROUND(I132*H132,2)</f>
        <v>0</v>
      </c>
      <c r="K132" s="248" t="s">
        <v>1</v>
      </c>
      <c r="L132" s="45"/>
      <c r="M132" s="253" t="s">
        <v>1</v>
      </c>
      <c r="N132" s="254" t="s">
        <v>48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177</v>
      </c>
      <c r="AT132" s="257" t="s">
        <v>172</v>
      </c>
      <c r="AU132" s="257" t="s">
        <v>89</v>
      </c>
      <c r="AY132" s="18" t="s">
        <v>169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95</v>
      </c>
      <c r="BK132" s="258">
        <f>ROUND(I132*H132,2)</f>
        <v>0</v>
      </c>
      <c r="BL132" s="18" t="s">
        <v>177</v>
      </c>
      <c r="BM132" s="257" t="s">
        <v>371</v>
      </c>
    </row>
    <row r="133" spans="1:65" s="2" customFormat="1" ht="44.25" customHeight="1">
      <c r="A133" s="39"/>
      <c r="B133" s="40"/>
      <c r="C133" s="246" t="s">
        <v>316</v>
      </c>
      <c r="D133" s="246" t="s">
        <v>172</v>
      </c>
      <c r="E133" s="247" t="s">
        <v>2809</v>
      </c>
      <c r="F133" s="248" t="s">
        <v>2810</v>
      </c>
      <c r="G133" s="249" t="s">
        <v>175</v>
      </c>
      <c r="H133" s="250">
        <v>40</v>
      </c>
      <c r="I133" s="251"/>
      <c r="J133" s="252">
        <f>ROUND(I133*H133,2)</f>
        <v>0</v>
      </c>
      <c r="K133" s="248" t="s">
        <v>1</v>
      </c>
      <c r="L133" s="45"/>
      <c r="M133" s="253" t="s">
        <v>1</v>
      </c>
      <c r="N133" s="254" t="s">
        <v>48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177</v>
      </c>
      <c r="AT133" s="257" t="s">
        <v>172</v>
      </c>
      <c r="AU133" s="257" t="s">
        <v>89</v>
      </c>
      <c r="AY133" s="18" t="s">
        <v>169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95</v>
      </c>
      <c r="BK133" s="258">
        <f>ROUND(I133*H133,2)</f>
        <v>0</v>
      </c>
      <c r="BL133" s="18" t="s">
        <v>177</v>
      </c>
      <c r="BM133" s="257" t="s">
        <v>385</v>
      </c>
    </row>
    <row r="134" spans="1:65" s="2" customFormat="1" ht="21.75" customHeight="1">
      <c r="A134" s="39"/>
      <c r="B134" s="40"/>
      <c r="C134" s="246" t="s">
        <v>325</v>
      </c>
      <c r="D134" s="246" t="s">
        <v>172</v>
      </c>
      <c r="E134" s="247" t="s">
        <v>2811</v>
      </c>
      <c r="F134" s="248" t="s">
        <v>1905</v>
      </c>
      <c r="G134" s="249" t="s">
        <v>186</v>
      </c>
      <c r="H134" s="250">
        <v>6</v>
      </c>
      <c r="I134" s="251"/>
      <c r="J134" s="252">
        <f>ROUND(I134*H134,2)</f>
        <v>0</v>
      </c>
      <c r="K134" s="248" t="s">
        <v>1</v>
      </c>
      <c r="L134" s="45"/>
      <c r="M134" s="253" t="s">
        <v>1</v>
      </c>
      <c r="N134" s="254" t="s">
        <v>48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177</v>
      </c>
      <c r="AT134" s="257" t="s">
        <v>172</v>
      </c>
      <c r="AU134" s="257" t="s">
        <v>89</v>
      </c>
      <c r="AY134" s="18" t="s">
        <v>169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95</v>
      </c>
      <c r="BK134" s="258">
        <f>ROUND(I134*H134,2)</f>
        <v>0</v>
      </c>
      <c r="BL134" s="18" t="s">
        <v>177</v>
      </c>
      <c r="BM134" s="257" t="s">
        <v>394</v>
      </c>
    </row>
    <row r="135" spans="1:65" s="2" customFormat="1" ht="21.75" customHeight="1">
      <c r="A135" s="39"/>
      <c r="B135" s="40"/>
      <c r="C135" s="246" t="s">
        <v>334</v>
      </c>
      <c r="D135" s="246" t="s">
        <v>172</v>
      </c>
      <c r="E135" s="247" t="s">
        <v>1910</v>
      </c>
      <c r="F135" s="248" t="s">
        <v>1911</v>
      </c>
      <c r="G135" s="249" t="s">
        <v>186</v>
      </c>
      <c r="H135" s="250">
        <v>2</v>
      </c>
      <c r="I135" s="251"/>
      <c r="J135" s="252">
        <f>ROUND(I135*H135,2)</f>
        <v>0</v>
      </c>
      <c r="K135" s="248" t="s">
        <v>1</v>
      </c>
      <c r="L135" s="45"/>
      <c r="M135" s="253" t="s">
        <v>1</v>
      </c>
      <c r="N135" s="254" t="s">
        <v>48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177</v>
      </c>
      <c r="AT135" s="257" t="s">
        <v>172</v>
      </c>
      <c r="AU135" s="257" t="s">
        <v>89</v>
      </c>
      <c r="AY135" s="18" t="s">
        <v>169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95</v>
      </c>
      <c r="BK135" s="258">
        <f>ROUND(I135*H135,2)</f>
        <v>0</v>
      </c>
      <c r="BL135" s="18" t="s">
        <v>177</v>
      </c>
      <c r="BM135" s="257" t="s">
        <v>406</v>
      </c>
    </row>
    <row r="136" spans="1:65" s="2" customFormat="1" ht="21.75" customHeight="1">
      <c r="A136" s="39"/>
      <c r="B136" s="40"/>
      <c r="C136" s="246" t="s">
        <v>344</v>
      </c>
      <c r="D136" s="246" t="s">
        <v>172</v>
      </c>
      <c r="E136" s="247" t="s">
        <v>1735</v>
      </c>
      <c r="F136" s="248" t="s">
        <v>1736</v>
      </c>
      <c r="G136" s="249" t="s">
        <v>186</v>
      </c>
      <c r="H136" s="250">
        <v>6</v>
      </c>
      <c r="I136" s="251"/>
      <c r="J136" s="252">
        <f>ROUND(I136*H136,2)</f>
        <v>0</v>
      </c>
      <c r="K136" s="248" t="s">
        <v>1</v>
      </c>
      <c r="L136" s="45"/>
      <c r="M136" s="253" t="s">
        <v>1</v>
      </c>
      <c r="N136" s="254" t="s">
        <v>48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177</v>
      </c>
      <c r="AT136" s="257" t="s">
        <v>172</v>
      </c>
      <c r="AU136" s="257" t="s">
        <v>89</v>
      </c>
      <c r="AY136" s="18" t="s">
        <v>169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95</v>
      </c>
      <c r="BK136" s="258">
        <f>ROUND(I136*H136,2)</f>
        <v>0</v>
      </c>
      <c r="BL136" s="18" t="s">
        <v>177</v>
      </c>
      <c r="BM136" s="257" t="s">
        <v>425</v>
      </c>
    </row>
    <row r="137" spans="1:65" s="2" customFormat="1" ht="21.75" customHeight="1">
      <c r="A137" s="39"/>
      <c r="B137" s="40"/>
      <c r="C137" s="246" t="s">
        <v>348</v>
      </c>
      <c r="D137" s="246" t="s">
        <v>172</v>
      </c>
      <c r="E137" s="247" t="s">
        <v>2812</v>
      </c>
      <c r="F137" s="248" t="s">
        <v>2813</v>
      </c>
      <c r="G137" s="249" t="s">
        <v>186</v>
      </c>
      <c r="H137" s="250">
        <v>2</v>
      </c>
      <c r="I137" s="251"/>
      <c r="J137" s="252">
        <f>ROUND(I137*H137,2)</f>
        <v>0</v>
      </c>
      <c r="K137" s="248" t="s">
        <v>1</v>
      </c>
      <c r="L137" s="45"/>
      <c r="M137" s="253" t="s">
        <v>1</v>
      </c>
      <c r="N137" s="254" t="s">
        <v>48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177</v>
      </c>
      <c r="AT137" s="257" t="s">
        <v>172</v>
      </c>
      <c r="AU137" s="257" t="s">
        <v>89</v>
      </c>
      <c r="AY137" s="18" t="s">
        <v>169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95</v>
      </c>
      <c r="BK137" s="258">
        <f>ROUND(I137*H137,2)</f>
        <v>0</v>
      </c>
      <c r="BL137" s="18" t="s">
        <v>177</v>
      </c>
      <c r="BM137" s="257" t="s">
        <v>436</v>
      </c>
    </row>
    <row r="138" spans="1:65" s="2" customFormat="1" ht="16.5" customHeight="1">
      <c r="A138" s="39"/>
      <c r="B138" s="40"/>
      <c r="C138" s="246" t="s">
        <v>8</v>
      </c>
      <c r="D138" s="246" t="s">
        <v>172</v>
      </c>
      <c r="E138" s="247" t="s">
        <v>2814</v>
      </c>
      <c r="F138" s="248" t="s">
        <v>2815</v>
      </c>
      <c r="G138" s="249" t="s">
        <v>186</v>
      </c>
      <c r="H138" s="250">
        <v>2</v>
      </c>
      <c r="I138" s="251"/>
      <c r="J138" s="252">
        <f>ROUND(I138*H138,2)</f>
        <v>0</v>
      </c>
      <c r="K138" s="248" t="s">
        <v>1</v>
      </c>
      <c r="L138" s="45"/>
      <c r="M138" s="253" t="s">
        <v>1</v>
      </c>
      <c r="N138" s="254" t="s">
        <v>48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177</v>
      </c>
      <c r="AT138" s="257" t="s">
        <v>172</v>
      </c>
      <c r="AU138" s="257" t="s">
        <v>89</v>
      </c>
      <c r="AY138" s="18" t="s">
        <v>169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95</v>
      </c>
      <c r="BK138" s="258">
        <f>ROUND(I138*H138,2)</f>
        <v>0</v>
      </c>
      <c r="BL138" s="18" t="s">
        <v>177</v>
      </c>
      <c r="BM138" s="257" t="s">
        <v>453</v>
      </c>
    </row>
    <row r="139" spans="1:65" s="2" customFormat="1" ht="33" customHeight="1">
      <c r="A139" s="39"/>
      <c r="B139" s="40"/>
      <c r="C139" s="246" t="s">
        <v>359</v>
      </c>
      <c r="D139" s="246" t="s">
        <v>172</v>
      </c>
      <c r="E139" s="247" t="s">
        <v>2816</v>
      </c>
      <c r="F139" s="248" t="s">
        <v>2817</v>
      </c>
      <c r="G139" s="249" t="s">
        <v>186</v>
      </c>
      <c r="H139" s="250">
        <v>1</v>
      </c>
      <c r="I139" s="251"/>
      <c r="J139" s="252">
        <f>ROUND(I139*H139,2)</f>
        <v>0</v>
      </c>
      <c r="K139" s="248" t="s">
        <v>1</v>
      </c>
      <c r="L139" s="45"/>
      <c r="M139" s="253" t="s">
        <v>1</v>
      </c>
      <c r="N139" s="254" t="s">
        <v>48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177</v>
      </c>
      <c r="AT139" s="257" t="s">
        <v>172</v>
      </c>
      <c r="AU139" s="257" t="s">
        <v>89</v>
      </c>
      <c r="AY139" s="18" t="s">
        <v>169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95</v>
      </c>
      <c r="BK139" s="258">
        <f>ROUND(I139*H139,2)</f>
        <v>0</v>
      </c>
      <c r="BL139" s="18" t="s">
        <v>177</v>
      </c>
      <c r="BM139" s="257" t="s">
        <v>467</v>
      </c>
    </row>
    <row r="140" spans="1:65" s="2" customFormat="1" ht="21.75" customHeight="1">
      <c r="A140" s="39"/>
      <c r="B140" s="40"/>
      <c r="C140" s="246" t="s">
        <v>365</v>
      </c>
      <c r="D140" s="246" t="s">
        <v>172</v>
      </c>
      <c r="E140" s="247" t="s">
        <v>2818</v>
      </c>
      <c r="F140" s="248" t="s">
        <v>2819</v>
      </c>
      <c r="G140" s="249" t="s">
        <v>1635</v>
      </c>
      <c r="H140" s="250">
        <v>3</v>
      </c>
      <c r="I140" s="251"/>
      <c r="J140" s="252">
        <f>ROUND(I140*H140,2)</f>
        <v>0</v>
      </c>
      <c r="K140" s="248" t="s">
        <v>1</v>
      </c>
      <c r="L140" s="45"/>
      <c r="M140" s="253" t="s">
        <v>1</v>
      </c>
      <c r="N140" s="254" t="s">
        <v>48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177</v>
      </c>
      <c r="AT140" s="257" t="s">
        <v>172</v>
      </c>
      <c r="AU140" s="257" t="s">
        <v>89</v>
      </c>
      <c r="AY140" s="18" t="s">
        <v>169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95</v>
      </c>
      <c r="BK140" s="258">
        <f>ROUND(I140*H140,2)</f>
        <v>0</v>
      </c>
      <c r="BL140" s="18" t="s">
        <v>177</v>
      </c>
      <c r="BM140" s="257" t="s">
        <v>478</v>
      </c>
    </row>
    <row r="141" spans="1:65" s="2" customFormat="1" ht="33" customHeight="1">
      <c r="A141" s="39"/>
      <c r="B141" s="40"/>
      <c r="C141" s="246" t="s">
        <v>371</v>
      </c>
      <c r="D141" s="246" t="s">
        <v>172</v>
      </c>
      <c r="E141" s="247" t="s">
        <v>2820</v>
      </c>
      <c r="F141" s="248" t="s">
        <v>2821</v>
      </c>
      <c r="G141" s="249" t="s">
        <v>1635</v>
      </c>
      <c r="H141" s="250">
        <v>5</v>
      </c>
      <c r="I141" s="251"/>
      <c r="J141" s="252">
        <f>ROUND(I141*H141,2)</f>
        <v>0</v>
      </c>
      <c r="K141" s="248" t="s">
        <v>1</v>
      </c>
      <c r="L141" s="45"/>
      <c r="M141" s="253" t="s">
        <v>1</v>
      </c>
      <c r="N141" s="254" t="s">
        <v>48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177</v>
      </c>
      <c r="AT141" s="257" t="s">
        <v>172</v>
      </c>
      <c r="AU141" s="257" t="s">
        <v>89</v>
      </c>
      <c r="AY141" s="18" t="s">
        <v>169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95</v>
      </c>
      <c r="BK141" s="258">
        <f>ROUND(I141*H141,2)</f>
        <v>0</v>
      </c>
      <c r="BL141" s="18" t="s">
        <v>177</v>
      </c>
      <c r="BM141" s="257" t="s">
        <v>496</v>
      </c>
    </row>
    <row r="142" spans="1:65" s="2" customFormat="1" ht="33" customHeight="1">
      <c r="A142" s="39"/>
      <c r="B142" s="40"/>
      <c r="C142" s="246" t="s">
        <v>379</v>
      </c>
      <c r="D142" s="246" t="s">
        <v>172</v>
      </c>
      <c r="E142" s="247" t="s">
        <v>1771</v>
      </c>
      <c r="F142" s="248" t="s">
        <v>1772</v>
      </c>
      <c r="G142" s="249" t="s">
        <v>186</v>
      </c>
      <c r="H142" s="250">
        <v>7</v>
      </c>
      <c r="I142" s="251"/>
      <c r="J142" s="252">
        <f>ROUND(I142*H142,2)</f>
        <v>0</v>
      </c>
      <c r="K142" s="248" t="s">
        <v>1</v>
      </c>
      <c r="L142" s="45"/>
      <c r="M142" s="253" t="s">
        <v>1</v>
      </c>
      <c r="N142" s="254" t="s">
        <v>48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177</v>
      </c>
      <c r="AT142" s="257" t="s">
        <v>172</v>
      </c>
      <c r="AU142" s="257" t="s">
        <v>89</v>
      </c>
      <c r="AY142" s="18" t="s">
        <v>169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95</v>
      </c>
      <c r="BK142" s="258">
        <f>ROUND(I142*H142,2)</f>
        <v>0</v>
      </c>
      <c r="BL142" s="18" t="s">
        <v>177</v>
      </c>
      <c r="BM142" s="257" t="s">
        <v>508</v>
      </c>
    </row>
    <row r="143" spans="1:65" s="2" customFormat="1" ht="33" customHeight="1">
      <c r="A143" s="39"/>
      <c r="B143" s="40"/>
      <c r="C143" s="246" t="s">
        <v>385</v>
      </c>
      <c r="D143" s="246" t="s">
        <v>172</v>
      </c>
      <c r="E143" s="247" t="s">
        <v>1773</v>
      </c>
      <c r="F143" s="248" t="s">
        <v>1774</v>
      </c>
      <c r="G143" s="249" t="s">
        <v>186</v>
      </c>
      <c r="H143" s="250">
        <v>7</v>
      </c>
      <c r="I143" s="251"/>
      <c r="J143" s="252">
        <f>ROUND(I143*H143,2)</f>
        <v>0</v>
      </c>
      <c r="K143" s="248" t="s">
        <v>1</v>
      </c>
      <c r="L143" s="45"/>
      <c r="M143" s="253" t="s">
        <v>1</v>
      </c>
      <c r="N143" s="254" t="s">
        <v>48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177</v>
      </c>
      <c r="AT143" s="257" t="s">
        <v>172</v>
      </c>
      <c r="AU143" s="257" t="s">
        <v>89</v>
      </c>
      <c r="AY143" s="18" t="s">
        <v>169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95</v>
      </c>
      <c r="BK143" s="258">
        <f>ROUND(I143*H143,2)</f>
        <v>0</v>
      </c>
      <c r="BL143" s="18" t="s">
        <v>177</v>
      </c>
      <c r="BM143" s="257" t="s">
        <v>519</v>
      </c>
    </row>
    <row r="144" spans="1:65" s="2" customFormat="1" ht="33" customHeight="1">
      <c r="A144" s="39"/>
      <c r="B144" s="40"/>
      <c r="C144" s="246" t="s">
        <v>7</v>
      </c>
      <c r="D144" s="246" t="s">
        <v>172</v>
      </c>
      <c r="E144" s="247" t="s">
        <v>2822</v>
      </c>
      <c r="F144" s="248" t="s">
        <v>2823</v>
      </c>
      <c r="G144" s="249" t="s">
        <v>186</v>
      </c>
      <c r="H144" s="250">
        <v>1</v>
      </c>
      <c r="I144" s="251"/>
      <c r="J144" s="252">
        <f>ROUND(I144*H144,2)</f>
        <v>0</v>
      </c>
      <c r="K144" s="248" t="s">
        <v>1</v>
      </c>
      <c r="L144" s="45"/>
      <c r="M144" s="253" t="s">
        <v>1</v>
      </c>
      <c r="N144" s="254" t="s">
        <v>48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177</v>
      </c>
      <c r="AT144" s="257" t="s">
        <v>172</v>
      </c>
      <c r="AU144" s="257" t="s">
        <v>89</v>
      </c>
      <c r="AY144" s="18" t="s">
        <v>169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95</v>
      </c>
      <c r="BK144" s="258">
        <f>ROUND(I144*H144,2)</f>
        <v>0</v>
      </c>
      <c r="BL144" s="18" t="s">
        <v>177</v>
      </c>
      <c r="BM144" s="257" t="s">
        <v>581</v>
      </c>
    </row>
    <row r="145" spans="1:65" s="2" customFormat="1" ht="33" customHeight="1">
      <c r="A145" s="39"/>
      <c r="B145" s="40"/>
      <c r="C145" s="246" t="s">
        <v>394</v>
      </c>
      <c r="D145" s="246" t="s">
        <v>172</v>
      </c>
      <c r="E145" s="247" t="s">
        <v>2824</v>
      </c>
      <c r="F145" s="248" t="s">
        <v>2825</v>
      </c>
      <c r="G145" s="249" t="s">
        <v>186</v>
      </c>
      <c r="H145" s="250">
        <v>1</v>
      </c>
      <c r="I145" s="251"/>
      <c r="J145" s="252">
        <f>ROUND(I145*H145,2)</f>
        <v>0</v>
      </c>
      <c r="K145" s="248" t="s">
        <v>1</v>
      </c>
      <c r="L145" s="45"/>
      <c r="M145" s="253" t="s">
        <v>1</v>
      </c>
      <c r="N145" s="254" t="s">
        <v>48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177</v>
      </c>
      <c r="AT145" s="257" t="s">
        <v>172</v>
      </c>
      <c r="AU145" s="257" t="s">
        <v>89</v>
      </c>
      <c r="AY145" s="18" t="s">
        <v>169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95</v>
      </c>
      <c r="BK145" s="258">
        <f>ROUND(I145*H145,2)</f>
        <v>0</v>
      </c>
      <c r="BL145" s="18" t="s">
        <v>177</v>
      </c>
      <c r="BM145" s="257" t="s">
        <v>601</v>
      </c>
    </row>
    <row r="146" spans="1:65" s="2" customFormat="1" ht="16.5" customHeight="1">
      <c r="A146" s="39"/>
      <c r="B146" s="40"/>
      <c r="C146" s="246" t="s">
        <v>400</v>
      </c>
      <c r="D146" s="246" t="s">
        <v>172</v>
      </c>
      <c r="E146" s="247" t="s">
        <v>2826</v>
      </c>
      <c r="F146" s="248" t="s">
        <v>2827</v>
      </c>
      <c r="G146" s="249" t="s">
        <v>186</v>
      </c>
      <c r="H146" s="250">
        <v>1</v>
      </c>
      <c r="I146" s="251"/>
      <c r="J146" s="252">
        <f>ROUND(I146*H146,2)</f>
        <v>0</v>
      </c>
      <c r="K146" s="248" t="s">
        <v>1</v>
      </c>
      <c r="L146" s="45"/>
      <c r="M146" s="253" t="s">
        <v>1</v>
      </c>
      <c r="N146" s="254" t="s">
        <v>48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177</v>
      </c>
      <c r="AT146" s="257" t="s">
        <v>172</v>
      </c>
      <c r="AU146" s="257" t="s">
        <v>89</v>
      </c>
      <c r="AY146" s="18" t="s">
        <v>169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95</v>
      </c>
      <c r="BK146" s="258">
        <f>ROUND(I146*H146,2)</f>
        <v>0</v>
      </c>
      <c r="BL146" s="18" t="s">
        <v>177</v>
      </c>
      <c r="BM146" s="257" t="s">
        <v>613</v>
      </c>
    </row>
    <row r="147" spans="1:65" s="2" customFormat="1" ht="21.75" customHeight="1">
      <c r="A147" s="39"/>
      <c r="B147" s="40"/>
      <c r="C147" s="246" t="s">
        <v>406</v>
      </c>
      <c r="D147" s="246" t="s">
        <v>172</v>
      </c>
      <c r="E147" s="247" t="s">
        <v>2828</v>
      </c>
      <c r="F147" s="248" t="s">
        <v>2829</v>
      </c>
      <c r="G147" s="249" t="s">
        <v>403</v>
      </c>
      <c r="H147" s="250">
        <v>1</v>
      </c>
      <c r="I147" s="251"/>
      <c r="J147" s="252">
        <f>ROUND(I147*H147,2)</f>
        <v>0</v>
      </c>
      <c r="K147" s="248" t="s">
        <v>1</v>
      </c>
      <c r="L147" s="45"/>
      <c r="M147" s="253" t="s">
        <v>1</v>
      </c>
      <c r="N147" s="254" t="s">
        <v>48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177</v>
      </c>
      <c r="AT147" s="257" t="s">
        <v>172</v>
      </c>
      <c r="AU147" s="257" t="s">
        <v>89</v>
      </c>
      <c r="AY147" s="18" t="s">
        <v>169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95</v>
      </c>
      <c r="BK147" s="258">
        <f>ROUND(I147*H147,2)</f>
        <v>0</v>
      </c>
      <c r="BL147" s="18" t="s">
        <v>177</v>
      </c>
      <c r="BM147" s="257" t="s">
        <v>625</v>
      </c>
    </row>
    <row r="148" spans="1:65" s="2" customFormat="1" ht="16.5" customHeight="1">
      <c r="A148" s="39"/>
      <c r="B148" s="40"/>
      <c r="C148" s="246" t="s">
        <v>417</v>
      </c>
      <c r="D148" s="246" t="s">
        <v>172</v>
      </c>
      <c r="E148" s="247" t="s">
        <v>1779</v>
      </c>
      <c r="F148" s="248" t="s">
        <v>1780</v>
      </c>
      <c r="G148" s="249" t="s">
        <v>403</v>
      </c>
      <c r="H148" s="250">
        <v>1</v>
      </c>
      <c r="I148" s="251"/>
      <c r="J148" s="252">
        <f>ROUND(I148*H148,2)</f>
        <v>0</v>
      </c>
      <c r="K148" s="248" t="s">
        <v>1</v>
      </c>
      <c r="L148" s="45"/>
      <c r="M148" s="253" t="s">
        <v>1</v>
      </c>
      <c r="N148" s="254" t="s">
        <v>48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177</v>
      </c>
      <c r="AT148" s="257" t="s">
        <v>172</v>
      </c>
      <c r="AU148" s="257" t="s">
        <v>89</v>
      </c>
      <c r="AY148" s="18" t="s">
        <v>169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95</v>
      </c>
      <c r="BK148" s="258">
        <f>ROUND(I148*H148,2)</f>
        <v>0</v>
      </c>
      <c r="BL148" s="18" t="s">
        <v>177</v>
      </c>
      <c r="BM148" s="257" t="s">
        <v>646</v>
      </c>
    </row>
    <row r="149" spans="1:65" s="2" customFormat="1" ht="16.5" customHeight="1">
      <c r="A149" s="39"/>
      <c r="B149" s="40"/>
      <c r="C149" s="246" t="s">
        <v>425</v>
      </c>
      <c r="D149" s="246" t="s">
        <v>172</v>
      </c>
      <c r="E149" s="247" t="s">
        <v>1783</v>
      </c>
      <c r="F149" s="248" t="s">
        <v>1784</v>
      </c>
      <c r="G149" s="249" t="s">
        <v>403</v>
      </c>
      <c r="H149" s="250">
        <v>1</v>
      </c>
      <c r="I149" s="251"/>
      <c r="J149" s="252">
        <f>ROUND(I149*H149,2)</f>
        <v>0</v>
      </c>
      <c r="K149" s="248" t="s">
        <v>1</v>
      </c>
      <c r="L149" s="45"/>
      <c r="M149" s="253" t="s">
        <v>1</v>
      </c>
      <c r="N149" s="254" t="s">
        <v>48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177</v>
      </c>
      <c r="AT149" s="257" t="s">
        <v>172</v>
      </c>
      <c r="AU149" s="257" t="s">
        <v>89</v>
      </c>
      <c r="AY149" s="18" t="s">
        <v>169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95</v>
      </c>
      <c r="BK149" s="258">
        <f>ROUND(I149*H149,2)</f>
        <v>0</v>
      </c>
      <c r="BL149" s="18" t="s">
        <v>177</v>
      </c>
      <c r="BM149" s="257" t="s">
        <v>658</v>
      </c>
    </row>
    <row r="150" spans="1:65" s="2" customFormat="1" ht="16.5" customHeight="1">
      <c r="A150" s="39"/>
      <c r="B150" s="40"/>
      <c r="C150" s="246" t="s">
        <v>430</v>
      </c>
      <c r="D150" s="246" t="s">
        <v>172</v>
      </c>
      <c r="E150" s="247" t="s">
        <v>2830</v>
      </c>
      <c r="F150" s="248" t="s">
        <v>1786</v>
      </c>
      <c r="G150" s="249" t="s">
        <v>175</v>
      </c>
      <c r="H150" s="250">
        <v>30</v>
      </c>
      <c r="I150" s="251"/>
      <c r="J150" s="252">
        <f>ROUND(I150*H150,2)</f>
        <v>0</v>
      </c>
      <c r="K150" s="248" t="s">
        <v>1</v>
      </c>
      <c r="L150" s="45"/>
      <c r="M150" s="253" t="s">
        <v>1</v>
      </c>
      <c r="N150" s="254" t="s">
        <v>48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177</v>
      </c>
      <c r="AT150" s="257" t="s">
        <v>172</v>
      </c>
      <c r="AU150" s="257" t="s">
        <v>89</v>
      </c>
      <c r="AY150" s="18" t="s">
        <v>169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95</v>
      </c>
      <c r="BK150" s="258">
        <f>ROUND(I150*H150,2)</f>
        <v>0</v>
      </c>
      <c r="BL150" s="18" t="s">
        <v>177</v>
      </c>
      <c r="BM150" s="257" t="s">
        <v>668</v>
      </c>
    </row>
    <row r="151" spans="1:65" s="2" customFormat="1" ht="21.75" customHeight="1">
      <c r="A151" s="39"/>
      <c r="B151" s="40"/>
      <c r="C151" s="246" t="s">
        <v>436</v>
      </c>
      <c r="D151" s="246" t="s">
        <v>172</v>
      </c>
      <c r="E151" s="247" t="s">
        <v>1787</v>
      </c>
      <c r="F151" s="248" t="s">
        <v>1788</v>
      </c>
      <c r="G151" s="249" t="s">
        <v>175</v>
      </c>
      <c r="H151" s="250">
        <v>30</v>
      </c>
      <c r="I151" s="251"/>
      <c r="J151" s="252">
        <f>ROUND(I151*H151,2)</f>
        <v>0</v>
      </c>
      <c r="K151" s="248" t="s">
        <v>1</v>
      </c>
      <c r="L151" s="45"/>
      <c r="M151" s="253" t="s">
        <v>1</v>
      </c>
      <c r="N151" s="254" t="s">
        <v>48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177</v>
      </c>
      <c r="AT151" s="257" t="s">
        <v>172</v>
      </c>
      <c r="AU151" s="257" t="s">
        <v>89</v>
      </c>
      <c r="AY151" s="18" t="s">
        <v>169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95</v>
      </c>
      <c r="BK151" s="258">
        <f>ROUND(I151*H151,2)</f>
        <v>0</v>
      </c>
      <c r="BL151" s="18" t="s">
        <v>177</v>
      </c>
      <c r="BM151" s="257" t="s">
        <v>679</v>
      </c>
    </row>
    <row r="152" spans="1:65" s="2" customFormat="1" ht="16.5" customHeight="1">
      <c r="A152" s="39"/>
      <c r="B152" s="40"/>
      <c r="C152" s="246" t="s">
        <v>445</v>
      </c>
      <c r="D152" s="246" t="s">
        <v>172</v>
      </c>
      <c r="E152" s="247" t="s">
        <v>1789</v>
      </c>
      <c r="F152" s="248" t="s">
        <v>1790</v>
      </c>
      <c r="G152" s="249" t="s">
        <v>175</v>
      </c>
      <c r="H152" s="250">
        <v>40</v>
      </c>
      <c r="I152" s="251"/>
      <c r="J152" s="252">
        <f>ROUND(I152*H152,2)</f>
        <v>0</v>
      </c>
      <c r="K152" s="248" t="s">
        <v>1</v>
      </c>
      <c r="L152" s="45"/>
      <c r="M152" s="253" t="s">
        <v>1</v>
      </c>
      <c r="N152" s="254" t="s">
        <v>48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177</v>
      </c>
      <c r="AT152" s="257" t="s">
        <v>172</v>
      </c>
      <c r="AU152" s="257" t="s">
        <v>89</v>
      </c>
      <c r="AY152" s="18" t="s">
        <v>169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95</v>
      </c>
      <c r="BK152" s="258">
        <f>ROUND(I152*H152,2)</f>
        <v>0</v>
      </c>
      <c r="BL152" s="18" t="s">
        <v>177</v>
      </c>
      <c r="BM152" s="257" t="s">
        <v>688</v>
      </c>
    </row>
    <row r="153" spans="1:65" s="2" customFormat="1" ht="21.75" customHeight="1">
      <c r="A153" s="39"/>
      <c r="B153" s="40"/>
      <c r="C153" s="246" t="s">
        <v>453</v>
      </c>
      <c r="D153" s="246" t="s">
        <v>172</v>
      </c>
      <c r="E153" s="247" t="s">
        <v>1791</v>
      </c>
      <c r="F153" s="248" t="s">
        <v>1792</v>
      </c>
      <c r="G153" s="249" t="s">
        <v>175</v>
      </c>
      <c r="H153" s="250">
        <v>40</v>
      </c>
      <c r="I153" s="251"/>
      <c r="J153" s="252">
        <f>ROUND(I153*H153,2)</f>
        <v>0</v>
      </c>
      <c r="K153" s="248" t="s">
        <v>1</v>
      </c>
      <c r="L153" s="45"/>
      <c r="M153" s="253" t="s">
        <v>1</v>
      </c>
      <c r="N153" s="254" t="s">
        <v>48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177</v>
      </c>
      <c r="AT153" s="257" t="s">
        <v>172</v>
      </c>
      <c r="AU153" s="257" t="s">
        <v>89</v>
      </c>
      <c r="AY153" s="18" t="s">
        <v>169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95</v>
      </c>
      <c r="BK153" s="258">
        <f>ROUND(I153*H153,2)</f>
        <v>0</v>
      </c>
      <c r="BL153" s="18" t="s">
        <v>177</v>
      </c>
      <c r="BM153" s="257" t="s">
        <v>698</v>
      </c>
    </row>
    <row r="154" spans="1:65" s="2" customFormat="1" ht="16.5" customHeight="1">
      <c r="A154" s="39"/>
      <c r="B154" s="40"/>
      <c r="C154" s="246" t="s">
        <v>461</v>
      </c>
      <c r="D154" s="246" t="s">
        <v>172</v>
      </c>
      <c r="E154" s="247" t="s">
        <v>2831</v>
      </c>
      <c r="F154" s="248" t="s">
        <v>1794</v>
      </c>
      <c r="G154" s="249" t="s">
        <v>403</v>
      </c>
      <c r="H154" s="250">
        <v>1</v>
      </c>
      <c r="I154" s="251"/>
      <c r="J154" s="252">
        <f>ROUND(I154*H154,2)</f>
        <v>0</v>
      </c>
      <c r="K154" s="248" t="s">
        <v>1</v>
      </c>
      <c r="L154" s="45"/>
      <c r="M154" s="253" t="s">
        <v>1</v>
      </c>
      <c r="N154" s="254" t="s">
        <v>48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177</v>
      </c>
      <c r="AT154" s="257" t="s">
        <v>172</v>
      </c>
      <c r="AU154" s="257" t="s">
        <v>89</v>
      </c>
      <c r="AY154" s="18" t="s">
        <v>169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95</v>
      </c>
      <c r="BK154" s="258">
        <f>ROUND(I154*H154,2)</f>
        <v>0</v>
      </c>
      <c r="BL154" s="18" t="s">
        <v>177</v>
      </c>
      <c r="BM154" s="257" t="s">
        <v>708</v>
      </c>
    </row>
    <row r="155" spans="1:65" s="2" customFormat="1" ht="33" customHeight="1">
      <c r="A155" s="39"/>
      <c r="B155" s="40"/>
      <c r="C155" s="246" t="s">
        <v>467</v>
      </c>
      <c r="D155" s="246" t="s">
        <v>172</v>
      </c>
      <c r="E155" s="247" t="s">
        <v>1795</v>
      </c>
      <c r="F155" s="248" t="s">
        <v>1796</v>
      </c>
      <c r="G155" s="249" t="s">
        <v>175</v>
      </c>
      <c r="H155" s="250">
        <v>70</v>
      </c>
      <c r="I155" s="251"/>
      <c r="J155" s="252">
        <f>ROUND(I155*H155,2)</f>
        <v>0</v>
      </c>
      <c r="K155" s="248" t="s">
        <v>1</v>
      </c>
      <c r="L155" s="45"/>
      <c r="M155" s="253" t="s">
        <v>1</v>
      </c>
      <c r="N155" s="254" t="s">
        <v>48</v>
      </c>
      <c r="O155" s="92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7" t="s">
        <v>177</v>
      </c>
      <c r="AT155" s="257" t="s">
        <v>172</v>
      </c>
      <c r="AU155" s="257" t="s">
        <v>89</v>
      </c>
      <c r="AY155" s="18" t="s">
        <v>169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95</v>
      </c>
      <c r="BK155" s="258">
        <f>ROUND(I155*H155,2)</f>
        <v>0</v>
      </c>
      <c r="BL155" s="18" t="s">
        <v>177</v>
      </c>
      <c r="BM155" s="257" t="s">
        <v>723</v>
      </c>
    </row>
    <row r="156" spans="1:65" s="2" customFormat="1" ht="33" customHeight="1">
      <c r="A156" s="39"/>
      <c r="B156" s="40"/>
      <c r="C156" s="246" t="s">
        <v>472</v>
      </c>
      <c r="D156" s="246" t="s">
        <v>172</v>
      </c>
      <c r="E156" s="247" t="s">
        <v>1797</v>
      </c>
      <c r="F156" s="248" t="s">
        <v>1798</v>
      </c>
      <c r="G156" s="249" t="s">
        <v>175</v>
      </c>
      <c r="H156" s="250">
        <v>50</v>
      </c>
      <c r="I156" s="251"/>
      <c r="J156" s="252">
        <f>ROUND(I156*H156,2)</f>
        <v>0</v>
      </c>
      <c r="K156" s="248" t="s">
        <v>1</v>
      </c>
      <c r="L156" s="45"/>
      <c r="M156" s="253" t="s">
        <v>1</v>
      </c>
      <c r="N156" s="254" t="s">
        <v>48</v>
      </c>
      <c r="O156" s="92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7" t="s">
        <v>177</v>
      </c>
      <c r="AT156" s="257" t="s">
        <v>172</v>
      </c>
      <c r="AU156" s="257" t="s">
        <v>89</v>
      </c>
      <c r="AY156" s="18" t="s">
        <v>169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95</v>
      </c>
      <c r="BK156" s="258">
        <f>ROUND(I156*H156,2)</f>
        <v>0</v>
      </c>
      <c r="BL156" s="18" t="s">
        <v>177</v>
      </c>
      <c r="BM156" s="257" t="s">
        <v>734</v>
      </c>
    </row>
    <row r="157" spans="1:65" s="2" customFormat="1" ht="33" customHeight="1">
      <c r="A157" s="39"/>
      <c r="B157" s="40"/>
      <c r="C157" s="246" t="s">
        <v>478</v>
      </c>
      <c r="D157" s="246" t="s">
        <v>172</v>
      </c>
      <c r="E157" s="247" t="s">
        <v>2832</v>
      </c>
      <c r="F157" s="248" t="s">
        <v>2833</v>
      </c>
      <c r="G157" s="249" t="s">
        <v>175</v>
      </c>
      <c r="H157" s="250">
        <v>90</v>
      </c>
      <c r="I157" s="251"/>
      <c r="J157" s="252">
        <f>ROUND(I157*H157,2)</f>
        <v>0</v>
      </c>
      <c r="K157" s="248" t="s">
        <v>1</v>
      </c>
      <c r="L157" s="45"/>
      <c r="M157" s="253" t="s">
        <v>1</v>
      </c>
      <c r="N157" s="254" t="s">
        <v>48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177</v>
      </c>
      <c r="AT157" s="257" t="s">
        <v>172</v>
      </c>
      <c r="AU157" s="257" t="s">
        <v>89</v>
      </c>
      <c r="AY157" s="18" t="s">
        <v>169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95</v>
      </c>
      <c r="BK157" s="258">
        <f>ROUND(I157*H157,2)</f>
        <v>0</v>
      </c>
      <c r="BL157" s="18" t="s">
        <v>177</v>
      </c>
      <c r="BM157" s="257" t="s">
        <v>761</v>
      </c>
    </row>
    <row r="158" spans="1:65" s="2" customFormat="1" ht="33" customHeight="1">
      <c r="A158" s="39"/>
      <c r="B158" s="40"/>
      <c r="C158" s="246" t="s">
        <v>485</v>
      </c>
      <c r="D158" s="246" t="s">
        <v>172</v>
      </c>
      <c r="E158" s="247" t="s">
        <v>2834</v>
      </c>
      <c r="F158" s="248" t="s">
        <v>2835</v>
      </c>
      <c r="G158" s="249" t="s">
        <v>175</v>
      </c>
      <c r="H158" s="250">
        <v>30</v>
      </c>
      <c r="I158" s="251"/>
      <c r="J158" s="252">
        <f>ROUND(I158*H158,2)</f>
        <v>0</v>
      </c>
      <c r="K158" s="248" t="s">
        <v>1</v>
      </c>
      <c r="L158" s="45"/>
      <c r="M158" s="253" t="s">
        <v>1</v>
      </c>
      <c r="N158" s="254" t="s">
        <v>48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177</v>
      </c>
      <c r="AT158" s="257" t="s">
        <v>172</v>
      </c>
      <c r="AU158" s="257" t="s">
        <v>89</v>
      </c>
      <c r="AY158" s="18" t="s">
        <v>169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95</v>
      </c>
      <c r="BK158" s="258">
        <f>ROUND(I158*H158,2)</f>
        <v>0</v>
      </c>
      <c r="BL158" s="18" t="s">
        <v>177</v>
      </c>
      <c r="BM158" s="257" t="s">
        <v>771</v>
      </c>
    </row>
    <row r="159" spans="1:65" s="2" customFormat="1" ht="16.5" customHeight="1">
      <c r="A159" s="39"/>
      <c r="B159" s="40"/>
      <c r="C159" s="246" t="s">
        <v>496</v>
      </c>
      <c r="D159" s="246" t="s">
        <v>172</v>
      </c>
      <c r="E159" s="247" t="s">
        <v>2836</v>
      </c>
      <c r="F159" s="248" t="s">
        <v>2837</v>
      </c>
      <c r="G159" s="249" t="s">
        <v>175</v>
      </c>
      <c r="H159" s="250">
        <v>70</v>
      </c>
      <c r="I159" s="251"/>
      <c r="J159" s="252">
        <f>ROUND(I159*H159,2)</f>
        <v>0</v>
      </c>
      <c r="K159" s="248" t="s">
        <v>1</v>
      </c>
      <c r="L159" s="45"/>
      <c r="M159" s="253" t="s">
        <v>1</v>
      </c>
      <c r="N159" s="254" t="s">
        <v>48</v>
      </c>
      <c r="O159" s="92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177</v>
      </c>
      <c r="AT159" s="257" t="s">
        <v>172</v>
      </c>
      <c r="AU159" s="257" t="s">
        <v>89</v>
      </c>
      <c r="AY159" s="18" t="s">
        <v>169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95</v>
      </c>
      <c r="BK159" s="258">
        <f>ROUND(I159*H159,2)</f>
        <v>0</v>
      </c>
      <c r="BL159" s="18" t="s">
        <v>177</v>
      </c>
      <c r="BM159" s="257" t="s">
        <v>779</v>
      </c>
    </row>
    <row r="160" spans="1:65" s="2" customFormat="1" ht="21.75" customHeight="1">
      <c r="A160" s="39"/>
      <c r="B160" s="40"/>
      <c r="C160" s="246" t="s">
        <v>502</v>
      </c>
      <c r="D160" s="246" t="s">
        <v>172</v>
      </c>
      <c r="E160" s="247" t="s">
        <v>1846</v>
      </c>
      <c r="F160" s="248" t="s">
        <v>1847</v>
      </c>
      <c r="G160" s="249" t="s">
        <v>175</v>
      </c>
      <c r="H160" s="250">
        <v>70</v>
      </c>
      <c r="I160" s="251"/>
      <c r="J160" s="252">
        <f>ROUND(I160*H160,2)</f>
        <v>0</v>
      </c>
      <c r="K160" s="248" t="s">
        <v>1</v>
      </c>
      <c r="L160" s="45"/>
      <c r="M160" s="253" t="s">
        <v>1</v>
      </c>
      <c r="N160" s="254" t="s">
        <v>48</v>
      </c>
      <c r="O160" s="92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177</v>
      </c>
      <c r="AT160" s="257" t="s">
        <v>172</v>
      </c>
      <c r="AU160" s="257" t="s">
        <v>89</v>
      </c>
      <c r="AY160" s="18" t="s">
        <v>169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95</v>
      </c>
      <c r="BK160" s="258">
        <f>ROUND(I160*H160,2)</f>
        <v>0</v>
      </c>
      <c r="BL160" s="18" t="s">
        <v>177</v>
      </c>
      <c r="BM160" s="257" t="s">
        <v>791</v>
      </c>
    </row>
    <row r="161" spans="1:65" s="2" customFormat="1" ht="16.5" customHeight="1">
      <c r="A161" s="39"/>
      <c r="B161" s="40"/>
      <c r="C161" s="246" t="s">
        <v>508</v>
      </c>
      <c r="D161" s="246" t="s">
        <v>172</v>
      </c>
      <c r="E161" s="247" t="s">
        <v>2838</v>
      </c>
      <c r="F161" s="248" t="s">
        <v>2839</v>
      </c>
      <c r="G161" s="249" t="s">
        <v>1850</v>
      </c>
      <c r="H161" s="250">
        <v>0.07</v>
      </c>
      <c r="I161" s="251"/>
      <c r="J161" s="252">
        <f>ROUND(I161*H161,2)</f>
        <v>0</v>
      </c>
      <c r="K161" s="248" t="s">
        <v>1</v>
      </c>
      <c r="L161" s="45"/>
      <c r="M161" s="253" t="s">
        <v>1</v>
      </c>
      <c r="N161" s="254" t="s">
        <v>48</v>
      </c>
      <c r="O161" s="92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7" t="s">
        <v>177</v>
      </c>
      <c r="AT161" s="257" t="s">
        <v>172</v>
      </c>
      <c r="AU161" s="257" t="s">
        <v>89</v>
      </c>
      <c r="AY161" s="18" t="s">
        <v>169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8" t="s">
        <v>95</v>
      </c>
      <c r="BK161" s="258">
        <f>ROUND(I161*H161,2)</f>
        <v>0</v>
      </c>
      <c r="BL161" s="18" t="s">
        <v>177</v>
      </c>
      <c r="BM161" s="257" t="s">
        <v>800</v>
      </c>
    </row>
    <row r="162" spans="1:65" s="2" customFormat="1" ht="16.5" customHeight="1">
      <c r="A162" s="39"/>
      <c r="B162" s="40"/>
      <c r="C162" s="246" t="s">
        <v>514</v>
      </c>
      <c r="D162" s="246" t="s">
        <v>172</v>
      </c>
      <c r="E162" s="247" t="s">
        <v>1851</v>
      </c>
      <c r="F162" s="248" t="s">
        <v>1852</v>
      </c>
      <c r="G162" s="249" t="s">
        <v>175</v>
      </c>
      <c r="H162" s="250">
        <v>70</v>
      </c>
      <c r="I162" s="251"/>
      <c r="J162" s="252">
        <f>ROUND(I162*H162,2)</f>
        <v>0</v>
      </c>
      <c r="K162" s="248" t="s">
        <v>1</v>
      </c>
      <c r="L162" s="45"/>
      <c r="M162" s="253" t="s">
        <v>1</v>
      </c>
      <c r="N162" s="254" t="s">
        <v>48</v>
      </c>
      <c r="O162" s="92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7" t="s">
        <v>177</v>
      </c>
      <c r="AT162" s="257" t="s">
        <v>172</v>
      </c>
      <c r="AU162" s="257" t="s">
        <v>89</v>
      </c>
      <c r="AY162" s="18" t="s">
        <v>169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8" t="s">
        <v>95</v>
      </c>
      <c r="BK162" s="258">
        <f>ROUND(I162*H162,2)</f>
        <v>0</v>
      </c>
      <c r="BL162" s="18" t="s">
        <v>177</v>
      </c>
      <c r="BM162" s="257" t="s">
        <v>808</v>
      </c>
    </row>
    <row r="163" spans="1:65" s="2" customFormat="1" ht="21.75" customHeight="1">
      <c r="A163" s="39"/>
      <c r="B163" s="40"/>
      <c r="C163" s="246" t="s">
        <v>519</v>
      </c>
      <c r="D163" s="246" t="s">
        <v>172</v>
      </c>
      <c r="E163" s="247" t="s">
        <v>1853</v>
      </c>
      <c r="F163" s="248" t="s">
        <v>1854</v>
      </c>
      <c r="G163" s="249" t="s">
        <v>175</v>
      </c>
      <c r="H163" s="250">
        <v>70</v>
      </c>
      <c r="I163" s="251"/>
      <c r="J163" s="252">
        <f>ROUND(I163*H163,2)</f>
        <v>0</v>
      </c>
      <c r="K163" s="248" t="s">
        <v>1</v>
      </c>
      <c r="L163" s="45"/>
      <c r="M163" s="253" t="s">
        <v>1</v>
      </c>
      <c r="N163" s="254" t="s">
        <v>48</v>
      </c>
      <c r="O163" s="92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7" t="s">
        <v>177</v>
      </c>
      <c r="AT163" s="257" t="s">
        <v>172</v>
      </c>
      <c r="AU163" s="257" t="s">
        <v>89</v>
      </c>
      <c r="AY163" s="18" t="s">
        <v>169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8" t="s">
        <v>95</v>
      </c>
      <c r="BK163" s="258">
        <f>ROUND(I163*H163,2)</f>
        <v>0</v>
      </c>
      <c r="BL163" s="18" t="s">
        <v>177</v>
      </c>
      <c r="BM163" s="257" t="s">
        <v>824</v>
      </c>
    </row>
    <row r="164" spans="1:65" s="2" customFormat="1" ht="16.5" customHeight="1">
      <c r="A164" s="39"/>
      <c r="B164" s="40"/>
      <c r="C164" s="246" t="s">
        <v>524</v>
      </c>
      <c r="D164" s="246" t="s">
        <v>172</v>
      </c>
      <c r="E164" s="247" t="s">
        <v>2840</v>
      </c>
      <c r="F164" s="248" t="s">
        <v>2841</v>
      </c>
      <c r="G164" s="249" t="s">
        <v>175</v>
      </c>
      <c r="H164" s="250">
        <v>70</v>
      </c>
      <c r="I164" s="251"/>
      <c r="J164" s="252">
        <f>ROUND(I164*H164,2)</f>
        <v>0</v>
      </c>
      <c r="K164" s="248" t="s">
        <v>1</v>
      </c>
      <c r="L164" s="45"/>
      <c r="M164" s="253" t="s">
        <v>1</v>
      </c>
      <c r="N164" s="254" t="s">
        <v>48</v>
      </c>
      <c r="O164" s="92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7" t="s">
        <v>177</v>
      </c>
      <c r="AT164" s="257" t="s">
        <v>172</v>
      </c>
      <c r="AU164" s="257" t="s">
        <v>89</v>
      </c>
      <c r="AY164" s="18" t="s">
        <v>169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8" t="s">
        <v>95</v>
      </c>
      <c r="BK164" s="258">
        <f>ROUND(I164*H164,2)</f>
        <v>0</v>
      </c>
      <c r="BL164" s="18" t="s">
        <v>177</v>
      </c>
      <c r="BM164" s="257" t="s">
        <v>835</v>
      </c>
    </row>
    <row r="165" spans="1:65" s="2" customFormat="1" ht="16.5" customHeight="1">
      <c r="A165" s="39"/>
      <c r="B165" s="40"/>
      <c r="C165" s="246" t="s">
        <v>581</v>
      </c>
      <c r="D165" s="246" t="s">
        <v>172</v>
      </c>
      <c r="E165" s="247" t="s">
        <v>2842</v>
      </c>
      <c r="F165" s="248" t="s">
        <v>1802</v>
      </c>
      <c r="G165" s="249" t="s">
        <v>1803</v>
      </c>
      <c r="H165" s="250">
        <v>1</v>
      </c>
      <c r="I165" s="251"/>
      <c r="J165" s="252">
        <f>ROUND(I165*H165,2)</f>
        <v>0</v>
      </c>
      <c r="K165" s="248" t="s">
        <v>176</v>
      </c>
      <c r="L165" s="45"/>
      <c r="M165" s="253" t="s">
        <v>1</v>
      </c>
      <c r="N165" s="254" t="s">
        <v>48</v>
      </c>
      <c r="O165" s="92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177</v>
      </c>
      <c r="AT165" s="257" t="s">
        <v>172</v>
      </c>
      <c r="AU165" s="257" t="s">
        <v>89</v>
      </c>
      <c r="AY165" s="18" t="s">
        <v>169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95</v>
      </c>
      <c r="BK165" s="258">
        <f>ROUND(I165*H165,2)</f>
        <v>0</v>
      </c>
      <c r="BL165" s="18" t="s">
        <v>177</v>
      </c>
      <c r="BM165" s="257" t="s">
        <v>844</v>
      </c>
    </row>
    <row r="166" spans="1:65" s="2" customFormat="1" ht="16.5" customHeight="1">
      <c r="A166" s="39"/>
      <c r="B166" s="40"/>
      <c r="C166" s="246" t="s">
        <v>597</v>
      </c>
      <c r="D166" s="246" t="s">
        <v>172</v>
      </c>
      <c r="E166" s="247" t="s">
        <v>2843</v>
      </c>
      <c r="F166" s="248" t="s">
        <v>1805</v>
      </c>
      <c r="G166" s="249" t="s">
        <v>403</v>
      </c>
      <c r="H166" s="250">
        <v>1</v>
      </c>
      <c r="I166" s="251"/>
      <c r="J166" s="252">
        <f>ROUND(I166*H166,2)</f>
        <v>0</v>
      </c>
      <c r="K166" s="248" t="s">
        <v>1</v>
      </c>
      <c r="L166" s="45"/>
      <c r="M166" s="253" t="s">
        <v>1</v>
      </c>
      <c r="N166" s="254" t="s">
        <v>48</v>
      </c>
      <c r="O166" s="92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7" t="s">
        <v>177</v>
      </c>
      <c r="AT166" s="257" t="s">
        <v>172</v>
      </c>
      <c r="AU166" s="257" t="s">
        <v>89</v>
      </c>
      <c r="AY166" s="18" t="s">
        <v>169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8" t="s">
        <v>95</v>
      </c>
      <c r="BK166" s="258">
        <f>ROUND(I166*H166,2)</f>
        <v>0</v>
      </c>
      <c r="BL166" s="18" t="s">
        <v>177</v>
      </c>
      <c r="BM166" s="257" t="s">
        <v>852</v>
      </c>
    </row>
    <row r="167" spans="1:63" s="2" customFormat="1" ht="49.9" customHeight="1">
      <c r="A167" s="39"/>
      <c r="B167" s="40"/>
      <c r="C167" s="41"/>
      <c r="D167" s="41"/>
      <c r="E167" s="234" t="s">
        <v>210</v>
      </c>
      <c r="F167" s="234" t="s">
        <v>211</v>
      </c>
      <c r="G167" s="41"/>
      <c r="H167" s="41"/>
      <c r="I167" s="155"/>
      <c r="J167" s="218">
        <f>BK167</f>
        <v>0</v>
      </c>
      <c r="K167" s="41"/>
      <c r="L167" s="45"/>
      <c r="M167" s="292"/>
      <c r="N167" s="293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81</v>
      </c>
      <c r="AU167" s="18" t="s">
        <v>82</v>
      </c>
      <c r="AY167" s="18" t="s">
        <v>212</v>
      </c>
      <c r="BK167" s="258">
        <f>SUM(BK168:BK172)</f>
        <v>0</v>
      </c>
    </row>
    <row r="168" spans="1:63" s="2" customFormat="1" ht="16.3" customHeight="1">
      <c r="A168" s="39"/>
      <c r="B168" s="40"/>
      <c r="C168" s="294" t="s">
        <v>1</v>
      </c>
      <c r="D168" s="294" t="s">
        <v>172</v>
      </c>
      <c r="E168" s="295" t="s">
        <v>1</v>
      </c>
      <c r="F168" s="296" t="s">
        <v>1</v>
      </c>
      <c r="G168" s="297" t="s">
        <v>1</v>
      </c>
      <c r="H168" s="298"/>
      <c r="I168" s="299"/>
      <c r="J168" s="300">
        <f>BK168</f>
        <v>0</v>
      </c>
      <c r="K168" s="301"/>
      <c r="L168" s="45"/>
      <c r="M168" s="302" t="s">
        <v>1</v>
      </c>
      <c r="N168" s="303" t="s">
        <v>48</v>
      </c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212</v>
      </c>
      <c r="AU168" s="18" t="s">
        <v>89</v>
      </c>
      <c r="AY168" s="18" t="s">
        <v>212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95</v>
      </c>
      <c r="BK168" s="258">
        <f>I168*H168</f>
        <v>0</v>
      </c>
    </row>
    <row r="169" spans="1:63" s="2" customFormat="1" ht="16.3" customHeight="1">
      <c r="A169" s="39"/>
      <c r="B169" s="40"/>
      <c r="C169" s="294" t="s">
        <v>1</v>
      </c>
      <c r="D169" s="294" t="s">
        <v>172</v>
      </c>
      <c r="E169" s="295" t="s">
        <v>1</v>
      </c>
      <c r="F169" s="296" t="s">
        <v>1</v>
      </c>
      <c r="G169" s="297" t="s">
        <v>1</v>
      </c>
      <c r="H169" s="298"/>
      <c r="I169" s="299"/>
      <c r="J169" s="300">
        <f>BK169</f>
        <v>0</v>
      </c>
      <c r="K169" s="301"/>
      <c r="L169" s="45"/>
      <c r="M169" s="302" t="s">
        <v>1</v>
      </c>
      <c r="N169" s="303" t="s">
        <v>48</v>
      </c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212</v>
      </c>
      <c r="AU169" s="18" t="s">
        <v>89</v>
      </c>
      <c r="AY169" s="18" t="s">
        <v>212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8" t="s">
        <v>95</v>
      </c>
      <c r="BK169" s="258">
        <f>I169*H169</f>
        <v>0</v>
      </c>
    </row>
    <row r="170" spans="1:63" s="2" customFormat="1" ht="16.3" customHeight="1">
      <c r="A170" s="39"/>
      <c r="B170" s="40"/>
      <c r="C170" s="294" t="s">
        <v>1</v>
      </c>
      <c r="D170" s="294" t="s">
        <v>172</v>
      </c>
      <c r="E170" s="295" t="s">
        <v>1</v>
      </c>
      <c r="F170" s="296" t="s">
        <v>1</v>
      </c>
      <c r="G170" s="297" t="s">
        <v>1</v>
      </c>
      <c r="H170" s="298"/>
      <c r="I170" s="299"/>
      <c r="J170" s="300">
        <f>BK170</f>
        <v>0</v>
      </c>
      <c r="K170" s="301"/>
      <c r="L170" s="45"/>
      <c r="M170" s="302" t="s">
        <v>1</v>
      </c>
      <c r="N170" s="303" t="s">
        <v>48</v>
      </c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212</v>
      </c>
      <c r="AU170" s="18" t="s">
        <v>89</v>
      </c>
      <c r="AY170" s="18" t="s">
        <v>212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95</v>
      </c>
      <c r="BK170" s="258">
        <f>I170*H170</f>
        <v>0</v>
      </c>
    </row>
    <row r="171" spans="1:63" s="2" customFormat="1" ht="16.3" customHeight="1">
      <c r="A171" s="39"/>
      <c r="B171" s="40"/>
      <c r="C171" s="294" t="s">
        <v>1</v>
      </c>
      <c r="D171" s="294" t="s">
        <v>172</v>
      </c>
      <c r="E171" s="295" t="s">
        <v>1</v>
      </c>
      <c r="F171" s="296" t="s">
        <v>1</v>
      </c>
      <c r="G171" s="297" t="s">
        <v>1</v>
      </c>
      <c r="H171" s="298"/>
      <c r="I171" s="299"/>
      <c r="J171" s="300">
        <f>BK171</f>
        <v>0</v>
      </c>
      <c r="K171" s="301"/>
      <c r="L171" s="45"/>
      <c r="M171" s="302" t="s">
        <v>1</v>
      </c>
      <c r="N171" s="303" t="s">
        <v>48</v>
      </c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212</v>
      </c>
      <c r="AU171" s="18" t="s">
        <v>89</v>
      </c>
      <c r="AY171" s="18" t="s">
        <v>212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95</v>
      </c>
      <c r="BK171" s="258">
        <f>I171*H171</f>
        <v>0</v>
      </c>
    </row>
    <row r="172" spans="1:63" s="2" customFormat="1" ht="16.3" customHeight="1">
      <c r="A172" s="39"/>
      <c r="B172" s="40"/>
      <c r="C172" s="294" t="s">
        <v>1</v>
      </c>
      <c r="D172" s="294" t="s">
        <v>172</v>
      </c>
      <c r="E172" s="295" t="s">
        <v>1</v>
      </c>
      <c r="F172" s="296" t="s">
        <v>1</v>
      </c>
      <c r="G172" s="297" t="s">
        <v>1</v>
      </c>
      <c r="H172" s="298"/>
      <c r="I172" s="299"/>
      <c r="J172" s="300">
        <f>BK172</f>
        <v>0</v>
      </c>
      <c r="K172" s="301"/>
      <c r="L172" s="45"/>
      <c r="M172" s="302" t="s">
        <v>1</v>
      </c>
      <c r="N172" s="303" t="s">
        <v>48</v>
      </c>
      <c r="O172" s="304"/>
      <c r="P172" s="304"/>
      <c r="Q172" s="304"/>
      <c r="R172" s="304"/>
      <c r="S172" s="304"/>
      <c r="T172" s="305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212</v>
      </c>
      <c r="AU172" s="18" t="s">
        <v>89</v>
      </c>
      <c r="AY172" s="18" t="s">
        <v>212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95</v>
      </c>
      <c r="BK172" s="258">
        <f>I172*H172</f>
        <v>0</v>
      </c>
    </row>
    <row r="173" spans="1:31" s="2" customFormat="1" ht="6.95" customHeight="1">
      <c r="A173" s="39"/>
      <c r="B173" s="67"/>
      <c r="C173" s="68"/>
      <c r="D173" s="68"/>
      <c r="E173" s="68"/>
      <c r="F173" s="68"/>
      <c r="G173" s="68"/>
      <c r="H173" s="68"/>
      <c r="I173" s="193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121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dataValidations count="2">
    <dataValidation type="list" allowBlank="1" showInputMessage="1" showErrorMessage="1" error="Povoleny jsou hodnoty K, M." sqref="D168:D173">
      <formula1>"K, M"</formula1>
    </dataValidation>
    <dataValidation type="list" allowBlank="1" showInputMessage="1" showErrorMessage="1" error="Povoleny jsou hodnoty základní, snížená, zákl. přenesená, sníž. přenesená, nulová." sqref="N168:N173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133</v>
      </c>
    </row>
    <row r="3" spans="2:4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</row>
    <row r="4" spans="2:4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2:12" s="1" customFormat="1" ht="12" customHeight="1" hidden="1">
      <c r="B8" s="21"/>
      <c r="D8" s="153" t="s">
        <v>141</v>
      </c>
      <c r="I8" s="147"/>
      <c r="L8" s="21"/>
    </row>
    <row r="9" spans="1:31" s="2" customFormat="1" ht="16.5" customHeight="1" hidden="1">
      <c r="A9" s="39"/>
      <c r="B9" s="45"/>
      <c r="C9" s="39"/>
      <c r="D9" s="39"/>
      <c r="E9" s="154" t="s">
        <v>2496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3" t="s">
        <v>143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6" t="s">
        <v>2844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18. 2. 2020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27</v>
      </c>
      <c r="F17" s="39"/>
      <c r="G17" s="39"/>
      <c r="H17" s="39"/>
      <c r="I17" s="157" t="s">
        <v>28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3" t="s">
        <v>29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3" t="s">
        <v>31</v>
      </c>
      <c r="E22" s="39"/>
      <c r="F22" s="39"/>
      <c r="G22" s="39"/>
      <c r="H22" s="39"/>
      <c r="I22" s="157" t="s">
        <v>25</v>
      </c>
      <c r="J22" s="142" t="s">
        <v>32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33</v>
      </c>
      <c r="F23" s="39"/>
      <c r="G23" s="39"/>
      <c r="H23" s="39"/>
      <c r="I23" s="157" t="s">
        <v>28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3" t="s">
        <v>36</v>
      </c>
      <c r="E25" s="39"/>
      <c r="F25" s="39"/>
      <c r="G25" s="39"/>
      <c r="H25" s="39"/>
      <c r="I25" s="157" t="s">
        <v>25</v>
      </c>
      <c r="J25" s="142" t="s">
        <v>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38</v>
      </c>
      <c r="F26" s="39"/>
      <c r="G26" s="39"/>
      <c r="H26" s="39"/>
      <c r="I26" s="157" t="s">
        <v>28</v>
      </c>
      <c r="J26" s="142" t="s">
        <v>39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3" t="s">
        <v>40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95.25" customHeight="1" hidden="1">
      <c r="A29" s="159"/>
      <c r="B29" s="160"/>
      <c r="C29" s="159"/>
      <c r="D29" s="159"/>
      <c r="E29" s="161" t="s">
        <v>41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6" t="s">
        <v>42</v>
      </c>
      <c r="E32" s="39"/>
      <c r="F32" s="39"/>
      <c r="G32" s="39"/>
      <c r="H32" s="39"/>
      <c r="I32" s="155"/>
      <c r="J32" s="167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8" t="s">
        <v>44</v>
      </c>
      <c r="G34" s="39"/>
      <c r="H34" s="39"/>
      <c r="I34" s="169" t="s">
        <v>43</v>
      </c>
      <c r="J34" s="168" t="s">
        <v>45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70" t="s">
        <v>46</v>
      </c>
      <c r="E35" s="153" t="s">
        <v>47</v>
      </c>
      <c r="F35" s="171">
        <f>ROUND((ROUND((SUM(BE124:BE149)),2)+SUM(BE151:BE155)),2)</f>
        <v>0</v>
      </c>
      <c r="G35" s="39"/>
      <c r="H35" s="39"/>
      <c r="I35" s="172">
        <v>0.21</v>
      </c>
      <c r="J35" s="171">
        <f>ROUND((ROUND(((SUM(BE124:BE149))*I35),2)+(SUM(BE151:BE155)*I35)),2)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48</v>
      </c>
      <c r="F36" s="171">
        <f>ROUND((ROUND((SUM(BF124:BF149)),2)+SUM(BF151:BF155)),2)</f>
        <v>0</v>
      </c>
      <c r="G36" s="39"/>
      <c r="H36" s="39"/>
      <c r="I36" s="172">
        <v>0.15</v>
      </c>
      <c r="J36" s="171">
        <f>ROUND((ROUND(((SUM(BF124:BF149))*I36),2)+(SUM(BF151:BF155)*I36)),2)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49</v>
      </c>
      <c r="F37" s="171">
        <f>ROUND((ROUND((SUM(BG124:BG149)),2)+SUM(BG151:BG155)),2)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50</v>
      </c>
      <c r="F38" s="171">
        <f>ROUND((ROUND((SUM(BH124:BH149)),2)+SUM(BH151:BH155)),2)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51</v>
      </c>
      <c r="F39" s="171">
        <f>ROUND((ROUND((SUM(BI124:BI149)),2)+SUM(BI151:BI155)),2)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7" t="s">
        <v>2496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143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03.03 - Zdravotechnika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Suchohrdly u Miroslavi</v>
      </c>
      <c r="G91" s="41"/>
      <c r="H91" s="41"/>
      <c r="I91" s="157" t="s">
        <v>22</v>
      </c>
      <c r="J91" s="80" t="str">
        <f>IF(J14="","",J14)</f>
        <v>18. 2. 2020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Suchohrdly u Miroslavi</v>
      </c>
      <c r="G93" s="41"/>
      <c r="H93" s="41"/>
      <c r="I93" s="157" t="s">
        <v>31</v>
      </c>
      <c r="J93" s="37" t="str">
        <f>E23</f>
        <v>Babka &amp; Šuchma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157" t="s">
        <v>36</v>
      </c>
      <c r="J94" s="37" t="str">
        <f>E26</f>
        <v>STAGA stavební agentura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2845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2846</v>
      </c>
      <c r="E100" s="206"/>
      <c r="F100" s="206"/>
      <c r="G100" s="206"/>
      <c r="H100" s="206"/>
      <c r="I100" s="207"/>
      <c r="J100" s="208">
        <f>J131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2847</v>
      </c>
      <c r="E101" s="206"/>
      <c r="F101" s="206"/>
      <c r="G101" s="206"/>
      <c r="H101" s="206"/>
      <c r="I101" s="207"/>
      <c r="J101" s="208">
        <f>J147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1.8" customHeight="1">
      <c r="A102" s="9"/>
      <c r="B102" s="203"/>
      <c r="C102" s="204"/>
      <c r="D102" s="216" t="s">
        <v>153</v>
      </c>
      <c r="E102" s="204"/>
      <c r="F102" s="204"/>
      <c r="G102" s="204"/>
      <c r="H102" s="204"/>
      <c r="I102" s="217"/>
      <c r="J102" s="218">
        <f>J150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55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93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96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154</v>
      </c>
      <c r="D109" s="41"/>
      <c r="E109" s="41"/>
      <c r="F109" s="41"/>
      <c r="G109" s="41"/>
      <c r="H109" s="41"/>
      <c r="I109" s="15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97" t="str">
        <f>E7</f>
        <v>Sociální byty - Suchohrdly u Miroslavi</v>
      </c>
      <c r="F112" s="33"/>
      <c r="G112" s="33"/>
      <c r="H112" s="33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141</v>
      </c>
      <c r="D113" s="23"/>
      <c r="E113" s="23"/>
      <c r="F113" s="23"/>
      <c r="G113" s="23"/>
      <c r="H113" s="23"/>
      <c r="I113" s="147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97" t="s">
        <v>2496</v>
      </c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143</v>
      </c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03.03 - Zdravotechnika</v>
      </c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Suchohrdly u Miroslavi</v>
      </c>
      <c r="G118" s="41"/>
      <c r="H118" s="41"/>
      <c r="I118" s="157" t="s">
        <v>22</v>
      </c>
      <c r="J118" s="80" t="str">
        <f>IF(J14="","",J14)</f>
        <v>18. 2. 2020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24</v>
      </c>
      <c r="D120" s="41"/>
      <c r="E120" s="41"/>
      <c r="F120" s="28" t="str">
        <f>E17</f>
        <v>Obec Suchohrdly u Miroslavi</v>
      </c>
      <c r="G120" s="41"/>
      <c r="H120" s="41"/>
      <c r="I120" s="157" t="s">
        <v>31</v>
      </c>
      <c r="J120" s="37" t="str">
        <f>E23</f>
        <v>Babka &amp; Šuchma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29</v>
      </c>
      <c r="D121" s="41"/>
      <c r="E121" s="41"/>
      <c r="F121" s="28" t="str">
        <f>IF(E20="","",E20)</f>
        <v>Vyplň údaj</v>
      </c>
      <c r="G121" s="41"/>
      <c r="H121" s="41"/>
      <c r="I121" s="157" t="s">
        <v>36</v>
      </c>
      <c r="J121" s="37" t="str">
        <f>E26</f>
        <v>STAGA stavební agentura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19"/>
      <c r="B123" s="220"/>
      <c r="C123" s="221" t="s">
        <v>155</v>
      </c>
      <c r="D123" s="222" t="s">
        <v>67</v>
      </c>
      <c r="E123" s="222" t="s">
        <v>63</v>
      </c>
      <c r="F123" s="222" t="s">
        <v>64</v>
      </c>
      <c r="G123" s="222" t="s">
        <v>156</v>
      </c>
      <c r="H123" s="222" t="s">
        <v>157</v>
      </c>
      <c r="I123" s="223" t="s">
        <v>158</v>
      </c>
      <c r="J123" s="222" t="s">
        <v>147</v>
      </c>
      <c r="K123" s="224" t="s">
        <v>159</v>
      </c>
      <c r="L123" s="225"/>
      <c r="M123" s="101" t="s">
        <v>1</v>
      </c>
      <c r="N123" s="102" t="s">
        <v>46</v>
      </c>
      <c r="O123" s="102" t="s">
        <v>160</v>
      </c>
      <c r="P123" s="102" t="s">
        <v>161</v>
      </c>
      <c r="Q123" s="102" t="s">
        <v>162</v>
      </c>
      <c r="R123" s="102" t="s">
        <v>163</v>
      </c>
      <c r="S123" s="102" t="s">
        <v>164</v>
      </c>
      <c r="T123" s="103" t="s">
        <v>165</v>
      </c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</row>
    <row r="124" spans="1:63" s="2" customFormat="1" ht="22.8" customHeight="1">
      <c r="A124" s="39"/>
      <c r="B124" s="40"/>
      <c r="C124" s="108" t="s">
        <v>166</v>
      </c>
      <c r="D124" s="41"/>
      <c r="E124" s="41"/>
      <c r="F124" s="41"/>
      <c r="G124" s="41"/>
      <c r="H124" s="41"/>
      <c r="I124" s="155"/>
      <c r="J124" s="226">
        <f>BK124</f>
        <v>0</v>
      </c>
      <c r="K124" s="41"/>
      <c r="L124" s="45"/>
      <c r="M124" s="104"/>
      <c r="N124" s="227"/>
      <c r="O124" s="105"/>
      <c r="P124" s="228">
        <f>P125+P131+P147+P150</f>
        <v>0</v>
      </c>
      <c r="Q124" s="105"/>
      <c r="R124" s="228">
        <f>R125+R131+R147+R150</f>
        <v>0</v>
      </c>
      <c r="S124" s="105"/>
      <c r="T124" s="229">
        <f>T125+T131+T147+T150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81</v>
      </c>
      <c r="AU124" s="18" t="s">
        <v>149</v>
      </c>
      <c r="BK124" s="230">
        <f>BK125+BK131+BK147+BK150</f>
        <v>0</v>
      </c>
    </row>
    <row r="125" spans="1:63" s="12" customFormat="1" ht="25.9" customHeight="1">
      <c r="A125" s="12"/>
      <c r="B125" s="231"/>
      <c r="C125" s="232"/>
      <c r="D125" s="233" t="s">
        <v>81</v>
      </c>
      <c r="E125" s="234" t="s">
        <v>1705</v>
      </c>
      <c r="F125" s="234" t="s">
        <v>2083</v>
      </c>
      <c r="G125" s="232"/>
      <c r="H125" s="232"/>
      <c r="I125" s="235"/>
      <c r="J125" s="218">
        <f>BK125</f>
        <v>0</v>
      </c>
      <c r="K125" s="232"/>
      <c r="L125" s="236"/>
      <c r="M125" s="237"/>
      <c r="N125" s="238"/>
      <c r="O125" s="238"/>
      <c r="P125" s="239">
        <f>SUM(P126:P130)</f>
        <v>0</v>
      </c>
      <c r="Q125" s="238"/>
      <c r="R125" s="239">
        <f>SUM(R126:R130)</f>
        <v>0</v>
      </c>
      <c r="S125" s="238"/>
      <c r="T125" s="240">
        <f>SUM(T126:T130)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1" t="s">
        <v>89</v>
      </c>
      <c r="AT125" s="242" t="s">
        <v>81</v>
      </c>
      <c r="AU125" s="242" t="s">
        <v>82</v>
      </c>
      <c r="AY125" s="241" t="s">
        <v>169</v>
      </c>
      <c r="BK125" s="243">
        <f>SUM(BK126:BK130)</f>
        <v>0</v>
      </c>
    </row>
    <row r="126" spans="1:65" s="2" customFormat="1" ht="16.5" customHeight="1">
      <c r="A126" s="39"/>
      <c r="B126" s="40"/>
      <c r="C126" s="246" t="s">
        <v>89</v>
      </c>
      <c r="D126" s="246" t="s">
        <v>172</v>
      </c>
      <c r="E126" s="247" t="s">
        <v>2090</v>
      </c>
      <c r="F126" s="248" t="s">
        <v>2091</v>
      </c>
      <c r="G126" s="249" t="s">
        <v>175</v>
      </c>
      <c r="H126" s="250">
        <v>2</v>
      </c>
      <c r="I126" s="251"/>
      <c r="J126" s="252">
        <f>ROUND(I126*H126,2)</f>
        <v>0</v>
      </c>
      <c r="K126" s="248" t="s">
        <v>1</v>
      </c>
      <c r="L126" s="45"/>
      <c r="M126" s="253" t="s">
        <v>1</v>
      </c>
      <c r="N126" s="254" t="s">
        <v>48</v>
      </c>
      <c r="O126" s="92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7" t="s">
        <v>177</v>
      </c>
      <c r="AT126" s="257" t="s">
        <v>172</v>
      </c>
      <c r="AU126" s="257" t="s">
        <v>89</v>
      </c>
      <c r="AY126" s="18" t="s">
        <v>169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8" t="s">
        <v>95</v>
      </c>
      <c r="BK126" s="258">
        <f>ROUND(I126*H126,2)</f>
        <v>0</v>
      </c>
      <c r="BL126" s="18" t="s">
        <v>177</v>
      </c>
      <c r="BM126" s="257" t="s">
        <v>95</v>
      </c>
    </row>
    <row r="127" spans="1:65" s="2" customFormat="1" ht="16.5" customHeight="1">
      <c r="A127" s="39"/>
      <c r="B127" s="40"/>
      <c r="C127" s="246" t="s">
        <v>95</v>
      </c>
      <c r="D127" s="246" t="s">
        <v>172</v>
      </c>
      <c r="E127" s="247" t="s">
        <v>2110</v>
      </c>
      <c r="F127" s="248" t="s">
        <v>2111</v>
      </c>
      <c r="G127" s="249" t="s">
        <v>186</v>
      </c>
      <c r="H127" s="250">
        <v>1</v>
      </c>
      <c r="I127" s="251"/>
      <c r="J127" s="252">
        <f>ROUND(I127*H127,2)</f>
        <v>0</v>
      </c>
      <c r="K127" s="248" t="s">
        <v>1</v>
      </c>
      <c r="L127" s="45"/>
      <c r="M127" s="253" t="s">
        <v>1</v>
      </c>
      <c r="N127" s="254" t="s">
        <v>48</v>
      </c>
      <c r="O127" s="92"/>
      <c r="P127" s="255">
        <f>O127*H127</f>
        <v>0</v>
      </c>
      <c r="Q127" s="255">
        <v>0</v>
      </c>
      <c r="R127" s="255">
        <f>Q127*H127</f>
        <v>0</v>
      </c>
      <c r="S127" s="255">
        <v>0</v>
      </c>
      <c r="T127" s="25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7" t="s">
        <v>177</v>
      </c>
      <c r="AT127" s="257" t="s">
        <v>172</v>
      </c>
      <c r="AU127" s="257" t="s">
        <v>89</v>
      </c>
      <c r="AY127" s="18" t="s">
        <v>169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95</v>
      </c>
      <c r="BK127" s="258">
        <f>ROUND(I127*H127,2)</f>
        <v>0</v>
      </c>
      <c r="BL127" s="18" t="s">
        <v>177</v>
      </c>
      <c r="BM127" s="257" t="s">
        <v>177</v>
      </c>
    </row>
    <row r="128" spans="1:65" s="2" customFormat="1" ht="21.75" customHeight="1">
      <c r="A128" s="39"/>
      <c r="B128" s="40"/>
      <c r="C128" s="246" t="s">
        <v>188</v>
      </c>
      <c r="D128" s="246" t="s">
        <v>172</v>
      </c>
      <c r="E128" s="247" t="s">
        <v>2848</v>
      </c>
      <c r="F128" s="248" t="s">
        <v>2849</v>
      </c>
      <c r="G128" s="249" t="s">
        <v>186</v>
      </c>
      <c r="H128" s="250">
        <v>1</v>
      </c>
      <c r="I128" s="251"/>
      <c r="J128" s="252">
        <f>ROUND(I128*H128,2)</f>
        <v>0</v>
      </c>
      <c r="K128" s="248" t="s">
        <v>1</v>
      </c>
      <c r="L128" s="45"/>
      <c r="M128" s="253" t="s">
        <v>1</v>
      </c>
      <c r="N128" s="254" t="s">
        <v>48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177</v>
      </c>
      <c r="AT128" s="257" t="s">
        <v>172</v>
      </c>
      <c r="AU128" s="257" t="s">
        <v>89</v>
      </c>
      <c r="AY128" s="18" t="s">
        <v>169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95</v>
      </c>
      <c r="BK128" s="258">
        <f>ROUND(I128*H128,2)</f>
        <v>0</v>
      </c>
      <c r="BL128" s="18" t="s">
        <v>177</v>
      </c>
      <c r="BM128" s="257" t="s">
        <v>206</v>
      </c>
    </row>
    <row r="129" spans="1:65" s="2" customFormat="1" ht="16.5" customHeight="1">
      <c r="A129" s="39"/>
      <c r="B129" s="40"/>
      <c r="C129" s="246" t="s">
        <v>177</v>
      </c>
      <c r="D129" s="246" t="s">
        <v>172</v>
      </c>
      <c r="E129" s="247" t="s">
        <v>2114</v>
      </c>
      <c r="F129" s="248" t="s">
        <v>2115</v>
      </c>
      <c r="G129" s="249" t="s">
        <v>175</v>
      </c>
      <c r="H129" s="250">
        <v>2</v>
      </c>
      <c r="I129" s="251"/>
      <c r="J129" s="252">
        <f>ROUND(I129*H129,2)</f>
        <v>0</v>
      </c>
      <c r="K129" s="248" t="s">
        <v>1</v>
      </c>
      <c r="L129" s="45"/>
      <c r="M129" s="253" t="s">
        <v>1</v>
      </c>
      <c r="N129" s="254" t="s">
        <v>48</v>
      </c>
      <c r="O129" s="92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7" t="s">
        <v>177</v>
      </c>
      <c r="AT129" s="257" t="s">
        <v>172</v>
      </c>
      <c r="AU129" s="257" t="s">
        <v>89</v>
      </c>
      <c r="AY129" s="18" t="s">
        <v>169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95</v>
      </c>
      <c r="BK129" s="258">
        <f>ROUND(I129*H129,2)</f>
        <v>0</v>
      </c>
      <c r="BL129" s="18" t="s">
        <v>177</v>
      </c>
      <c r="BM129" s="257" t="s">
        <v>306</v>
      </c>
    </row>
    <row r="130" spans="1:65" s="2" customFormat="1" ht="16.5" customHeight="1">
      <c r="A130" s="39"/>
      <c r="B130" s="40"/>
      <c r="C130" s="246" t="s">
        <v>201</v>
      </c>
      <c r="D130" s="246" t="s">
        <v>172</v>
      </c>
      <c r="E130" s="247" t="s">
        <v>2127</v>
      </c>
      <c r="F130" s="248" t="s">
        <v>2128</v>
      </c>
      <c r="G130" s="249" t="s">
        <v>199</v>
      </c>
      <c r="H130" s="250">
        <v>0.005</v>
      </c>
      <c r="I130" s="251"/>
      <c r="J130" s="252">
        <f>ROUND(I130*H130,2)</f>
        <v>0</v>
      </c>
      <c r="K130" s="248" t="s">
        <v>1</v>
      </c>
      <c r="L130" s="45"/>
      <c r="M130" s="253" t="s">
        <v>1</v>
      </c>
      <c r="N130" s="254" t="s">
        <v>48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177</v>
      </c>
      <c r="AT130" s="257" t="s">
        <v>172</v>
      </c>
      <c r="AU130" s="257" t="s">
        <v>89</v>
      </c>
      <c r="AY130" s="18" t="s">
        <v>169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95</v>
      </c>
      <c r="BK130" s="258">
        <f>ROUND(I130*H130,2)</f>
        <v>0</v>
      </c>
      <c r="BL130" s="18" t="s">
        <v>177</v>
      </c>
      <c r="BM130" s="257" t="s">
        <v>316</v>
      </c>
    </row>
    <row r="131" spans="1:63" s="12" customFormat="1" ht="25.9" customHeight="1">
      <c r="A131" s="12"/>
      <c r="B131" s="231"/>
      <c r="C131" s="232"/>
      <c r="D131" s="233" t="s">
        <v>81</v>
      </c>
      <c r="E131" s="234" t="s">
        <v>1819</v>
      </c>
      <c r="F131" s="234" t="s">
        <v>2129</v>
      </c>
      <c r="G131" s="232"/>
      <c r="H131" s="232"/>
      <c r="I131" s="235"/>
      <c r="J131" s="218">
        <f>BK131</f>
        <v>0</v>
      </c>
      <c r="K131" s="232"/>
      <c r="L131" s="236"/>
      <c r="M131" s="237"/>
      <c r="N131" s="238"/>
      <c r="O131" s="238"/>
      <c r="P131" s="239">
        <f>SUM(P132:P146)</f>
        <v>0</v>
      </c>
      <c r="Q131" s="238"/>
      <c r="R131" s="239">
        <f>SUM(R132:R146)</f>
        <v>0</v>
      </c>
      <c r="S131" s="238"/>
      <c r="T131" s="240">
        <f>SUM(T132:T146)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1" t="s">
        <v>89</v>
      </c>
      <c r="AT131" s="242" t="s">
        <v>81</v>
      </c>
      <c r="AU131" s="242" t="s">
        <v>82</v>
      </c>
      <c r="AY131" s="241" t="s">
        <v>169</v>
      </c>
      <c r="BK131" s="243">
        <f>SUM(BK132:BK146)</f>
        <v>0</v>
      </c>
    </row>
    <row r="132" spans="1:65" s="2" customFormat="1" ht="16.5" customHeight="1">
      <c r="A132" s="39"/>
      <c r="B132" s="40"/>
      <c r="C132" s="246" t="s">
        <v>206</v>
      </c>
      <c r="D132" s="246" t="s">
        <v>172</v>
      </c>
      <c r="E132" s="247" t="s">
        <v>2132</v>
      </c>
      <c r="F132" s="248" t="s">
        <v>2133</v>
      </c>
      <c r="G132" s="249" t="s">
        <v>175</v>
      </c>
      <c r="H132" s="250">
        <v>2</v>
      </c>
      <c r="I132" s="251"/>
      <c r="J132" s="252">
        <f>ROUND(I132*H132,2)</f>
        <v>0</v>
      </c>
      <c r="K132" s="248" t="s">
        <v>1</v>
      </c>
      <c r="L132" s="45"/>
      <c r="M132" s="253" t="s">
        <v>1</v>
      </c>
      <c r="N132" s="254" t="s">
        <v>48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177</v>
      </c>
      <c r="AT132" s="257" t="s">
        <v>172</v>
      </c>
      <c r="AU132" s="257" t="s">
        <v>89</v>
      </c>
      <c r="AY132" s="18" t="s">
        <v>169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95</v>
      </c>
      <c r="BK132" s="258">
        <f>ROUND(I132*H132,2)</f>
        <v>0</v>
      </c>
      <c r="BL132" s="18" t="s">
        <v>177</v>
      </c>
      <c r="BM132" s="257" t="s">
        <v>334</v>
      </c>
    </row>
    <row r="133" spans="1:65" s="2" customFormat="1" ht="16.5" customHeight="1">
      <c r="A133" s="39"/>
      <c r="B133" s="40"/>
      <c r="C133" s="246" t="s">
        <v>300</v>
      </c>
      <c r="D133" s="246" t="s">
        <v>172</v>
      </c>
      <c r="E133" s="247" t="s">
        <v>2138</v>
      </c>
      <c r="F133" s="248" t="s">
        <v>2139</v>
      </c>
      <c r="G133" s="249" t="s">
        <v>175</v>
      </c>
      <c r="H133" s="250">
        <v>2</v>
      </c>
      <c r="I133" s="251"/>
      <c r="J133" s="252">
        <f>ROUND(I133*H133,2)</f>
        <v>0</v>
      </c>
      <c r="K133" s="248" t="s">
        <v>1</v>
      </c>
      <c r="L133" s="45"/>
      <c r="M133" s="253" t="s">
        <v>1</v>
      </c>
      <c r="N133" s="254" t="s">
        <v>48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177</v>
      </c>
      <c r="AT133" s="257" t="s">
        <v>172</v>
      </c>
      <c r="AU133" s="257" t="s">
        <v>89</v>
      </c>
      <c r="AY133" s="18" t="s">
        <v>169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95</v>
      </c>
      <c r="BK133" s="258">
        <f>ROUND(I133*H133,2)</f>
        <v>0</v>
      </c>
      <c r="BL133" s="18" t="s">
        <v>177</v>
      </c>
      <c r="BM133" s="257" t="s">
        <v>348</v>
      </c>
    </row>
    <row r="134" spans="1:65" s="2" customFormat="1" ht="21.75" customHeight="1">
      <c r="A134" s="39"/>
      <c r="B134" s="40"/>
      <c r="C134" s="246" t="s">
        <v>306</v>
      </c>
      <c r="D134" s="246" t="s">
        <v>172</v>
      </c>
      <c r="E134" s="247" t="s">
        <v>2146</v>
      </c>
      <c r="F134" s="248" t="s">
        <v>2147</v>
      </c>
      <c r="G134" s="249" t="s">
        <v>175</v>
      </c>
      <c r="H134" s="250">
        <v>2</v>
      </c>
      <c r="I134" s="251"/>
      <c r="J134" s="252">
        <f>ROUND(I134*H134,2)</f>
        <v>0</v>
      </c>
      <c r="K134" s="248" t="s">
        <v>1</v>
      </c>
      <c r="L134" s="45"/>
      <c r="M134" s="253" t="s">
        <v>1</v>
      </c>
      <c r="N134" s="254" t="s">
        <v>48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177</v>
      </c>
      <c r="AT134" s="257" t="s">
        <v>172</v>
      </c>
      <c r="AU134" s="257" t="s">
        <v>89</v>
      </c>
      <c r="AY134" s="18" t="s">
        <v>169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95</v>
      </c>
      <c r="BK134" s="258">
        <f>ROUND(I134*H134,2)</f>
        <v>0</v>
      </c>
      <c r="BL134" s="18" t="s">
        <v>177</v>
      </c>
      <c r="BM134" s="257" t="s">
        <v>359</v>
      </c>
    </row>
    <row r="135" spans="1:65" s="2" customFormat="1" ht="16.5" customHeight="1">
      <c r="A135" s="39"/>
      <c r="B135" s="40"/>
      <c r="C135" s="246" t="s">
        <v>170</v>
      </c>
      <c r="D135" s="246" t="s">
        <v>172</v>
      </c>
      <c r="E135" s="247" t="s">
        <v>2850</v>
      </c>
      <c r="F135" s="248" t="s">
        <v>2851</v>
      </c>
      <c r="G135" s="249" t="s">
        <v>186</v>
      </c>
      <c r="H135" s="250">
        <v>1</v>
      </c>
      <c r="I135" s="251"/>
      <c r="J135" s="252">
        <f>ROUND(I135*H135,2)</f>
        <v>0</v>
      </c>
      <c r="K135" s="248" t="s">
        <v>1</v>
      </c>
      <c r="L135" s="45"/>
      <c r="M135" s="253" t="s">
        <v>1</v>
      </c>
      <c r="N135" s="254" t="s">
        <v>48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177</v>
      </c>
      <c r="AT135" s="257" t="s">
        <v>172</v>
      </c>
      <c r="AU135" s="257" t="s">
        <v>89</v>
      </c>
      <c r="AY135" s="18" t="s">
        <v>169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95</v>
      </c>
      <c r="BK135" s="258">
        <f>ROUND(I135*H135,2)</f>
        <v>0</v>
      </c>
      <c r="BL135" s="18" t="s">
        <v>177</v>
      </c>
      <c r="BM135" s="257" t="s">
        <v>371</v>
      </c>
    </row>
    <row r="136" spans="1:65" s="2" customFormat="1" ht="16.5" customHeight="1">
      <c r="A136" s="39"/>
      <c r="B136" s="40"/>
      <c r="C136" s="246" t="s">
        <v>316</v>
      </c>
      <c r="D136" s="246" t="s">
        <v>172</v>
      </c>
      <c r="E136" s="247" t="s">
        <v>2852</v>
      </c>
      <c r="F136" s="248" t="s">
        <v>2853</v>
      </c>
      <c r="G136" s="249" t="s">
        <v>186</v>
      </c>
      <c r="H136" s="250">
        <v>1</v>
      </c>
      <c r="I136" s="251"/>
      <c r="J136" s="252">
        <f>ROUND(I136*H136,2)</f>
        <v>0</v>
      </c>
      <c r="K136" s="248" t="s">
        <v>1</v>
      </c>
      <c r="L136" s="45"/>
      <c r="M136" s="253" t="s">
        <v>1</v>
      </c>
      <c r="N136" s="254" t="s">
        <v>48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177</v>
      </c>
      <c r="AT136" s="257" t="s">
        <v>172</v>
      </c>
      <c r="AU136" s="257" t="s">
        <v>89</v>
      </c>
      <c r="AY136" s="18" t="s">
        <v>169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95</v>
      </c>
      <c r="BK136" s="258">
        <f>ROUND(I136*H136,2)</f>
        <v>0</v>
      </c>
      <c r="BL136" s="18" t="s">
        <v>177</v>
      </c>
      <c r="BM136" s="257" t="s">
        <v>385</v>
      </c>
    </row>
    <row r="137" spans="1:65" s="2" customFormat="1" ht="16.5" customHeight="1">
      <c r="A137" s="39"/>
      <c r="B137" s="40"/>
      <c r="C137" s="246" t="s">
        <v>325</v>
      </c>
      <c r="D137" s="246" t="s">
        <v>172</v>
      </c>
      <c r="E137" s="247" t="s">
        <v>2164</v>
      </c>
      <c r="F137" s="248" t="s">
        <v>2165</v>
      </c>
      <c r="G137" s="249" t="s">
        <v>186</v>
      </c>
      <c r="H137" s="250">
        <v>1</v>
      </c>
      <c r="I137" s="251"/>
      <c r="J137" s="252">
        <f>ROUND(I137*H137,2)</f>
        <v>0</v>
      </c>
      <c r="K137" s="248" t="s">
        <v>1</v>
      </c>
      <c r="L137" s="45"/>
      <c r="M137" s="253" t="s">
        <v>1</v>
      </c>
      <c r="N137" s="254" t="s">
        <v>48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177</v>
      </c>
      <c r="AT137" s="257" t="s">
        <v>172</v>
      </c>
      <c r="AU137" s="257" t="s">
        <v>89</v>
      </c>
      <c r="AY137" s="18" t="s">
        <v>169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95</v>
      </c>
      <c r="BK137" s="258">
        <f>ROUND(I137*H137,2)</f>
        <v>0</v>
      </c>
      <c r="BL137" s="18" t="s">
        <v>177</v>
      </c>
      <c r="BM137" s="257" t="s">
        <v>394</v>
      </c>
    </row>
    <row r="138" spans="1:65" s="2" customFormat="1" ht="21.75" customHeight="1">
      <c r="A138" s="39"/>
      <c r="B138" s="40"/>
      <c r="C138" s="246" t="s">
        <v>334</v>
      </c>
      <c r="D138" s="246" t="s">
        <v>172</v>
      </c>
      <c r="E138" s="247" t="s">
        <v>2186</v>
      </c>
      <c r="F138" s="248" t="s">
        <v>2187</v>
      </c>
      <c r="G138" s="249" t="s">
        <v>186</v>
      </c>
      <c r="H138" s="250">
        <v>1</v>
      </c>
      <c r="I138" s="251"/>
      <c r="J138" s="252">
        <f>ROUND(I138*H138,2)</f>
        <v>0</v>
      </c>
      <c r="K138" s="248" t="s">
        <v>1</v>
      </c>
      <c r="L138" s="45"/>
      <c r="M138" s="253" t="s">
        <v>1</v>
      </c>
      <c r="N138" s="254" t="s">
        <v>48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177</v>
      </c>
      <c r="AT138" s="257" t="s">
        <v>172</v>
      </c>
      <c r="AU138" s="257" t="s">
        <v>89</v>
      </c>
      <c r="AY138" s="18" t="s">
        <v>169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95</v>
      </c>
      <c r="BK138" s="258">
        <f>ROUND(I138*H138,2)</f>
        <v>0</v>
      </c>
      <c r="BL138" s="18" t="s">
        <v>177</v>
      </c>
      <c r="BM138" s="257" t="s">
        <v>406</v>
      </c>
    </row>
    <row r="139" spans="1:65" s="2" customFormat="1" ht="16.5" customHeight="1">
      <c r="A139" s="39"/>
      <c r="B139" s="40"/>
      <c r="C139" s="246" t="s">
        <v>344</v>
      </c>
      <c r="D139" s="246" t="s">
        <v>172</v>
      </c>
      <c r="E139" s="247" t="s">
        <v>2190</v>
      </c>
      <c r="F139" s="248" t="s">
        <v>2191</v>
      </c>
      <c r="G139" s="249" t="s">
        <v>175</v>
      </c>
      <c r="H139" s="250">
        <v>4</v>
      </c>
      <c r="I139" s="251"/>
      <c r="J139" s="252">
        <f>ROUND(I139*H139,2)</f>
        <v>0</v>
      </c>
      <c r="K139" s="248" t="s">
        <v>1</v>
      </c>
      <c r="L139" s="45"/>
      <c r="M139" s="253" t="s">
        <v>1</v>
      </c>
      <c r="N139" s="254" t="s">
        <v>48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177</v>
      </c>
      <c r="AT139" s="257" t="s">
        <v>172</v>
      </c>
      <c r="AU139" s="257" t="s">
        <v>89</v>
      </c>
      <c r="AY139" s="18" t="s">
        <v>169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95</v>
      </c>
      <c r="BK139" s="258">
        <f>ROUND(I139*H139,2)</f>
        <v>0</v>
      </c>
      <c r="BL139" s="18" t="s">
        <v>177</v>
      </c>
      <c r="BM139" s="257" t="s">
        <v>425</v>
      </c>
    </row>
    <row r="140" spans="1:51" s="14" customFormat="1" ht="12">
      <c r="A140" s="14"/>
      <c r="B140" s="270"/>
      <c r="C140" s="271"/>
      <c r="D140" s="261" t="s">
        <v>179</v>
      </c>
      <c r="E140" s="272" t="s">
        <v>1</v>
      </c>
      <c r="F140" s="273" t="s">
        <v>2854</v>
      </c>
      <c r="G140" s="271"/>
      <c r="H140" s="274">
        <v>4</v>
      </c>
      <c r="I140" s="275"/>
      <c r="J140" s="271"/>
      <c r="K140" s="271"/>
      <c r="L140" s="276"/>
      <c r="M140" s="277"/>
      <c r="N140" s="278"/>
      <c r="O140" s="278"/>
      <c r="P140" s="278"/>
      <c r="Q140" s="278"/>
      <c r="R140" s="278"/>
      <c r="S140" s="278"/>
      <c r="T140" s="27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80" t="s">
        <v>179</v>
      </c>
      <c r="AU140" s="280" t="s">
        <v>89</v>
      </c>
      <c r="AV140" s="14" t="s">
        <v>95</v>
      </c>
      <c r="AW140" s="14" t="s">
        <v>35</v>
      </c>
      <c r="AX140" s="14" t="s">
        <v>82</v>
      </c>
      <c r="AY140" s="280" t="s">
        <v>169</v>
      </c>
    </row>
    <row r="141" spans="1:51" s="15" customFormat="1" ht="12">
      <c r="A141" s="15"/>
      <c r="B141" s="281"/>
      <c r="C141" s="282"/>
      <c r="D141" s="261" t="s">
        <v>179</v>
      </c>
      <c r="E141" s="283" t="s">
        <v>1</v>
      </c>
      <c r="F141" s="284" t="s">
        <v>183</v>
      </c>
      <c r="G141" s="282"/>
      <c r="H141" s="285">
        <v>4</v>
      </c>
      <c r="I141" s="286"/>
      <c r="J141" s="282"/>
      <c r="K141" s="282"/>
      <c r="L141" s="287"/>
      <c r="M141" s="288"/>
      <c r="N141" s="289"/>
      <c r="O141" s="289"/>
      <c r="P141" s="289"/>
      <c r="Q141" s="289"/>
      <c r="R141" s="289"/>
      <c r="S141" s="289"/>
      <c r="T141" s="29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1" t="s">
        <v>179</v>
      </c>
      <c r="AU141" s="291" t="s">
        <v>89</v>
      </c>
      <c r="AV141" s="15" t="s">
        <v>177</v>
      </c>
      <c r="AW141" s="15" t="s">
        <v>35</v>
      </c>
      <c r="AX141" s="15" t="s">
        <v>89</v>
      </c>
      <c r="AY141" s="291" t="s">
        <v>169</v>
      </c>
    </row>
    <row r="142" spans="1:65" s="2" customFormat="1" ht="16.5" customHeight="1">
      <c r="A142" s="39"/>
      <c r="B142" s="40"/>
      <c r="C142" s="246" t="s">
        <v>348</v>
      </c>
      <c r="D142" s="246" t="s">
        <v>172</v>
      </c>
      <c r="E142" s="247" t="s">
        <v>2197</v>
      </c>
      <c r="F142" s="248" t="s">
        <v>2198</v>
      </c>
      <c r="G142" s="249" t="s">
        <v>175</v>
      </c>
      <c r="H142" s="250">
        <v>4</v>
      </c>
      <c r="I142" s="251"/>
      <c r="J142" s="252">
        <f>ROUND(I142*H142,2)</f>
        <v>0</v>
      </c>
      <c r="K142" s="248" t="s">
        <v>1</v>
      </c>
      <c r="L142" s="45"/>
      <c r="M142" s="253" t="s">
        <v>1</v>
      </c>
      <c r="N142" s="254" t="s">
        <v>48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177</v>
      </c>
      <c r="AT142" s="257" t="s">
        <v>172</v>
      </c>
      <c r="AU142" s="257" t="s">
        <v>89</v>
      </c>
      <c r="AY142" s="18" t="s">
        <v>169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95</v>
      </c>
      <c r="BK142" s="258">
        <f>ROUND(I142*H142,2)</f>
        <v>0</v>
      </c>
      <c r="BL142" s="18" t="s">
        <v>177</v>
      </c>
      <c r="BM142" s="257" t="s">
        <v>436</v>
      </c>
    </row>
    <row r="143" spans="1:65" s="2" customFormat="1" ht="16.5" customHeight="1">
      <c r="A143" s="39"/>
      <c r="B143" s="40"/>
      <c r="C143" s="246" t="s">
        <v>8</v>
      </c>
      <c r="D143" s="246" t="s">
        <v>172</v>
      </c>
      <c r="E143" s="247" t="s">
        <v>2200</v>
      </c>
      <c r="F143" s="248" t="s">
        <v>2201</v>
      </c>
      <c r="G143" s="249" t="s">
        <v>175</v>
      </c>
      <c r="H143" s="250">
        <v>2</v>
      </c>
      <c r="I143" s="251"/>
      <c r="J143" s="252">
        <f>ROUND(I143*H143,2)</f>
        <v>0</v>
      </c>
      <c r="K143" s="248" t="s">
        <v>1</v>
      </c>
      <c r="L143" s="45"/>
      <c r="M143" s="253" t="s">
        <v>1</v>
      </c>
      <c r="N143" s="254" t="s">
        <v>48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177</v>
      </c>
      <c r="AT143" s="257" t="s">
        <v>172</v>
      </c>
      <c r="AU143" s="257" t="s">
        <v>89</v>
      </c>
      <c r="AY143" s="18" t="s">
        <v>169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95</v>
      </c>
      <c r="BK143" s="258">
        <f>ROUND(I143*H143,2)</f>
        <v>0</v>
      </c>
      <c r="BL143" s="18" t="s">
        <v>177</v>
      </c>
      <c r="BM143" s="257" t="s">
        <v>453</v>
      </c>
    </row>
    <row r="144" spans="1:65" s="2" customFormat="1" ht="16.5" customHeight="1">
      <c r="A144" s="39"/>
      <c r="B144" s="40"/>
      <c r="C144" s="246" t="s">
        <v>359</v>
      </c>
      <c r="D144" s="246" t="s">
        <v>172</v>
      </c>
      <c r="E144" s="247" t="s">
        <v>2202</v>
      </c>
      <c r="F144" s="248" t="s">
        <v>2203</v>
      </c>
      <c r="G144" s="249" t="s">
        <v>175</v>
      </c>
      <c r="H144" s="250">
        <v>2</v>
      </c>
      <c r="I144" s="251"/>
      <c r="J144" s="252">
        <f>ROUND(I144*H144,2)</f>
        <v>0</v>
      </c>
      <c r="K144" s="248" t="s">
        <v>1</v>
      </c>
      <c r="L144" s="45"/>
      <c r="M144" s="253" t="s">
        <v>1</v>
      </c>
      <c r="N144" s="254" t="s">
        <v>48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177</v>
      </c>
      <c r="AT144" s="257" t="s">
        <v>172</v>
      </c>
      <c r="AU144" s="257" t="s">
        <v>89</v>
      </c>
      <c r="AY144" s="18" t="s">
        <v>169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95</v>
      </c>
      <c r="BK144" s="258">
        <f>ROUND(I144*H144,2)</f>
        <v>0</v>
      </c>
      <c r="BL144" s="18" t="s">
        <v>177</v>
      </c>
      <c r="BM144" s="257" t="s">
        <v>467</v>
      </c>
    </row>
    <row r="145" spans="1:65" s="2" customFormat="1" ht="16.5" customHeight="1">
      <c r="A145" s="39"/>
      <c r="B145" s="40"/>
      <c r="C145" s="246" t="s">
        <v>365</v>
      </c>
      <c r="D145" s="246" t="s">
        <v>172</v>
      </c>
      <c r="E145" s="247" t="s">
        <v>2188</v>
      </c>
      <c r="F145" s="248" t="s">
        <v>2189</v>
      </c>
      <c r="G145" s="249" t="s">
        <v>186</v>
      </c>
      <c r="H145" s="250">
        <v>1</v>
      </c>
      <c r="I145" s="251"/>
      <c r="J145" s="252">
        <f>ROUND(I145*H145,2)</f>
        <v>0</v>
      </c>
      <c r="K145" s="248" t="s">
        <v>1</v>
      </c>
      <c r="L145" s="45"/>
      <c r="M145" s="253" t="s">
        <v>1</v>
      </c>
      <c r="N145" s="254" t="s">
        <v>48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177</v>
      </c>
      <c r="AT145" s="257" t="s">
        <v>172</v>
      </c>
      <c r="AU145" s="257" t="s">
        <v>89</v>
      </c>
      <c r="AY145" s="18" t="s">
        <v>169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95</v>
      </c>
      <c r="BK145" s="258">
        <f>ROUND(I145*H145,2)</f>
        <v>0</v>
      </c>
      <c r="BL145" s="18" t="s">
        <v>177</v>
      </c>
      <c r="BM145" s="257" t="s">
        <v>478</v>
      </c>
    </row>
    <row r="146" spans="1:65" s="2" customFormat="1" ht="16.5" customHeight="1">
      <c r="A146" s="39"/>
      <c r="B146" s="40"/>
      <c r="C146" s="246" t="s">
        <v>371</v>
      </c>
      <c r="D146" s="246" t="s">
        <v>172</v>
      </c>
      <c r="E146" s="247" t="s">
        <v>2204</v>
      </c>
      <c r="F146" s="248" t="s">
        <v>2205</v>
      </c>
      <c r="G146" s="249" t="s">
        <v>199</v>
      </c>
      <c r="H146" s="250">
        <v>0.008</v>
      </c>
      <c r="I146" s="251"/>
      <c r="J146" s="252">
        <f>ROUND(I146*H146,2)</f>
        <v>0</v>
      </c>
      <c r="K146" s="248" t="s">
        <v>1</v>
      </c>
      <c r="L146" s="45"/>
      <c r="M146" s="253" t="s">
        <v>1</v>
      </c>
      <c r="N146" s="254" t="s">
        <v>48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177</v>
      </c>
      <c r="AT146" s="257" t="s">
        <v>172</v>
      </c>
      <c r="AU146" s="257" t="s">
        <v>89</v>
      </c>
      <c r="AY146" s="18" t="s">
        <v>169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95</v>
      </c>
      <c r="BK146" s="258">
        <f>ROUND(I146*H146,2)</f>
        <v>0</v>
      </c>
      <c r="BL146" s="18" t="s">
        <v>177</v>
      </c>
      <c r="BM146" s="257" t="s">
        <v>496</v>
      </c>
    </row>
    <row r="147" spans="1:63" s="12" customFormat="1" ht="25.9" customHeight="1">
      <c r="A147" s="12"/>
      <c r="B147" s="231"/>
      <c r="C147" s="232"/>
      <c r="D147" s="233" t="s">
        <v>81</v>
      </c>
      <c r="E147" s="234" t="s">
        <v>1825</v>
      </c>
      <c r="F147" s="234" t="s">
        <v>2054</v>
      </c>
      <c r="G147" s="232"/>
      <c r="H147" s="232"/>
      <c r="I147" s="235"/>
      <c r="J147" s="218">
        <f>BK147</f>
        <v>0</v>
      </c>
      <c r="K147" s="232"/>
      <c r="L147" s="236"/>
      <c r="M147" s="237"/>
      <c r="N147" s="238"/>
      <c r="O147" s="238"/>
      <c r="P147" s="239">
        <f>SUM(P148:P149)</f>
        <v>0</v>
      </c>
      <c r="Q147" s="238"/>
      <c r="R147" s="239">
        <f>SUM(R148:R149)</f>
        <v>0</v>
      </c>
      <c r="S147" s="238"/>
      <c r="T147" s="240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1" t="s">
        <v>89</v>
      </c>
      <c r="AT147" s="242" t="s">
        <v>81</v>
      </c>
      <c r="AU147" s="242" t="s">
        <v>82</v>
      </c>
      <c r="AY147" s="241" t="s">
        <v>169</v>
      </c>
      <c r="BK147" s="243">
        <f>SUM(BK148:BK149)</f>
        <v>0</v>
      </c>
    </row>
    <row r="148" spans="1:65" s="2" customFormat="1" ht="16.5" customHeight="1">
      <c r="A148" s="39"/>
      <c r="B148" s="40"/>
      <c r="C148" s="246" t="s">
        <v>379</v>
      </c>
      <c r="D148" s="246" t="s">
        <v>172</v>
      </c>
      <c r="E148" s="247" t="s">
        <v>2855</v>
      </c>
      <c r="F148" s="248" t="s">
        <v>2056</v>
      </c>
      <c r="G148" s="249" t="s">
        <v>2063</v>
      </c>
      <c r="H148" s="250">
        <v>1</v>
      </c>
      <c r="I148" s="251"/>
      <c r="J148" s="252">
        <f>ROUND(I148*H148,2)</f>
        <v>0</v>
      </c>
      <c r="K148" s="248" t="s">
        <v>1</v>
      </c>
      <c r="L148" s="45"/>
      <c r="M148" s="253" t="s">
        <v>1</v>
      </c>
      <c r="N148" s="254" t="s">
        <v>48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177</v>
      </c>
      <c r="AT148" s="257" t="s">
        <v>172</v>
      </c>
      <c r="AU148" s="257" t="s">
        <v>89</v>
      </c>
      <c r="AY148" s="18" t="s">
        <v>169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95</v>
      </c>
      <c r="BK148" s="258">
        <f>ROUND(I148*H148,2)</f>
        <v>0</v>
      </c>
      <c r="BL148" s="18" t="s">
        <v>177</v>
      </c>
      <c r="BM148" s="257" t="s">
        <v>508</v>
      </c>
    </row>
    <row r="149" spans="1:65" s="2" customFormat="1" ht="16.5" customHeight="1">
      <c r="A149" s="39"/>
      <c r="B149" s="40"/>
      <c r="C149" s="246" t="s">
        <v>385</v>
      </c>
      <c r="D149" s="246" t="s">
        <v>172</v>
      </c>
      <c r="E149" s="247" t="s">
        <v>2856</v>
      </c>
      <c r="F149" s="248" t="s">
        <v>2058</v>
      </c>
      <c r="G149" s="249" t="s">
        <v>2063</v>
      </c>
      <c r="H149" s="250">
        <v>1</v>
      </c>
      <c r="I149" s="251"/>
      <c r="J149" s="252">
        <f>ROUND(I149*H149,2)</f>
        <v>0</v>
      </c>
      <c r="K149" s="248" t="s">
        <v>1</v>
      </c>
      <c r="L149" s="45"/>
      <c r="M149" s="253" t="s">
        <v>1</v>
      </c>
      <c r="N149" s="254" t="s">
        <v>48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177</v>
      </c>
      <c r="AT149" s="257" t="s">
        <v>172</v>
      </c>
      <c r="AU149" s="257" t="s">
        <v>89</v>
      </c>
      <c r="AY149" s="18" t="s">
        <v>169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95</v>
      </c>
      <c r="BK149" s="258">
        <f>ROUND(I149*H149,2)</f>
        <v>0</v>
      </c>
      <c r="BL149" s="18" t="s">
        <v>177</v>
      </c>
      <c r="BM149" s="257" t="s">
        <v>519</v>
      </c>
    </row>
    <row r="150" spans="1:63" s="2" customFormat="1" ht="49.9" customHeight="1">
      <c r="A150" s="39"/>
      <c r="B150" s="40"/>
      <c r="C150" s="41"/>
      <c r="D150" s="41"/>
      <c r="E150" s="234" t="s">
        <v>210</v>
      </c>
      <c r="F150" s="234" t="s">
        <v>211</v>
      </c>
      <c r="G150" s="41"/>
      <c r="H150" s="41"/>
      <c r="I150" s="155"/>
      <c r="J150" s="218">
        <f>BK150</f>
        <v>0</v>
      </c>
      <c r="K150" s="41"/>
      <c r="L150" s="45"/>
      <c r="M150" s="292"/>
      <c r="N150" s="293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81</v>
      </c>
      <c r="AU150" s="18" t="s">
        <v>82</v>
      </c>
      <c r="AY150" s="18" t="s">
        <v>212</v>
      </c>
      <c r="BK150" s="258">
        <f>SUM(BK151:BK155)</f>
        <v>0</v>
      </c>
    </row>
    <row r="151" spans="1:63" s="2" customFormat="1" ht="16.3" customHeight="1">
      <c r="A151" s="39"/>
      <c r="B151" s="40"/>
      <c r="C151" s="294" t="s">
        <v>1</v>
      </c>
      <c r="D151" s="294" t="s">
        <v>172</v>
      </c>
      <c r="E151" s="295" t="s">
        <v>1</v>
      </c>
      <c r="F151" s="296" t="s">
        <v>1</v>
      </c>
      <c r="G151" s="297" t="s">
        <v>1</v>
      </c>
      <c r="H151" s="298"/>
      <c r="I151" s="299"/>
      <c r="J151" s="300">
        <f>BK151</f>
        <v>0</v>
      </c>
      <c r="K151" s="301"/>
      <c r="L151" s="45"/>
      <c r="M151" s="302" t="s">
        <v>1</v>
      </c>
      <c r="N151" s="303" t="s">
        <v>48</v>
      </c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212</v>
      </c>
      <c r="AU151" s="18" t="s">
        <v>89</v>
      </c>
      <c r="AY151" s="18" t="s">
        <v>212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95</v>
      </c>
      <c r="BK151" s="258">
        <f>I151*H151</f>
        <v>0</v>
      </c>
    </row>
    <row r="152" spans="1:63" s="2" customFormat="1" ht="16.3" customHeight="1">
      <c r="A152" s="39"/>
      <c r="B152" s="40"/>
      <c r="C152" s="294" t="s">
        <v>1</v>
      </c>
      <c r="D152" s="294" t="s">
        <v>172</v>
      </c>
      <c r="E152" s="295" t="s">
        <v>1</v>
      </c>
      <c r="F152" s="296" t="s">
        <v>1</v>
      </c>
      <c r="G152" s="297" t="s">
        <v>1</v>
      </c>
      <c r="H152" s="298"/>
      <c r="I152" s="299"/>
      <c r="J152" s="300">
        <f>BK152</f>
        <v>0</v>
      </c>
      <c r="K152" s="301"/>
      <c r="L152" s="45"/>
      <c r="M152" s="302" t="s">
        <v>1</v>
      </c>
      <c r="N152" s="303" t="s">
        <v>48</v>
      </c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212</v>
      </c>
      <c r="AU152" s="18" t="s">
        <v>89</v>
      </c>
      <c r="AY152" s="18" t="s">
        <v>212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95</v>
      </c>
      <c r="BK152" s="258">
        <f>I152*H152</f>
        <v>0</v>
      </c>
    </row>
    <row r="153" spans="1:63" s="2" customFormat="1" ht="16.3" customHeight="1">
      <c r="A153" s="39"/>
      <c r="B153" s="40"/>
      <c r="C153" s="294" t="s">
        <v>1</v>
      </c>
      <c r="D153" s="294" t="s">
        <v>172</v>
      </c>
      <c r="E153" s="295" t="s">
        <v>1</v>
      </c>
      <c r="F153" s="296" t="s">
        <v>1</v>
      </c>
      <c r="G153" s="297" t="s">
        <v>1</v>
      </c>
      <c r="H153" s="298"/>
      <c r="I153" s="299"/>
      <c r="J153" s="300">
        <f>BK153</f>
        <v>0</v>
      </c>
      <c r="K153" s="301"/>
      <c r="L153" s="45"/>
      <c r="M153" s="302" t="s">
        <v>1</v>
      </c>
      <c r="N153" s="303" t="s">
        <v>48</v>
      </c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212</v>
      </c>
      <c r="AU153" s="18" t="s">
        <v>89</v>
      </c>
      <c r="AY153" s="18" t="s">
        <v>212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95</v>
      </c>
      <c r="BK153" s="258">
        <f>I153*H153</f>
        <v>0</v>
      </c>
    </row>
    <row r="154" spans="1:63" s="2" customFormat="1" ht="16.3" customHeight="1">
      <c r="A154" s="39"/>
      <c r="B154" s="40"/>
      <c r="C154" s="294" t="s">
        <v>1</v>
      </c>
      <c r="D154" s="294" t="s">
        <v>172</v>
      </c>
      <c r="E154" s="295" t="s">
        <v>1</v>
      </c>
      <c r="F154" s="296" t="s">
        <v>1</v>
      </c>
      <c r="G154" s="297" t="s">
        <v>1</v>
      </c>
      <c r="H154" s="298"/>
      <c r="I154" s="299"/>
      <c r="J154" s="300">
        <f>BK154</f>
        <v>0</v>
      </c>
      <c r="K154" s="301"/>
      <c r="L154" s="45"/>
      <c r="M154" s="302" t="s">
        <v>1</v>
      </c>
      <c r="N154" s="303" t="s">
        <v>48</v>
      </c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212</v>
      </c>
      <c r="AU154" s="18" t="s">
        <v>89</v>
      </c>
      <c r="AY154" s="18" t="s">
        <v>212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95</v>
      </c>
      <c r="BK154" s="258">
        <f>I154*H154</f>
        <v>0</v>
      </c>
    </row>
    <row r="155" spans="1:63" s="2" customFormat="1" ht="16.3" customHeight="1">
      <c r="A155" s="39"/>
      <c r="B155" s="40"/>
      <c r="C155" s="294" t="s">
        <v>1</v>
      </c>
      <c r="D155" s="294" t="s">
        <v>172</v>
      </c>
      <c r="E155" s="295" t="s">
        <v>1</v>
      </c>
      <c r="F155" s="296" t="s">
        <v>1</v>
      </c>
      <c r="G155" s="297" t="s">
        <v>1</v>
      </c>
      <c r="H155" s="298"/>
      <c r="I155" s="299"/>
      <c r="J155" s="300">
        <f>BK155</f>
        <v>0</v>
      </c>
      <c r="K155" s="301"/>
      <c r="L155" s="45"/>
      <c r="M155" s="302" t="s">
        <v>1</v>
      </c>
      <c r="N155" s="303" t="s">
        <v>48</v>
      </c>
      <c r="O155" s="304"/>
      <c r="P155" s="304"/>
      <c r="Q155" s="304"/>
      <c r="R155" s="304"/>
      <c r="S155" s="304"/>
      <c r="T155" s="305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212</v>
      </c>
      <c r="AU155" s="18" t="s">
        <v>89</v>
      </c>
      <c r="AY155" s="18" t="s">
        <v>212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95</v>
      </c>
      <c r="BK155" s="258">
        <f>I155*H155</f>
        <v>0</v>
      </c>
    </row>
    <row r="156" spans="1:31" s="2" customFormat="1" ht="6.95" customHeight="1">
      <c r="A156" s="39"/>
      <c r="B156" s="67"/>
      <c r="C156" s="68"/>
      <c r="D156" s="68"/>
      <c r="E156" s="68"/>
      <c r="F156" s="68"/>
      <c r="G156" s="68"/>
      <c r="H156" s="68"/>
      <c r="I156" s="193"/>
      <c r="J156" s="68"/>
      <c r="K156" s="68"/>
      <c r="L156" s="45"/>
      <c r="M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</sheetData>
  <sheetProtection password="CC35" sheet="1" objects="1" scenarios="1" formatColumns="0" formatRows="0" autoFilter="0"/>
  <autoFilter ref="C123:K15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dataValidations count="2">
    <dataValidation type="list" allowBlank="1" showInputMessage="1" showErrorMessage="1" error="Povoleny jsou hodnoty K, M." sqref="D151:D156">
      <formula1>"K, M"</formula1>
    </dataValidation>
    <dataValidation type="list" allowBlank="1" showInputMessage="1" showErrorMessage="1" error="Povoleny jsou hodnoty základní, snížená, zákl. přenesená, sníž. přenesená, nulová." sqref="N151:N156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136</v>
      </c>
    </row>
    <row r="3" spans="2:4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</row>
    <row r="4" spans="2:4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1:31" s="2" customFormat="1" ht="12" customHeight="1" hidden="1">
      <c r="A8" s="39"/>
      <c r="B8" s="45"/>
      <c r="C8" s="39"/>
      <c r="D8" s="153" t="s">
        <v>141</v>
      </c>
      <c r="E8" s="39"/>
      <c r="F8" s="39"/>
      <c r="G8" s="39"/>
      <c r="H8" s="39"/>
      <c r="I8" s="15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56" t="s">
        <v>2857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7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7" t="s">
        <v>22</v>
      </c>
      <c r="J12" s="158" t="str">
        <f>'Rekapitulace stavby'!AN8</f>
        <v>18. 2. 2020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15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24</v>
      </c>
      <c r="E14" s="39"/>
      <c r="F14" s="39"/>
      <c r="G14" s="39"/>
      <c r="H14" s="39"/>
      <c r="I14" s="157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2" t="s">
        <v>27</v>
      </c>
      <c r="F15" s="39"/>
      <c r="G15" s="39"/>
      <c r="H15" s="39"/>
      <c r="I15" s="157" t="s">
        <v>28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15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53" t="s">
        <v>29</v>
      </c>
      <c r="E17" s="39"/>
      <c r="F17" s="39"/>
      <c r="G17" s="39"/>
      <c r="H17" s="39"/>
      <c r="I17" s="15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7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15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53" t="s">
        <v>31</v>
      </c>
      <c r="E20" s="39"/>
      <c r="F20" s="39"/>
      <c r="G20" s="39"/>
      <c r="H20" s="39"/>
      <c r="I20" s="157" t="s">
        <v>25</v>
      </c>
      <c r="J20" s="142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2" t="s">
        <v>33</v>
      </c>
      <c r="F21" s="39"/>
      <c r="G21" s="39"/>
      <c r="H21" s="39"/>
      <c r="I21" s="157" t="s">
        <v>28</v>
      </c>
      <c r="J21" s="142" t="s">
        <v>34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15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53" t="s">
        <v>36</v>
      </c>
      <c r="E23" s="39"/>
      <c r="F23" s="39"/>
      <c r="G23" s="39"/>
      <c r="H23" s="39"/>
      <c r="I23" s="157" t="s">
        <v>25</v>
      </c>
      <c r="J23" s="142" t="s">
        <v>37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2" t="s">
        <v>38</v>
      </c>
      <c r="F24" s="39"/>
      <c r="G24" s="39"/>
      <c r="H24" s="39"/>
      <c r="I24" s="157" t="s">
        <v>28</v>
      </c>
      <c r="J24" s="142" t="s">
        <v>39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15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53" t="s">
        <v>40</v>
      </c>
      <c r="E26" s="39"/>
      <c r="F26" s="39"/>
      <c r="G26" s="39"/>
      <c r="H26" s="39"/>
      <c r="I26" s="15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95.25" customHeight="1" hidden="1">
      <c r="A27" s="159"/>
      <c r="B27" s="160"/>
      <c r="C27" s="159"/>
      <c r="D27" s="159"/>
      <c r="E27" s="161" t="s">
        <v>41</v>
      </c>
      <c r="F27" s="161"/>
      <c r="G27" s="161"/>
      <c r="H27" s="161"/>
      <c r="I27" s="162"/>
      <c r="J27" s="159"/>
      <c r="K27" s="159"/>
      <c r="L27" s="16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64"/>
      <c r="E29" s="164"/>
      <c r="F29" s="164"/>
      <c r="G29" s="164"/>
      <c r="H29" s="164"/>
      <c r="I29" s="165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66" t="s">
        <v>42</v>
      </c>
      <c r="E30" s="39"/>
      <c r="F30" s="39"/>
      <c r="G30" s="39"/>
      <c r="H30" s="39"/>
      <c r="I30" s="155"/>
      <c r="J30" s="167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68" t="s">
        <v>44</v>
      </c>
      <c r="G32" s="39"/>
      <c r="H32" s="39"/>
      <c r="I32" s="169" t="s">
        <v>43</v>
      </c>
      <c r="J32" s="168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70" t="s">
        <v>46</v>
      </c>
      <c r="E33" s="153" t="s">
        <v>47</v>
      </c>
      <c r="F33" s="171">
        <f>ROUND((ROUND((SUM(BE126:BE220)),2)+SUM(BE222:BE226)),2)</f>
        <v>0</v>
      </c>
      <c r="G33" s="39"/>
      <c r="H33" s="39"/>
      <c r="I33" s="172">
        <v>0.21</v>
      </c>
      <c r="J33" s="171">
        <f>ROUND((ROUND(((SUM(BE126:BE220))*I33),2)+(SUM(BE222:BE226)*I33)),2)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53" t="s">
        <v>48</v>
      </c>
      <c r="F34" s="171">
        <f>ROUND((ROUND((SUM(BF126:BF220)),2)+SUM(BF222:BF226)),2)</f>
        <v>0</v>
      </c>
      <c r="G34" s="39"/>
      <c r="H34" s="39"/>
      <c r="I34" s="172">
        <v>0.15</v>
      </c>
      <c r="J34" s="171">
        <f>ROUND((ROUND(((SUM(BF126:BF220))*I34),2)+(SUM(BF222:BF226)*I34)),2)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49</v>
      </c>
      <c r="F35" s="171">
        <f>ROUND((ROUND((SUM(BG126:BG220)),2)+SUM(BG222:BG226)),2)</f>
        <v>0</v>
      </c>
      <c r="G35" s="39"/>
      <c r="H35" s="39"/>
      <c r="I35" s="172">
        <v>0.21</v>
      </c>
      <c r="J35" s="17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50</v>
      </c>
      <c r="F36" s="171">
        <f>ROUND((ROUND((SUM(BH126:BH220)),2)+SUM(BH222:BH226)),2)</f>
        <v>0</v>
      </c>
      <c r="G36" s="39"/>
      <c r="H36" s="39"/>
      <c r="I36" s="172">
        <v>0.15</v>
      </c>
      <c r="J36" s="17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51</v>
      </c>
      <c r="F37" s="171">
        <f>ROUND((ROUND((SUM(BI126:BI220)),2)+SUM(BI222:BI226)),2)</f>
        <v>0</v>
      </c>
      <c r="G37" s="39"/>
      <c r="H37" s="39"/>
      <c r="I37" s="172">
        <v>0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15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73"/>
      <c r="D39" s="174" t="s">
        <v>52</v>
      </c>
      <c r="E39" s="175"/>
      <c r="F39" s="175"/>
      <c r="G39" s="176" t="s">
        <v>53</v>
      </c>
      <c r="H39" s="177" t="s">
        <v>54</v>
      </c>
      <c r="I39" s="178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I41" s="147"/>
      <c r="L41" s="21"/>
    </row>
    <row r="42" spans="2:12" s="1" customFormat="1" ht="14.4" customHeight="1" hidden="1">
      <c r="B42" s="21"/>
      <c r="I42" s="147"/>
      <c r="L42" s="21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141</v>
      </c>
      <c r="D86" s="41"/>
      <c r="E86" s="41"/>
      <c r="F86" s="41"/>
      <c r="G86" s="41"/>
      <c r="H86" s="41"/>
      <c r="I86" s="15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SO.04 - Přípojky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Suchohrdly u Miroslavi</v>
      </c>
      <c r="G89" s="41"/>
      <c r="H89" s="41"/>
      <c r="I89" s="157" t="s">
        <v>22</v>
      </c>
      <c r="J89" s="80" t="str">
        <f>IF(J12="","",J12)</f>
        <v>18. 2. 2020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Obec Suchohrdly u Miroslavi</v>
      </c>
      <c r="G91" s="41"/>
      <c r="H91" s="41"/>
      <c r="I91" s="157" t="s">
        <v>31</v>
      </c>
      <c r="J91" s="37" t="str">
        <f>E21</f>
        <v>Babka &amp; Šuchma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157" t="s">
        <v>36</v>
      </c>
      <c r="J92" s="37" t="str">
        <f>E24</f>
        <v>STAGA stavební agentura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8" t="s">
        <v>146</v>
      </c>
      <c r="D94" s="199"/>
      <c r="E94" s="199"/>
      <c r="F94" s="199"/>
      <c r="G94" s="199"/>
      <c r="H94" s="199"/>
      <c r="I94" s="200"/>
      <c r="J94" s="201" t="s">
        <v>147</v>
      </c>
      <c r="K94" s="19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2" t="s">
        <v>148</v>
      </c>
      <c r="D96" s="41"/>
      <c r="E96" s="41"/>
      <c r="F96" s="41"/>
      <c r="G96" s="41"/>
      <c r="H96" s="41"/>
      <c r="I96" s="155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203"/>
      <c r="C97" s="204"/>
      <c r="D97" s="205" t="s">
        <v>2065</v>
      </c>
      <c r="E97" s="206"/>
      <c r="F97" s="206"/>
      <c r="G97" s="206"/>
      <c r="H97" s="206"/>
      <c r="I97" s="207"/>
      <c r="J97" s="208">
        <f>J127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03"/>
      <c r="C98" s="204"/>
      <c r="D98" s="205" t="s">
        <v>2858</v>
      </c>
      <c r="E98" s="206"/>
      <c r="F98" s="206"/>
      <c r="G98" s="206"/>
      <c r="H98" s="206"/>
      <c r="I98" s="207"/>
      <c r="J98" s="208">
        <f>J143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03"/>
      <c r="C99" s="204"/>
      <c r="D99" s="205" t="s">
        <v>2859</v>
      </c>
      <c r="E99" s="206"/>
      <c r="F99" s="206"/>
      <c r="G99" s="206"/>
      <c r="H99" s="206"/>
      <c r="I99" s="207"/>
      <c r="J99" s="208">
        <f>J146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2860</v>
      </c>
      <c r="E100" s="206"/>
      <c r="F100" s="206"/>
      <c r="G100" s="206"/>
      <c r="H100" s="206"/>
      <c r="I100" s="207"/>
      <c r="J100" s="208">
        <f>J159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2861</v>
      </c>
      <c r="E101" s="206"/>
      <c r="F101" s="206"/>
      <c r="G101" s="206"/>
      <c r="H101" s="206"/>
      <c r="I101" s="207"/>
      <c r="J101" s="208">
        <f>J171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2862</v>
      </c>
      <c r="E102" s="206"/>
      <c r="F102" s="206"/>
      <c r="G102" s="206"/>
      <c r="H102" s="206"/>
      <c r="I102" s="207"/>
      <c r="J102" s="208">
        <f>J184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2863</v>
      </c>
      <c r="E103" s="206"/>
      <c r="F103" s="206"/>
      <c r="G103" s="206"/>
      <c r="H103" s="206"/>
      <c r="I103" s="207"/>
      <c r="J103" s="208">
        <f>J211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1923</v>
      </c>
      <c r="E104" s="206"/>
      <c r="F104" s="206"/>
      <c r="G104" s="206"/>
      <c r="H104" s="206"/>
      <c r="I104" s="207"/>
      <c r="J104" s="208">
        <f>J213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1924</v>
      </c>
      <c r="E105" s="206"/>
      <c r="F105" s="206"/>
      <c r="G105" s="206"/>
      <c r="H105" s="206"/>
      <c r="I105" s="207"/>
      <c r="J105" s="208">
        <f>J218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1.8" customHeight="1">
      <c r="A106" s="9"/>
      <c r="B106" s="203"/>
      <c r="C106" s="204"/>
      <c r="D106" s="216" t="s">
        <v>153</v>
      </c>
      <c r="E106" s="204"/>
      <c r="F106" s="204"/>
      <c r="G106" s="204"/>
      <c r="H106" s="204"/>
      <c r="I106" s="217"/>
      <c r="J106" s="218">
        <f>J221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15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193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196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154</v>
      </c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97" t="str">
        <f>E7</f>
        <v>Sociální byty - Suchohrdly u Miroslavi</v>
      </c>
      <c r="F116" s="33"/>
      <c r="G116" s="33"/>
      <c r="H116" s="33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141</v>
      </c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SO.04 - Přípojky</v>
      </c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Suchohrdly u Miroslavi</v>
      </c>
      <c r="G120" s="41"/>
      <c r="H120" s="41"/>
      <c r="I120" s="157" t="s">
        <v>22</v>
      </c>
      <c r="J120" s="80" t="str">
        <f>IF(J12="","",J12)</f>
        <v>18. 2. 2020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55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24</v>
      </c>
      <c r="D122" s="41"/>
      <c r="E122" s="41"/>
      <c r="F122" s="28" t="str">
        <f>E15</f>
        <v>Obec Suchohrdly u Miroslavi</v>
      </c>
      <c r="G122" s="41"/>
      <c r="H122" s="41"/>
      <c r="I122" s="157" t="s">
        <v>31</v>
      </c>
      <c r="J122" s="37" t="str">
        <f>E21</f>
        <v>Babka &amp; Šuchma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3" t="s">
        <v>29</v>
      </c>
      <c r="D123" s="41"/>
      <c r="E123" s="41"/>
      <c r="F123" s="28" t="str">
        <f>IF(E18="","",E18)</f>
        <v>Vyplň údaj</v>
      </c>
      <c r="G123" s="41"/>
      <c r="H123" s="41"/>
      <c r="I123" s="157" t="s">
        <v>36</v>
      </c>
      <c r="J123" s="37" t="str">
        <f>E24</f>
        <v>STAGA stavební agentura s.r.o.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155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19"/>
      <c r="B125" s="220"/>
      <c r="C125" s="221" t="s">
        <v>155</v>
      </c>
      <c r="D125" s="222" t="s">
        <v>67</v>
      </c>
      <c r="E125" s="222" t="s">
        <v>63</v>
      </c>
      <c r="F125" s="222" t="s">
        <v>64</v>
      </c>
      <c r="G125" s="222" t="s">
        <v>156</v>
      </c>
      <c r="H125" s="222" t="s">
        <v>157</v>
      </c>
      <c r="I125" s="223" t="s">
        <v>158</v>
      </c>
      <c r="J125" s="222" t="s">
        <v>147</v>
      </c>
      <c r="K125" s="224" t="s">
        <v>159</v>
      </c>
      <c r="L125" s="225"/>
      <c r="M125" s="101" t="s">
        <v>1</v>
      </c>
      <c r="N125" s="102" t="s">
        <v>46</v>
      </c>
      <c r="O125" s="102" t="s">
        <v>160</v>
      </c>
      <c r="P125" s="102" t="s">
        <v>161</v>
      </c>
      <c r="Q125" s="102" t="s">
        <v>162</v>
      </c>
      <c r="R125" s="102" t="s">
        <v>163</v>
      </c>
      <c r="S125" s="102" t="s">
        <v>164</v>
      </c>
      <c r="T125" s="103" t="s">
        <v>165</v>
      </c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</row>
    <row r="126" spans="1:63" s="2" customFormat="1" ht="22.8" customHeight="1">
      <c r="A126" s="39"/>
      <c r="B126" s="40"/>
      <c r="C126" s="108" t="s">
        <v>166</v>
      </c>
      <c r="D126" s="41"/>
      <c r="E126" s="41"/>
      <c r="F126" s="41"/>
      <c r="G126" s="41"/>
      <c r="H126" s="41"/>
      <c r="I126" s="155"/>
      <c r="J126" s="226">
        <f>BK126</f>
        <v>0</v>
      </c>
      <c r="K126" s="41"/>
      <c r="L126" s="45"/>
      <c r="M126" s="104"/>
      <c r="N126" s="227"/>
      <c r="O126" s="105"/>
      <c r="P126" s="228">
        <f>P127+P143+P146+P159+P171+P184+P211+P213+P218+P221</f>
        <v>0</v>
      </c>
      <c r="Q126" s="105"/>
      <c r="R126" s="228">
        <f>R127+R143+R146+R159+R171+R184+R211+R213+R218+R221</f>
        <v>0</v>
      </c>
      <c r="S126" s="105"/>
      <c r="T126" s="229">
        <f>T127+T143+T146+T159+T171+T184+T211+T213+T218+T221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81</v>
      </c>
      <c r="AU126" s="18" t="s">
        <v>149</v>
      </c>
      <c r="BK126" s="230">
        <f>BK127+BK143+BK146+BK159+BK171+BK184+BK211+BK213+BK218+BK221</f>
        <v>0</v>
      </c>
    </row>
    <row r="127" spans="1:63" s="12" customFormat="1" ht="25.9" customHeight="1">
      <c r="A127" s="12"/>
      <c r="B127" s="231"/>
      <c r="C127" s="232"/>
      <c r="D127" s="233" t="s">
        <v>81</v>
      </c>
      <c r="E127" s="234" t="s">
        <v>1705</v>
      </c>
      <c r="F127" s="234" t="s">
        <v>265</v>
      </c>
      <c r="G127" s="232"/>
      <c r="H127" s="232"/>
      <c r="I127" s="235"/>
      <c r="J127" s="218">
        <f>BK127</f>
        <v>0</v>
      </c>
      <c r="K127" s="232"/>
      <c r="L127" s="236"/>
      <c r="M127" s="237"/>
      <c r="N127" s="238"/>
      <c r="O127" s="238"/>
      <c r="P127" s="239">
        <f>SUM(P128:P142)</f>
        <v>0</v>
      </c>
      <c r="Q127" s="238"/>
      <c r="R127" s="239">
        <f>SUM(R128:R142)</f>
        <v>0</v>
      </c>
      <c r="S127" s="238"/>
      <c r="T127" s="240">
        <f>SUM(T128:T142)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1" t="s">
        <v>89</v>
      </c>
      <c r="AT127" s="242" t="s">
        <v>81</v>
      </c>
      <c r="AU127" s="242" t="s">
        <v>82</v>
      </c>
      <c r="AY127" s="241" t="s">
        <v>169</v>
      </c>
      <c r="BK127" s="243">
        <f>SUM(BK128:BK142)</f>
        <v>0</v>
      </c>
    </row>
    <row r="128" spans="1:65" s="2" customFormat="1" ht="16.5" customHeight="1">
      <c r="A128" s="39"/>
      <c r="B128" s="40"/>
      <c r="C128" s="246" t="s">
        <v>89</v>
      </c>
      <c r="D128" s="246" t="s">
        <v>172</v>
      </c>
      <c r="E128" s="247" t="s">
        <v>2864</v>
      </c>
      <c r="F128" s="248" t="s">
        <v>2865</v>
      </c>
      <c r="G128" s="249" t="s">
        <v>191</v>
      </c>
      <c r="H128" s="250">
        <v>3.24</v>
      </c>
      <c r="I128" s="251"/>
      <c r="J128" s="252">
        <f>ROUND(I128*H128,2)</f>
        <v>0</v>
      </c>
      <c r="K128" s="248" t="s">
        <v>1</v>
      </c>
      <c r="L128" s="45"/>
      <c r="M128" s="253" t="s">
        <v>1</v>
      </c>
      <c r="N128" s="254" t="s">
        <v>48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177</v>
      </c>
      <c r="AT128" s="257" t="s">
        <v>172</v>
      </c>
      <c r="AU128" s="257" t="s">
        <v>89</v>
      </c>
      <c r="AY128" s="18" t="s">
        <v>169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95</v>
      </c>
      <c r="BK128" s="258">
        <f>ROUND(I128*H128,2)</f>
        <v>0</v>
      </c>
      <c r="BL128" s="18" t="s">
        <v>177</v>
      </c>
      <c r="BM128" s="257" t="s">
        <v>95</v>
      </c>
    </row>
    <row r="129" spans="1:65" s="2" customFormat="1" ht="16.5" customHeight="1">
      <c r="A129" s="39"/>
      <c r="B129" s="40"/>
      <c r="C129" s="246" t="s">
        <v>95</v>
      </c>
      <c r="D129" s="246" t="s">
        <v>172</v>
      </c>
      <c r="E129" s="247" t="s">
        <v>2866</v>
      </c>
      <c r="F129" s="248" t="s">
        <v>2867</v>
      </c>
      <c r="G129" s="249" t="s">
        <v>191</v>
      </c>
      <c r="H129" s="250">
        <v>1.62</v>
      </c>
      <c r="I129" s="251"/>
      <c r="J129" s="252">
        <f>ROUND(I129*H129,2)</f>
        <v>0</v>
      </c>
      <c r="K129" s="248" t="s">
        <v>1</v>
      </c>
      <c r="L129" s="45"/>
      <c r="M129" s="253" t="s">
        <v>1</v>
      </c>
      <c r="N129" s="254" t="s">
        <v>48</v>
      </c>
      <c r="O129" s="92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7" t="s">
        <v>177</v>
      </c>
      <c r="AT129" s="257" t="s">
        <v>172</v>
      </c>
      <c r="AU129" s="257" t="s">
        <v>89</v>
      </c>
      <c r="AY129" s="18" t="s">
        <v>169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95</v>
      </c>
      <c r="BK129" s="258">
        <f>ROUND(I129*H129,2)</f>
        <v>0</v>
      </c>
      <c r="BL129" s="18" t="s">
        <v>177</v>
      </c>
      <c r="BM129" s="257" t="s">
        <v>177</v>
      </c>
    </row>
    <row r="130" spans="1:65" s="2" customFormat="1" ht="16.5" customHeight="1">
      <c r="A130" s="39"/>
      <c r="B130" s="40"/>
      <c r="C130" s="246" t="s">
        <v>188</v>
      </c>
      <c r="D130" s="246" t="s">
        <v>172</v>
      </c>
      <c r="E130" s="247" t="s">
        <v>2868</v>
      </c>
      <c r="F130" s="248" t="s">
        <v>2869</v>
      </c>
      <c r="G130" s="249" t="s">
        <v>191</v>
      </c>
      <c r="H130" s="250">
        <v>181.65</v>
      </c>
      <c r="I130" s="251"/>
      <c r="J130" s="252">
        <f>ROUND(I130*H130,2)</f>
        <v>0</v>
      </c>
      <c r="K130" s="248" t="s">
        <v>1</v>
      </c>
      <c r="L130" s="45"/>
      <c r="M130" s="253" t="s">
        <v>1</v>
      </c>
      <c r="N130" s="254" t="s">
        <v>48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177</v>
      </c>
      <c r="AT130" s="257" t="s">
        <v>172</v>
      </c>
      <c r="AU130" s="257" t="s">
        <v>89</v>
      </c>
      <c r="AY130" s="18" t="s">
        <v>169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95</v>
      </c>
      <c r="BK130" s="258">
        <f>ROUND(I130*H130,2)</f>
        <v>0</v>
      </c>
      <c r="BL130" s="18" t="s">
        <v>177</v>
      </c>
      <c r="BM130" s="257" t="s">
        <v>206</v>
      </c>
    </row>
    <row r="131" spans="1:65" s="2" customFormat="1" ht="16.5" customHeight="1">
      <c r="A131" s="39"/>
      <c r="B131" s="40"/>
      <c r="C131" s="246" t="s">
        <v>177</v>
      </c>
      <c r="D131" s="246" t="s">
        <v>172</v>
      </c>
      <c r="E131" s="247" t="s">
        <v>2870</v>
      </c>
      <c r="F131" s="248" t="s">
        <v>2871</v>
      </c>
      <c r="G131" s="249" t="s">
        <v>191</v>
      </c>
      <c r="H131" s="250">
        <v>90.825</v>
      </c>
      <c r="I131" s="251"/>
      <c r="J131" s="252">
        <f>ROUND(I131*H131,2)</f>
        <v>0</v>
      </c>
      <c r="K131" s="248" t="s">
        <v>1</v>
      </c>
      <c r="L131" s="45"/>
      <c r="M131" s="253" t="s">
        <v>1</v>
      </c>
      <c r="N131" s="254" t="s">
        <v>48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177</v>
      </c>
      <c r="AT131" s="257" t="s">
        <v>172</v>
      </c>
      <c r="AU131" s="257" t="s">
        <v>89</v>
      </c>
      <c r="AY131" s="18" t="s">
        <v>169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95</v>
      </c>
      <c r="BK131" s="258">
        <f>ROUND(I131*H131,2)</f>
        <v>0</v>
      </c>
      <c r="BL131" s="18" t="s">
        <v>177</v>
      </c>
      <c r="BM131" s="257" t="s">
        <v>306</v>
      </c>
    </row>
    <row r="132" spans="1:65" s="2" customFormat="1" ht="16.5" customHeight="1">
      <c r="A132" s="39"/>
      <c r="B132" s="40"/>
      <c r="C132" s="246" t="s">
        <v>201</v>
      </c>
      <c r="D132" s="246" t="s">
        <v>172</v>
      </c>
      <c r="E132" s="247" t="s">
        <v>2872</v>
      </c>
      <c r="F132" s="248" t="s">
        <v>2873</v>
      </c>
      <c r="G132" s="249" t="s">
        <v>337</v>
      </c>
      <c r="H132" s="250">
        <v>152.76</v>
      </c>
      <c r="I132" s="251"/>
      <c r="J132" s="252">
        <f>ROUND(I132*H132,2)</f>
        <v>0</v>
      </c>
      <c r="K132" s="248" t="s">
        <v>1</v>
      </c>
      <c r="L132" s="45"/>
      <c r="M132" s="253" t="s">
        <v>1</v>
      </c>
      <c r="N132" s="254" t="s">
        <v>48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177</v>
      </c>
      <c r="AT132" s="257" t="s">
        <v>172</v>
      </c>
      <c r="AU132" s="257" t="s">
        <v>89</v>
      </c>
      <c r="AY132" s="18" t="s">
        <v>169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95</v>
      </c>
      <c r="BK132" s="258">
        <f>ROUND(I132*H132,2)</f>
        <v>0</v>
      </c>
      <c r="BL132" s="18" t="s">
        <v>177</v>
      </c>
      <c r="BM132" s="257" t="s">
        <v>316</v>
      </c>
    </row>
    <row r="133" spans="1:65" s="2" customFormat="1" ht="16.5" customHeight="1">
      <c r="A133" s="39"/>
      <c r="B133" s="40"/>
      <c r="C133" s="246" t="s">
        <v>206</v>
      </c>
      <c r="D133" s="246" t="s">
        <v>172</v>
      </c>
      <c r="E133" s="247" t="s">
        <v>2874</v>
      </c>
      <c r="F133" s="248" t="s">
        <v>2875</v>
      </c>
      <c r="G133" s="249" t="s">
        <v>337</v>
      </c>
      <c r="H133" s="250">
        <v>152.76</v>
      </c>
      <c r="I133" s="251"/>
      <c r="J133" s="252">
        <f>ROUND(I133*H133,2)</f>
        <v>0</v>
      </c>
      <c r="K133" s="248" t="s">
        <v>1</v>
      </c>
      <c r="L133" s="45"/>
      <c r="M133" s="253" t="s">
        <v>1</v>
      </c>
      <c r="N133" s="254" t="s">
        <v>48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177</v>
      </c>
      <c r="AT133" s="257" t="s">
        <v>172</v>
      </c>
      <c r="AU133" s="257" t="s">
        <v>89</v>
      </c>
      <c r="AY133" s="18" t="s">
        <v>169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95</v>
      </c>
      <c r="BK133" s="258">
        <f>ROUND(I133*H133,2)</f>
        <v>0</v>
      </c>
      <c r="BL133" s="18" t="s">
        <v>177</v>
      </c>
      <c r="BM133" s="257" t="s">
        <v>334</v>
      </c>
    </row>
    <row r="134" spans="1:65" s="2" customFormat="1" ht="16.5" customHeight="1">
      <c r="A134" s="39"/>
      <c r="B134" s="40"/>
      <c r="C134" s="246" t="s">
        <v>300</v>
      </c>
      <c r="D134" s="246" t="s">
        <v>172</v>
      </c>
      <c r="E134" s="247" t="s">
        <v>2876</v>
      </c>
      <c r="F134" s="248" t="s">
        <v>2877</v>
      </c>
      <c r="G134" s="249" t="s">
        <v>191</v>
      </c>
      <c r="H134" s="250">
        <v>73.44</v>
      </c>
      <c r="I134" s="251"/>
      <c r="J134" s="252">
        <f>ROUND(I134*H134,2)</f>
        <v>0</v>
      </c>
      <c r="K134" s="248" t="s">
        <v>1</v>
      </c>
      <c r="L134" s="45"/>
      <c r="M134" s="253" t="s">
        <v>1</v>
      </c>
      <c r="N134" s="254" t="s">
        <v>48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177</v>
      </c>
      <c r="AT134" s="257" t="s">
        <v>172</v>
      </c>
      <c r="AU134" s="257" t="s">
        <v>89</v>
      </c>
      <c r="AY134" s="18" t="s">
        <v>169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95</v>
      </c>
      <c r="BK134" s="258">
        <f>ROUND(I134*H134,2)</f>
        <v>0</v>
      </c>
      <c r="BL134" s="18" t="s">
        <v>177</v>
      </c>
      <c r="BM134" s="257" t="s">
        <v>348</v>
      </c>
    </row>
    <row r="135" spans="1:65" s="2" customFormat="1" ht="16.5" customHeight="1">
      <c r="A135" s="39"/>
      <c r="B135" s="40"/>
      <c r="C135" s="246" t="s">
        <v>306</v>
      </c>
      <c r="D135" s="246" t="s">
        <v>172</v>
      </c>
      <c r="E135" s="247" t="s">
        <v>2878</v>
      </c>
      <c r="F135" s="248" t="s">
        <v>2879</v>
      </c>
      <c r="G135" s="249" t="s">
        <v>191</v>
      </c>
      <c r="H135" s="250">
        <v>184.89</v>
      </c>
      <c r="I135" s="251"/>
      <c r="J135" s="252">
        <f>ROUND(I135*H135,2)</f>
        <v>0</v>
      </c>
      <c r="K135" s="248" t="s">
        <v>1</v>
      </c>
      <c r="L135" s="45"/>
      <c r="M135" s="253" t="s">
        <v>1</v>
      </c>
      <c r="N135" s="254" t="s">
        <v>48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177</v>
      </c>
      <c r="AT135" s="257" t="s">
        <v>172</v>
      </c>
      <c r="AU135" s="257" t="s">
        <v>89</v>
      </c>
      <c r="AY135" s="18" t="s">
        <v>169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95</v>
      </c>
      <c r="BK135" s="258">
        <f>ROUND(I135*H135,2)</f>
        <v>0</v>
      </c>
      <c r="BL135" s="18" t="s">
        <v>177</v>
      </c>
      <c r="BM135" s="257" t="s">
        <v>359</v>
      </c>
    </row>
    <row r="136" spans="1:65" s="2" customFormat="1" ht="16.5" customHeight="1">
      <c r="A136" s="39"/>
      <c r="B136" s="40"/>
      <c r="C136" s="246" t="s">
        <v>170</v>
      </c>
      <c r="D136" s="246" t="s">
        <v>172</v>
      </c>
      <c r="E136" s="247" t="s">
        <v>2880</v>
      </c>
      <c r="F136" s="248" t="s">
        <v>2881</v>
      </c>
      <c r="G136" s="249" t="s">
        <v>191</v>
      </c>
      <c r="H136" s="250">
        <v>77.518</v>
      </c>
      <c r="I136" s="251"/>
      <c r="J136" s="252">
        <f>ROUND(I136*H136,2)</f>
        <v>0</v>
      </c>
      <c r="K136" s="248" t="s">
        <v>1</v>
      </c>
      <c r="L136" s="45"/>
      <c r="M136" s="253" t="s">
        <v>1</v>
      </c>
      <c r="N136" s="254" t="s">
        <v>48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177</v>
      </c>
      <c r="AT136" s="257" t="s">
        <v>172</v>
      </c>
      <c r="AU136" s="257" t="s">
        <v>89</v>
      </c>
      <c r="AY136" s="18" t="s">
        <v>169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95</v>
      </c>
      <c r="BK136" s="258">
        <f>ROUND(I136*H136,2)</f>
        <v>0</v>
      </c>
      <c r="BL136" s="18" t="s">
        <v>177</v>
      </c>
      <c r="BM136" s="257" t="s">
        <v>371</v>
      </c>
    </row>
    <row r="137" spans="1:65" s="2" customFormat="1" ht="16.5" customHeight="1">
      <c r="A137" s="39"/>
      <c r="B137" s="40"/>
      <c r="C137" s="246" t="s">
        <v>316</v>
      </c>
      <c r="D137" s="246" t="s">
        <v>172</v>
      </c>
      <c r="E137" s="247" t="s">
        <v>2882</v>
      </c>
      <c r="F137" s="248" t="s">
        <v>2883</v>
      </c>
      <c r="G137" s="249" t="s">
        <v>191</v>
      </c>
      <c r="H137" s="250">
        <v>387.59</v>
      </c>
      <c r="I137" s="251"/>
      <c r="J137" s="252">
        <f>ROUND(I137*H137,2)</f>
        <v>0</v>
      </c>
      <c r="K137" s="248" t="s">
        <v>1</v>
      </c>
      <c r="L137" s="45"/>
      <c r="M137" s="253" t="s">
        <v>1</v>
      </c>
      <c r="N137" s="254" t="s">
        <v>48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177</v>
      </c>
      <c r="AT137" s="257" t="s">
        <v>172</v>
      </c>
      <c r="AU137" s="257" t="s">
        <v>89</v>
      </c>
      <c r="AY137" s="18" t="s">
        <v>169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95</v>
      </c>
      <c r="BK137" s="258">
        <f>ROUND(I137*H137,2)</f>
        <v>0</v>
      </c>
      <c r="BL137" s="18" t="s">
        <v>177</v>
      </c>
      <c r="BM137" s="257" t="s">
        <v>385</v>
      </c>
    </row>
    <row r="138" spans="1:65" s="2" customFormat="1" ht="16.5" customHeight="1">
      <c r="A138" s="39"/>
      <c r="B138" s="40"/>
      <c r="C138" s="246" t="s">
        <v>325</v>
      </c>
      <c r="D138" s="246" t="s">
        <v>172</v>
      </c>
      <c r="E138" s="247" t="s">
        <v>2884</v>
      </c>
      <c r="F138" s="248" t="s">
        <v>2885</v>
      </c>
      <c r="G138" s="249" t="s">
        <v>191</v>
      </c>
      <c r="H138" s="250">
        <v>77.518</v>
      </c>
      <c r="I138" s="251"/>
      <c r="J138" s="252">
        <f>ROUND(I138*H138,2)</f>
        <v>0</v>
      </c>
      <c r="K138" s="248" t="s">
        <v>1</v>
      </c>
      <c r="L138" s="45"/>
      <c r="M138" s="253" t="s">
        <v>1</v>
      </c>
      <c r="N138" s="254" t="s">
        <v>48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177</v>
      </c>
      <c r="AT138" s="257" t="s">
        <v>172</v>
      </c>
      <c r="AU138" s="257" t="s">
        <v>89</v>
      </c>
      <c r="AY138" s="18" t="s">
        <v>169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95</v>
      </c>
      <c r="BK138" s="258">
        <f>ROUND(I138*H138,2)</f>
        <v>0</v>
      </c>
      <c r="BL138" s="18" t="s">
        <v>177</v>
      </c>
      <c r="BM138" s="257" t="s">
        <v>394</v>
      </c>
    </row>
    <row r="139" spans="1:65" s="2" customFormat="1" ht="16.5" customHeight="1">
      <c r="A139" s="39"/>
      <c r="B139" s="40"/>
      <c r="C139" s="246" t="s">
        <v>334</v>
      </c>
      <c r="D139" s="246" t="s">
        <v>172</v>
      </c>
      <c r="E139" s="247" t="s">
        <v>2886</v>
      </c>
      <c r="F139" s="248" t="s">
        <v>2887</v>
      </c>
      <c r="G139" s="249" t="s">
        <v>191</v>
      </c>
      <c r="H139" s="250">
        <v>77.518</v>
      </c>
      <c r="I139" s="251"/>
      <c r="J139" s="252">
        <f>ROUND(I139*H139,2)</f>
        <v>0</v>
      </c>
      <c r="K139" s="248" t="s">
        <v>1</v>
      </c>
      <c r="L139" s="45"/>
      <c r="M139" s="253" t="s">
        <v>1</v>
      </c>
      <c r="N139" s="254" t="s">
        <v>48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177</v>
      </c>
      <c r="AT139" s="257" t="s">
        <v>172</v>
      </c>
      <c r="AU139" s="257" t="s">
        <v>89</v>
      </c>
      <c r="AY139" s="18" t="s">
        <v>169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95</v>
      </c>
      <c r="BK139" s="258">
        <f>ROUND(I139*H139,2)</f>
        <v>0</v>
      </c>
      <c r="BL139" s="18" t="s">
        <v>177</v>
      </c>
      <c r="BM139" s="257" t="s">
        <v>406</v>
      </c>
    </row>
    <row r="140" spans="1:65" s="2" customFormat="1" ht="16.5" customHeight="1">
      <c r="A140" s="39"/>
      <c r="B140" s="40"/>
      <c r="C140" s="246" t="s">
        <v>344</v>
      </c>
      <c r="D140" s="246" t="s">
        <v>172</v>
      </c>
      <c r="E140" s="247" t="s">
        <v>2888</v>
      </c>
      <c r="F140" s="248" t="s">
        <v>2889</v>
      </c>
      <c r="G140" s="249" t="s">
        <v>191</v>
      </c>
      <c r="H140" s="250">
        <v>107.372</v>
      </c>
      <c r="I140" s="251"/>
      <c r="J140" s="252">
        <f>ROUND(I140*H140,2)</f>
        <v>0</v>
      </c>
      <c r="K140" s="248" t="s">
        <v>1</v>
      </c>
      <c r="L140" s="45"/>
      <c r="M140" s="253" t="s">
        <v>1</v>
      </c>
      <c r="N140" s="254" t="s">
        <v>48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177</v>
      </c>
      <c r="AT140" s="257" t="s">
        <v>172</v>
      </c>
      <c r="AU140" s="257" t="s">
        <v>89</v>
      </c>
      <c r="AY140" s="18" t="s">
        <v>169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95</v>
      </c>
      <c r="BK140" s="258">
        <f>ROUND(I140*H140,2)</f>
        <v>0</v>
      </c>
      <c r="BL140" s="18" t="s">
        <v>177</v>
      </c>
      <c r="BM140" s="257" t="s">
        <v>425</v>
      </c>
    </row>
    <row r="141" spans="1:65" s="2" customFormat="1" ht="21.75" customHeight="1">
      <c r="A141" s="39"/>
      <c r="B141" s="40"/>
      <c r="C141" s="246" t="s">
        <v>348</v>
      </c>
      <c r="D141" s="246" t="s">
        <v>172</v>
      </c>
      <c r="E141" s="247" t="s">
        <v>2890</v>
      </c>
      <c r="F141" s="248" t="s">
        <v>2891</v>
      </c>
      <c r="G141" s="249" t="s">
        <v>191</v>
      </c>
      <c r="H141" s="250">
        <v>53.794</v>
      </c>
      <c r="I141" s="251"/>
      <c r="J141" s="252">
        <f>ROUND(I141*H141,2)</f>
        <v>0</v>
      </c>
      <c r="K141" s="248" t="s">
        <v>1</v>
      </c>
      <c r="L141" s="45"/>
      <c r="M141" s="253" t="s">
        <v>1</v>
      </c>
      <c r="N141" s="254" t="s">
        <v>48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177</v>
      </c>
      <c r="AT141" s="257" t="s">
        <v>172</v>
      </c>
      <c r="AU141" s="257" t="s">
        <v>89</v>
      </c>
      <c r="AY141" s="18" t="s">
        <v>169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95</v>
      </c>
      <c r="BK141" s="258">
        <f>ROUND(I141*H141,2)</f>
        <v>0</v>
      </c>
      <c r="BL141" s="18" t="s">
        <v>177</v>
      </c>
      <c r="BM141" s="257" t="s">
        <v>436</v>
      </c>
    </row>
    <row r="142" spans="1:65" s="2" customFormat="1" ht="16.5" customHeight="1">
      <c r="A142" s="39"/>
      <c r="B142" s="40"/>
      <c r="C142" s="246" t="s">
        <v>8</v>
      </c>
      <c r="D142" s="246" t="s">
        <v>172</v>
      </c>
      <c r="E142" s="247" t="s">
        <v>2892</v>
      </c>
      <c r="F142" s="248" t="s">
        <v>2893</v>
      </c>
      <c r="G142" s="249" t="s">
        <v>191</v>
      </c>
      <c r="H142" s="250">
        <v>77.518</v>
      </c>
      <c r="I142" s="251"/>
      <c r="J142" s="252">
        <f>ROUND(I142*H142,2)</f>
        <v>0</v>
      </c>
      <c r="K142" s="248" t="s">
        <v>1</v>
      </c>
      <c r="L142" s="45"/>
      <c r="M142" s="253" t="s">
        <v>1</v>
      </c>
      <c r="N142" s="254" t="s">
        <v>48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177</v>
      </c>
      <c r="AT142" s="257" t="s">
        <v>172</v>
      </c>
      <c r="AU142" s="257" t="s">
        <v>89</v>
      </c>
      <c r="AY142" s="18" t="s">
        <v>169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95</v>
      </c>
      <c r="BK142" s="258">
        <f>ROUND(I142*H142,2)</f>
        <v>0</v>
      </c>
      <c r="BL142" s="18" t="s">
        <v>177</v>
      </c>
      <c r="BM142" s="257" t="s">
        <v>453</v>
      </c>
    </row>
    <row r="143" spans="1:63" s="12" customFormat="1" ht="25.9" customHeight="1">
      <c r="A143" s="12"/>
      <c r="B143" s="231"/>
      <c r="C143" s="232"/>
      <c r="D143" s="233" t="s">
        <v>81</v>
      </c>
      <c r="E143" s="234" t="s">
        <v>1819</v>
      </c>
      <c r="F143" s="234" t="s">
        <v>2894</v>
      </c>
      <c r="G143" s="232"/>
      <c r="H143" s="232"/>
      <c r="I143" s="235"/>
      <c r="J143" s="218">
        <f>BK143</f>
        <v>0</v>
      </c>
      <c r="K143" s="232"/>
      <c r="L143" s="236"/>
      <c r="M143" s="237"/>
      <c r="N143" s="238"/>
      <c r="O143" s="238"/>
      <c r="P143" s="239">
        <f>SUM(P144:P145)</f>
        <v>0</v>
      </c>
      <c r="Q143" s="238"/>
      <c r="R143" s="239">
        <f>SUM(R144:R145)</f>
        <v>0</v>
      </c>
      <c r="S143" s="238"/>
      <c r="T143" s="240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41" t="s">
        <v>89</v>
      </c>
      <c r="AT143" s="242" t="s">
        <v>81</v>
      </c>
      <c r="AU143" s="242" t="s">
        <v>82</v>
      </c>
      <c r="AY143" s="241" t="s">
        <v>169</v>
      </c>
      <c r="BK143" s="243">
        <f>SUM(BK144:BK145)</f>
        <v>0</v>
      </c>
    </row>
    <row r="144" spans="1:65" s="2" customFormat="1" ht="21.75" customHeight="1">
      <c r="A144" s="39"/>
      <c r="B144" s="40"/>
      <c r="C144" s="246" t="s">
        <v>359</v>
      </c>
      <c r="D144" s="246" t="s">
        <v>172</v>
      </c>
      <c r="E144" s="247" t="s">
        <v>2895</v>
      </c>
      <c r="F144" s="248" t="s">
        <v>2896</v>
      </c>
      <c r="G144" s="249" t="s">
        <v>191</v>
      </c>
      <c r="H144" s="250">
        <v>1.7</v>
      </c>
      <c r="I144" s="251"/>
      <c r="J144" s="252">
        <f>ROUND(I144*H144,2)</f>
        <v>0</v>
      </c>
      <c r="K144" s="248" t="s">
        <v>1</v>
      </c>
      <c r="L144" s="45"/>
      <c r="M144" s="253" t="s">
        <v>1</v>
      </c>
      <c r="N144" s="254" t="s">
        <v>48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177</v>
      </c>
      <c r="AT144" s="257" t="s">
        <v>172</v>
      </c>
      <c r="AU144" s="257" t="s">
        <v>89</v>
      </c>
      <c r="AY144" s="18" t="s">
        <v>169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95</v>
      </c>
      <c r="BK144" s="258">
        <f>ROUND(I144*H144,2)</f>
        <v>0</v>
      </c>
      <c r="BL144" s="18" t="s">
        <v>177</v>
      </c>
      <c r="BM144" s="257" t="s">
        <v>467</v>
      </c>
    </row>
    <row r="145" spans="1:65" s="2" customFormat="1" ht="16.5" customHeight="1">
      <c r="A145" s="39"/>
      <c r="B145" s="40"/>
      <c r="C145" s="246" t="s">
        <v>365</v>
      </c>
      <c r="D145" s="246" t="s">
        <v>172</v>
      </c>
      <c r="E145" s="247" t="s">
        <v>2897</v>
      </c>
      <c r="F145" s="248" t="s">
        <v>2898</v>
      </c>
      <c r="G145" s="249" t="s">
        <v>191</v>
      </c>
      <c r="H145" s="250">
        <v>20.405</v>
      </c>
      <c r="I145" s="251"/>
      <c r="J145" s="252">
        <f>ROUND(I145*H145,2)</f>
        <v>0</v>
      </c>
      <c r="K145" s="248" t="s">
        <v>1</v>
      </c>
      <c r="L145" s="45"/>
      <c r="M145" s="253" t="s">
        <v>1</v>
      </c>
      <c r="N145" s="254" t="s">
        <v>48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177</v>
      </c>
      <c r="AT145" s="257" t="s">
        <v>172</v>
      </c>
      <c r="AU145" s="257" t="s">
        <v>89</v>
      </c>
      <c r="AY145" s="18" t="s">
        <v>169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95</v>
      </c>
      <c r="BK145" s="258">
        <f>ROUND(I145*H145,2)</f>
        <v>0</v>
      </c>
      <c r="BL145" s="18" t="s">
        <v>177</v>
      </c>
      <c r="BM145" s="257" t="s">
        <v>478</v>
      </c>
    </row>
    <row r="146" spans="1:63" s="12" customFormat="1" ht="25.9" customHeight="1">
      <c r="A146" s="12"/>
      <c r="B146" s="231"/>
      <c r="C146" s="232"/>
      <c r="D146" s="233" t="s">
        <v>81</v>
      </c>
      <c r="E146" s="234" t="s">
        <v>1825</v>
      </c>
      <c r="F146" s="234" t="s">
        <v>2899</v>
      </c>
      <c r="G146" s="232"/>
      <c r="H146" s="232"/>
      <c r="I146" s="235"/>
      <c r="J146" s="218">
        <f>BK146</f>
        <v>0</v>
      </c>
      <c r="K146" s="232"/>
      <c r="L146" s="236"/>
      <c r="M146" s="237"/>
      <c r="N146" s="238"/>
      <c r="O146" s="238"/>
      <c r="P146" s="239">
        <f>SUM(P147:P158)</f>
        <v>0</v>
      </c>
      <c r="Q146" s="238"/>
      <c r="R146" s="239">
        <f>SUM(R147:R158)</f>
        <v>0</v>
      </c>
      <c r="S146" s="238"/>
      <c r="T146" s="240">
        <f>SUM(T147:T158)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1" t="s">
        <v>89</v>
      </c>
      <c r="AT146" s="242" t="s">
        <v>81</v>
      </c>
      <c r="AU146" s="242" t="s">
        <v>82</v>
      </c>
      <c r="AY146" s="241" t="s">
        <v>169</v>
      </c>
      <c r="BK146" s="243">
        <f>SUM(BK147:BK158)</f>
        <v>0</v>
      </c>
    </row>
    <row r="147" spans="1:65" s="2" customFormat="1" ht="16.5" customHeight="1">
      <c r="A147" s="39"/>
      <c r="B147" s="40"/>
      <c r="C147" s="246" t="s">
        <v>371</v>
      </c>
      <c r="D147" s="246" t="s">
        <v>172</v>
      </c>
      <c r="E147" s="247" t="s">
        <v>2900</v>
      </c>
      <c r="F147" s="248" t="s">
        <v>2901</v>
      </c>
      <c r="G147" s="249" t="s">
        <v>186</v>
      </c>
      <c r="H147" s="250">
        <v>1</v>
      </c>
      <c r="I147" s="251"/>
      <c r="J147" s="252">
        <f>ROUND(I147*H147,2)</f>
        <v>0</v>
      </c>
      <c r="K147" s="248" t="s">
        <v>1</v>
      </c>
      <c r="L147" s="45"/>
      <c r="M147" s="253" t="s">
        <v>1</v>
      </c>
      <c r="N147" s="254" t="s">
        <v>48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177</v>
      </c>
      <c r="AT147" s="257" t="s">
        <v>172</v>
      </c>
      <c r="AU147" s="257" t="s">
        <v>89</v>
      </c>
      <c r="AY147" s="18" t="s">
        <v>169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95</v>
      </c>
      <c r="BK147" s="258">
        <f>ROUND(I147*H147,2)</f>
        <v>0</v>
      </c>
      <c r="BL147" s="18" t="s">
        <v>177</v>
      </c>
      <c r="BM147" s="257" t="s">
        <v>496</v>
      </c>
    </row>
    <row r="148" spans="1:65" s="2" customFormat="1" ht="16.5" customHeight="1">
      <c r="A148" s="39"/>
      <c r="B148" s="40"/>
      <c r="C148" s="246" t="s">
        <v>379</v>
      </c>
      <c r="D148" s="246" t="s">
        <v>172</v>
      </c>
      <c r="E148" s="247" t="s">
        <v>2902</v>
      </c>
      <c r="F148" s="248" t="s">
        <v>2903</v>
      </c>
      <c r="G148" s="249" t="s">
        <v>186</v>
      </c>
      <c r="H148" s="250">
        <v>1</v>
      </c>
      <c r="I148" s="251"/>
      <c r="J148" s="252">
        <f>ROUND(I148*H148,2)</f>
        <v>0</v>
      </c>
      <c r="K148" s="248" t="s">
        <v>1</v>
      </c>
      <c r="L148" s="45"/>
      <c r="M148" s="253" t="s">
        <v>1</v>
      </c>
      <c r="N148" s="254" t="s">
        <v>48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177</v>
      </c>
      <c r="AT148" s="257" t="s">
        <v>172</v>
      </c>
      <c r="AU148" s="257" t="s">
        <v>89</v>
      </c>
      <c r="AY148" s="18" t="s">
        <v>169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95</v>
      </c>
      <c r="BK148" s="258">
        <f>ROUND(I148*H148,2)</f>
        <v>0</v>
      </c>
      <c r="BL148" s="18" t="s">
        <v>177</v>
      </c>
      <c r="BM148" s="257" t="s">
        <v>508</v>
      </c>
    </row>
    <row r="149" spans="1:65" s="2" customFormat="1" ht="16.5" customHeight="1">
      <c r="A149" s="39"/>
      <c r="B149" s="40"/>
      <c r="C149" s="246" t="s">
        <v>385</v>
      </c>
      <c r="D149" s="246" t="s">
        <v>172</v>
      </c>
      <c r="E149" s="247" t="s">
        <v>2904</v>
      </c>
      <c r="F149" s="248" t="s">
        <v>2905</v>
      </c>
      <c r="G149" s="249" t="s">
        <v>186</v>
      </c>
      <c r="H149" s="250">
        <v>1</v>
      </c>
      <c r="I149" s="251"/>
      <c r="J149" s="252">
        <f>ROUND(I149*H149,2)</f>
        <v>0</v>
      </c>
      <c r="K149" s="248" t="s">
        <v>1</v>
      </c>
      <c r="L149" s="45"/>
      <c r="M149" s="253" t="s">
        <v>1</v>
      </c>
      <c r="N149" s="254" t="s">
        <v>48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177</v>
      </c>
      <c r="AT149" s="257" t="s">
        <v>172</v>
      </c>
      <c r="AU149" s="257" t="s">
        <v>89</v>
      </c>
      <c r="AY149" s="18" t="s">
        <v>169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95</v>
      </c>
      <c r="BK149" s="258">
        <f>ROUND(I149*H149,2)</f>
        <v>0</v>
      </c>
      <c r="BL149" s="18" t="s">
        <v>177</v>
      </c>
      <c r="BM149" s="257" t="s">
        <v>519</v>
      </c>
    </row>
    <row r="150" spans="1:65" s="2" customFormat="1" ht="16.5" customHeight="1">
      <c r="A150" s="39"/>
      <c r="B150" s="40"/>
      <c r="C150" s="246" t="s">
        <v>7</v>
      </c>
      <c r="D150" s="246" t="s">
        <v>172</v>
      </c>
      <c r="E150" s="247" t="s">
        <v>2906</v>
      </c>
      <c r="F150" s="248" t="s">
        <v>2907</v>
      </c>
      <c r="G150" s="249" t="s">
        <v>186</v>
      </c>
      <c r="H150" s="250">
        <v>1</v>
      </c>
      <c r="I150" s="251"/>
      <c r="J150" s="252">
        <f>ROUND(I150*H150,2)</f>
        <v>0</v>
      </c>
      <c r="K150" s="248" t="s">
        <v>1</v>
      </c>
      <c r="L150" s="45"/>
      <c r="M150" s="253" t="s">
        <v>1</v>
      </c>
      <c r="N150" s="254" t="s">
        <v>48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177</v>
      </c>
      <c r="AT150" s="257" t="s">
        <v>172</v>
      </c>
      <c r="AU150" s="257" t="s">
        <v>89</v>
      </c>
      <c r="AY150" s="18" t="s">
        <v>169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95</v>
      </c>
      <c r="BK150" s="258">
        <f>ROUND(I150*H150,2)</f>
        <v>0</v>
      </c>
      <c r="BL150" s="18" t="s">
        <v>177</v>
      </c>
      <c r="BM150" s="257" t="s">
        <v>581</v>
      </c>
    </row>
    <row r="151" spans="1:65" s="2" customFormat="1" ht="16.5" customHeight="1">
      <c r="A151" s="39"/>
      <c r="B151" s="40"/>
      <c r="C151" s="246" t="s">
        <v>394</v>
      </c>
      <c r="D151" s="246" t="s">
        <v>172</v>
      </c>
      <c r="E151" s="247" t="s">
        <v>2908</v>
      </c>
      <c r="F151" s="248" t="s">
        <v>2909</v>
      </c>
      <c r="G151" s="249" t="s">
        <v>186</v>
      </c>
      <c r="H151" s="250">
        <v>1</v>
      </c>
      <c r="I151" s="251"/>
      <c r="J151" s="252">
        <f>ROUND(I151*H151,2)</f>
        <v>0</v>
      </c>
      <c r="K151" s="248" t="s">
        <v>1</v>
      </c>
      <c r="L151" s="45"/>
      <c r="M151" s="253" t="s">
        <v>1</v>
      </c>
      <c r="N151" s="254" t="s">
        <v>48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177</v>
      </c>
      <c r="AT151" s="257" t="s">
        <v>172</v>
      </c>
      <c r="AU151" s="257" t="s">
        <v>89</v>
      </c>
      <c r="AY151" s="18" t="s">
        <v>169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95</v>
      </c>
      <c r="BK151" s="258">
        <f>ROUND(I151*H151,2)</f>
        <v>0</v>
      </c>
      <c r="BL151" s="18" t="s">
        <v>177</v>
      </c>
      <c r="BM151" s="257" t="s">
        <v>601</v>
      </c>
    </row>
    <row r="152" spans="1:65" s="2" customFormat="1" ht="16.5" customHeight="1">
      <c r="A152" s="39"/>
      <c r="B152" s="40"/>
      <c r="C152" s="246" t="s">
        <v>400</v>
      </c>
      <c r="D152" s="246" t="s">
        <v>172</v>
      </c>
      <c r="E152" s="247" t="s">
        <v>2910</v>
      </c>
      <c r="F152" s="248" t="s">
        <v>2911</v>
      </c>
      <c r="G152" s="249" t="s">
        <v>186</v>
      </c>
      <c r="H152" s="250">
        <v>1</v>
      </c>
      <c r="I152" s="251"/>
      <c r="J152" s="252">
        <f>ROUND(I152*H152,2)</f>
        <v>0</v>
      </c>
      <c r="K152" s="248" t="s">
        <v>1</v>
      </c>
      <c r="L152" s="45"/>
      <c r="M152" s="253" t="s">
        <v>1</v>
      </c>
      <c r="N152" s="254" t="s">
        <v>48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177</v>
      </c>
      <c r="AT152" s="257" t="s">
        <v>172</v>
      </c>
      <c r="AU152" s="257" t="s">
        <v>89</v>
      </c>
      <c r="AY152" s="18" t="s">
        <v>169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95</v>
      </c>
      <c r="BK152" s="258">
        <f>ROUND(I152*H152,2)</f>
        <v>0</v>
      </c>
      <c r="BL152" s="18" t="s">
        <v>177</v>
      </c>
      <c r="BM152" s="257" t="s">
        <v>613</v>
      </c>
    </row>
    <row r="153" spans="1:65" s="2" customFormat="1" ht="21.75" customHeight="1">
      <c r="A153" s="39"/>
      <c r="B153" s="40"/>
      <c r="C153" s="246" t="s">
        <v>406</v>
      </c>
      <c r="D153" s="246" t="s">
        <v>172</v>
      </c>
      <c r="E153" s="247" t="s">
        <v>2912</v>
      </c>
      <c r="F153" s="248" t="s">
        <v>2913</v>
      </c>
      <c r="G153" s="249" t="s">
        <v>175</v>
      </c>
      <c r="H153" s="250">
        <v>2.5</v>
      </c>
      <c r="I153" s="251"/>
      <c r="J153" s="252">
        <f>ROUND(I153*H153,2)</f>
        <v>0</v>
      </c>
      <c r="K153" s="248" t="s">
        <v>1</v>
      </c>
      <c r="L153" s="45"/>
      <c r="M153" s="253" t="s">
        <v>1</v>
      </c>
      <c r="N153" s="254" t="s">
        <v>48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177</v>
      </c>
      <c r="AT153" s="257" t="s">
        <v>172</v>
      </c>
      <c r="AU153" s="257" t="s">
        <v>89</v>
      </c>
      <c r="AY153" s="18" t="s">
        <v>169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95</v>
      </c>
      <c r="BK153" s="258">
        <f>ROUND(I153*H153,2)</f>
        <v>0</v>
      </c>
      <c r="BL153" s="18" t="s">
        <v>177</v>
      </c>
      <c r="BM153" s="257" t="s">
        <v>625</v>
      </c>
    </row>
    <row r="154" spans="1:65" s="2" customFormat="1" ht="21.75" customHeight="1">
      <c r="A154" s="39"/>
      <c r="B154" s="40"/>
      <c r="C154" s="246" t="s">
        <v>417</v>
      </c>
      <c r="D154" s="246" t="s">
        <v>172</v>
      </c>
      <c r="E154" s="247" t="s">
        <v>2914</v>
      </c>
      <c r="F154" s="248" t="s">
        <v>2915</v>
      </c>
      <c r="G154" s="249" t="s">
        <v>175</v>
      </c>
      <c r="H154" s="250">
        <v>2</v>
      </c>
      <c r="I154" s="251"/>
      <c r="J154" s="252">
        <f>ROUND(I154*H154,2)</f>
        <v>0</v>
      </c>
      <c r="K154" s="248" t="s">
        <v>1</v>
      </c>
      <c r="L154" s="45"/>
      <c r="M154" s="253" t="s">
        <v>1</v>
      </c>
      <c r="N154" s="254" t="s">
        <v>48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177</v>
      </c>
      <c r="AT154" s="257" t="s">
        <v>172</v>
      </c>
      <c r="AU154" s="257" t="s">
        <v>89</v>
      </c>
      <c r="AY154" s="18" t="s">
        <v>169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95</v>
      </c>
      <c r="BK154" s="258">
        <f>ROUND(I154*H154,2)</f>
        <v>0</v>
      </c>
      <c r="BL154" s="18" t="s">
        <v>177</v>
      </c>
      <c r="BM154" s="257" t="s">
        <v>646</v>
      </c>
    </row>
    <row r="155" spans="1:65" s="2" customFormat="1" ht="16.5" customHeight="1">
      <c r="A155" s="39"/>
      <c r="B155" s="40"/>
      <c r="C155" s="246" t="s">
        <v>425</v>
      </c>
      <c r="D155" s="246" t="s">
        <v>172</v>
      </c>
      <c r="E155" s="247" t="s">
        <v>2916</v>
      </c>
      <c r="F155" s="248" t="s">
        <v>2917</v>
      </c>
      <c r="G155" s="249" t="s">
        <v>186</v>
      </c>
      <c r="H155" s="250">
        <v>1</v>
      </c>
      <c r="I155" s="251"/>
      <c r="J155" s="252">
        <f>ROUND(I155*H155,2)</f>
        <v>0</v>
      </c>
      <c r="K155" s="248" t="s">
        <v>1</v>
      </c>
      <c r="L155" s="45"/>
      <c r="M155" s="253" t="s">
        <v>1</v>
      </c>
      <c r="N155" s="254" t="s">
        <v>48</v>
      </c>
      <c r="O155" s="92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7" t="s">
        <v>177</v>
      </c>
      <c r="AT155" s="257" t="s">
        <v>172</v>
      </c>
      <c r="AU155" s="257" t="s">
        <v>89</v>
      </c>
      <c r="AY155" s="18" t="s">
        <v>169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95</v>
      </c>
      <c r="BK155" s="258">
        <f>ROUND(I155*H155,2)</f>
        <v>0</v>
      </c>
      <c r="BL155" s="18" t="s">
        <v>177</v>
      </c>
      <c r="BM155" s="257" t="s">
        <v>658</v>
      </c>
    </row>
    <row r="156" spans="1:65" s="2" customFormat="1" ht="16.5" customHeight="1">
      <c r="A156" s="39"/>
      <c r="B156" s="40"/>
      <c r="C156" s="246" t="s">
        <v>430</v>
      </c>
      <c r="D156" s="246" t="s">
        <v>172</v>
      </c>
      <c r="E156" s="247" t="s">
        <v>2918</v>
      </c>
      <c r="F156" s="248" t="s">
        <v>2919</v>
      </c>
      <c r="G156" s="249" t="s">
        <v>186</v>
      </c>
      <c r="H156" s="250">
        <v>1</v>
      </c>
      <c r="I156" s="251"/>
      <c r="J156" s="252">
        <f>ROUND(I156*H156,2)</f>
        <v>0</v>
      </c>
      <c r="K156" s="248" t="s">
        <v>1</v>
      </c>
      <c r="L156" s="45"/>
      <c r="M156" s="253" t="s">
        <v>1</v>
      </c>
      <c r="N156" s="254" t="s">
        <v>48</v>
      </c>
      <c r="O156" s="92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7" t="s">
        <v>177</v>
      </c>
      <c r="AT156" s="257" t="s">
        <v>172</v>
      </c>
      <c r="AU156" s="257" t="s">
        <v>89</v>
      </c>
      <c r="AY156" s="18" t="s">
        <v>169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95</v>
      </c>
      <c r="BK156" s="258">
        <f>ROUND(I156*H156,2)</f>
        <v>0</v>
      </c>
      <c r="BL156" s="18" t="s">
        <v>177</v>
      </c>
      <c r="BM156" s="257" t="s">
        <v>668</v>
      </c>
    </row>
    <row r="157" spans="1:65" s="2" customFormat="1" ht="21.75" customHeight="1">
      <c r="A157" s="39"/>
      <c r="B157" s="40"/>
      <c r="C157" s="246" t="s">
        <v>436</v>
      </c>
      <c r="D157" s="246" t="s">
        <v>172</v>
      </c>
      <c r="E157" s="247" t="s">
        <v>2920</v>
      </c>
      <c r="F157" s="248" t="s">
        <v>2921</v>
      </c>
      <c r="G157" s="249" t="s">
        <v>186</v>
      </c>
      <c r="H157" s="250">
        <v>1</v>
      </c>
      <c r="I157" s="251"/>
      <c r="J157" s="252">
        <f>ROUND(I157*H157,2)</f>
        <v>0</v>
      </c>
      <c r="K157" s="248" t="s">
        <v>1</v>
      </c>
      <c r="L157" s="45"/>
      <c r="M157" s="253" t="s">
        <v>1</v>
      </c>
      <c r="N157" s="254" t="s">
        <v>48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177</v>
      </c>
      <c r="AT157" s="257" t="s">
        <v>172</v>
      </c>
      <c r="AU157" s="257" t="s">
        <v>89</v>
      </c>
      <c r="AY157" s="18" t="s">
        <v>169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95</v>
      </c>
      <c r="BK157" s="258">
        <f>ROUND(I157*H157,2)</f>
        <v>0</v>
      </c>
      <c r="BL157" s="18" t="s">
        <v>177</v>
      </c>
      <c r="BM157" s="257" t="s">
        <v>679</v>
      </c>
    </row>
    <row r="158" spans="1:65" s="2" customFormat="1" ht="16.5" customHeight="1">
      <c r="A158" s="39"/>
      <c r="B158" s="40"/>
      <c r="C158" s="246" t="s">
        <v>445</v>
      </c>
      <c r="D158" s="246" t="s">
        <v>172</v>
      </c>
      <c r="E158" s="247" t="s">
        <v>2922</v>
      </c>
      <c r="F158" s="248" t="s">
        <v>2923</v>
      </c>
      <c r="G158" s="249" t="s">
        <v>186</v>
      </c>
      <c r="H158" s="250">
        <v>1</v>
      </c>
      <c r="I158" s="251"/>
      <c r="J158" s="252">
        <f>ROUND(I158*H158,2)</f>
        <v>0</v>
      </c>
      <c r="K158" s="248" t="s">
        <v>1</v>
      </c>
      <c r="L158" s="45"/>
      <c r="M158" s="253" t="s">
        <v>1</v>
      </c>
      <c r="N158" s="254" t="s">
        <v>48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177</v>
      </c>
      <c r="AT158" s="257" t="s">
        <v>172</v>
      </c>
      <c r="AU158" s="257" t="s">
        <v>89</v>
      </c>
      <c r="AY158" s="18" t="s">
        <v>169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95</v>
      </c>
      <c r="BK158" s="258">
        <f>ROUND(I158*H158,2)</f>
        <v>0</v>
      </c>
      <c r="BL158" s="18" t="s">
        <v>177</v>
      </c>
      <c r="BM158" s="257" t="s">
        <v>688</v>
      </c>
    </row>
    <row r="159" spans="1:63" s="12" customFormat="1" ht="25.9" customHeight="1">
      <c r="A159" s="12"/>
      <c r="B159" s="231"/>
      <c r="C159" s="232"/>
      <c r="D159" s="233" t="s">
        <v>81</v>
      </c>
      <c r="E159" s="234" t="s">
        <v>1962</v>
      </c>
      <c r="F159" s="234" t="s">
        <v>2924</v>
      </c>
      <c r="G159" s="232"/>
      <c r="H159" s="232"/>
      <c r="I159" s="235"/>
      <c r="J159" s="218">
        <f>BK159</f>
        <v>0</v>
      </c>
      <c r="K159" s="232"/>
      <c r="L159" s="236"/>
      <c r="M159" s="237"/>
      <c r="N159" s="238"/>
      <c r="O159" s="238"/>
      <c r="P159" s="239">
        <f>SUM(P160:P170)</f>
        <v>0</v>
      </c>
      <c r="Q159" s="238"/>
      <c r="R159" s="239">
        <f>SUM(R160:R170)</f>
        <v>0</v>
      </c>
      <c r="S159" s="238"/>
      <c r="T159" s="240">
        <f>SUM(T160:T170)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41" t="s">
        <v>89</v>
      </c>
      <c r="AT159" s="242" t="s">
        <v>81</v>
      </c>
      <c r="AU159" s="242" t="s">
        <v>82</v>
      </c>
      <c r="AY159" s="241" t="s">
        <v>169</v>
      </c>
      <c r="BK159" s="243">
        <f>SUM(BK160:BK170)</f>
        <v>0</v>
      </c>
    </row>
    <row r="160" spans="1:65" s="2" customFormat="1" ht="16.5" customHeight="1">
      <c r="A160" s="39"/>
      <c r="B160" s="40"/>
      <c r="C160" s="246" t="s">
        <v>453</v>
      </c>
      <c r="D160" s="246" t="s">
        <v>172</v>
      </c>
      <c r="E160" s="247" t="s">
        <v>2925</v>
      </c>
      <c r="F160" s="248" t="s">
        <v>2926</v>
      </c>
      <c r="G160" s="249" t="s">
        <v>175</v>
      </c>
      <c r="H160" s="250">
        <v>21</v>
      </c>
      <c r="I160" s="251"/>
      <c r="J160" s="252">
        <f>ROUND(I160*H160,2)</f>
        <v>0</v>
      </c>
      <c r="K160" s="248" t="s">
        <v>1</v>
      </c>
      <c r="L160" s="45"/>
      <c r="M160" s="253" t="s">
        <v>1</v>
      </c>
      <c r="N160" s="254" t="s">
        <v>48</v>
      </c>
      <c r="O160" s="92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177</v>
      </c>
      <c r="AT160" s="257" t="s">
        <v>172</v>
      </c>
      <c r="AU160" s="257" t="s">
        <v>89</v>
      </c>
      <c r="AY160" s="18" t="s">
        <v>169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95</v>
      </c>
      <c r="BK160" s="258">
        <f>ROUND(I160*H160,2)</f>
        <v>0</v>
      </c>
      <c r="BL160" s="18" t="s">
        <v>177</v>
      </c>
      <c r="BM160" s="257" t="s">
        <v>698</v>
      </c>
    </row>
    <row r="161" spans="1:65" s="2" customFormat="1" ht="16.5" customHeight="1">
      <c r="A161" s="39"/>
      <c r="B161" s="40"/>
      <c r="C161" s="246" t="s">
        <v>461</v>
      </c>
      <c r="D161" s="246" t="s">
        <v>172</v>
      </c>
      <c r="E161" s="247" t="s">
        <v>2927</v>
      </c>
      <c r="F161" s="248" t="s">
        <v>2928</v>
      </c>
      <c r="G161" s="249" t="s">
        <v>175</v>
      </c>
      <c r="H161" s="250">
        <v>47</v>
      </c>
      <c r="I161" s="251"/>
      <c r="J161" s="252">
        <f>ROUND(I161*H161,2)</f>
        <v>0</v>
      </c>
      <c r="K161" s="248" t="s">
        <v>1</v>
      </c>
      <c r="L161" s="45"/>
      <c r="M161" s="253" t="s">
        <v>1</v>
      </c>
      <c r="N161" s="254" t="s">
        <v>48</v>
      </c>
      <c r="O161" s="92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7" t="s">
        <v>177</v>
      </c>
      <c r="AT161" s="257" t="s">
        <v>172</v>
      </c>
      <c r="AU161" s="257" t="s">
        <v>89</v>
      </c>
      <c r="AY161" s="18" t="s">
        <v>169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8" t="s">
        <v>95</v>
      </c>
      <c r="BK161" s="258">
        <f>ROUND(I161*H161,2)</f>
        <v>0</v>
      </c>
      <c r="BL161" s="18" t="s">
        <v>177</v>
      </c>
      <c r="BM161" s="257" t="s">
        <v>708</v>
      </c>
    </row>
    <row r="162" spans="1:65" s="2" customFormat="1" ht="21.75" customHeight="1">
      <c r="A162" s="39"/>
      <c r="B162" s="40"/>
      <c r="C162" s="246" t="s">
        <v>467</v>
      </c>
      <c r="D162" s="246" t="s">
        <v>172</v>
      </c>
      <c r="E162" s="247" t="s">
        <v>2929</v>
      </c>
      <c r="F162" s="248" t="s">
        <v>2930</v>
      </c>
      <c r="G162" s="249" t="s">
        <v>175</v>
      </c>
      <c r="H162" s="250">
        <v>21</v>
      </c>
      <c r="I162" s="251"/>
      <c r="J162" s="252">
        <f>ROUND(I162*H162,2)</f>
        <v>0</v>
      </c>
      <c r="K162" s="248" t="s">
        <v>1</v>
      </c>
      <c r="L162" s="45"/>
      <c r="M162" s="253" t="s">
        <v>1</v>
      </c>
      <c r="N162" s="254" t="s">
        <v>48</v>
      </c>
      <c r="O162" s="92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7" t="s">
        <v>177</v>
      </c>
      <c r="AT162" s="257" t="s">
        <v>172</v>
      </c>
      <c r="AU162" s="257" t="s">
        <v>89</v>
      </c>
      <c r="AY162" s="18" t="s">
        <v>169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8" t="s">
        <v>95</v>
      </c>
      <c r="BK162" s="258">
        <f>ROUND(I162*H162,2)</f>
        <v>0</v>
      </c>
      <c r="BL162" s="18" t="s">
        <v>177</v>
      </c>
      <c r="BM162" s="257" t="s">
        <v>723</v>
      </c>
    </row>
    <row r="163" spans="1:65" s="2" customFormat="1" ht="21.75" customHeight="1">
      <c r="A163" s="39"/>
      <c r="B163" s="40"/>
      <c r="C163" s="246" t="s">
        <v>472</v>
      </c>
      <c r="D163" s="246" t="s">
        <v>172</v>
      </c>
      <c r="E163" s="247" t="s">
        <v>2931</v>
      </c>
      <c r="F163" s="248" t="s">
        <v>2932</v>
      </c>
      <c r="G163" s="249" t="s">
        <v>175</v>
      </c>
      <c r="H163" s="250">
        <v>27.5</v>
      </c>
      <c r="I163" s="251"/>
      <c r="J163" s="252">
        <f>ROUND(I163*H163,2)</f>
        <v>0</v>
      </c>
      <c r="K163" s="248" t="s">
        <v>1</v>
      </c>
      <c r="L163" s="45"/>
      <c r="M163" s="253" t="s">
        <v>1</v>
      </c>
      <c r="N163" s="254" t="s">
        <v>48</v>
      </c>
      <c r="O163" s="92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7" t="s">
        <v>177</v>
      </c>
      <c r="AT163" s="257" t="s">
        <v>172</v>
      </c>
      <c r="AU163" s="257" t="s">
        <v>89</v>
      </c>
      <c r="AY163" s="18" t="s">
        <v>169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8" t="s">
        <v>95</v>
      </c>
      <c r="BK163" s="258">
        <f>ROUND(I163*H163,2)</f>
        <v>0</v>
      </c>
      <c r="BL163" s="18" t="s">
        <v>177</v>
      </c>
      <c r="BM163" s="257" t="s">
        <v>734</v>
      </c>
    </row>
    <row r="164" spans="1:65" s="2" customFormat="1" ht="21.75" customHeight="1">
      <c r="A164" s="39"/>
      <c r="B164" s="40"/>
      <c r="C164" s="246" t="s">
        <v>478</v>
      </c>
      <c r="D164" s="246" t="s">
        <v>172</v>
      </c>
      <c r="E164" s="247" t="s">
        <v>2933</v>
      </c>
      <c r="F164" s="248" t="s">
        <v>2934</v>
      </c>
      <c r="G164" s="249" t="s">
        <v>175</v>
      </c>
      <c r="H164" s="250">
        <v>4</v>
      </c>
      <c r="I164" s="251"/>
      <c r="J164" s="252">
        <f>ROUND(I164*H164,2)</f>
        <v>0</v>
      </c>
      <c r="K164" s="248" t="s">
        <v>1</v>
      </c>
      <c r="L164" s="45"/>
      <c r="M164" s="253" t="s">
        <v>1</v>
      </c>
      <c r="N164" s="254" t="s">
        <v>48</v>
      </c>
      <c r="O164" s="92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7" t="s">
        <v>177</v>
      </c>
      <c r="AT164" s="257" t="s">
        <v>172</v>
      </c>
      <c r="AU164" s="257" t="s">
        <v>89</v>
      </c>
      <c r="AY164" s="18" t="s">
        <v>169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8" t="s">
        <v>95</v>
      </c>
      <c r="BK164" s="258">
        <f>ROUND(I164*H164,2)</f>
        <v>0</v>
      </c>
      <c r="BL164" s="18" t="s">
        <v>177</v>
      </c>
      <c r="BM164" s="257" t="s">
        <v>761</v>
      </c>
    </row>
    <row r="165" spans="1:65" s="2" customFormat="1" ht="16.5" customHeight="1">
      <c r="A165" s="39"/>
      <c r="B165" s="40"/>
      <c r="C165" s="246" t="s">
        <v>485</v>
      </c>
      <c r="D165" s="246" t="s">
        <v>172</v>
      </c>
      <c r="E165" s="247" t="s">
        <v>2935</v>
      </c>
      <c r="F165" s="248" t="s">
        <v>2936</v>
      </c>
      <c r="G165" s="249" t="s">
        <v>186</v>
      </c>
      <c r="H165" s="250">
        <v>10</v>
      </c>
      <c r="I165" s="251"/>
      <c r="J165" s="252">
        <f>ROUND(I165*H165,2)</f>
        <v>0</v>
      </c>
      <c r="K165" s="248" t="s">
        <v>1</v>
      </c>
      <c r="L165" s="45"/>
      <c r="M165" s="253" t="s">
        <v>1</v>
      </c>
      <c r="N165" s="254" t="s">
        <v>48</v>
      </c>
      <c r="O165" s="92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177</v>
      </c>
      <c r="AT165" s="257" t="s">
        <v>172</v>
      </c>
      <c r="AU165" s="257" t="s">
        <v>89</v>
      </c>
      <c r="AY165" s="18" t="s">
        <v>169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95</v>
      </c>
      <c r="BK165" s="258">
        <f>ROUND(I165*H165,2)</f>
        <v>0</v>
      </c>
      <c r="BL165" s="18" t="s">
        <v>177</v>
      </c>
      <c r="BM165" s="257" t="s">
        <v>771</v>
      </c>
    </row>
    <row r="166" spans="1:65" s="2" customFormat="1" ht="16.5" customHeight="1">
      <c r="A166" s="39"/>
      <c r="B166" s="40"/>
      <c r="C166" s="246" t="s">
        <v>496</v>
      </c>
      <c r="D166" s="246" t="s">
        <v>172</v>
      </c>
      <c r="E166" s="247" t="s">
        <v>2937</v>
      </c>
      <c r="F166" s="248" t="s">
        <v>2938</v>
      </c>
      <c r="G166" s="249" t="s">
        <v>186</v>
      </c>
      <c r="H166" s="250">
        <v>4</v>
      </c>
      <c r="I166" s="251"/>
      <c r="J166" s="252">
        <f>ROUND(I166*H166,2)</f>
        <v>0</v>
      </c>
      <c r="K166" s="248" t="s">
        <v>1</v>
      </c>
      <c r="L166" s="45"/>
      <c r="M166" s="253" t="s">
        <v>1</v>
      </c>
      <c r="N166" s="254" t="s">
        <v>48</v>
      </c>
      <c r="O166" s="92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7" t="s">
        <v>177</v>
      </c>
      <c r="AT166" s="257" t="s">
        <v>172</v>
      </c>
      <c r="AU166" s="257" t="s">
        <v>89</v>
      </c>
      <c r="AY166" s="18" t="s">
        <v>169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8" t="s">
        <v>95</v>
      </c>
      <c r="BK166" s="258">
        <f>ROUND(I166*H166,2)</f>
        <v>0</v>
      </c>
      <c r="BL166" s="18" t="s">
        <v>177</v>
      </c>
      <c r="BM166" s="257" t="s">
        <v>779</v>
      </c>
    </row>
    <row r="167" spans="1:65" s="2" customFormat="1" ht="16.5" customHeight="1">
      <c r="A167" s="39"/>
      <c r="B167" s="40"/>
      <c r="C167" s="246" t="s">
        <v>502</v>
      </c>
      <c r="D167" s="246" t="s">
        <v>172</v>
      </c>
      <c r="E167" s="247" t="s">
        <v>2939</v>
      </c>
      <c r="F167" s="248" t="s">
        <v>2940</v>
      </c>
      <c r="G167" s="249" t="s">
        <v>175</v>
      </c>
      <c r="H167" s="250">
        <v>21.315</v>
      </c>
      <c r="I167" s="251"/>
      <c r="J167" s="252">
        <f>ROUND(I167*H167,2)</f>
        <v>0</v>
      </c>
      <c r="K167" s="248" t="s">
        <v>1</v>
      </c>
      <c r="L167" s="45"/>
      <c r="M167" s="253" t="s">
        <v>1</v>
      </c>
      <c r="N167" s="254" t="s">
        <v>48</v>
      </c>
      <c r="O167" s="92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177</v>
      </c>
      <c r="AT167" s="257" t="s">
        <v>172</v>
      </c>
      <c r="AU167" s="257" t="s">
        <v>89</v>
      </c>
      <c r="AY167" s="18" t="s">
        <v>169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95</v>
      </c>
      <c r="BK167" s="258">
        <f>ROUND(I167*H167,2)</f>
        <v>0</v>
      </c>
      <c r="BL167" s="18" t="s">
        <v>177</v>
      </c>
      <c r="BM167" s="257" t="s">
        <v>791</v>
      </c>
    </row>
    <row r="168" spans="1:65" s="2" customFormat="1" ht="16.5" customHeight="1">
      <c r="A168" s="39"/>
      <c r="B168" s="40"/>
      <c r="C168" s="246" t="s">
        <v>508</v>
      </c>
      <c r="D168" s="246" t="s">
        <v>172</v>
      </c>
      <c r="E168" s="247" t="s">
        <v>2941</v>
      </c>
      <c r="F168" s="248" t="s">
        <v>2942</v>
      </c>
      <c r="G168" s="249" t="s">
        <v>175</v>
      </c>
      <c r="H168" s="250">
        <v>47.705</v>
      </c>
      <c r="I168" s="251"/>
      <c r="J168" s="252">
        <f>ROUND(I168*H168,2)</f>
        <v>0</v>
      </c>
      <c r="K168" s="248" t="s">
        <v>1</v>
      </c>
      <c r="L168" s="45"/>
      <c r="M168" s="253" t="s">
        <v>1</v>
      </c>
      <c r="N168" s="254" t="s">
        <v>48</v>
      </c>
      <c r="O168" s="92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177</v>
      </c>
      <c r="AT168" s="257" t="s">
        <v>172</v>
      </c>
      <c r="AU168" s="257" t="s">
        <v>89</v>
      </c>
      <c r="AY168" s="18" t="s">
        <v>169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95</v>
      </c>
      <c r="BK168" s="258">
        <f>ROUND(I168*H168,2)</f>
        <v>0</v>
      </c>
      <c r="BL168" s="18" t="s">
        <v>177</v>
      </c>
      <c r="BM168" s="257" t="s">
        <v>800</v>
      </c>
    </row>
    <row r="169" spans="1:65" s="2" customFormat="1" ht="16.5" customHeight="1">
      <c r="A169" s="39"/>
      <c r="B169" s="40"/>
      <c r="C169" s="246" t="s">
        <v>514</v>
      </c>
      <c r="D169" s="246" t="s">
        <v>172</v>
      </c>
      <c r="E169" s="247" t="s">
        <v>2943</v>
      </c>
      <c r="F169" s="248" t="s">
        <v>2944</v>
      </c>
      <c r="G169" s="249" t="s">
        <v>186</v>
      </c>
      <c r="H169" s="250">
        <v>10</v>
      </c>
      <c r="I169" s="251"/>
      <c r="J169" s="252">
        <f>ROUND(I169*H169,2)</f>
        <v>0</v>
      </c>
      <c r="K169" s="248" t="s">
        <v>1</v>
      </c>
      <c r="L169" s="45"/>
      <c r="M169" s="253" t="s">
        <v>1</v>
      </c>
      <c r="N169" s="254" t="s">
        <v>48</v>
      </c>
      <c r="O169" s="92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7" t="s">
        <v>177</v>
      </c>
      <c r="AT169" s="257" t="s">
        <v>172</v>
      </c>
      <c r="AU169" s="257" t="s">
        <v>89</v>
      </c>
      <c r="AY169" s="18" t="s">
        <v>169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8" t="s">
        <v>95</v>
      </c>
      <c r="BK169" s="258">
        <f>ROUND(I169*H169,2)</f>
        <v>0</v>
      </c>
      <c r="BL169" s="18" t="s">
        <v>177</v>
      </c>
      <c r="BM169" s="257" t="s">
        <v>808</v>
      </c>
    </row>
    <row r="170" spans="1:65" s="2" customFormat="1" ht="16.5" customHeight="1">
      <c r="A170" s="39"/>
      <c r="B170" s="40"/>
      <c r="C170" s="246" t="s">
        <v>519</v>
      </c>
      <c r="D170" s="246" t="s">
        <v>172</v>
      </c>
      <c r="E170" s="247" t="s">
        <v>2945</v>
      </c>
      <c r="F170" s="248" t="s">
        <v>2946</v>
      </c>
      <c r="G170" s="249" t="s">
        <v>186</v>
      </c>
      <c r="H170" s="250">
        <v>4</v>
      </c>
      <c r="I170" s="251"/>
      <c r="J170" s="252">
        <f>ROUND(I170*H170,2)</f>
        <v>0</v>
      </c>
      <c r="K170" s="248" t="s">
        <v>1</v>
      </c>
      <c r="L170" s="45"/>
      <c r="M170" s="253" t="s">
        <v>1</v>
      </c>
      <c r="N170" s="254" t="s">
        <v>48</v>
      </c>
      <c r="O170" s="92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7" t="s">
        <v>177</v>
      </c>
      <c r="AT170" s="257" t="s">
        <v>172</v>
      </c>
      <c r="AU170" s="257" t="s">
        <v>89</v>
      </c>
      <c r="AY170" s="18" t="s">
        <v>169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95</v>
      </c>
      <c r="BK170" s="258">
        <f>ROUND(I170*H170,2)</f>
        <v>0</v>
      </c>
      <c r="BL170" s="18" t="s">
        <v>177</v>
      </c>
      <c r="BM170" s="257" t="s">
        <v>824</v>
      </c>
    </row>
    <row r="171" spans="1:63" s="12" customFormat="1" ht="25.9" customHeight="1">
      <c r="A171" s="12"/>
      <c r="B171" s="231"/>
      <c r="C171" s="232"/>
      <c r="D171" s="233" t="s">
        <v>81</v>
      </c>
      <c r="E171" s="234" t="s">
        <v>1981</v>
      </c>
      <c r="F171" s="234" t="s">
        <v>2947</v>
      </c>
      <c r="G171" s="232"/>
      <c r="H171" s="232"/>
      <c r="I171" s="235"/>
      <c r="J171" s="218">
        <f>BK171</f>
        <v>0</v>
      </c>
      <c r="K171" s="232"/>
      <c r="L171" s="236"/>
      <c r="M171" s="237"/>
      <c r="N171" s="238"/>
      <c r="O171" s="238"/>
      <c r="P171" s="239">
        <f>SUM(P172:P183)</f>
        <v>0</v>
      </c>
      <c r="Q171" s="238"/>
      <c r="R171" s="239">
        <f>SUM(R172:R183)</f>
        <v>0</v>
      </c>
      <c r="S171" s="238"/>
      <c r="T171" s="240">
        <f>SUM(T172:T183)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1" t="s">
        <v>89</v>
      </c>
      <c r="AT171" s="242" t="s">
        <v>81</v>
      </c>
      <c r="AU171" s="242" t="s">
        <v>82</v>
      </c>
      <c r="AY171" s="241" t="s">
        <v>169</v>
      </c>
      <c r="BK171" s="243">
        <f>SUM(BK172:BK183)</f>
        <v>0</v>
      </c>
    </row>
    <row r="172" spans="1:65" s="2" customFormat="1" ht="16.5" customHeight="1">
      <c r="A172" s="39"/>
      <c r="B172" s="40"/>
      <c r="C172" s="246" t="s">
        <v>524</v>
      </c>
      <c r="D172" s="246" t="s">
        <v>172</v>
      </c>
      <c r="E172" s="247" t="s">
        <v>2948</v>
      </c>
      <c r="F172" s="248" t="s">
        <v>2949</v>
      </c>
      <c r="G172" s="249" t="s">
        <v>175</v>
      </c>
      <c r="H172" s="250">
        <v>55</v>
      </c>
      <c r="I172" s="251"/>
      <c r="J172" s="252">
        <f>ROUND(I172*H172,2)</f>
        <v>0</v>
      </c>
      <c r="K172" s="248" t="s">
        <v>1</v>
      </c>
      <c r="L172" s="45"/>
      <c r="M172" s="253" t="s">
        <v>1</v>
      </c>
      <c r="N172" s="254" t="s">
        <v>48</v>
      </c>
      <c r="O172" s="92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7" t="s">
        <v>177</v>
      </c>
      <c r="AT172" s="257" t="s">
        <v>172</v>
      </c>
      <c r="AU172" s="257" t="s">
        <v>89</v>
      </c>
      <c r="AY172" s="18" t="s">
        <v>169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95</v>
      </c>
      <c r="BK172" s="258">
        <f>ROUND(I172*H172,2)</f>
        <v>0</v>
      </c>
      <c r="BL172" s="18" t="s">
        <v>177</v>
      </c>
      <c r="BM172" s="257" t="s">
        <v>835</v>
      </c>
    </row>
    <row r="173" spans="1:65" s="2" customFormat="1" ht="16.5" customHeight="1">
      <c r="A173" s="39"/>
      <c r="B173" s="40"/>
      <c r="C173" s="246" t="s">
        <v>581</v>
      </c>
      <c r="D173" s="246" t="s">
        <v>172</v>
      </c>
      <c r="E173" s="247" t="s">
        <v>2950</v>
      </c>
      <c r="F173" s="248" t="s">
        <v>2951</v>
      </c>
      <c r="G173" s="249" t="s">
        <v>175</v>
      </c>
      <c r="H173" s="250">
        <v>27</v>
      </c>
      <c r="I173" s="251"/>
      <c r="J173" s="252">
        <f>ROUND(I173*H173,2)</f>
        <v>0</v>
      </c>
      <c r="K173" s="248" t="s">
        <v>1</v>
      </c>
      <c r="L173" s="45"/>
      <c r="M173" s="253" t="s">
        <v>1</v>
      </c>
      <c r="N173" s="254" t="s">
        <v>48</v>
      </c>
      <c r="O173" s="92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7" t="s">
        <v>177</v>
      </c>
      <c r="AT173" s="257" t="s">
        <v>172</v>
      </c>
      <c r="AU173" s="257" t="s">
        <v>89</v>
      </c>
      <c r="AY173" s="18" t="s">
        <v>169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8" t="s">
        <v>95</v>
      </c>
      <c r="BK173" s="258">
        <f>ROUND(I173*H173,2)</f>
        <v>0</v>
      </c>
      <c r="BL173" s="18" t="s">
        <v>177</v>
      </c>
      <c r="BM173" s="257" t="s">
        <v>844</v>
      </c>
    </row>
    <row r="174" spans="1:65" s="2" customFormat="1" ht="16.5" customHeight="1">
      <c r="A174" s="39"/>
      <c r="B174" s="40"/>
      <c r="C174" s="246" t="s">
        <v>597</v>
      </c>
      <c r="D174" s="246" t="s">
        <v>172</v>
      </c>
      <c r="E174" s="247" t="s">
        <v>2952</v>
      </c>
      <c r="F174" s="248" t="s">
        <v>2953</v>
      </c>
      <c r="G174" s="249" t="s">
        <v>175</v>
      </c>
      <c r="H174" s="250">
        <v>19</v>
      </c>
      <c r="I174" s="251"/>
      <c r="J174" s="252">
        <f>ROUND(I174*H174,2)</f>
        <v>0</v>
      </c>
      <c r="K174" s="248" t="s">
        <v>1</v>
      </c>
      <c r="L174" s="45"/>
      <c r="M174" s="253" t="s">
        <v>1</v>
      </c>
      <c r="N174" s="254" t="s">
        <v>48</v>
      </c>
      <c r="O174" s="92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7" t="s">
        <v>177</v>
      </c>
      <c r="AT174" s="257" t="s">
        <v>172</v>
      </c>
      <c r="AU174" s="257" t="s">
        <v>89</v>
      </c>
      <c r="AY174" s="18" t="s">
        <v>169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95</v>
      </c>
      <c r="BK174" s="258">
        <f>ROUND(I174*H174,2)</f>
        <v>0</v>
      </c>
      <c r="BL174" s="18" t="s">
        <v>177</v>
      </c>
      <c r="BM174" s="257" t="s">
        <v>852</v>
      </c>
    </row>
    <row r="175" spans="1:65" s="2" customFormat="1" ht="16.5" customHeight="1">
      <c r="A175" s="39"/>
      <c r="B175" s="40"/>
      <c r="C175" s="246" t="s">
        <v>601</v>
      </c>
      <c r="D175" s="246" t="s">
        <v>172</v>
      </c>
      <c r="E175" s="247" t="s">
        <v>2954</v>
      </c>
      <c r="F175" s="248" t="s">
        <v>2955</v>
      </c>
      <c r="G175" s="249" t="s">
        <v>175</v>
      </c>
      <c r="H175" s="250">
        <v>5.5</v>
      </c>
      <c r="I175" s="251"/>
      <c r="J175" s="252">
        <f>ROUND(I175*H175,2)</f>
        <v>0</v>
      </c>
      <c r="K175" s="248" t="s">
        <v>1</v>
      </c>
      <c r="L175" s="45"/>
      <c r="M175" s="253" t="s">
        <v>1</v>
      </c>
      <c r="N175" s="254" t="s">
        <v>48</v>
      </c>
      <c r="O175" s="92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7" t="s">
        <v>177</v>
      </c>
      <c r="AT175" s="257" t="s">
        <v>172</v>
      </c>
      <c r="AU175" s="257" t="s">
        <v>89</v>
      </c>
      <c r="AY175" s="18" t="s">
        <v>169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8" t="s">
        <v>95</v>
      </c>
      <c r="BK175" s="258">
        <f>ROUND(I175*H175,2)</f>
        <v>0</v>
      </c>
      <c r="BL175" s="18" t="s">
        <v>177</v>
      </c>
      <c r="BM175" s="257" t="s">
        <v>866</v>
      </c>
    </row>
    <row r="176" spans="1:65" s="2" customFormat="1" ht="16.5" customHeight="1">
      <c r="A176" s="39"/>
      <c r="B176" s="40"/>
      <c r="C176" s="246" t="s">
        <v>609</v>
      </c>
      <c r="D176" s="246" t="s">
        <v>172</v>
      </c>
      <c r="E176" s="247" t="s">
        <v>2956</v>
      </c>
      <c r="F176" s="248" t="s">
        <v>2957</v>
      </c>
      <c r="G176" s="249" t="s">
        <v>175</v>
      </c>
      <c r="H176" s="250">
        <v>51.5</v>
      </c>
      <c r="I176" s="251"/>
      <c r="J176" s="252">
        <f>ROUND(I176*H176,2)</f>
        <v>0</v>
      </c>
      <c r="K176" s="248" t="s">
        <v>1</v>
      </c>
      <c r="L176" s="45"/>
      <c r="M176" s="253" t="s">
        <v>1</v>
      </c>
      <c r="N176" s="254" t="s">
        <v>48</v>
      </c>
      <c r="O176" s="92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177</v>
      </c>
      <c r="AT176" s="257" t="s">
        <v>172</v>
      </c>
      <c r="AU176" s="257" t="s">
        <v>89</v>
      </c>
      <c r="AY176" s="18" t="s">
        <v>169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95</v>
      </c>
      <c r="BK176" s="258">
        <f>ROUND(I176*H176,2)</f>
        <v>0</v>
      </c>
      <c r="BL176" s="18" t="s">
        <v>177</v>
      </c>
      <c r="BM176" s="257" t="s">
        <v>878</v>
      </c>
    </row>
    <row r="177" spans="1:51" s="14" customFormat="1" ht="12">
      <c r="A177" s="14"/>
      <c r="B177" s="270"/>
      <c r="C177" s="271"/>
      <c r="D177" s="261" t="s">
        <v>179</v>
      </c>
      <c r="E177" s="272" t="s">
        <v>1</v>
      </c>
      <c r="F177" s="273" t="s">
        <v>2958</v>
      </c>
      <c r="G177" s="271"/>
      <c r="H177" s="274">
        <v>51.5</v>
      </c>
      <c r="I177" s="275"/>
      <c r="J177" s="271"/>
      <c r="K177" s="271"/>
      <c r="L177" s="276"/>
      <c r="M177" s="277"/>
      <c r="N177" s="278"/>
      <c r="O177" s="278"/>
      <c r="P177" s="278"/>
      <c r="Q177" s="278"/>
      <c r="R177" s="278"/>
      <c r="S177" s="278"/>
      <c r="T177" s="27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0" t="s">
        <v>179</v>
      </c>
      <c r="AU177" s="280" t="s">
        <v>89</v>
      </c>
      <c r="AV177" s="14" t="s">
        <v>95</v>
      </c>
      <c r="AW177" s="14" t="s">
        <v>35</v>
      </c>
      <c r="AX177" s="14" t="s">
        <v>82</v>
      </c>
      <c r="AY177" s="280" t="s">
        <v>169</v>
      </c>
    </row>
    <row r="178" spans="1:51" s="15" customFormat="1" ht="12">
      <c r="A178" s="15"/>
      <c r="B178" s="281"/>
      <c r="C178" s="282"/>
      <c r="D178" s="261" t="s">
        <v>179</v>
      </c>
      <c r="E178" s="283" t="s">
        <v>1</v>
      </c>
      <c r="F178" s="284" t="s">
        <v>183</v>
      </c>
      <c r="G178" s="282"/>
      <c r="H178" s="285">
        <v>51.5</v>
      </c>
      <c r="I178" s="286"/>
      <c r="J178" s="282"/>
      <c r="K178" s="282"/>
      <c r="L178" s="287"/>
      <c r="M178" s="288"/>
      <c r="N178" s="289"/>
      <c r="O178" s="289"/>
      <c r="P178" s="289"/>
      <c r="Q178" s="289"/>
      <c r="R178" s="289"/>
      <c r="S178" s="289"/>
      <c r="T178" s="29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1" t="s">
        <v>179</v>
      </c>
      <c r="AU178" s="291" t="s">
        <v>89</v>
      </c>
      <c r="AV178" s="15" t="s">
        <v>177</v>
      </c>
      <c r="AW178" s="15" t="s">
        <v>35</v>
      </c>
      <c r="AX178" s="15" t="s">
        <v>89</v>
      </c>
      <c r="AY178" s="291" t="s">
        <v>169</v>
      </c>
    </row>
    <row r="179" spans="1:65" s="2" customFormat="1" ht="16.5" customHeight="1">
      <c r="A179" s="39"/>
      <c r="B179" s="40"/>
      <c r="C179" s="246" t="s">
        <v>613</v>
      </c>
      <c r="D179" s="246" t="s">
        <v>172</v>
      </c>
      <c r="E179" s="247" t="s">
        <v>2959</v>
      </c>
      <c r="F179" s="248" t="s">
        <v>2960</v>
      </c>
      <c r="G179" s="249" t="s">
        <v>175</v>
      </c>
      <c r="H179" s="250">
        <v>43</v>
      </c>
      <c r="I179" s="251"/>
      <c r="J179" s="252">
        <f>ROUND(I179*H179,2)</f>
        <v>0</v>
      </c>
      <c r="K179" s="248" t="s">
        <v>1</v>
      </c>
      <c r="L179" s="45"/>
      <c r="M179" s="253" t="s">
        <v>1</v>
      </c>
      <c r="N179" s="254" t="s">
        <v>48</v>
      </c>
      <c r="O179" s="92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7" t="s">
        <v>177</v>
      </c>
      <c r="AT179" s="257" t="s">
        <v>172</v>
      </c>
      <c r="AU179" s="257" t="s">
        <v>89</v>
      </c>
      <c r="AY179" s="18" t="s">
        <v>169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8" t="s">
        <v>95</v>
      </c>
      <c r="BK179" s="258">
        <f>ROUND(I179*H179,2)</f>
        <v>0</v>
      </c>
      <c r="BL179" s="18" t="s">
        <v>177</v>
      </c>
      <c r="BM179" s="257" t="s">
        <v>889</v>
      </c>
    </row>
    <row r="180" spans="1:65" s="2" customFormat="1" ht="16.5" customHeight="1">
      <c r="A180" s="39"/>
      <c r="B180" s="40"/>
      <c r="C180" s="246" t="s">
        <v>620</v>
      </c>
      <c r="D180" s="246" t="s">
        <v>172</v>
      </c>
      <c r="E180" s="247" t="s">
        <v>2961</v>
      </c>
      <c r="F180" s="248" t="s">
        <v>2962</v>
      </c>
      <c r="G180" s="249" t="s">
        <v>2082</v>
      </c>
      <c r="H180" s="250">
        <v>12</v>
      </c>
      <c r="I180" s="251"/>
      <c r="J180" s="252">
        <f>ROUND(I180*H180,2)</f>
        <v>0</v>
      </c>
      <c r="K180" s="248" t="s">
        <v>1</v>
      </c>
      <c r="L180" s="45"/>
      <c r="M180" s="253" t="s">
        <v>1</v>
      </c>
      <c r="N180" s="254" t="s">
        <v>48</v>
      </c>
      <c r="O180" s="92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7" t="s">
        <v>177</v>
      </c>
      <c r="AT180" s="257" t="s">
        <v>172</v>
      </c>
      <c r="AU180" s="257" t="s">
        <v>89</v>
      </c>
      <c r="AY180" s="18" t="s">
        <v>169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8" t="s">
        <v>95</v>
      </c>
      <c r="BK180" s="258">
        <f>ROUND(I180*H180,2)</f>
        <v>0</v>
      </c>
      <c r="BL180" s="18" t="s">
        <v>177</v>
      </c>
      <c r="BM180" s="257" t="s">
        <v>900</v>
      </c>
    </row>
    <row r="181" spans="1:65" s="2" customFormat="1" ht="21.75" customHeight="1">
      <c r="A181" s="39"/>
      <c r="B181" s="40"/>
      <c r="C181" s="246" t="s">
        <v>625</v>
      </c>
      <c r="D181" s="246" t="s">
        <v>172</v>
      </c>
      <c r="E181" s="247" t="s">
        <v>2963</v>
      </c>
      <c r="F181" s="248" t="s">
        <v>2964</v>
      </c>
      <c r="G181" s="249" t="s">
        <v>175</v>
      </c>
      <c r="H181" s="250">
        <v>27.405</v>
      </c>
      <c r="I181" s="251"/>
      <c r="J181" s="252">
        <f>ROUND(I181*H181,2)</f>
        <v>0</v>
      </c>
      <c r="K181" s="248" t="s">
        <v>1</v>
      </c>
      <c r="L181" s="45"/>
      <c r="M181" s="253" t="s">
        <v>1</v>
      </c>
      <c r="N181" s="254" t="s">
        <v>48</v>
      </c>
      <c r="O181" s="92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7" t="s">
        <v>177</v>
      </c>
      <c r="AT181" s="257" t="s">
        <v>172</v>
      </c>
      <c r="AU181" s="257" t="s">
        <v>89</v>
      </c>
      <c r="AY181" s="18" t="s">
        <v>169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8" t="s">
        <v>95</v>
      </c>
      <c r="BK181" s="258">
        <f>ROUND(I181*H181,2)</f>
        <v>0</v>
      </c>
      <c r="BL181" s="18" t="s">
        <v>177</v>
      </c>
      <c r="BM181" s="257" t="s">
        <v>910</v>
      </c>
    </row>
    <row r="182" spans="1:65" s="2" customFormat="1" ht="21.75" customHeight="1">
      <c r="A182" s="39"/>
      <c r="B182" s="40"/>
      <c r="C182" s="246" t="s">
        <v>632</v>
      </c>
      <c r="D182" s="246" t="s">
        <v>172</v>
      </c>
      <c r="E182" s="247" t="s">
        <v>2965</v>
      </c>
      <c r="F182" s="248" t="s">
        <v>2966</v>
      </c>
      <c r="G182" s="249" t="s">
        <v>175</v>
      </c>
      <c r="H182" s="250">
        <v>19.285</v>
      </c>
      <c r="I182" s="251"/>
      <c r="J182" s="252">
        <f>ROUND(I182*H182,2)</f>
        <v>0</v>
      </c>
      <c r="K182" s="248" t="s">
        <v>1</v>
      </c>
      <c r="L182" s="45"/>
      <c r="M182" s="253" t="s">
        <v>1</v>
      </c>
      <c r="N182" s="254" t="s">
        <v>48</v>
      </c>
      <c r="O182" s="92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7" t="s">
        <v>177</v>
      </c>
      <c r="AT182" s="257" t="s">
        <v>172</v>
      </c>
      <c r="AU182" s="257" t="s">
        <v>89</v>
      </c>
      <c r="AY182" s="18" t="s">
        <v>169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8" t="s">
        <v>95</v>
      </c>
      <c r="BK182" s="258">
        <f>ROUND(I182*H182,2)</f>
        <v>0</v>
      </c>
      <c r="BL182" s="18" t="s">
        <v>177</v>
      </c>
      <c r="BM182" s="257" t="s">
        <v>920</v>
      </c>
    </row>
    <row r="183" spans="1:65" s="2" customFormat="1" ht="21.75" customHeight="1">
      <c r="A183" s="39"/>
      <c r="B183" s="40"/>
      <c r="C183" s="246" t="s">
        <v>646</v>
      </c>
      <c r="D183" s="246" t="s">
        <v>172</v>
      </c>
      <c r="E183" s="247" t="s">
        <v>2967</v>
      </c>
      <c r="F183" s="248" t="s">
        <v>2968</v>
      </c>
      <c r="G183" s="249" t="s">
        <v>175</v>
      </c>
      <c r="H183" s="250">
        <v>5.583</v>
      </c>
      <c r="I183" s="251"/>
      <c r="J183" s="252">
        <f>ROUND(I183*H183,2)</f>
        <v>0</v>
      </c>
      <c r="K183" s="248" t="s">
        <v>1</v>
      </c>
      <c r="L183" s="45"/>
      <c r="M183" s="253" t="s">
        <v>1</v>
      </c>
      <c r="N183" s="254" t="s">
        <v>48</v>
      </c>
      <c r="O183" s="92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7" t="s">
        <v>177</v>
      </c>
      <c r="AT183" s="257" t="s">
        <v>172</v>
      </c>
      <c r="AU183" s="257" t="s">
        <v>89</v>
      </c>
      <c r="AY183" s="18" t="s">
        <v>169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8" t="s">
        <v>95</v>
      </c>
      <c r="BK183" s="258">
        <f>ROUND(I183*H183,2)</f>
        <v>0</v>
      </c>
      <c r="BL183" s="18" t="s">
        <v>177</v>
      </c>
      <c r="BM183" s="257" t="s">
        <v>931</v>
      </c>
    </row>
    <row r="184" spans="1:63" s="12" customFormat="1" ht="25.9" customHeight="1">
      <c r="A184" s="12"/>
      <c r="B184" s="231"/>
      <c r="C184" s="232"/>
      <c r="D184" s="233" t="s">
        <v>81</v>
      </c>
      <c r="E184" s="234" t="s">
        <v>2000</v>
      </c>
      <c r="F184" s="234" t="s">
        <v>2969</v>
      </c>
      <c r="G184" s="232"/>
      <c r="H184" s="232"/>
      <c r="I184" s="235"/>
      <c r="J184" s="218">
        <f>BK184</f>
        <v>0</v>
      </c>
      <c r="K184" s="232"/>
      <c r="L184" s="236"/>
      <c r="M184" s="237"/>
      <c r="N184" s="238"/>
      <c r="O184" s="238"/>
      <c r="P184" s="239">
        <f>SUM(P185:P210)</f>
        <v>0</v>
      </c>
      <c r="Q184" s="238"/>
      <c r="R184" s="239">
        <f>SUM(R185:R210)</f>
        <v>0</v>
      </c>
      <c r="S184" s="238"/>
      <c r="T184" s="240">
        <f>SUM(T185:T210)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1" t="s">
        <v>89</v>
      </c>
      <c r="AT184" s="242" t="s">
        <v>81</v>
      </c>
      <c r="AU184" s="242" t="s">
        <v>82</v>
      </c>
      <c r="AY184" s="241" t="s">
        <v>169</v>
      </c>
      <c r="BK184" s="243">
        <f>SUM(BK185:BK210)</f>
        <v>0</v>
      </c>
    </row>
    <row r="185" spans="1:65" s="2" customFormat="1" ht="16.5" customHeight="1">
      <c r="A185" s="39"/>
      <c r="B185" s="40"/>
      <c r="C185" s="246" t="s">
        <v>651</v>
      </c>
      <c r="D185" s="246" t="s">
        <v>172</v>
      </c>
      <c r="E185" s="247" t="s">
        <v>2970</v>
      </c>
      <c r="F185" s="248" t="s">
        <v>2971</v>
      </c>
      <c r="G185" s="249" t="s">
        <v>186</v>
      </c>
      <c r="H185" s="250">
        <v>101</v>
      </c>
      <c r="I185" s="251"/>
      <c r="J185" s="252">
        <f>ROUND(I185*H185,2)</f>
        <v>0</v>
      </c>
      <c r="K185" s="248" t="s">
        <v>1</v>
      </c>
      <c r="L185" s="45"/>
      <c r="M185" s="253" t="s">
        <v>1</v>
      </c>
      <c r="N185" s="254" t="s">
        <v>48</v>
      </c>
      <c r="O185" s="92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7" t="s">
        <v>177</v>
      </c>
      <c r="AT185" s="257" t="s">
        <v>172</v>
      </c>
      <c r="AU185" s="257" t="s">
        <v>89</v>
      </c>
      <c r="AY185" s="18" t="s">
        <v>169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8" t="s">
        <v>95</v>
      </c>
      <c r="BK185" s="258">
        <f>ROUND(I185*H185,2)</f>
        <v>0</v>
      </c>
      <c r="BL185" s="18" t="s">
        <v>177</v>
      </c>
      <c r="BM185" s="257" t="s">
        <v>940</v>
      </c>
    </row>
    <row r="186" spans="1:65" s="2" customFormat="1" ht="16.5" customHeight="1">
      <c r="A186" s="39"/>
      <c r="B186" s="40"/>
      <c r="C186" s="246" t="s">
        <v>658</v>
      </c>
      <c r="D186" s="246" t="s">
        <v>172</v>
      </c>
      <c r="E186" s="247" t="s">
        <v>2972</v>
      </c>
      <c r="F186" s="248" t="s">
        <v>2973</v>
      </c>
      <c r="G186" s="249" t="s">
        <v>186</v>
      </c>
      <c r="H186" s="250">
        <v>11</v>
      </c>
      <c r="I186" s="251"/>
      <c r="J186" s="252">
        <f>ROUND(I186*H186,2)</f>
        <v>0</v>
      </c>
      <c r="K186" s="248" t="s">
        <v>1</v>
      </c>
      <c r="L186" s="45"/>
      <c r="M186" s="253" t="s">
        <v>1</v>
      </c>
      <c r="N186" s="254" t="s">
        <v>48</v>
      </c>
      <c r="O186" s="92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7" t="s">
        <v>177</v>
      </c>
      <c r="AT186" s="257" t="s">
        <v>172</v>
      </c>
      <c r="AU186" s="257" t="s">
        <v>89</v>
      </c>
      <c r="AY186" s="18" t="s">
        <v>169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8" t="s">
        <v>95</v>
      </c>
      <c r="BK186" s="258">
        <f>ROUND(I186*H186,2)</f>
        <v>0</v>
      </c>
      <c r="BL186" s="18" t="s">
        <v>177</v>
      </c>
      <c r="BM186" s="257" t="s">
        <v>950</v>
      </c>
    </row>
    <row r="187" spans="1:65" s="2" customFormat="1" ht="21.75" customHeight="1">
      <c r="A187" s="39"/>
      <c r="B187" s="40"/>
      <c r="C187" s="246" t="s">
        <v>664</v>
      </c>
      <c r="D187" s="246" t="s">
        <v>172</v>
      </c>
      <c r="E187" s="247" t="s">
        <v>2974</v>
      </c>
      <c r="F187" s="248" t="s">
        <v>2975</v>
      </c>
      <c r="G187" s="249" t="s">
        <v>186</v>
      </c>
      <c r="H187" s="250">
        <v>4</v>
      </c>
      <c r="I187" s="251"/>
      <c r="J187" s="252">
        <f>ROUND(I187*H187,2)</f>
        <v>0</v>
      </c>
      <c r="K187" s="248" t="s">
        <v>1</v>
      </c>
      <c r="L187" s="45"/>
      <c r="M187" s="253" t="s">
        <v>1</v>
      </c>
      <c r="N187" s="254" t="s">
        <v>48</v>
      </c>
      <c r="O187" s="92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7" t="s">
        <v>177</v>
      </c>
      <c r="AT187" s="257" t="s">
        <v>172</v>
      </c>
      <c r="AU187" s="257" t="s">
        <v>89</v>
      </c>
      <c r="AY187" s="18" t="s">
        <v>169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8" t="s">
        <v>95</v>
      </c>
      <c r="BK187" s="258">
        <f>ROUND(I187*H187,2)</f>
        <v>0</v>
      </c>
      <c r="BL187" s="18" t="s">
        <v>177</v>
      </c>
      <c r="BM187" s="257" t="s">
        <v>960</v>
      </c>
    </row>
    <row r="188" spans="1:65" s="2" customFormat="1" ht="16.5" customHeight="1">
      <c r="A188" s="39"/>
      <c r="B188" s="40"/>
      <c r="C188" s="246" t="s">
        <v>668</v>
      </c>
      <c r="D188" s="246" t="s">
        <v>172</v>
      </c>
      <c r="E188" s="247" t="s">
        <v>2976</v>
      </c>
      <c r="F188" s="248" t="s">
        <v>2977</v>
      </c>
      <c r="G188" s="249" t="s">
        <v>186</v>
      </c>
      <c r="H188" s="250">
        <v>4</v>
      </c>
      <c r="I188" s="251"/>
      <c r="J188" s="252">
        <f>ROUND(I188*H188,2)</f>
        <v>0</v>
      </c>
      <c r="K188" s="248" t="s">
        <v>1</v>
      </c>
      <c r="L188" s="45"/>
      <c r="M188" s="253" t="s">
        <v>1</v>
      </c>
      <c r="N188" s="254" t="s">
        <v>48</v>
      </c>
      <c r="O188" s="92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7" t="s">
        <v>177</v>
      </c>
      <c r="AT188" s="257" t="s">
        <v>172</v>
      </c>
      <c r="AU188" s="257" t="s">
        <v>89</v>
      </c>
      <c r="AY188" s="18" t="s">
        <v>169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8" t="s">
        <v>95</v>
      </c>
      <c r="BK188" s="258">
        <f>ROUND(I188*H188,2)</f>
        <v>0</v>
      </c>
      <c r="BL188" s="18" t="s">
        <v>177</v>
      </c>
      <c r="BM188" s="257" t="s">
        <v>973</v>
      </c>
    </row>
    <row r="189" spans="1:65" s="2" customFormat="1" ht="16.5" customHeight="1">
      <c r="A189" s="39"/>
      <c r="B189" s="40"/>
      <c r="C189" s="246" t="s">
        <v>673</v>
      </c>
      <c r="D189" s="246" t="s">
        <v>172</v>
      </c>
      <c r="E189" s="247" t="s">
        <v>2978</v>
      </c>
      <c r="F189" s="248" t="s">
        <v>2979</v>
      </c>
      <c r="G189" s="249" t="s">
        <v>186</v>
      </c>
      <c r="H189" s="250">
        <v>6</v>
      </c>
      <c r="I189" s="251"/>
      <c r="J189" s="252">
        <f>ROUND(I189*H189,2)</f>
        <v>0</v>
      </c>
      <c r="K189" s="248" t="s">
        <v>1</v>
      </c>
      <c r="L189" s="45"/>
      <c r="M189" s="253" t="s">
        <v>1</v>
      </c>
      <c r="N189" s="254" t="s">
        <v>48</v>
      </c>
      <c r="O189" s="92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7" t="s">
        <v>177</v>
      </c>
      <c r="AT189" s="257" t="s">
        <v>172</v>
      </c>
      <c r="AU189" s="257" t="s">
        <v>89</v>
      </c>
      <c r="AY189" s="18" t="s">
        <v>169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8" t="s">
        <v>95</v>
      </c>
      <c r="BK189" s="258">
        <f>ROUND(I189*H189,2)</f>
        <v>0</v>
      </c>
      <c r="BL189" s="18" t="s">
        <v>177</v>
      </c>
      <c r="BM189" s="257" t="s">
        <v>988</v>
      </c>
    </row>
    <row r="190" spans="1:65" s="2" customFormat="1" ht="21.75" customHeight="1">
      <c r="A190" s="39"/>
      <c r="B190" s="40"/>
      <c r="C190" s="246" t="s">
        <v>679</v>
      </c>
      <c r="D190" s="246" t="s">
        <v>172</v>
      </c>
      <c r="E190" s="247" t="s">
        <v>2980</v>
      </c>
      <c r="F190" s="248" t="s">
        <v>2981</v>
      </c>
      <c r="G190" s="249" t="s">
        <v>186</v>
      </c>
      <c r="H190" s="250">
        <v>71</v>
      </c>
      <c r="I190" s="251"/>
      <c r="J190" s="252">
        <f>ROUND(I190*H190,2)</f>
        <v>0</v>
      </c>
      <c r="K190" s="248" t="s">
        <v>1</v>
      </c>
      <c r="L190" s="45"/>
      <c r="M190" s="253" t="s">
        <v>1</v>
      </c>
      <c r="N190" s="254" t="s">
        <v>48</v>
      </c>
      <c r="O190" s="92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7" t="s">
        <v>177</v>
      </c>
      <c r="AT190" s="257" t="s">
        <v>172</v>
      </c>
      <c r="AU190" s="257" t="s">
        <v>89</v>
      </c>
      <c r="AY190" s="18" t="s">
        <v>169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8" t="s">
        <v>95</v>
      </c>
      <c r="BK190" s="258">
        <f>ROUND(I190*H190,2)</f>
        <v>0</v>
      </c>
      <c r="BL190" s="18" t="s">
        <v>177</v>
      </c>
      <c r="BM190" s="257" t="s">
        <v>1002</v>
      </c>
    </row>
    <row r="191" spans="1:65" s="2" customFormat="1" ht="21.75" customHeight="1">
      <c r="A191" s="39"/>
      <c r="B191" s="40"/>
      <c r="C191" s="246" t="s">
        <v>683</v>
      </c>
      <c r="D191" s="246" t="s">
        <v>172</v>
      </c>
      <c r="E191" s="247" t="s">
        <v>2982</v>
      </c>
      <c r="F191" s="248" t="s">
        <v>2983</v>
      </c>
      <c r="G191" s="249" t="s">
        <v>186</v>
      </c>
      <c r="H191" s="250">
        <v>12</v>
      </c>
      <c r="I191" s="251"/>
      <c r="J191" s="252">
        <f>ROUND(I191*H191,2)</f>
        <v>0</v>
      </c>
      <c r="K191" s="248" t="s">
        <v>1</v>
      </c>
      <c r="L191" s="45"/>
      <c r="M191" s="253" t="s">
        <v>1</v>
      </c>
      <c r="N191" s="254" t="s">
        <v>48</v>
      </c>
      <c r="O191" s="92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7" t="s">
        <v>177</v>
      </c>
      <c r="AT191" s="257" t="s">
        <v>172</v>
      </c>
      <c r="AU191" s="257" t="s">
        <v>89</v>
      </c>
      <c r="AY191" s="18" t="s">
        <v>169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8" t="s">
        <v>95</v>
      </c>
      <c r="BK191" s="258">
        <f>ROUND(I191*H191,2)</f>
        <v>0</v>
      </c>
      <c r="BL191" s="18" t="s">
        <v>177</v>
      </c>
      <c r="BM191" s="257" t="s">
        <v>1016</v>
      </c>
    </row>
    <row r="192" spans="1:65" s="2" customFormat="1" ht="21.75" customHeight="1">
      <c r="A192" s="39"/>
      <c r="B192" s="40"/>
      <c r="C192" s="246" t="s">
        <v>688</v>
      </c>
      <c r="D192" s="246" t="s">
        <v>172</v>
      </c>
      <c r="E192" s="247" t="s">
        <v>2984</v>
      </c>
      <c r="F192" s="248" t="s">
        <v>2985</v>
      </c>
      <c r="G192" s="249" t="s">
        <v>186</v>
      </c>
      <c r="H192" s="250">
        <v>63</v>
      </c>
      <c r="I192" s="251"/>
      <c r="J192" s="252">
        <f>ROUND(I192*H192,2)</f>
        <v>0</v>
      </c>
      <c r="K192" s="248" t="s">
        <v>1</v>
      </c>
      <c r="L192" s="45"/>
      <c r="M192" s="253" t="s">
        <v>1</v>
      </c>
      <c r="N192" s="254" t="s">
        <v>48</v>
      </c>
      <c r="O192" s="92"/>
      <c r="P192" s="255">
        <f>O192*H192</f>
        <v>0</v>
      </c>
      <c r="Q192" s="255">
        <v>0</v>
      </c>
      <c r="R192" s="255">
        <f>Q192*H192</f>
        <v>0</v>
      </c>
      <c r="S192" s="255">
        <v>0</v>
      </c>
      <c r="T192" s="25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7" t="s">
        <v>177</v>
      </c>
      <c r="AT192" s="257" t="s">
        <v>172</v>
      </c>
      <c r="AU192" s="257" t="s">
        <v>89</v>
      </c>
      <c r="AY192" s="18" t="s">
        <v>169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8" t="s">
        <v>95</v>
      </c>
      <c r="BK192" s="258">
        <f>ROUND(I192*H192,2)</f>
        <v>0</v>
      </c>
      <c r="BL192" s="18" t="s">
        <v>177</v>
      </c>
      <c r="BM192" s="257" t="s">
        <v>1026</v>
      </c>
    </row>
    <row r="193" spans="1:65" s="2" customFormat="1" ht="16.5" customHeight="1">
      <c r="A193" s="39"/>
      <c r="B193" s="40"/>
      <c r="C193" s="246" t="s">
        <v>694</v>
      </c>
      <c r="D193" s="246" t="s">
        <v>172</v>
      </c>
      <c r="E193" s="247" t="s">
        <v>2986</v>
      </c>
      <c r="F193" s="248" t="s">
        <v>2987</v>
      </c>
      <c r="G193" s="249" t="s">
        <v>186</v>
      </c>
      <c r="H193" s="250">
        <v>154</v>
      </c>
      <c r="I193" s="251"/>
      <c r="J193" s="252">
        <f>ROUND(I193*H193,2)</f>
        <v>0</v>
      </c>
      <c r="K193" s="248" t="s">
        <v>1</v>
      </c>
      <c r="L193" s="45"/>
      <c r="M193" s="253" t="s">
        <v>1</v>
      </c>
      <c r="N193" s="254" t="s">
        <v>48</v>
      </c>
      <c r="O193" s="92"/>
      <c r="P193" s="255">
        <f>O193*H193</f>
        <v>0</v>
      </c>
      <c r="Q193" s="255">
        <v>0</v>
      </c>
      <c r="R193" s="255">
        <f>Q193*H193</f>
        <v>0</v>
      </c>
      <c r="S193" s="255">
        <v>0</v>
      </c>
      <c r="T193" s="25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7" t="s">
        <v>177</v>
      </c>
      <c r="AT193" s="257" t="s">
        <v>172</v>
      </c>
      <c r="AU193" s="257" t="s">
        <v>89</v>
      </c>
      <c r="AY193" s="18" t="s">
        <v>169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8" t="s">
        <v>95</v>
      </c>
      <c r="BK193" s="258">
        <f>ROUND(I193*H193,2)</f>
        <v>0</v>
      </c>
      <c r="BL193" s="18" t="s">
        <v>177</v>
      </c>
      <c r="BM193" s="257" t="s">
        <v>1035</v>
      </c>
    </row>
    <row r="194" spans="1:65" s="2" customFormat="1" ht="16.5" customHeight="1">
      <c r="A194" s="39"/>
      <c r="B194" s="40"/>
      <c r="C194" s="246" t="s">
        <v>698</v>
      </c>
      <c r="D194" s="246" t="s">
        <v>172</v>
      </c>
      <c r="E194" s="247" t="s">
        <v>2988</v>
      </c>
      <c r="F194" s="248" t="s">
        <v>2989</v>
      </c>
      <c r="G194" s="249" t="s">
        <v>186</v>
      </c>
      <c r="H194" s="250">
        <v>63</v>
      </c>
      <c r="I194" s="251"/>
      <c r="J194" s="252">
        <f>ROUND(I194*H194,2)</f>
        <v>0</v>
      </c>
      <c r="K194" s="248" t="s">
        <v>1</v>
      </c>
      <c r="L194" s="45"/>
      <c r="M194" s="253" t="s">
        <v>1</v>
      </c>
      <c r="N194" s="254" t="s">
        <v>48</v>
      </c>
      <c r="O194" s="92"/>
      <c r="P194" s="255">
        <f>O194*H194</f>
        <v>0</v>
      </c>
      <c r="Q194" s="255">
        <v>0</v>
      </c>
      <c r="R194" s="255">
        <f>Q194*H194</f>
        <v>0</v>
      </c>
      <c r="S194" s="255">
        <v>0</v>
      </c>
      <c r="T194" s="25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7" t="s">
        <v>177</v>
      </c>
      <c r="AT194" s="257" t="s">
        <v>172</v>
      </c>
      <c r="AU194" s="257" t="s">
        <v>89</v>
      </c>
      <c r="AY194" s="18" t="s">
        <v>169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8" t="s">
        <v>95</v>
      </c>
      <c r="BK194" s="258">
        <f>ROUND(I194*H194,2)</f>
        <v>0</v>
      </c>
      <c r="BL194" s="18" t="s">
        <v>177</v>
      </c>
      <c r="BM194" s="257" t="s">
        <v>1045</v>
      </c>
    </row>
    <row r="195" spans="1:65" s="2" customFormat="1" ht="16.5" customHeight="1">
      <c r="A195" s="39"/>
      <c r="B195" s="40"/>
      <c r="C195" s="246" t="s">
        <v>703</v>
      </c>
      <c r="D195" s="246" t="s">
        <v>172</v>
      </c>
      <c r="E195" s="247" t="s">
        <v>2990</v>
      </c>
      <c r="F195" s="248" t="s">
        <v>2991</v>
      </c>
      <c r="G195" s="249" t="s">
        <v>175</v>
      </c>
      <c r="H195" s="250">
        <v>68</v>
      </c>
      <c r="I195" s="251"/>
      <c r="J195" s="252">
        <f>ROUND(I195*H195,2)</f>
        <v>0</v>
      </c>
      <c r="K195" s="248" t="s">
        <v>1</v>
      </c>
      <c r="L195" s="45"/>
      <c r="M195" s="253" t="s">
        <v>1</v>
      </c>
      <c r="N195" s="254" t="s">
        <v>48</v>
      </c>
      <c r="O195" s="92"/>
      <c r="P195" s="255">
        <f>O195*H195</f>
        <v>0</v>
      </c>
      <c r="Q195" s="255">
        <v>0</v>
      </c>
      <c r="R195" s="255">
        <f>Q195*H195</f>
        <v>0</v>
      </c>
      <c r="S195" s="255">
        <v>0</v>
      </c>
      <c r="T195" s="25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7" t="s">
        <v>177</v>
      </c>
      <c r="AT195" s="257" t="s">
        <v>172</v>
      </c>
      <c r="AU195" s="257" t="s">
        <v>89</v>
      </c>
      <c r="AY195" s="18" t="s">
        <v>169</v>
      </c>
      <c r="BE195" s="258">
        <f>IF(N195="základní",J195,0)</f>
        <v>0</v>
      </c>
      <c r="BF195" s="258">
        <f>IF(N195="snížená",J195,0)</f>
        <v>0</v>
      </c>
      <c r="BG195" s="258">
        <f>IF(N195="zákl. přenesená",J195,0)</f>
        <v>0</v>
      </c>
      <c r="BH195" s="258">
        <f>IF(N195="sníž. přenesená",J195,0)</f>
        <v>0</v>
      </c>
      <c r="BI195" s="258">
        <f>IF(N195="nulová",J195,0)</f>
        <v>0</v>
      </c>
      <c r="BJ195" s="18" t="s">
        <v>95</v>
      </c>
      <c r="BK195" s="258">
        <f>ROUND(I195*H195,2)</f>
        <v>0</v>
      </c>
      <c r="BL195" s="18" t="s">
        <v>177</v>
      </c>
      <c r="BM195" s="257" t="s">
        <v>1055</v>
      </c>
    </row>
    <row r="196" spans="1:65" s="2" customFormat="1" ht="16.5" customHeight="1">
      <c r="A196" s="39"/>
      <c r="B196" s="40"/>
      <c r="C196" s="246" t="s">
        <v>708</v>
      </c>
      <c r="D196" s="246" t="s">
        <v>172</v>
      </c>
      <c r="E196" s="247" t="s">
        <v>2992</v>
      </c>
      <c r="F196" s="248" t="s">
        <v>2993</v>
      </c>
      <c r="G196" s="249" t="s">
        <v>175</v>
      </c>
      <c r="H196" s="250">
        <v>68</v>
      </c>
      <c r="I196" s="251"/>
      <c r="J196" s="252">
        <f>ROUND(I196*H196,2)</f>
        <v>0</v>
      </c>
      <c r="K196" s="248" t="s">
        <v>1</v>
      </c>
      <c r="L196" s="45"/>
      <c r="M196" s="253" t="s">
        <v>1</v>
      </c>
      <c r="N196" s="254" t="s">
        <v>48</v>
      </c>
      <c r="O196" s="92"/>
      <c r="P196" s="255">
        <f>O196*H196</f>
        <v>0</v>
      </c>
      <c r="Q196" s="255">
        <v>0</v>
      </c>
      <c r="R196" s="255">
        <f>Q196*H196</f>
        <v>0</v>
      </c>
      <c r="S196" s="255">
        <v>0</v>
      </c>
      <c r="T196" s="25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7" t="s">
        <v>177</v>
      </c>
      <c r="AT196" s="257" t="s">
        <v>172</v>
      </c>
      <c r="AU196" s="257" t="s">
        <v>89</v>
      </c>
      <c r="AY196" s="18" t="s">
        <v>169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8" t="s">
        <v>95</v>
      </c>
      <c r="BK196" s="258">
        <f>ROUND(I196*H196,2)</f>
        <v>0</v>
      </c>
      <c r="BL196" s="18" t="s">
        <v>177</v>
      </c>
      <c r="BM196" s="257" t="s">
        <v>1064</v>
      </c>
    </row>
    <row r="197" spans="1:65" s="2" customFormat="1" ht="16.5" customHeight="1">
      <c r="A197" s="39"/>
      <c r="B197" s="40"/>
      <c r="C197" s="246" t="s">
        <v>717</v>
      </c>
      <c r="D197" s="246" t="s">
        <v>172</v>
      </c>
      <c r="E197" s="247" t="s">
        <v>2994</v>
      </c>
      <c r="F197" s="248" t="s">
        <v>2995</v>
      </c>
      <c r="G197" s="249" t="s">
        <v>175</v>
      </c>
      <c r="H197" s="250">
        <v>21</v>
      </c>
      <c r="I197" s="251"/>
      <c r="J197" s="252">
        <f>ROUND(I197*H197,2)</f>
        <v>0</v>
      </c>
      <c r="K197" s="248" t="s">
        <v>1</v>
      </c>
      <c r="L197" s="45"/>
      <c r="M197" s="253" t="s">
        <v>1</v>
      </c>
      <c r="N197" s="254" t="s">
        <v>48</v>
      </c>
      <c r="O197" s="92"/>
      <c r="P197" s="255">
        <f>O197*H197</f>
        <v>0</v>
      </c>
      <c r="Q197" s="255">
        <v>0</v>
      </c>
      <c r="R197" s="255">
        <f>Q197*H197</f>
        <v>0</v>
      </c>
      <c r="S197" s="255">
        <v>0</v>
      </c>
      <c r="T197" s="25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7" t="s">
        <v>177</v>
      </c>
      <c r="AT197" s="257" t="s">
        <v>172</v>
      </c>
      <c r="AU197" s="257" t="s">
        <v>89</v>
      </c>
      <c r="AY197" s="18" t="s">
        <v>169</v>
      </c>
      <c r="BE197" s="258">
        <f>IF(N197="základní",J197,0)</f>
        <v>0</v>
      </c>
      <c r="BF197" s="258">
        <f>IF(N197="snížená",J197,0)</f>
        <v>0</v>
      </c>
      <c r="BG197" s="258">
        <f>IF(N197="zákl. přenesená",J197,0)</f>
        <v>0</v>
      </c>
      <c r="BH197" s="258">
        <f>IF(N197="sníž. přenesená",J197,0)</f>
        <v>0</v>
      </c>
      <c r="BI197" s="258">
        <f>IF(N197="nulová",J197,0)</f>
        <v>0</v>
      </c>
      <c r="BJ197" s="18" t="s">
        <v>95</v>
      </c>
      <c r="BK197" s="258">
        <f>ROUND(I197*H197,2)</f>
        <v>0</v>
      </c>
      <c r="BL197" s="18" t="s">
        <v>177</v>
      </c>
      <c r="BM197" s="257" t="s">
        <v>1076</v>
      </c>
    </row>
    <row r="198" spans="1:65" s="2" customFormat="1" ht="16.5" customHeight="1">
      <c r="A198" s="39"/>
      <c r="B198" s="40"/>
      <c r="C198" s="246" t="s">
        <v>723</v>
      </c>
      <c r="D198" s="246" t="s">
        <v>172</v>
      </c>
      <c r="E198" s="247" t="s">
        <v>2996</v>
      </c>
      <c r="F198" s="248" t="s">
        <v>2997</v>
      </c>
      <c r="G198" s="249" t="s">
        <v>175</v>
      </c>
      <c r="H198" s="250">
        <v>31.5</v>
      </c>
      <c r="I198" s="251"/>
      <c r="J198" s="252">
        <f>ROUND(I198*H198,2)</f>
        <v>0</v>
      </c>
      <c r="K198" s="248" t="s">
        <v>1</v>
      </c>
      <c r="L198" s="45"/>
      <c r="M198" s="253" t="s">
        <v>1</v>
      </c>
      <c r="N198" s="254" t="s">
        <v>48</v>
      </c>
      <c r="O198" s="92"/>
      <c r="P198" s="255">
        <f>O198*H198</f>
        <v>0</v>
      </c>
      <c r="Q198" s="255">
        <v>0</v>
      </c>
      <c r="R198" s="255">
        <f>Q198*H198</f>
        <v>0</v>
      </c>
      <c r="S198" s="255">
        <v>0</v>
      </c>
      <c r="T198" s="25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7" t="s">
        <v>177</v>
      </c>
      <c r="AT198" s="257" t="s">
        <v>172</v>
      </c>
      <c r="AU198" s="257" t="s">
        <v>89</v>
      </c>
      <c r="AY198" s="18" t="s">
        <v>169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8" t="s">
        <v>95</v>
      </c>
      <c r="BK198" s="258">
        <f>ROUND(I198*H198,2)</f>
        <v>0</v>
      </c>
      <c r="BL198" s="18" t="s">
        <v>177</v>
      </c>
      <c r="BM198" s="257" t="s">
        <v>1089</v>
      </c>
    </row>
    <row r="199" spans="1:51" s="14" customFormat="1" ht="12">
      <c r="A199" s="14"/>
      <c r="B199" s="270"/>
      <c r="C199" s="271"/>
      <c r="D199" s="261" t="s">
        <v>179</v>
      </c>
      <c r="E199" s="272" t="s">
        <v>1</v>
      </c>
      <c r="F199" s="273" t="s">
        <v>2998</v>
      </c>
      <c r="G199" s="271"/>
      <c r="H199" s="274">
        <v>31.5</v>
      </c>
      <c r="I199" s="275"/>
      <c r="J199" s="271"/>
      <c r="K199" s="271"/>
      <c r="L199" s="276"/>
      <c r="M199" s="277"/>
      <c r="N199" s="278"/>
      <c r="O199" s="278"/>
      <c r="P199" s="278"/>
      <c r="Q199" s="278"/>
      <c r="R199" s="278"/>
      <c r="S199" s="278"/>
      <c r="T199" s="27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0" t="s">
        <v>179</v>
      </c>
      <c r="AU199" s="280" t="s">
        <v>89</v>
      </c>
      <c r="AV199" s="14" t="s">
        <v>95</v>
      </c>
      <c r="AW199" s="14" t="s">
        <v>35</v>
      </c>
      <c r="AX199" s="14" t="s">
        <v>82</v>
      </c>
      <c r="AY199" s="280" t="s">
        <v>169</v>
      </c>
    </row>
    <row r="200" spans="1:51" s="15" customFormat="1" ht="12">
      <c r="A200" s="15"/>
      <c r="B200" s="281"/>
      <c r="C200" s="282"/>
      <c r="D200" s="261" t="s">
        <v>179</v>
      </c>
      <c r="E200" s="283" t="s">
        <v>1</v>
      </c>
      <c r="F200" s="284" t="s">
        <v>183</v>
      </c>
      <c r="G200" s="282"/>
      <c r="H200" s="285">
        <v>31.5</v>
      </c>
      <c r="I200" s="286"/>
      <c r="J200" s="282"/>
      <c r="K200" s="282"/>
      <c r="L200" s="287"/>
      <c r="M200" s="288"/>
      <c r="N200" s="289"/>
      <c r="O200" s="289"/>
      <c r="P200" s="289"/>
      <c r="Q200" s="289"/>
      <c r="R200" s="289"/>
      <c r="S200" s="289"/>
      <c r="T200" s="29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1" t="s">
        <v>179</v>
      </c>
      <c r="AU200" s="291" t="s">
        <v>89</v>
      </c>
      <c r="AV200" s="15" t="s">
        <v>177</v>
      </c>
      <c r="AW200" s="15" t="s">
        <v>35</v>
      </c>
      <c r="AX200" s="15" t="s">
        <v>89</v>
      </c>
      <c r="AY200" s="291" t="s">
        <v>169</v>
      </c>
    </row>
    <row r="201" spans="1:65" s="2" customFormat="1" ht="16.5" customHeight="1">
      <c r="A201" s="39"/>
      <c r="B201" s="40"/>
      <c r="C201" s="246" t="s">
        <v>728</v>
      </c>
      <c r="D201" s="246" t="s">
        <v>172</v>
      </c>
      <c r="E201" s="247" t="s">
        <v>2999</v>
      </c>
      <c r="F201" s="248" t="s">
        <v>3000</v>
      </c>
      <c r="G201" s="249" t="s">
        <v>3001</v>
      </c>
      <c r="H201" s="250">
        <v>1</v>
      </c>
      <c r="I201" s="251"/>
      <c r="J201" s="252">
        <f>ROUND(I201*H201,2)</f>
        <v>0</v>
      </c>
      <c r="K201" s="248" t="s">
        <v>1</v>
      </c>
      <c r="L201" s="45"/>
      <c r="M201" s="253" t="s">
        <v>1</v>
      </c>
      <c r="N201" s="254" t="s">
        <v>48</v>
      </c>
      <c r="O201" s="92"/>
      <c r="P201" s="255">
        <f>O201*H201</f>
        <v>0</v>
      </c>
      <c r="Q201" s="255">
        <v>0</v>
      </c>
      <c r="R201" s="255">
        <f>Q201*H201</f>
        <v>0</v>
      </c>
      <c r="S201" s="255">
        <v>0</v>
      </c>
      <c r="T201" s="25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7" t="s">
        <v>177</v>
      </c>
      <c r="AT201" s="257" t="s">
        <v>172</v>
      </c>
      <c r="AU201" s="257" t="s">
        <v>89</v>
      </c>
      <c r="AY201" s="18" t="s">
        <v>169</v>
      </c>
      <c r="BE201" s="258">
        <f>IF(N201="základní",J201,0)</f>
        <v>0</v>
      </c>
      <c r="BF201" s="258">
        <f>IF(N201="snížená",J201,0)</f>
        <v>0</v>
      </c>
      <c r="BG201" s="258">
        <f>IF(N201="zákl. přenesená",J201,0)</f>
        <v>0</v>
      </c>
      <c r="BH201" s="258">
        <f>IF(N201="sníž. přenesená",J201,0)</f>
        <v>0</v>
      </c>
      <c r="BI201" s="258">
        <f>IF(N201="nulová",J201,0)</f>
        <v>0</v>
      </c>
      <c r="BJ201" s="18" t="s">
        <v>95</v>
      </c>
      <c r="BK201" s="258">
        <f>ROUND(I201*H201,2)</f>
        <v>0</v>
      </c>
      <c r="BL201" s="18" t="s">
        <v>177</v>
      </c>
      <c r="BM201" s="257" t="s">
        <v>1098</v>
      </c>
    </row>
    <row r="202" spans="1:65" s="2" customFormat="1" ht="16.5" customHeight="1">
      <c r="A202" s="39"/>
      <c r="B202" s="40"/>
      <c r="C202" s="246" t="s">
        <v>734</v>
      </c>
      <c r="D202" s="246" t="s">
        <v>172</v>
      </c>
      <c r="E202" s="247" t="s">
        <v>3002</v>
      </c>
      <c r="F202" s="248" t="s">
        <v>3003</v>
      </c>
      <c r="G202" s="249" t="s">
        <v>186</v>
      </c>
      <c r="H202" s="250">
        <v>11</v>
      </c>
      <c r="I202" s="251"/>
      <c r="J202" s="252">
        <f>ROUND(I202*H202,2)</f>
        <v>0</v>
      </c>
      <c r="K202" s="248" t="s">
        <v>1</v>
      </c>
      <c r="L202" s="45"/>
      <c r="M202" s="253" t="s">
        <v>1</v>
      </c>
      <c r="N202" s="254" t="s">
        <v>48</v>
      </c>
      <c r="O202" s="92"/>
      <c r="P202" s="255">
        <f>O202*H202</f>
        <v>0</v>
      </c>
      <c r="Q202" s="255">
        <v>0</v>
      </c>
      <c r="R202" s="255">
        <f>Q202*H202</f>
        <v>0</v>
      </c>
      <c r="S202" s="255">
        <v>0</v>
      </c>
      <c r="T202" s="25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7" t="s">
        <v>177</v>
      </c>
      <c r="AT202" s="257" t="s">
        <v>172</v>
      </c>
      <c r="AU202" s="257" t="s">
        <v>89</v>
      </c>
      <c r="AY202" s="18" t="s">
        <v>169</v>
      </c>
      <c r="BE202" s="258">
        <f>IF(N202="základní",J202,0)</f>
        <v>0</v>
      </c>
      <c r="BF202" s="258">
        <f>IF(N202="snížená",J202,0)</f>
        <v>0</v>
      </c>
      <c r="BG202" s="258">
        <f>IF(N202="zákl. přenesená",J202,0)</f>
        <v>0</v>
      </c>
      <c r="BH202" s="258">
        <f>IF(N202="sníž. přenesená",J202,0)</f>
        <v>0</v>
      </c>
      <c r="BI202" s="258">
        <f>IF(N202="nulová",J202,0)</f>
        <v>0</v>
      </c>
      <c r="BJ202" s="18" t="s">
        <v>95</v>
      </c>
      <c r="BK202" s="258">
        <f>ROUND(I202*H202,2)</f>
        <v>0</v>
      </c>
      <c r="BL202" s="18" t="s">
        <v>177</v>
      </c>
      <c r="BM202" s="257" t="s">
        <v>1109</v>
      </c>
    </row>
    <row r="203" spans="1:65" s="2" customFormat="1" ht="16.5" customHeight="1">
      <c r="A203" s="39"/>
      <c r="B203" s="40"/>
      <c r="C203" s="246" t="s">
        <v>738</v>
      </c>
      <c r="D203" s="246" t="s">
        <v>172</v>
      </c>
      <c r="E203" s="247" t="s">
        <v>3004</v>
      </c>
      <c r="F203" s="248" t="s">
        <v>3005</v>
      </c>
      <c r="G203" s="249" t="s">
        <v>186</v>
      </c>
      <c r="H203" s="250">
        <v>1</v>
      </c>
      <c r="I203" s="251"/>
      <c r="J203" s="252">
        <f>ROUND(I203*H203,2)</f>
        <v>0</v>
      </c>
      <c r="K203" s="248" t="s">
        <v>1</v>
      </c>
      <c r="L203" s="45"/>
      <c r="M203" s="253" t="s">
        <v>1</v>
      </c>
      <c r="N203" s="254" t="s">
        <v>48</v>
      </c>
      <c r="O203" s="92"/>
      <c r="P203" s="255">
        <f>O203*H203</f>
        <v>0</v>
      </c>
      <c r="Q203" s="255">
        <v>0</v>
      </c>
      <c r="R203" s="255">
        <f>Q203*H203</f>
        <v>0</v>
      </c>
      <c r="S203" s="255">
        <v>0</v>
      </c>
      <c r="T203" s="25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7" t="s">
        <v>177</v>
      </c>
      <c r="AT203" s="257" t="s">
        <v>172</v>
      </c>
      <c r="AU203" s="257" t="s">
        <v>89</v>
      </c>
      <c r="AY203" s="18" t="s">
        <v>169</v>
      </c>
      <c r="BE203" s="258">
        <f>IF(N203="základní",J203,0)</f>
        <v>0</v>
      </c>
      <c r="BF203" s="258">
        <f>IF(N203="snížená",J203,0)</f>
        <v>0</v>
      </c>
      <c r="BG203" s="258">
        <f>IF(N203="zákl. přenesená",J203,0)</f>
        <v>0</v>
      </c>
      <c r="BH203" s="258">
        <f>IF(N203="sníž. přenesená",J203,0)</f>
        <v>0</v>
      </c>
      <c r="BI203" s="258">
        <f>IF(N203="nulová",J203,0)</f>
        <v>0</v>
      </c>
      <c r="BJ203" s="18" t="s">
        <v>95</v>
      </c>
      <c r="BK203" s="258">
        <f>ROUND(I203*H203,2)</f>
        <v>0</v>
      </c>
      <c r="BL203" s="18" t="s">
        <v>177</v>
      </c>
      <c r="BM203" s="257" t="s">
        <v>1123</v>
      </c>
    </row>
    <row r="204" spans="1:65" s="2" customFormat="1" ht="16.5" customHeight="1">
      <c r="A204" s="39"/>
      <c r="B204" s="40"/>
      <c r="C204" s="246" t="s">
        <v>761</v>
      </c>
      <c r="D204" s="246" t="s">
        <v>172</v>
      </c>
      <c r="E204" s="247" t="s">
        <v>3006</v>
      </c>
      <c r="F204" s="248" t="s">
        <v>3007</v>
      </c>
      <c r="G204" s="249" t="s">
        <v>186</v>
      </c>
      <c r="H204" s="250">
        <v>1</v>
      </c>
      <c r="I204" s="251"/>
      <c r="J204" s="252">
        <f>ROUND(I204*H204,2)</f>
        <v>0</v>
      </c>
      <c r="K204" s="248" t="s">
        <v>1</v>
      </c>
      <c r="L204" s="45"/>
      <c r="M204" s="253" t="s">
        <v>1</v>
      </c>
      <c r="N204" s="254" t="s">
        <v>48</v>
      </c>
      <c r="O204" s="92"/>
      <c r="P204" s="255">
        <f>O204*H204</f>
        <v>0</v>
      </c>
      <c r="Q204" s="255">
        <v>0</v>
      </c>
      <c r="R204" s="255">
        <f>Q204*H204</f>
        <v>0</v>
      </c>
      <c r="S204" s="255">
        <v>0</v>
      </c>
      <c r="T204" s="25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7" t="s">
        <v>177</v>
      </c>
      <c r="AT204" s="257" t="s">
        <v>172</v>
      </c>
      <c r="AU204" s="257" t="s">
        <v>89</v>
      </c>
      <c r="AY204" s="18" t="s">
        <v>169</v>
      </c>
      <c r="BE204" s="258">
        <f>IF(N204="základní",J204,0)</f>
        <v>0</v>
      </c>
      <c r="BF204" s="258">
        <f>IF(N204="snížená",J204,0)</f>
        <v>0</v>
      </c>
      <c r="BG204" s="258">
        <f>IF(N204="zákl. přenesená",J204,0)</f>
        <v>0</v>
      </c>
      <c r="BH204" s="258">
        <f>IF(N204="sníž. přenesená",J204,0)</f>
        <v>0</v>
      </c>
      <c r="BI204" s="258">
        <f>IF(N204="nulová",J204,0)</f>
        <v>0</v>
      </c>
      <c r="BJ204" s="18" t="s">
        <v>95</v>
      </c>
      <c r="BK204" s="258">
        <f>ROUND(I204*H204,2)</f>
        <v>0</v>
      </c>
      <c r="BL204" s="18" t="s">
        <v>177</v>
      </c>
      <c r="BM204" s="257" t="s">
        <v>1133</v>
      </c>
    </row>
    <row r="205" spans="1:65" s="2" customFormat="1" ht="16.5" customHeight="1">
      <c r="A205" s="39"/>
      <c r="B205" s="40"/>
      <c r="C205" s="246" t="s">
        <v>767</v>
      </c>
      <c r="D205" s="246" t="s">
        <v>172</v>
      </c>
      <c r="E205" s="247" t="s">
        <v>3008</v>
      </c>
      <c r="F205" s="248" t="s">
        <v>3009</v>
      </c>
      <c r="G205" s="249" t="s">
        <v>186</v>
      </c>
      <c r="H205" s="250">
        <v>7</v>
      </c>
      <c r="I205" s="251"/>
      <c r="J205" s="252">
        <f>ROUND(I205*H205,2)</f>
        <v>0</v>
      </c>
      <c r="K205" s="248" t="s">
        <v>1</v>
      </c>
      <c r="L205" s="45"/>
      <c r="M205" s="253" t="s">
        <v>1</v>
      </c>
      <c r="N205" s="254" t="s">
        <v>48</v>
      </c>
      <c r="O205" s="92"/>
      <c r="P205" s="255">
        <f>O205*H205</f>
        <v>0</v>
      </c>
      <c r="Q205" s="255">
        <v>0</v>
      </c>
      <c r="R205" s="255">
        <f>Q205*H205</f>
        <v>0</v>
      </c>
      <c r="S205" s="255">
        <v>0</v>
      </c>
      <c r="T205" s="25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7" t="s">
        <v>177</v>
      </c>
      <c r="AT205" s="257" t="s">
        <v>172</v>
      </c>
      <c r="AU205" s="257" t="s">
        <v>89</v>
      </c>
      <c r="AY205" s="18" t="s">
        <v>169</v>
      </c>
      <c r="BE205" s="258">
        <f>IF(N205="základní",J205,0)</f>
        <v>0</v>
      </c>
      <c r="BF205" s="258">
        <f>IF(N205="snížená",J205,0)</f>
        <v>0</v>
      </c>
      <c r="BG205" s="258">
        <f>IF(N205="zákl. přenesená",J205,0)</f>
        <v>0</v>
      </c>
      <c r="BH205" s="258">
        <f>IF(N205="sníž. přenesená",J205,0)</f>
        <v>0</v>
      </c>
      <c r="BI205" s="258">
        <f>IF(N205="nulová",J205,0)</f>
        <v>0</v>
      </c>
      <c r="BJ205" s="18" t="s">
        <v>95</v>
      </c>
      <c r="BK205" s="258">
        <f>ROUND(I205*H205,2)</f>
        <v>0</v>
      </c>
      <c r="BL205" s="18" t="s">
        <v>177</v>
      </c>
      <c r="BM205" s="257" t="s">
        <v>1148</v>
      </c>
    </row>
    <row r="206" spans="1:65" s="2" customFormat="1" ht="16.5" customHeight="1">
      <c r="A206" s="39"/>
      <c r="B206" s="40"/>
      <c r="C206" s="246" t="s">
        <v>771</v>
      </c>
      <c r="D206" s="246" t="s">
        <v>172</v>
      </c>
      <c r="E206" s="247" t="s">
        <v>2340</v>
      </c>
      <c r="F206" s="248" t="s">
        <v>2341</v>
      </c>
      <c r="G206" s="249" t="s">
        <v>186</v>
      </c>
      <c r="H206" s="250">
        <v>1</v>
      </c>
      <c r="I206" s="251"/>
      <c r="J206" s="252">
        <f>ROUND(I206*H206,2)</f>
        <v>0</v>
      </c>
      <c r="K206" s="248" t="s">
        <v>1</v>
      </c>
      <c r="L206" s="45"/>
      <c r="M206" s="253" t="s">
        <v>1</v>
      </c>
      <c r="N206" s="254" t="s">
        <v>48</v>
      </c>
      <c r="O206" s="92"/>
      <c r="P206" s="255">
        <f>O206*H206</f>
        <v>0</v>
      </c>
      <c r="Q206" s="255">
        <v>0</v>
      </c>
      <c r="R206" s="255">
        <f>Q206*H206</f>
        <v>0</v>
      </c>
      <c r="S206" s="255">
        <v>0</v>
      </c>
      <c r="T206" s="25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7" t="s">
        <v>177</v>
      </c>
      <c r="AT206" s="257" t="s">
        <v>172</v>
      </c>
      <c r="AU206" s="257" t="s">
        <v>89</v>
      </c>
      <c r="AY206" s="18" t="s">
        <v>169</v>
      </c>
      <c r="BE206" s="258">
        <f>IF(N206="základní",J206,0)</f>
        <v>0</v>
      </c>
      <c r="BF206" s="258">
        <f>IF(N206="snížená",J206,0)</f>
        <v>0</v>
      </c>
      <c r="BG206" s="258">
        <f>IF(N206="zákl. přenesená",J206,0)</f>
        <v>0</v>
      </c>
      <c r="BH206" s="258">
        <f>IF(N206="sníž. přenesená",J206,0)</f>
        <v>0</v>
      </c>
      <c r="BI206" s="258">
        <f>IF(N206="nulová",J206,0)</f>
        <v>0</v>
      </c>
      <c r="BJ206" s="18" t="s">
        <v>95</v>
      </c>
      <c r="BK206" s="258">
        <f>ROUND(I206*H206,2)</f>
        <v>0</v>
      </c>
      <c r="BL206" s="18" t="s">
        <v>177</v>
      </c>
      <c r="BM206" s="257" t="s">
        <v>1156</v>
      </c>
    </row>
    <row r="207" spans="1:65" s="2" customFormat="1" ht="44.25" customHeight="1">
      <c r="A207" s="39"/>
      <c r="B207" s="40"/>
      <c r="C207" s="246" t="s">
        <v>775</v>
      </c>
      <c r="D207" s="246" t="s">
        <v>172</v>
      </c>
      <c r="E207" s="247" t="s">
        <v>3010</v>
      </c>
      <c r="F207" s="248" t="s">
        <v>3011</v>
      </c>
      <c r="G207" s="249" t="s">
        <v>186</v>
      </c>
      <c r="H207" s="250">
        <v>47</v>
      </c>
      <c r="I207" s="251"/>
      <c r="J207" s="252">
        <f>ROUND(I207*H207,2)</f>
        <v>0</v>
      </c>
      <c r="K207" s="248" t="s">
        <v>1</v>
      </c>
      <c r="L207" s="45"/>
      <c r="M207" s="253" t="s">
        <v>1</v>
      </c>
      <c r="N207" s="254" t="s">
        <v>48</v>
      </c>
      <c r="O207" s="92"/>
      <c r="P207" s="255">
        <f>O207*H207</f>
        <v>0</v>
      </c>
      <c r="Q207" s="255">
        <v>0</v>
      </c>
      <c r="R207" s="255">
        <f>Q207*H207</f>
        <v>0</v>
      </c>
      <c r="S207" s="255">
        <v>0</v>
      </c>
      <c r="T207" s="25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7" t="s">
        <v>177</v>
      </c>
      <c r="AT207" s="257" t="s">
        <v>172</v>
      </c>
      <c r="AU207" s="257" t="s">
        <v>89</v>
      </c>
      <c r="AY207" s="18" t="s">
        <v>169</v>
      </c>
      <c r="BE207" s="258">
        <f>IF(N207="základní",J207,0)</f>
        <v>0</v>
      </c>
      <c r="BF207" s="258">
        <f>IF(N207="snížená",J207,0)</f>
        <v>0</v>
      </c>
      <c r="BG207" s="258">
        <f>IF(N207="zákl. přenesená",J207,0)</f>
        <v>0</v>
      </c>
      <c r="BH207" s="258">
        <f>IF(N207="sníž. přenesená",J207,0)</f>
        <v>0</v>
      </c>
      <c r="BI207" s="258">
        <f>IF(N207="nulová",J207,0)</f>
        <v>0</v>
      </c>
      <c r="BJ207" s="18" t="s">
        <v>95</v>
      </c>
      <c r="BK207" s="258">
        <f>ROUND(I207*H207,2)</f>
        <v>0</v>
      </c>
      <c r="BL207" s="18" t="s">
        <v>177</v>
      </c>
      <c r="BM207" s="257" t="s">
        <v>1166</v>
      </c>
    </row>
    <row r="208" spans="1:65" s="2" customFormat="1" ht="44.25" customHeight="1">
      <c r="A208" s="39"/>
      <c r="B208" s="40"/>
      <c r="C208" s="246" t="s">
        <v>779</v>
      </c>
      <c r="D208" s="246" t="s">
        <v>172</v>
      </c>
      <c r="E208" s="247" t="s">
        <v>3012</v>
      </c>
      <c r="F208" s="248" t="s">
        <v>3013</v>
      </c>
      <c r="G208" s="249" t="s">
        <v>186</v>
      </c>
      <c r="H208" s="250">
        <v>11</v>
      </c>
      <c r="I208" s="251"/>
      <c r="J208" s="252">
        <f>ROUND(I208*H208,2)</f>
        <v>0</v>
      </c>
      <c r="K208" s="248" t="s">
        <v>1</v>
      </c>
      <c r="L208" s="45"/>
      <c r="M208" s="253" t="s">
        <v>1</v>
      </c>
      <c r="N208" s="254" t="s">
        <v>48</v>
      </c>
      <c r="O208" s="92"/>
      <c r="P208" s="255">
        <f>O208*H208</f>
        <v>0</v>
      </c>
      <c r="Q208" s="255">
        <v>0</v>
      </c>
      <c r="R208" s="255">
        <f>Q208*H208</f>
        <v>0</v>
      </c>
      <c r="S208" s="255">
        <v>0</v>
      </c>
      <c r="T208" s="25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7" t="s">
        <v>177</v>
      </c>
      <c r="AT208" s="257" t="s">
        <v>172</v>
      </c>
      <c r="AU208" s="257" t="s">
        <v>89</v>
      </c>
      <c r="AY208" s="18" t="s">
        <v>169</v>
      </c>
      <c r="BE208" s="258">
        <f>IF(N208="základní",J208,0)</f>
        <v>0</v>
      </c>
      <c r="BF208" s="258">
        <f>IF(N208="snížená",J208,0)</f>
        <v>0</v>
      </c>
      <c r="BG208" s="258">
        <f>IF(N208="zákl. přenesená",J208,0)</f>
        <v>0</v>
      </c>
      <c r="BH208" s="258">
        <f>IF(N208="sníž. přenesená",J208,0)</f>
        <v>0</v>
      </c>
      <c r="BI208" s="258">
        <f>IF(N208="nulová",J208,0)</f>
        <v>0</v>
      </c>
      <c r="BJ208" s="18" t="s">
        <v>95</v>
      </c>
      <c r="BK208" s="258">
        <f>ROUND(I208*H208,2)</f>
        <v>0</v>
      </c>
      <c r="BL208" s="18" t="s">
        <v>177</v>
      </c>
      <c r="BM208" s="257" t="s">
        <v>1174</v>
      </c>
    </row>
    <row r="209" spans="1:65" s="2" customFormat="1" ht="33" customHeight="1">
      <c r="A209" s="39"/>
      <c r="B209" s="40"/>
      <c r="C209" s="246" t="s">
        <v>785</v>
      </c>
      <c r="D209" s="246" t="s">
        <v>172</v>
      </c>
      <c r="E209" s="247" t="s">
        <v>3014</v>
      </c>
      <c r="F209" s="248" t="s">
        <v>3015</v>
      </c>
      <c r="G209" s="249" t="s">
        <v>186</v>
      </c>
      <c r="H209" s="250">
        <v>17</v>
      </c>
      <c r="I209" s="251"/>
      <c r="J209" s="252">
        <f>ROUND(I209*H209,2)</f>
        <v>0</v>
      </c>
      <c r="K209" s="248" t="s">
        <v>1</v>
      </c>
      <c r="L209" s="45"/>
      <c r="M209" s="253" t="s">
        <v>1</v>
      </c>
      <c r="N209" s="254" t="s">
        <v>48</v>
      </c>
      <c r="O209" s="92"/>
      <c r="P209" s="255">
        <f>O209*H209</f>
        <v>0</v>
      </c>
      <c r="Q209" s="255">
        <v>0</v>
      </c>
      <c r="R209" s="255">
        <f>Q209*H209</f>
        <v>0</v>
      </c>
      <c r="S209" s="255">
        <v>0</v>
      </c>
      <c r="T209" s="25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7" t="s">
        <v>177</v>
      </c>
      <c r="AT209" s="257" t="s">
        <v>172</v>
      </c>
      <c r="AU209" s="257" t="s">
        <v>89</v>
      </c>
      <c r="AY209" s="18" t="s">
        <v>169</v>
      </c>
      <c r="BE209" s="258">
        <f>IF(N209="základní",J209,0)</f>
        <v>0</v>
      </c>
      <c r="BF209" s="258">
        <f>IF(N209="snížená",J209,0)</f>
        <v>0</v>
      </c>
      <c r="BG209" s="258">
        <f>IF(N209="zákl. přenesená",J209,0)</f>
        <v>0</v>
      </c>
      <c r="BH209" s="258">
        <f>IF(N209="sníž. přenesená",J209,0)</f>
        <v>0</v>
      </c>
      <c r="BI209" s="258">
        <f>IF(N209="nulová",J209,0)</f>
        <v>0</v>
      </c>
      <c r="BJ209" s="18" t="s">
        <v>95</v>
      </c>
      <c r="BK209" s="258">
        <f>ROUND(I209*H209,2)</f>
        <v>0</v>
      </c>
      <c r="BL209" s="18" t="s">
        <v>177</v>
      </c>
      <c r="BM209" s="257" t="s">
        <v>1184</v>
      </c>
    </row>
    <row r="210" spans="1:65" s="2" customFormat="1" ht="16.5" customHeight="1">
      <c r="A210" s="39"/>
      <c r="B210" s="40"/>
      <c r="C210" s="246" t="s">
        <v>791</v>
      </c>
      <c r="D210" s="246" t="s">
        <v>172</v>
      </c>
      <c r="E210" s="247" t="s">
        <v>3016</v>
      </c>
      <c r="F210" s="248" t="s">
        <v>3017</v>
      </c>
      <c r="G210" s="249" t="s">
        <v>186</v>
      </c>
      <c r="H210" s="250">
        <v>11</v>
      </c>
      <c r="I210" s="251"/>
      <c r="J210" s="252">
        <f>ROUND(I210*H210,2)</f>
        <v>0</v>
      </c>
      <c r="K210" s="248" t="s">
        <v>1</v>
      </c>
      <c r="L210" s="45"/>
      <c r="M210" s="253" t="s">
        <v>1</v>
      </c>
      <c r="N210" s="254" t="s">
        <v>48</v>
      </c>
      <c r="O210" s="92"/>
      <c r="P210" s="255">
        <f>O210*H210</f>
        <v>0</v>
      </c>
      <c r="Q210" s="255">
        <v>0</v>
      </c>
      <c r="R210" s="255">
        <f>Q210*H210</f>
        <v>0</v>
      </c>
      <c r="S210" s="255">
        <v>0</v>
      </c>
      <c r="T210" s="25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7" t="s">
        <v>177</v>
      </c>
      <c r="AT210" s="257" t="s">
        <v>172</v>
      </c>
      <c r="AU210" s="257" t="s">
        <v>89</v>
      </c>
      <c r="AY210" s="18" t="s">
        <v>169</v>
      </c>
      <c r="BE210" s="258">
        <f>IF(N210="základní",J210,0)</f>
        <v>0</v>
      </c>
      <c r="BF210" s="258">
        <f>IF(N210="snížená",J210,0)</f>
        <v>0</v>
      </c>
      <c r="BG210" s="258">
        <f>IF(N210="zákl. přenesená",J210,0)</f>
        <v>0</v>
      </c>
      <c r="BH210" s="258">
        <f>IF(N210="sníž. přenesená",J210,0)</f>
        <v>0</v>
      </c>
      <c r="BI210" s="258">
        <f>IF(N210="nulová",J210,0)</f>
        <v>0</v>
      </c>
      <c r="BJ210" s="18" t="s">
        <v>95</v>
      </c>
      <c r="BK210" s="258">
        <f>ROUND(I210*H210,2)</f>
        <v>0</v>
      </c>
      <c r="BL210" s="18" t="s">
        <v>177</v>
      </c>
      <c r="BM210" s="257" t="s">
        <v>1192</v>
      </c>
    </row>
    <row r="211" spans="1:63" s="12" customFormat="1" ht="25.9" customHeight="1">
      <c r="A211" s="12"/>
      <c r="B211" s="231"/>
      <c r="C211" s="232"/>
      <c r="D211" s="233" t="s">
        <v>81</v>
      </c>
      <c r="E211" s="234" t="s">
        <v>2027</v>
      </c>
      <c r="F211" s="234" t="s">
        <v>3018</v>
      </c>
      <c r="G211" s="232"/>
      <c r="H211" s="232"/>
      <c r="I211" s="235"/>
      <c r="J211" s="218">
        <f>BK211</f>
        <v>0</v>
      </c>
      <c r="K211" s="232"/>
      <c r="L211" s="236"/>
      <c r="M211" s="237"/>
      <c r="N211" s="238"/>
      <c r="O211" s="238"/>
      <c r="P211" s="239">
        <f>P212</f>
        <v>0</v>
      </c>
      <c r="Q211" s="238"/>
      <c r="R211" s="239">
        <f>R212</f>
        <v>0</v>
      </c>
      <c r="S211" s="238"/>
      <c r="T211" s="240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41" t="s">
        <v>89</v>
      </c>
      <c r="AT211" s="242" t="s">
        <v>81</v>
      </c>
      <c r="AU211" s="242" t="s">
        <v>82</v>
      </c>
      <c r="AY211" s="241" t="s">
        <v>169</v>
      </c>
      <c r="BK211" s="243">
        <f>BK212</f>
        <v>0</v>
      </c>
    </row>
    <row r="212" spans="1:65" s="2" customFormat="1" ht="16.5" customHeight="1">
      <c r="A212" s="39"/>
      <c r="B212" s="40"/>
      <c r="C212" s="246" t="s">
        <v>796</v>
      </c>
      <c r="D212" s="246" t="s">
        <v>172</v>
      </c>
      <c r="E212" s="247" t="s">
        <v>3019</v>
      </c>
      <c r="F212" s="248" t="s">
        <v>3020</v>
      </c>
      <c r="G212" s="249" t="s">
        <v>199</v>
      </c>
      <c r="H212" s="250">
        <v>150.048</v>
      </c>
      <c r="I212" s="251"/>
      <c r="J212" s="252">
        <f>ROUND(I212*H212,2)</f>
        <v>0</v>
      </c>
      <c r="K212" s="248" t="s">
        <v>1</v>
      </c>
      <c r="L212" s="45"/>
      <c r="M212" s="253" t="s">
        <v>1</v>
      </c>
      <c r="N212" s="254" t="s">
        <v>48</v>
      </c>
      <c r="O212" s="92"/>
      <c r="P212" s="255">
        <f>O212*H212</f>
        <v>0</v>
      </c>
      <c r="Q212" s="255">
        <v>0</v>
      </c>
      <c r="R212" s="255">
        <f>Q212*H212</f>
        <v>0</v>
      </c>
      <c r="S212" s="255">
        <v>0</v>
      </c>
      <c r="T212" s="25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7" t="s">
        <v>177</v>
      </c>
      <c r="AT212" s="257" t="s">
        <v>172</v>
      </c>
      <c r="AU212" s="257" t="s">
        <v>89</v>
      </c>
      <c r="AY212" s="18" t="s">
        <v>169</v>
      </c>
      <c r="BE212" s="258">
        <f>IF(N212="základní",J212,0)</f>
        <v>0</v>
      </c>
      <c r="BF212" s="258">
        <f>IF(N212="snížená",J212,0)</f>
        <v>0</v>
      </c>
      <c r="BG212" s="258">
        <f>IF(N212="zákl. přenesená",J212,0)</f>
        <v>0</v>
      </c>
      <c r="BH212" s="258">
        <f>IF(N212="sníž. přenesená",J212,0)</f>
        <v>0</v>
      </c>
      <c r="BI212" s="258">
        <f>IF(N212="nulová",J212,0)</f>
        <v>0</v>
      </c>
      <c r="BJ212" s="18" t="s">
        <v>95</v>
      </c>
      <c r="BK212" s="258">
        <f>ROUND(I212*H212,2)</f>
        <v>0</v>
      </c>
      <c r="BL212" s="18" t="s">
        <v>177</v>
      </c>
      <c r="BM212" s="257" t="s">
        <v>1200</v>
      </c>
    </row>
    <row r="213" spans="1:63" s="12" customFormat="1" ht="25.9" customHeight="1">
      <c r="A213" s="12"/>
      <c r="B213" s="231"/>
      <c r="C213" s="232"/>
      <c r="D213" s="233" t="s">
        <v>81</v>
      </c>
      <c r="E213" s="234" t="s">
        <v>2053</v>
      </c>
      <c r="F213" s="234" t="s">
        <v>2054</v>
      </c>
      <c r="G213" s="232"/>
      <c r="H213" s="232"/>
      <c r="I213" s="235"/>
      <c r="J213" s="218">
        <f>BK213</f>
        <v>0</v>
      </c>
      <c r="K213" s="232"/>
      <c r="L213" s="236"/>
      <c r="M213" s="237"/>
      <c r="N213" s="238"/>
      <c r="O213" s="238"/>
      <c r="P213" s="239">
        <f>SUM(P214:P217)</f>
        <v>0</v>
      </c>
      <c r="Q213" s="238"/>
      <c r="R213" s="239">
        <f>SUM(R214:R217)</f>
        <v>0</v>
      </c>
      <c r="S213" s="238"/>
      <c r="T213" s="240">
        <f>SUM(T214:T217)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41" t="s">
        <v>89</v>
      </c>
      <c r="AT213" s="242" t="s">
        <v>81</v>
      </c>
      <c r="AU213" s="242" t="s">
        <v>82</v>
      </c>
      <c r="AY213" s="241" t="s">
        <v>169</v>
      </c>
      <c r="BK213" s="243">
        <f>SUM(BK214:BK217)</f>
        <v>0</v>
      </c>
    </row>
    <row r="214" spans="1:65" s="2" customFormat="1" ht="16.5" customHeight="1">
      <c r="A214" s="39"/>
      <c r="B214" s="40"/>
      <c r="C214" s="246" t="s">
        <v>800</v>
      </c>
      <c r="D214" s="246" t="s">
        <v>172</v>
      </c>
      <c r="E214" s="247" t="s">
        <v>3021</v>
      </c>
      <c r="F214" s="248" t="s">
        <v>2309</v>
      </c>
      <c r="G214" s="249" t="s">
        <v>2063</v>
      </c>
      <c r="H214" s="250">
        <v>1</v>
      </c>
      <c r="I214" s="251"/>
      <c r="J214" s="252">
        <f>ROUND(I214*H214,2)</f>
        <v>0</v>
      </c>
      <c r="K214" s="248" t="s">
        <v>1</v>
      </c>
      <c r="L214" s="45"/>
      <c r="M214" s="253" t="s">
        <v>1</v>
      </c>
      <c r="N214" s="254" t="s">
        <v>48</v>
      </c>
      <c r="O214" s="92"/>
      <c r="P214" s="255">
        <f>O214*H214</f>
        <v>0</v>
      </c>
      <c r="Q214" s="255">
        <v>0</v>
      </c>
      <c r="R214" s="255">
        <f>Q214*H214</f>
        <v>0</v>
      </c>
      <c r="S214" s="255">
        <v>0</v>
      </c>
      <c r="T214" s="256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7" t="s">
        <v>177</v>
      </c>
      <c r="AT214" s="257" t="s">
        <v>172</v>
      </c>
      <c r="AU214" s="257" t="s">
        <v>89</v>
      </c>
      <c r="AY214" s="18" t="s">
        <v>169</v>
      </c>
      <c r="BE214" s="258">
        <f>IF(N214="základní",J214,0)</f>
        <v>0</v>
      </c>
      <c r="BF214" s="258">
        <f>IF(N214="snížená",J214,0)</f>
        <v>0</v>
      </c>
      <c r="BG214" s="258">
        <f>IF(N214="zákl. přenesená",J214,0)</f>
        <v>0</v>
      </c>
      <c r="BH214" s="258">
        <f>IF(N214="sníž. přenesená",J214,0)</f>
        <v>0</v>
      </c>
      <c r="BI214" s="258">
        <f>IF(N214="nulová",J214,0)</f>
        <v>0</v>
      </c>
      <c r="BJ214" s="18" t="s">
        <v>95</v>
      </c>
      <c r="BK214" s="258">
        <f>ROUND(I214*H214,2)</f>
        <v>0</v>
      </c>
      <c r="BL214" s="18" t="s">
        <v>177</v>
      </c>
      <c r="BM214" s="257" t="s">
        <v>1208</v>
      </c>
    </row>
    <row r="215" spans="1:65" s="2" customFormat="1" ht="16.5" customHeight="1">
      <c r="A215" s="39"/>
      <c r="B215" s="40"/>
      <c r="C215" s="246" t="s">
        <v>804</v>
      </c>
      <c r="D215" s="246" t="s">
        <v>172</v>
      </c>
      <c r="E215" s="247" t="s">
        <v>3022</v>
      </c>
      <c r="F215" s="248" t="s">
        <v>3023</v>
      </c>
      <c r="G215" s="249" t="s">
        <v>2063</v>
      </c>
      <c r="H215" s="250">
        <v>1</v>
      </c>
      <c r="I215" s="251"/>
      <c r="J215" s="252">
        <f>ROUND(I215*H215,2)</f>
        <v>0</v>
      </c>
      <c r="K215" s="248" t="s">
        <v>1</v>
      </c>
      <c r="L215" s="45"/>
      <c r="M215" s="253" t="s">
        <v>1</v>
      </c>
      <c r="N215" s="254" t="s">
        <v>48</v>
      </c>
      <c r="O215" s="92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7" t="s">
        <v>177</v>
      </c>
      <c r="AT215" s="257" t="s">
        <v>172</v>
      </c>
      <c r="AU215" s="257" t="s">
        <v>89</v>
      </c>
      <c r="AY215" s="18" t="s">
        <v>169</v>
      </c>
      <c r="BE215" s="258">
        <f>IF(N215="základní",J215,0)</f>
        <v>0</v>
      </c>
      <c r="BF215" s="258">
        <f>IF(N215="snížená",J215,0)</f>
        <v>0</v>
      </c>
      <c r="BG215" s="258">
        <f>IF(N215="zákl. přenesená",J215,0)</f>
        <v>0</v>
      </c>
      <c r="BH215" s="258">
        <f>IF(N215="sníž. přenesená",J215,0)</f>
        <v>0</v>
      </c>
      <c r="BI215" s="258">
        <f>IF(N215="nulová",J215,0)</f>
        <v>0</v>
      </c>
      <c r="BJ215" s="18" t="s">
        <v>95</v>
      </c>
      <c r="BK215" s="258">
        <f>ROUND(I215*H215,2)</f>
        <v>0</v>
      </c>
      <c r="BL215" s="18" t="s">
        <v>177</v>
      </c>
      <c r="BM215" s="257" t="s">
        <v>1219</v>
      </c>
    </row>
    <row r="216" spans="1:65" s="2" customFormat="1" ht="16.5" customHeight="1">
      <c r="A216" s="39"/>
      <c r="B216" s="40"/>
      <c r="C216" s="246" t="s">
        <v>808</v>
      </c>
      <c r="D216" s="246" t="s">
        <v>172</v>
      </c>
      <c r="E216" s="247" t="s">
        <v>3024</v>
      </c>
      <c r="F216" s="248" t="s">
        <v>2056</v>
      </c>
      <c r="G216" s="249" t="s">
        <v>2063</v>
      </c>
      <c r="H216" s="250">
        <v>1</v>
      </c>
      <c r="I216" s="251"/>
      <c r="J216" s="252">
        <f>ROUND(I216*H216,2)</f>
        <v>0</v>
      </c>
      <c r="K216" s="248" t="s">
        <v>1</v>
      </c>
      <c r="L216" s="45"/>
      <c r="M216" s="253" t="s">
        <v>1</v>
      </c>
      <c r="N216" s="254" t="s">
        <v>48</v>
      </c>
      <c r="O216" s="92"/>
      <c r="P216" s="255">
        <f>O216*H216</f>
        <v>0</v>
      </c>
      <c r="Q216" s="255">
        <v>0</v>
      </c>
      <c r="R216" s="255">
        <f>Q216*H216</f>
        <v>0</v>
      </c>
      <c r="S216" s="255">
        <v>0</v>
      </c>
      <c r="T216" s="25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7" t="s">
        <v>177</v>
      </c>
      <c r="AT216" s="257" t="s">
        <v>172</v>
      </c>
      <c r="AU216" s="257" t="s">
        <v>89</v>
      </c>
      <c r="AY216" s="18" t="s">
        <v>169</v>
      </c>
      <c r="BE216" s="258">
        <f>IF(N216="základní",J216,0)</f>
        <v>0</v>
      </c>
      <c r="BF216" s="258">
        <f>IF(N216="snížená",J216,0)</f>
        <v>0</v>
      </c>
      <c r="BG216" s="258">
        <f>IF(N216="zákl. přenesená",J216,0)</f>
        <v>0</v>
      </c>
      <c r="BH216" s="258">
        <f>IF(N216="sníž. přenesená",J216,0)</f>
        <v>0</v>
      </c>
      <c r="BI216" s="258">
        <f>IF(N216="nulová",J216,0)</f>
        <v>0</v>
      </c>
      <c r="BJ216" s="18" t="s">
        <v>95</v>
      </c>
      <c r="BK216" s="258">
        <f>ROUND(I216*H216,2)</f>
        <v>0</v>
      </c>
      <c r="BL216" s="18" t="s">
        <v>177</v>
      </c>
      <c r="BM216" s="257" t="s">
        <v>1228</v>
      </c>
    </row>
    <row r="217" spans="1:65" s="2" customFormat="1" ht="16.5" customHeight="1">
      <c r="A217" s="39"/>
      <c r="B217" s="40"/>
      <c r="C217" s="246" t="s">
        <v>818</v>
      </c>
      <c r="D217" s="246" t="s">
        <v>172</v>
      </c>
      <c r="E217" s="247" t="s">
        <v>3025</v>
      </c>
      <c r="F217" s="248" t="s">
        <v>2058</v>
      </c>
      <c r="G217" s="249" t="s">
        <v>2063</v>
      </c>
      <c r="H217" s="250">
        <v>1</v>
      </c>
      <c r="I217" s="251"/>
      <c r="J217" s="252">
        <f>ROUND(I217*H217,2)</f>
        <v>0</v>
      </c>
      <c r="K217" s="248" t="s">
        <v>1</v>
      </c>
      <c r="L217" s="45"/>
      <c r="M217" s="253" t="s">
        <v>1</v>
      </c>
      <c r="N217" s="254" t="s">
        <v>48</v>
      </c>
      <c r="O217" s="92"/>
      <c r="P217" s="255">
        <f>O217*H217</f>
        <v>0</v>
      </c>
      <c r="Q217" s="255">
        <v>0</v>
      </c>
      <c r="R217" s="255">
        <f>Q217*H217</f>
        <v>0</v>
      </c>
      <c r="S217" s="255">
        <v>0</v>
      </c>
      <c r="T217" s="256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7" t="s">
        <v>177</v>
      </c>
      <c r="AT217" s="257" t="s">
        <v>172</v>
      </c>
      <c r="AU217" s="257" t="s">
        <v>89</v>
      </c>
      <c r="AY217" s="18" t="s">
        <v>169</v>
      </c>
      <c r="BE217" s="258">
        <f>IF(N217="základní",J217,0)</f>
        <v>0</v>
      </c>
      <c r="BF217" s="258">
        <f>IF(N217="snížená",J217,0)</f>
        <v>0</v>
      </c>
      <c r="BG217" s="258">
        <f>IF(N217="zákl. přenesená",J217,0)</f>
        <v>0</v>
      </c>
      <c r="BH217" s="258">
        <f>IF(N217="sníž. přenesená",J217,0)</f>
        <v>0</v>
      </c>
      <c r="BI217" s="258">
        <f>IF(N217="nulová",J217,0)</f>
        <v>0</v>
      </c>
      <c r="BJ217" s="18" t="s">
        <v>95</v>
      </c>
      <c r="BK217" s="258">
        <f>ROUND(I217*H217,2)</f>
        <v>0</v>
      </c>
      <c r="BL217" s="18" t="s">
        <v>177</v>
      </c>
      <c r="BM217" s="257" t="s">
        <v>1238</v>
      </c>
    </row>
    <row r="218" spans="1:63" s="12" customFormat="1" ht="25.9" customHeight="1">
      <c r="A218" s="12"/>
      <c r="B218" s="231"/>
      <c r="C218" s="232"/>
      <c r="D218" s="233" t="s">
        <v>81</v>
      </c>
      <c r="E218" s="234" t="s">
        <v>2059</v>
      </c>
      <c r="F218" s="234" t="s">
        <v>2060</v>
      </c>
      <c r="G218" s="232"/>
      <c r="H218" s="232"/>
      <c r="I218" s="235"/>
      <c r="J218" s="218">
        <f>BK218</f>
        <v>0</v>
      </c>
      <c r="K218" s="232"/>
      <c r="L218" s="236"/>
      <c r="M218" s="237"/>
      <c r="N218" s="238"/>
      <c r="O218" s="238"/>
      <c r="P218" s="239">
        <f>SUM(P219:P220)</f>
        <v>0</v>
      </c>
      <c r="Q218" s="238"/>
      <c r="R218" s="239">
        <f>SUM(R219:R220)</f>
        <v>0</v>
      </c>
      <c r="S218" s="238"/>
      <c r="T218" s="240">
        <f>SUM(T219:T220)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41" t="s">
        <v>89</v>
      </c>
      <c r="AT218" s="242" t="s">
        <v>81</v>
      </c>
      <c r="AU218" s="242" t="s">
        <v>82</v>
      </c>
      <c r="AY218" s="241" t="s">
        <v>169</v>
      </c>
      <c r="BK218" s="243">
        <f>SUM(BK219:BK220)</f>
        <v>0</v>
      </c>
    </row>
    <row r="219" spans="1:65" s="2" customFormat="1" ht="16.5" customHeight="1">
      <c r="A219" s="39"/>
      <c r="B219" s="40"/>
      <c r="C219" s="246" t="s">
        <v>824</v>
      </c>
      <c r="D219" s="246" t="s">
        <v>172</v>
      </c>
      <c r="E219" s="247" t="s">
        <v>3026</v>
      </c>
      <c r="F219" s="248" t="s">
        <v>1802</v>
      </c>
      <c r="G219" s="249" t="s">
        <v>2063</v>
      </c>
      <c r="H219" s="250">
        <v>1</v>
      </c>
      <c r="I219" s="251"/>
      <c r="J219" s="252">
        <f>ROUND(I219*H219,2)</f>
        <v>0</v>
      </c>
      <c r="K219" s="248" t="s">
        <v>1</v>
      </c>
      <c r="L219" s="45"/>
      <c r="M219" s="253" t="s">
        <v>1</v>
      </c>
      <c r="N219" s="254" t="s">
        <v>48</v>
      </c>
      <c r="O219" s="92"/>
      <c r="P219" s="255">
        <f>O219*H219</f>
        <v>0</v>
      </c>
      <c r="Q219" s="255">
        <v>0</v>
      </c>
      <c r="R219" s="255">
        <f>Q219*H219</f>
        <v>0</v>
      </c>
      <c r="S219" s="255">
        <v>0</v>
      </c>
      <c r="T219" s="25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7" t="s">
        <v>177</v>
      </c>
      <c r="AT219" s="257" t="s">
        <v>172</v>
      </c>
      <c r="AU219" s="257" t="s">
        <v>89</v>
      </c>
      <c r="AY219" s="18" t="s">
        <v>169</v>
      </c>
      <c r="BE219" s="258">
        <f>IF(N219="základní",J219,0)</f>
        <v>0</v>
      </c>
      <c r="BF219" s="258">
        <f>IF(N219="snížená",J219,0)</f>
        <v>0</v>
      </c>
      <c r="BG219" s="258">
        <f>IF(N219="zákl. přenesená",J219,0)</f>
        <v>0</v>
      </c>
      <c r="BH219" s="258">
        <f>IF(N219="sníž. přenesená",J219,0)</f>
        <v>0</v>
      </c>
      <c r="BI219" s="258">
        <f>IF(N219="nulová",J219,0)</f>
        <v>0</v>
      </c>
      <c r="BJ219" s="18" t="s">
        <v>95</v>
      </c>
      <c r="BK219" s="258">
        <f>ROUND(I219*H219,2)</f>
        <v>0</v>
      </c>
      <c r="BL219" s="18" t="s">
        <v>177</v>
      </c>
      <c r="BM219" s="257" t="s">
        <v>1250</v>
      </c>
    </row>
    <row r="220" spans="1:65" s="2" customFormat="1" ht="16.5" customHeight="1">
      <c r="A220" s="39"/>
      <c r="B220" s="40"/>
      <c r="C220" s="246" t="s">
        <v>830</v>
      </c>
      <c r="D220" s="246" t="s">
        <v>172</v>
      </c>
      <c r="E220" s="247" t="s">
        <v>3027</v>
      </c>
      <c r="F220" s="248" t="s">
        <v>3028</v>
      </c>
      <c r="G220" s="249" t="s">
        <v>2063</v>
      </c>
      <c r="H220" s="250">
        <v>1</v>
      </c>
      <c r="I220" s="251"/>
      <c r="J220" s="252">
        <f>ROUND(I220*H220,2)</f>
        <v>0</v>
      </c>
      <c r="K220" s="248" t="s">
        <v>1</v>
      </c>
      <c r="L220" s="45"/>
      <c r="M220" s="253" t="s">
        <v>1</v>
      </c>
      <c r="N220" s="254" t="s">
        <v>48</v>
      </c>
      <c r="O220" s="92"/>
      <c r="P220" s="255">
        <f>O220*H220</f>
        <v>0</v>
      </c>
      <c r="Q220" s="255">
        <v>0</v>
      </c>
      <c r="R220" s="255">
        <f>Q220*H220</f>
        <v>0</v>
      </c>
      <c r="S220" s="255">
        <v>0</v>
      </c>
      <c r="T220" s="256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7" t="s">
        <v>177</v>
      </c>
      <c r="AT220" s="257" t="s">
        <v>172</v>
      </c>
      <c r="AU220" s="257" t="s">
        <v>89</v>
      </c>
      <c r="AY220" s="18" t="s">
        <v>169</v>
      </c>
      <c r="BE220" s="258">
        <f>IF(N220="základní",J220,0)</f>
        <v>0</v>
      </c>
      <c r="BF220" s="258">
        <f>IF(N220="snížená",J220,0)</f>
        <v>0</v>
      </c>
      <c r="BG220" s="258">
        <f>IF(N220="zákl. přenesená",J220,0)</f>
        <v>0</v>
      </c>
      <c r="BH220" s="258">
        <f>IF(N220="sníž. přenesená",J220,0)</f>
        <v>0</v>
      </c>
      <c r="BI220" s="258">
        <f>IF(N220="nulová",J220,0)</f>
        <v>0</v>
      </c>
      <c r="BJ220" s="18" t="s">
        <v>95</v>
      </c>
      <c r="BK220" s="258">
        <f>ROUND(I220*H220,2)</f>
        <v>0</v>
      </c>
      <c r="BL220" s="18" t="s">
        <v>177</v>
      </c>
      <c r="BM220" s="257" t="s">
        <v>1262</v>
      </c>
    </row>
    <row r="221" spans="1:63" s="2" customFormat="1" ht="49.9" customHeight="1">
      <c r="A221" s="39"/>
      <c r="B221" s="40"/>
      <c r="C221" s="41"/>
      <c r="D221" s="41"/>
      <c r="E221" s="234" t="s">
        <v>210</v>
      </c>
      <c r="F221" s="234" t="s">
        <v>211</v>
      </c>
      <c r="G221" s="41"/>
      <c r="H221" s="41"/>
      <c r="I221" s="155"/>
      <c r="J221" s="218">
        <f>BK221</f>
        <v>0</v>
      </c>
      <c r="K221" s="41"/>
      <c r="L221" s="45"/>
      <c r="M221" s="292"/>
      <c r="N221" s="293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81</v>
      </c>
      <c r="AU221" s="18" t="s">
        <v>82</v>
      </c>
      <c r="AY221" s="18" t="s">
        <v>212</v>
      </c>
      <c r="BK221" s="258">
        <f>SUM(BK222:BK226)</f>
        <v>0</v>
      </c>
    </row>
    <row r="222" spans="1:63" s="2" customFormat="1" ht="16.3" customHeight="1">
      <c r="A222" s="39"/>
      <c r="B222" s="40"/>
      <c r="C222" s="294" t="s">
        <v>1</v>
      </c>
      <c r="D222" s="294" t="s">
        <v>172</v>
      </c>
      <c r="E222" s="295" t="s">
        <v>1</v>
      </c>
      <c r="F222" s="296" t="s">
        <v>1</v>
      </c>
      <c r="G222" s="297" t="s">
        <v>1</v>
      </c>
      <c r="H222" s="298"/>
      <c r="I222" s="299"/>
      <c r="J222" s="300">
        <f>BK222</f>
        <v>0</v>
      </c>
      <c r="K222" s="301"/>
      <c r="L222" s="45"/>
      <c r="M222" s="302" t="s">
        <v>1</v>
      </c>
      <c r="N222" s="303" t="s">
        <v>48</v>
      </c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212</v>
      </c>
      <c r="AU222" s="18" t="s">
        <v>89</v>
      </c>
      <c r="AY222" s="18" t="s">
        <v>212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8" t="s">
        <v>95</v>
      </c>
      <c r="BK222" s="258">
        <f>I222*H222</f>
        <v>0</v>
      </c>
    </row>
    <row r="223" spans="1:63" s="2" customFormat="1" ht="16.3" customHeight="1">
      <c r="A223" s="39"/>
      <c r="B223" s="40"/>
      <c r="C223" s="294" t="s">
        <v>1</v>
      </c>
      <c r="D223" s="294" t="s">
        <v>172</v>
      </c>
      <c r="E223" s="295" t="s">
        <v>1</v>
      </c>
      <c r="F223" s="296" t="s">
        <v>1</v>
      </c>
      <c r="G223" s="297" t="s">
        <v>1</v>
      </c>
      <c r="H223" s="298"/>
      <c r="I223" s="299"/>
      <c r="J223" s="300">
        <f>BK223</f>
        <v>0</v>
      </c>
      <c r="K223" s="301"/>
      <c r="L223" s="45"/>
      <c r="M223" s="302" t="s">
        <v>1</v>
      </c>
      <c r="N223" s="303" t="s">
        <v>48</v>
      </c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212</v>
      </c>
      <c r="AU223" s="18" t="s">
        <v>89</v>
      </c>
      <c r="AY223" s="18" t="s">
        <v>212</v>
      </c>
      <c r="BE223" s="258">
        <f>IF(N223="základní",J223,0)</f>
        <v>0</v>
      </c>
      <c r="BF223" s="258">
        <f>IF(N223="snížená",J223,0)</f>
        <v>0</v>
      </c>
      <c r="BG223" s="258">
        <f>IF(N223="zákl. přenesená",J223,0)</f>
        <v>0</v>
      </c>
      <c r="BH223" s="258">
        <f>IF(N223="sníž. přenesená",J223,0)</f>
        <v>0</v>
      </c>
      <c r="BI223" s="258">
        <f>IF(N223="nulová",J223,0)</f>
        <v>0</v>
      </c>
      <c r="BJ223" s="18" t="s">
        <v>95</v>
      </c>
      <c r="BK223" s="258">
        <f>I223*H223</f>
        <v>0</v>
      </c>
    </row>
    <row r="224" spans="1:63" s="2" customFormat="1" ht="16.3" customHeight="1">
      <c r="A224" s="39"/>
      <c r="B224" s="40"/>
      <c r="C224" s="294" t="s">
        <v>1</v>
      </c>
      <c r="D224" s="294" t="s">
        <v>172</v>
      </c>
      <c r="E224" s="295" t="s">
        <v>1</v>
      </c>
      <c r="F224" s="296" t="s">
        <v>1</v>
      </c>
      <c r="G224" s="297" t="s">
        <v>1</v>
      </c>
      <c r="H224" s="298"/>
      <c r="I224" s="299"/>
      <c r="J224" s="300">
        <f>BK224</f>
        <v>0</v>
      </c>
      <c r="K224" s="301"/>
      <c r="L224" s="45"/>
      <c r="M224" s="302" t="s">
        <v>1</v>
      </c>
      <c r="N224" s="303" t="s">
        <v>48</v>
      </c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212</v>
      </c>
      <c r="AU224" s="18" t="s">
        <v>89</v>
      </c>
      <c r="AY224" s="18" t="s">
        <v>212</v>
      </c>
      <c r="BE224" s="258">
        <f>IF(N224="základní",J224,0)</f>
        <v>0</v>
      </c>
      <c r="BF224" s="258">
        <f>IF(N224="snížená",J224,0)</f>
        <v>0</v>
      </c>
      <c r="BG224" s="258">
        <f>IF(N224="zákl. přenesená",J224,0)</f>
        <v>0</v>
      </c>
      <c r="BH224" s="258">
        <f>IF(N224="sníž. přenesená",J224,0)</f>
        <v>0</v>
      </c>
      <c r="BI224" s="258">
        <f>IF(N224="nulová",J224,0)</f>
        <v>0</v>
      </c>
      <c r="BJ224" s="18" t="s">
        <v>95</v>
      </c>
      <c r="BK224" s="258">
        <f>I224*H224</f>
        <v>0</v>
      </c>
    </row>
    <row r="225" spans="1:63" s="2" customFormat="1" ht="16.3" customHeight="1">
      <c r="A225" s="39"/>
      <c r="B225" s="40"/>
      <c r="C225" s="294" t="s">
        <v>1</v>
      </c>
      <c r="D225" s="294" t="s">
        <v>172</v>
      </c>
      <c r="E225" s="295" t="s">
        <v>1</v>
      </c>
      <c r="F225" s="296" t="s">
        <v>1</v>
      </c>
      <c r="G225" s="297" t="s">
        <v>1</v>
      </c>
      <c r="H225" s="298"/>
      <c r="I225" s="299"/>
      <c r="J225" s="300">
        <f>BK225</f>
        <v>0</v>
      </c>
      <c r="K225" s="301"/>
      <c r="L225" s="45"/>
      <c r="M225" s="302" t="s">
        <v>1</v>
      </c>
      <c r="N225" s="303" t="s">
        <v>48</v>
      </c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212</v>
      </c>
      <c r="AU225" s="18" t="s">
        <v>89</v>
      </c>
      <c r="AY225" s="18" t="s">
        <v>212</v>
      </c>
      <c r="BE225" s="258">
        <f>IF(N225="základní",J225,0)</f>
        <v>0</v>
      </c>
      <c r="BF225" s="258">
        <f>IF(N225="snížená",J225,0)</f>
        <v>0</v>
      </c>
      <c r="BG225" s="258">
        <f>IF(N225="zákl. přenesená",J225,0)</f>
        <v>0</v>
      </c>
      <c r="BH225" s="258">
        <f>IF(N225="sníž. přenesená",J225,0)</f>
        <v>0</v>
      </c>
      <c r="BI225" s="258">
        <f>IF(N225="nulová",J225,0)</f>
        <v>0</v>
      </c>
      <c r="BJ225" s="18" t="s">
        <v>95</v>
      </c>
      <c r="BK225" s="258">
        <f>I225*H225</f>
        <v>0</v>
      </c>
    </row>
    <row r="226" spans="1:63" s="2" customFormat="1" ht="16.3" customHeight="1">
      <c r="A226" s="39"/>
      <c r="B226" s="40"/>
      <c r="C226" s="294" t="s">
        <v>1</v>
      </c>
      <c r="D226" s="294" t="s">
        <v>172</v>
      </c>
      <c r="E226" s="295" t="s">
        <v>1</v>
      </c>
      <c r="F226" s="296" t="s">
        <v>1</v>
      </c>
      <c r="G226" s="297" t="s">
        <v>1</v>
      </c>
      <c r="H226" s="298"/>
      <c r="I226" s="299"/>
      <c r="J226" s="300">
        <f>BK226</f>
        <v>0</v>
      </c>
      <c r="K226" s="301"/>
      <c r="L226" s="45"/>
      <c r="M226" s="302" t="s">
        <v>1</v>
      </c>
      <c r="N226" s="303" t="s">
        <v>48</v>
      </c>
      <c r="O226" s="304"/>
      <c r="P226" s="304"/>
      <c r="Q226" s="304"/>
      <c r="R226" s="304"/>
      <c r="S226" s="304"/>
      <c r="T226" s="305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212</v>
      </c>
      <c r="AU226" s="18" t="s">
        <v>89</v>
      </c>
      <c r="AY226" s="18" t="s">
        <v>212</v>
      </c>
      <c r="BE226" s="258">
        <f>IF(N226="základní",J226,0)</f>
        <v>0</v>
      </c>
      <c r="BF226" s="258">
        <f>IF(N226="snížená",J226,0)</f>
        <v>0</v>
      </c>
      <c r="BG226" s="258">
        <f>IF(N226="zákl. přenesená",J226,0)</f>
        <v>0</v>
      </c>
      <c r="BH226" s="258">
        <f>IF(N226="sníž. přenesená",J226,0)</f>
        <v>0</v>
      </c>
      <c r="BI226" s="258">
        <f>IF(N226="nulová",J226,0)</f>
        <v>0</v>
      </c>
      <c r="BJ226" s="18" t="s">
        <v>95</v>
      </c>
      <c r="BK226" s="258">
        <f>I226*H226</f>
        <v>0</v>
      </c>
    </row>
    <row r="227" spans="1:31" s="2" customFormat="1" ht="6.95" customHeight="1">
      <c r="A227" s="39"/>
      <c r="B227" s="67"/>
      <c r="C227" s="68"/>
      <c r="D227" s="68"/>
      <c r="E227" s="68"/>
      <c r="F227" s="68"/>
      <c r="G227" s="68"/>
      <c r="H227" s="68"/>
      <c r="I227" s="193"/>
      <c r="J227" s="68"/>
      <c r="K227" s="68"/>
      <c r="L227" s="45"/>
      <c r="M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</row>
  </sheetData>
  <sheetProtection password="CC35" sheet="1" objects="1" scenarios="1" formatColumns="0" formatRows="0" autoFilter="0"/>
  <autoFilter ref="C125:K22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dataValidations count="2">
    <dataValidation type="list" allowBlank="1" showInputMessage="1" showErrorMessage="1" error="Povoleny jsou hodnoty K, M." sqref="D222:D227">
      <formula1>"K, M"</formula1>
    </dataValidation>
    <dataValidation type="list" allowBlank="1" showInputMessage="1" showErrorMessage="1" error="Povoleny jsou hodnoty základní, snížená, zákl. přenesená, sníž. přenesená, nulová." sqref="N222:N227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139</v>
      </c>
    </row>
    <row r="3" spans="2:4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</row>
    <row r="4" spans="2:4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1:31" s="2" customFormat="1" ht="12" customHeight="1" hidden="1">
      <c r="A8" s="39"/>
      <c r="B8" s="45"/>
      <c r="C8" s="39"/>
      <c r="D8" s="153" t="s">
        <v>141</v>
      </c>
      <c r="E8" s="39"/>
      <c r="F8" s="39"/>
      <c r="G8" s="39"/>
      <c r="H8" s="39"/>
      <c r="I8" s="15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56" t="s">
        <v>3029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53" t="s">
        <v>18</v>
      </c>
      <c r="E11" s="39"/>
      <c r="F11" s="142" t="s">
        <v>1</v>
      </c>
      <c r="G11" s="39"/>
      <c r="H11" s="39"/>
      <c r="I11" s="157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53" t="s">
        <v>20</v>
      </c>
      <c r="E12" s="39"/>
      <c r="F12" s="142" t="s">
        <v>21</v>
      </c>
      <c r="G12" s="39"/>
      <c r="H12" s="39"/>
      <c r="I12" s="157" t="s">
        <v>22</v>
      </c>
      <c r="J12" s="158" t="str">
        <f>'Rekapitulace stavby'!AN8</f>
        <v>18. 2. 2020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15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24</v>
      </c>
      <c r="E14" s="39"/>
      <c r="F14" s="39"/>
      <c r="G14" s="39"/>
      <c r="H14" s="39"/>
      <c r="I14" s="157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2" t="s">
        <v>27</v>
      </c>
      <c r="F15" s="39"/>
      <c r="G15" s="39"/>
      <c r="H15" s="39"/>
      <c r="I15" s="157" t="s">
        <v>28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15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53" t="s">
        <v>29</v>
      </c>
      <c r="E17" s="39"/>
      <c r="F17" s="39"/>
      <c r="G17" s="39"/>
      <c r="H17" s="39"/>
      <c r="I17" s="157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7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15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53" t="s">
        <v>31</v>
      </c>
      <c r="E20" s="39"/>
      <c r="F20" s="39"/>
      <c r="G20" s="39"/>
      <c r="H20" s="39"/>
      <c r="I20" s="157" t="s">
        <v>25</v>
      </c>
      <c r="J20" s="142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2" t="s">
        <v>33</v>
      </c>
      <c r="F21" s="39"/>
      <c r="G21" s="39"/>
      <c r="H21" s="39"/>
      <c r="I21" s="157" t="s">
        <v>28</v>
      </c>
      <c r="J21" s="142" t="s">
        <v>34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15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53" t="s">
        <v>36</v>
      </c>
      <c r="E23" s="39"/>
      <c r="F23" s="39"/>
      <c r="G23" s="39"/>
      <c r="H23" s="39"/>
      <c r="I23" s="157" t="s">
        <v>25</v>
      </c>
      <c r="J23" s="142" t="s">
        <v>37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2" t="s">
        <v>38</v>
      </c>
      <c r="F24" s="39"/>
      <c r="G24" s="39"/>
      <c r="H24" s="39"/>
      <c r="I24" s="157" t="s">
        <v>28</v>
      </c>
      <c r="J24" s="142" t="s">
        <v>39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15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53" t="s">
        <v>40</v>
      </c>
      <c r="E26" s="39"/>
      <c r="F26" s="39"/>
      <c r="G26" s="39"/>
      <c r="H26" s="39"/>
      <c r="I26" s="15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95.25" customHeight="1" hidden="1">
      <c r="A27" s="159"/>
      <c r="B27" s="160"/>
      <c r="C27" s="159"/>
      <c r="D27" s="159"/>
      <c r="E27" s="161" t="s">
        <v>41</v>
      </c>
      <c r="F27" s="161"/>
      <c r="G27" s="161"/>
      <c r="H27" s="161"/>
      <c r="I27" s="162"/>
      <c r="J27" s="159"/>
      <c r="K27" s="159"/>
      <c r="L27" s="163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64"/>
      <c r="E29" s="164"/>
      <c r="F29" s="164"/>
      <c r="G29" s="164"/>
      <c r="H29" s="164"/>
      <c r="I29" s="165"/>
      <c r="J29" s="164"/>
      <c r="K29" s="16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66" t="s">
        <v>42</v>
      </c>
      <c r="E30" s="39"/>
      <c r="F30" s="39"/>
      <c r="G30" s="39"/>
      <c r="H30" s="39"/>
      <c r="I30" s="155"/>
      <c r="J30" s="167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68" t="s">
        <v>44</v>
      </c>
      <c r="G32" s="39"/>
      <c r="H32" s="39"/>
      <c r="I32" s="169" t="s">
        <v>43</v>
      </c>
      <c r="J32" s="168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70" t="s">
        <v>46</v>
      </c>
      <c r="E33" s="153" t="s">
        <v>47</v>
      </c>
      <c r="F33" s="171">
        <f>ROUND((ROUND((SUM(BE118:BE123)),2)+SUM(BE125:BE129)),2)</f>
        <v>0</v>
      </c>
      <c r="G33" s="39"/>
      <c r="H33" s="39"/>
      <c r="I33" s="172">
        <v>0.21</v>
      </c>
      <c r="J33" s="171">
        <f>ROUND((ROUND(((SUM(BE118:BE123))*I33),2)+(SUM(BE125:BE129)*I33)),2)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53" t="s">
        <v>48</v>
      </c>
      <c r="F34" s="171">
        <f>ROUND((ROUND((SUM(BF118:BF123)),2)+SUM(BF125:BF129)),2)</f>
        <v>0</v>
      </c>
      <c r="G34" s="39"/>
      <c r="H34" s="39"/>
      <c r="I34" s="172">
        <v>0.15</v>
      </c>
      <c r="J34" s="171">
        <f>ROUND((ROUND(((SUM(BF118:BF123))*I34),2)+(SUM(BF125:BF129)*I34)),2)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3" t="s">
        <v>49</v>
      </c>
      <c r="F35" s="171">
        <f>ROUND((ROUND((SUM(BG118:BG123)),2)+SUM(BG125:BG129)),2)</f>
        <v>0</v>
      </c>
      <c r="G35" s="39"/>
      <c r="H35" s="39"/>
      <c r="I35" s="172">
        <v>0.21</v>
      </c>
      <c r="J35" s="171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50</v>
      </c>
      <c r="F36" s="171">
        <f>ROUND((ROUND((SUM(BH118:BH123)),2)+SUM(BH125:BH129)),2)</f>
        <v>0</v>
      </c>
      <c r="G36" s="39"/>
      <c r="H36" s="39"/>
      <c r="I36" s="172">
        <v>0.15</v>
      </c>
      <c r="J36" s="171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51</v>
      </c>
      <c r="F37" s="171">
        <f>ROUND((ROUND((SUM(BI118:BI123)),2)+SUM(BI125:BI129)),2)</f>
        <v>0</v>
      </c>
      <c r="G37" s="39"/>
      <c r="H37" s="39"/>
      <c r="I37" s="172">
        <v>0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15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73"/>
      <c r="D39" s="174" t="s">
        <v>52</v>
      </c>
      <c r="E39" s="175"/>
      <c r="F39" s="175"/>
      <c r="G39" s="176" t="s">
        <v>53</v>
      </c>
      <c r="H39" s="177" t="s">
        <v>54</v>
      </c>
      <c r="I39" s="178"/>
      <c r="J39" s="179">
        <f>SUM(J30:J37)</f>
        <v>0</v>
      </c>
      <c r="K39" s="18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I41" s="147"/>
      <c r="L41" s="21"/>
    </row>
    <row r="42" spans="2:12" s="1" customFormat="1" ht="14.4" customHeight="1" hidden="1">
      <c r="B42" s="21"/>
      <c r="I42" s="147"/>
      <c r="L42" s="21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141</v>
      </c>
      <c r="D86" s="41"/>
      <c r="E86" s="41"/>
      <c r="F86" s="41"/>
      <c r="G86" s="41"/>
      <c r="H86" s="41"/>
      <c r="I86" s="15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SO.99 - VRN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Suchohrdly u Miroslavi</v>
      </c>
      <c r="G89" s="41"/>
      <c r="H89" s="41"/>
      <c r="I89" s="157" t="s">
        <v>22</v>
      </c>
      <c r="J89" s="80" t="str">
        <f>IF(J12="","",J12)</f>
        <v>18. 2. 2020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Obec Suchohrdly u Miroslavi</v>
      </c>
      <c r="G91" s="41"/>
      <c r="H91" s="41"/>
      <c r="I91" s="157" t="s">
        <v>31</v>
      </c>
      <c r="J91" s="37" t="str">
        <f>E21</f>
        <v>Babka &amp; Šuchma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157" t="s">
        <v>36</v>
      </c>
      <c r="J92" s="37" t="str">
        <f>E24</f>
        <v>STAGA stavební agentura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5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98" t="s">
        <v>146</v>
      </c>
      <c r="D94" s="199"/>
      <c r="E94" s="199"/>
      <c r="F94" s="199"/>
      <c r="G94" s="199"/>
      <c r="H94" s="199"/>
      <c r="I94" s="200"/>
      <c r="J94" s="201" t="s">
        <v>147</v>
      </c>
      <c r="K94" s="19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2" t="s">
        <v>148</v>
      </c>
      <c r="D96" s="41"/>
      <c r="E96" s="41"/>
      <c r="F96" s="41"/>
      <c r="G96" s="41"/>
      <c r="H96" s="41"/>
      <c r="I96" s="155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149</v>
      </c>
    </row>
    <row r="97" spans="1:31" s="9" customFormat="1" ht="24.95" customHeight="1">
      <c r="A97" s="9"/>
      <c r="B97" s="203"/>
      <c r="C97" s="204"/>
      <c r="D97" s="205" t="s">
        <v>3030</v>
      </c>
      <c r="E97" s="206"/>
      <c r="F97" s="206"/>
      <c r="G97" s="206"/>
      <c r="H97" s="206"/>
      <c r="I97" s="207"/>
      <c r="J97" s="208">
        <f>J119</f>
        <v>0</v>
      </c>
      <c r="K97" s="204"/>
      <c r="L97" s="20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1.8" customHeight="1">
      <c r="A98" s="9"/>
      <c r="B98" s="203"/>
      <c r="C98" s="204"/>
      <c r="D98" s="216" t="s">
        <v>153</v>
      </c>
      <c r="E98" s="204"/>
      <c r="F98" s="204"/>
      <c r="G98" s="204"/>
      <c r="H98" s="204"/>
      <c r="I98" s="217"/>
      <c r="J98" s="218">
        <f>J124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155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193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196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154</v>
      </c>
      <c r="D105" s="41"/>
      <c r="E105" s="41"/>
      <c r="F105" s="41"/>
      <c r="G105" s="41"/>
      <c r="H105" s="41"/>
      <c r="I105" s="155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15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15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97" t="str">
        <f>E7</f>
        <v>Sociální byty - Suchohrdly u Miroslavi</v>
      </c>
      <c r="F108" s="33"/>
      <c r="G108" s="33"/>
      <c r="H108" s="33"/>
      <c r="I108" s="15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141</v>
      </c>
      <c r="D109" s="41"/>
      <c r="E109" s="41"/>
      <c r="F109" s="41"/>
      <c r="G109" s="41"/>
      <c r="H109" s="41"/>
      <c r="I109" s="15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SO.99 - VRN</v>
      </c>
      <c r="F110" s="41"/>
      <c r="G110" s="41"/>
      <c r="H110" s="41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Suchohrdly u Miroslavi</v>
      </c>
      <c r="G112" s="41"/>
      <c r="H112" s="41"/>
      <c r="I112" s="157" t="s">
        <v>22</v>
      </c>
      <c r="J112" s="80" t="str">
        <f>IF(J12="","",J12)</f>
        <v>18. 2. 2020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5.65" customHeight="1">
      <c r="A114" s="39"/>
      <c r="B114" s="40"/>
      <c r="C114" s="33" t="s">
        <v>24</v>
      </c>
      <c r="D114" s="41"/>
      <c r="E114" s="41"/>
      <c r="F114" s="28" t="str">
        <f>E15</f>
        <v>Obec Suchohrdly u Miroslavi</v>
      </c>
      <c r="G114" s="41"/>
      <c r="H114" s="41"/>
      <c r="I114" s="157" t="s">
        <v>31</v>
      </c>
      <c r="J114" s="37" t="str">
        <f>E21</f>
        <v>Babka &amp; Šuchma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3" t="s">
        <v>29</v>
      </c>
      <c r="D115" s="41"/>
      <c r="E115" s="41"/>
      <c r="F115" s="28" t="str">
        <f>IF(E18="","",E18)</f>
        <v>Vyplň údaj</v>
      </c>
      <c r="G115" s="41"/>
      <c r="H115" s="41"/>
      <c r="I115" s="157" t="s">
        <v>36</v>
      </c>
      <c r="J115" s="37" t="str">
        <f>E24</f>
        <v>STAGA stavební agentura s.r.o.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219"/>
      <c r="B117" s="220"/>
      <c r="C117" s="221" t="s">
        <v>155</v>
      </c>
      <c r="D117" s="222" t="s">
        <v>67</v>
      </c>
      <c r="E117" s="222" t="s">
        <v>63</v>
      </c>
      <c r="F117" s="222" t="s">
        <v>64</v>
      </c>
      <c r="G117" s="222" t="s">
        <v>156</v>
      </c>
      <c r="H117" s="222" t="s">
        <v>157</v>
      </c>
      <c r="I117" s="223" t="s">
        <v>158</v>
      </c>
      <c r="J117" s="222" t="s">
        <v>147</v>
      </c>
      <c r="K117" s="224" t="s">
        <v>159</v>
      </c>
      <c r="L117" s="225"/>
      <c r="M117" s="101" t="s">
        <v>1</v>
      </c>
      <c r="N117" s="102" t="s">
        <v>46</v>
      </c>
      <c r="O117" s="102" t="s">
        <v>160</v>
      </c>
      <c r="P117" s="102" t="s">
        <v>161</v>
      </c>
      <c r="Q117" s="102" t="s">
        <v>162</v>
      </c>
      <c r="R117" s="102" t="s">
        <v>163</v>
      </c>
      <c r="S117" s="102" t="s">
        <v>164</v>
      </c>
      <c r="T117" s="103" t="s">
        <v>165</v>
      </c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</row>
    <row r="118" spans="1:63" s="2" customFormat="1" ht="22.8" customHeight="1">
      <c r="A118" s="39"/>
      <c r="B118" s="40"/>
      <c r="C118" s="108" t="s">
        <v>166</v>
      </c>
      <c r="D118" s="41"/>
      <c r="E118" s="41"/>
      <c r="F118" s="41"/>
      <c r="G118" s="41"/>
      <c r="H118" s="41"/>
      <c r="I118" s="155"/>
      <c r="J118" s="226">
        <f>BK118</f>
        <v>0</v>
      </c>
      <c r="K118" s="41"/>
      <c r="L118" s="45"/>
      <c r="M118" s="104"/>
      <c r="N118" s="227"/>
      <c r="O118" s="105"/>
      <c r="P118" s="228">
        <f>P119+P124</f>
        <v>0</v>
      </c>
      <c r="Q118" s="105"/>
      <c r="R118" s="228">
        <f>R119+R124</f>
        <v>0</v>
      </c>
      <c r="S118" s="105"/>
      <c r="T118" s="229">
        <f>T119+T124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81</v>
      </c>
      <c r="AU118" s="18" t="s">
        <v>149</v>
      </c>
      <c r="BK118" s="230">
        <f>BK119+BK124</f>
        <v>0</v>
      </c>
    </row>
    <row r="119" spans="1:63" s="12" customFormat="1" ht="25.9" customHeight="1">
      <c r="A119" s="12"/>
      <c r="B119" s="231"/>
      <c r="C119" s="232"/>
      <c r="D119" s="233" t="s">
        <v>81</v>
      </c>
      <c r="E119" s="234" t="s">
        <v>138</v>
      </c>
      <c r="F119" s="234" t="s">
        <v>3031</v>
      </c>
      <c r="G119" s="232"/>
      <c r="H119" s="232"/>
      <c r="I119" s="235"/>
      <c r="J119" s="218">
        <f>BK119</f>
        <v>0</v>
      </c>
      <c r="K119" s="232"/>
      <c r="L119" s="236"/>
      <c r="M119" s="237"/>
      <c r="N119" s="238"/>
      <c r="O119" s="238"/>
      <c r="P119" s="239">
        <f>SUM(P120:P123)</f>
        <v>0</v>
      </c>
      <c r="Q119" s="238"/>
      <c r="R119" s="239">
        <f>SUM(R120:R123)</f>
        <v>0</v>
      </c>
      <c r="S119" s="238"/>
      <c r="T119" s="240">
        <f>SUM(T120:T123)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41" t="s">
        <v>201</v>
      </c>
      <c r="AT119" s="242" t="s">
        <v>81</v>
      </c>
      <c r="AU119" s="242" t="s">
        <v>82</v>
      </c>
      <c r="AY119" s="241" t="s">
        <v>169</v>
      </c>
      <c r="BK119" s="243">
        <f>SUM(BK120:BK123)</f>
        <v>0</v>
      </c>
    </row>
    <row r="120" spans="1:65" s="2" customFormat="1" ht="16.5" customHeight="1">
      <c r="A120" s="39"/>
      <c r="B120" s="40"/>
      <c r="C120" s="246" t="s">
        <v>89</v>
      </c>
      <c r="D120" s="246" t="s">
        <v>172</v>
      </c>
      <c r="E120" s="247" t="s">
        <v>3032</v>
      </c>
      <c r="F120" s="248" t="s">
        <v>2056</v>
      </c>
      <c r="G120" s="249" t="s">
        <v>403</v>
      </c>
      <c r="H120" s="250">
        <v>1</v>
      </c>
      <c r="I120" s="251"/>
      <c r="J120" s="252">
        <f>ROUND(I120*H120,2)</f>
        <v>0</v>
      </c>
      <c r="K120" s="248" t="s">
        <v>1</v>
      </c>
      <c r="L120" s="45"/>
      <c r="M120" s="253" t="s">
        <v>1</v>
      </c>
      <c r="N120" s="254" t="s">
        <v>48</v>
      </c>
      <c r="O120" s="92"/>
      <c r="P120" s="255">
        <f>O120*H120</f>
        <v>0</v>
      </c>
      <c r="Q120" s="255">
        <v>0</v>
      </c>
      <c r="R120" s="255">
        <f>Q120*H120</f>
        <v>0</v>
      </c>
      <c r="S120" s="255">
        <v>0</v>
      </c>
      <c r="T120" s="25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57" t="s">
        <v>177</v>
      </c>
      <c r="AT120" s="257" t="s">
        <v>172</v>
      </c>
      <c r="AU120" s="257" t="s">
        <v>89</v>
      </c>
      <c r="AY120" s="18" t="s">
        <v>169</v>
      </c>
      <c r="BE120" s="258">
        <f>IF(N120="základní",J120,0)</f>
        <v>0</v>
      </c>
      <c r="BF120" s="258">
        <f>IF(N120="snížená",J120,0)</f>
        <v>0</v>
      </c>
      <c r="BG120" s="258">
        <f>IF(N120="zákl. přenesená",J120,0)</f>
        <v>0</v>
      </c>
      <c r="BH120" s="258">
        <f>IF(N120="sníž. přenesená",J120,0)</f>
        <v>0</v>
      </c>
      <c r="BI120" s="258">
        <f>IF(N120="nulová",J120,0)</f>
        <v>0</v>
      </c>
      <c r="BJ120" s="18" t="s">
        <v>95</v>
      </c>
      <c r="BK120" s="258">
        <f>ROUND(I120*H120,2)</f>
        <v>0</v>
      </c>
      <c r="BL120" s="18" t="s">
        <v>177</v>
      </c>
      <c r="BM120" s="257" t="s">
        <v>3033</v>
      </c>
    </row>
    <row r="121" spans="1:65" s="2" customFormat="1" ht="16.5" customHeight="1">
      <c r="A121" s="39"/>
      <c r="B121" s="40"/>
      <c r="C121" s="246" t="s">
        <v>95</v>
      </c>
      <c r="D121" s="246" t="s">
        <v>172</v>
      </c>
      <c r="E121" s="247" t="s">
        <v>3034</v>
      </c>
      <c r="F121" s="248" t="s">
        <v>3035</v>
      </c>
      <c r="G121" s="249" t="s">
        <v>403</v>
      </c>
      <c r="H121" s="250">
        <v>1</v>
      </c>
      <c r="I121" s="251"/>
      <c r="J121" s="252">
        <f>ROUND(I121*H121,2)</f>
        <v>0</v>
      </c>
      <c r="K121" s="248" t="s">
        <v>1</v>
      </c>
      <c r="L121" s="45"/>
      <c r="M121" s="253" t="s">
        <v>1</v>
      </c>
      <c r="N121" s="254" t="s">
        <v>48</v>
      </c>
      <c r="O121" s="92"/>
      <c r="P121" s="255">
        <f>O121*H121</f>
        <v>0</v>
      </c>
      <c r="Q121" s="255">
        <v>0</v>
      </c>
      <c r="R121" s="255">
        <f>Q121*H121</f>
        <v>0</v>
      </c>
      <c r="S121" s="255">
        <v>0</v>
      </c>
      <c r="T121" s="25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57" t="s">
        <v>177</v>
      </c>
      <c r="AT121" s="257" t="s">
        <v>172</v>
      </c>
      <c r="AU121" s="257" t="s">
        <v>89</v>
      </c>
      <c r="AY121" s="18" t="s">
        <v>169</v>
      </c>
      <c r="BE121" s="258">
        <f>IF(N121="základní",J121,0)</f>
        <v>0</v>
      </c>
      <c r="BF121" s="258">
        <f>IF(N121="snížená",J121,0)</f>
        <v>0</v>
      </c>
      <c r="BG121" s="258">
        <f>IF(N121="zákl. přenesená",J121,0)</f>
        <v>0</v>
      </c>
      <c r="BH121" s="258">
        <f>IF(N121="sníž. přenesená",J121,0)</f>
        <v>0</v>
      </c>
      <c r="BI121" s="258">
        <f>IF(N121="nulová",J121,0)</f>
        <v>0</v>
      </c>
      <c r="BJ121" s="18" t="s">
        <v>95</v>
      </c>
      <c r="BK121" s="258">
        <f>ROUND(I121*H121,2)</f>
        <v>0</v>
      </c>
      <c r="BL121" s="18" t="s">
        <v>177</v>
      </c>
      <c r="BM121" s="257" t="s">
        <v>3036</v>
      </c>
    </row>
    <row r="122" spans="1:65" s="2" customFormat="1" ht="16.5" customHeight="1">
      <c r="A122" s="39"/>
      <c r="B122" s="40"/>
      <c r="C122" s="246" t="s">
        <v>188</v>
      </c>
      <c r="D122" s="246" t="s">
        <v>172</v>
      </c>
      <c r="E122" s="247" t="s">
        <v>3037</v>
      </c>
      <c r="F122" s="248" t="s">
        <v>3038</v>
      </c>
      <c r="G122" s="249" t="s">
        <v>403</v>
      </c>
      <c r="H122" s="250">
        <v>1</v>
      </c>
      <c r="I122" s="251"/>
      <c r="J122" s="252">
        <f>ROUND(I122*H122,2)</f>
        <v>0</v>
      </c>
      <c r="K122" s="248" t="s">
        <v>1</v>
      </c>
      <c r="L122" s="45"/>
      <c r="M122" s="253" t="s">
        <v>1</v>
      </c>
      <c r="N122" s="254" t="s">
        <v>48</v>
      </c>
      <c r="O122" s="92"/>
      <c r="P122" s="255">
        <f>O122*H122</f>
        <v>0</v>
      </c>
      <c r="Q122" s="255">
        <v>0</v>
      </c>
      <c r="R122" s="255">
        <f>Q122*H122</f>
        <v>0</v>
      </c>
      <c r="S122" s="255">
        <v>0</v>
      </c>
      <c r="T122" s="25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57" t="s">
        <v>177</v>
      </c>
      <c r="AT122" s="257" t="s">
        <v>172</v>
      </c>
      <c r="AU122" s="257" t="s">
        <v>89</v>
      </c>
      <c r="AY122" s="18" t="s">
        <v>169</v>
      </c>
      <c r="BE122" s="258">
        <f>IF(N122="základní",J122,0)</f>
        <v>0</v>
      </c>
      <c r="BF122" s="258">
        <f>IF(N122="snížená",J122,0)</f>
        <v>0</v>
      </c>
      <c r="BG122" s="258">
        <f>IF(N122="zákl. přenesená",J122,0)</f>
        <v>0</v>
      </c>
      <c r="BH122" s="258">
        <f>IF(N122="sníž. přenesená",J122,0)</f>
        <v>0</v>
      </c>
      <c r="BI122" s="258">
        <f>IF(N122="nulová",J122,0)</f>
        <v>0</v>
      </c>
      <c r="BJ122" s="18" t="s">
        <v>95</v>
      </c>
      <c r="BK122" s="258">
        <f>ROUND(I122*H122,2)</f>
        <v>0</v>
      </c>
      <c r="BL122" s="18" t="s">
        <v>177</v>
      </c>
      <c r="BM122" s="257" t="s">
        <v>3039</v>
      </c>
    </row>
    <row r="123" spans="1:65" s="2" customFormat="1" ht="16.5" customHeight="1">
      <c r="A123" s="39"/>
      <c r="B123" s="40"/>
      <c r="C123" s="246" t="s">
        <v>177</v>
      </c>
      <c r="D123" s="246" t="s">
        <v>172</v>
      </c>
      <c r="E123" s="247" t="s">
        <v>3040</v>
      </c>
      <c r="F123" s="248" t="s">
        <v>3041</v>
      </c>
      <c r="G123" s="249" t="s">
        <v>403</v>
      </c>
      <c r="H123" s="250">
        <v>1</v>
      </c>
      <c r="I123" s="251"/>
      <c r="J123" s="252">
        <f>ROUND(I123*H123,2)</f>
        <v>0</v>
      </c>
      <c r="K123" s="248" t="s">
        <v>1</v>
      </c>
      <c r="L123" s="45"/>
      <c r="M123" s="253" t="s">
        <v>1</v>
      </c>
      <c r="N123" s="254" t="s">
        <v>48</v>
      </c>
      <c r="O123" s="92"/>
      <c r="P123" s="255">
        <f>O123*H123</f>
        <v>0</v>
      </c>
      <c r="Q123" s="255">
        <v>0</v>
      </c>
      <c r="R123" s="255">
        <f>Q123*H123</f>
        <v>0</v>
      </c>
      <c r="S123" s="255">
        <v>0</v>
      </c>
      <c r="T123" s="25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57" t="s">
        <v>177</v>
      </c>
      <c r="AT123" s="257" t="s">
        <v>172</v>
      </c>
      <c r="AU123" s="257" t="s">
        <v>89</v>
      </c>
      <c r="AY123" s="18" t="s">
        <v>169</v>
      </c>
      <c r="BE123" s="258">
        <f>IF(N123="základní",J123,0)</f>
        <v>0</v>
      </c>
      <c r="BF123" s="258">
        <f>IF(N123="snížená",J123,0)</f>
        <v>0</v>
      </c>
      <c r="BG123" s="258">
        <f>IF(N123="zákl. přenesená",J123,0)</f>
        <v>0</v>
      </c>
      <c r="BH123" s="258">
        <f>IF(N123="sníž. přenesená",J123,0)</f>
        <v>0</v>
      </c>
      <c r="BI123" s="258">
        <f>IF(N123="nulová",J123,0)</f>
        <v>0</v>
      </c>
      <c r="BJ123" s="18" t="s">
        <v>95</v>
      </c>
      <c r="BK123" s="258">
        <f>ROUND(I123*H123,2)</f>
        <v>0</v>
      </c>
      <c r="BL123" s="18" t="s">
        <v>177</v>
      </c>
      <c r="BM123" s="257" t="s">
        <v>3042</v>
      </c>
    </row>
    <row r="124" spans="1:63" s="2" customFormat="1" ht="49.9" customHeight="1">
      <c r="A124" s="39"/>
      <c r="B124" s="40"/>
      <c r="C124" s="41"/>
      <c r="D124" s="41"/>
      <c r="E124" s="234" t="s">
        <v>210</v>
      </c>
      <c r="F124" s="234" t="s">
        <v>211</v>
      </c>
      <c r="G124" s="41"/>
      <c r="H124" s="41"/>
      <c r="I124" s="155"/>
      <c r="J124" s="218">
        <f>BK124</f>
        <v>0</v>
      </c>
      <c r="K124" s="41"/>
      <c r="L124" s="45"/>
      <c r="M124" s="292"/>
      <c r="N124" s="293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81</v>
      </c>
      <c r="AU124" s="18" t="s">
        <v>82</v>
      </c>
      <c r="AY124" s="18" t="s">
        <v>212</v>
      </c>
      <c r="BK124" s="258">
        <f>SUM(BK125:BK129)</f>
        <v>0</v>
      </c>
    </row>
    <row r="125" spans="1:63" s="2" customFormat="1" ht="16.3" customHeight="1">
      <c r="A125" s="39"/>
      <c r="B125" s="40"/>
      <c r="C125" s="294" t="s">
        <v>1</v>
      </c>
      <c r="D125" s="294" t="s">
        <v>172</v>
      </c>
      <c r="E125" s="295" t="s">
        <v>1</v>
      </c>
      <c r="F125" s="296" t="s">
        <v>1</v>
      </c>
      <c r="G125" s="297" t="s">
        <v>1</v>
      </c>
      <c r="H125" s="298"/>
      <c r="I125" s="299"/>
      <c r="J125" s="300">
        <f>BK125</f>
        <v>0</v>
      </c>
      <c r="K125" s="301"/>
      <c r="L125" s="45"/>
      <c r="M125" s="302" t="s">
        <v>1</v>
      </c>
      <c r="N125" s="303" t="s">
        <v>48</v>
      </c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212</v>
      </c>
      <c r="AU125" s="18" t="s">
        <v>89</v>
      </c>
      <c r="AY125" s="18" t="s">
        <v>212</v>
      </c>
      <c r="BE125" s="258">
        <f>IF(N125="základní",J125,0)</f>
        <v>0</v>
      </c>
      <c r="BF125" s="258">
        <f>IF(N125="snížená",J125,0)</f>
        <v>0</v>
      </c>
      <c r="BG125" s="258">
        <f>IF(N125="zákl. přenesená",J125,0)</f>
        <v>0</v>
      </c>
      <c r="BH125" s="258">
        <f>IF(N125="sníž. přenesená",J125,0)</f>
        <v>0</v>
      </c>
      <c r="BI125" s="258">
        <f>IF(N125="nulová",J125,0)</f>
        <v>0</v>
      </c>
      <c r="BJ125" s="18" t="s">
        <v>95</v>
      </c>
      <c r="BK125" s="258">
        <f>I125*H125</f>
        <v>0</v>
      </c>
    </row>
    <row r="126" spans="1:63" s="2" customFormat="1" ht="16.3" customHeight="1">
      <c r="A126" s="39"/>
      <c r="B126" s="40"/>
      <c r="C126" s="294" t="s">
        <v>1</v>
      </c>
      <c r="D126" s="294" t="s">
        <v>172</v>
      </c>
      <c r="E126" s="295" t="s">
        <v>1</v>
      </c>
      <c r="F126" s="296" t="s">
        <v>1</v>
      </c>
      <c r="G126" s="297" t="s">
        <v>1</v>
      </c>
      <c r="H126" s="298"/>
      <c r="I126" s="299"/>
      <c r="J126" s="300">
        <f>BK126</f>
        <v>0</v>
      </c>
      <c r="K126" s="301"/>
      <c r="L126" s="45"/>
      <c r="M126" s="302" t="s">
        <v>1</v>
      </c>
      <c r="N126" s="303" t="s">
        <v>48</v>
      </c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212</v>
      </c>
      <c r="AU126" s="18" t="s">
        <v>89</v>
      </c>
      <c r="AY126" s="18" t="s">
        <v>212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8" t="s">
        <v>95</v>
      </c>
      <c r="BK126" s="258">
        <f>I126*H126</f>
        <v>0</v>
      </c>
    </row>
    <row r="127" spans="1:63" s="2" customFormat="1" ht="16.3" customHeight="1">
      <c r="A127" s="39"/>
      <c r="B127" s="40"/>
      <c r="C127" s="294" t="s">
        <v>1</v>
      </c>
      <c r="D127" s="294" t="s">
        <v>172</v>
      </c>
      <c r="E127" s="295" t="s">
        <v>1</v>
      </c>
      <c r="F127" s="296" t="s">
        <v>1</v>
      </c>
      <c r="G127" s="297" t="s">
        <v>1</v>
      </c>
      <c r="H127" s="298"/>
      <c r="I127" s="299"/>
      <c r="J127" s="300">
        <f>BK127</f>
        <v>0</v>
      </c>
      <c r="K127" s="301"/>
      <c r="L127" s="45"/>
      <c r="M127" s="302" t="s">
        <v>1</v>
      </c>
      <c r="N127" s="303" t="s">
        <v>48</v>
      </c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212</v>
      </c>
      <c r="AU127" s="18" t="s">
        <v>89</v>
      </c>
      <c r="AY127" s="18" t="s">
        <v>212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95</v>
      </c>
      <c r="BK127" s="258">
        <f>I127*H127</f>
        <v>0</v>
      </c>
    </row>
    <row r="128" spans="1:63" s="2" customFormat="1" ht="16.3" customHeight="1">
      <c r="A128" s="39"/>
      <c r="B128" s="40"/>
      <c r="C128" s="294" t="s">
        <v>1</v>
      </c>
      <c r="D128" s="294" t="s">
        <v>172</v>
      </c>
      <c r="E128" s="295" t="s">
        <v>1</v>
      </c>
      <c r="F128" s="296" t="s">
        <v>1</v>
      </c>
      <c r="G128" s="297" t="s">
        <v>1</v>
      </c>
      <c r="H128" s="298"/>
      <c r="I128" s="299"/>
      <c r="J128" s="300">
        <f>BK128</f>
        <v>0</v>
      </c>
      <c r="K128" s="301"/>
      <c r="L128" s="45"/>
      <c r="M128" s="302" t="s">
        <v>1</v>
      </c>
      <c r="N128" s="303" t="s">
        <v>48</v>
      </c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212</v>
      </c>
      <c r="AU128" s="18" t="s">
        <v>89</v>
      </c>
      <c r="AY128" s="18" t="s">
        <v>212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95</v>
      </c>
      <c r="BK128" s="258">
        <f>I128*H128</f>
        <v>0</v>
      </c>
    </row>
    <row r="129" spans="1:63" s="2" customFormat="1" ht="16.3" customHeight="1">
      <c r="A129" s="39"/>
      <c r="B129" s="40"/>
      <c r="C129" s="294" t="s">
        <v>1</v>
      </c>
      <c r="D129" s="294" t="s">
        <v>172</v>
      </c>
      <c r="E129" s="295" t="s">
        <v>1</v>
      </c>
      <c r="F129" s="296" t="s">
        <v>1</v>
      </c>
      <c r="G129" s="297" t="s">
        <v>1</v>
      </c>
      <c r="H129" s="298"/>
      <c r="I129" s="299"/>
      <c r="J129" s="300">
        <f>BK129</f>
        <v>0</v>
      </c>
      <c r="K129" s="301"/>
      <c r="L129" s="45"/>
      <c r="M129" s="302" t="s">
        <v>1</v>
      </c>
      <c r="N129" s="303" t="s">
        <v>48</v>
      </c>
      <c r="O129" s="304"/>
      <c r="P129" s="304"/>
      <c r="Q129" s="304"/>
      <c r="R129" s="304"/>
      <c r="S129" s="304"/>
      <c r="T129" s="305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212</v>
      </c>
      <c r="AU129" s="18" t="s">
        <v>89</v>
      </c>
      <c r="AY129" s="18" t="s">
        <v>212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95</v>
      </c>
      <c r="BK129" s="258">
        <f>I129*H129</f>
        <v>0</v>
      </c>
    </row>
    <row r="130" spans="1:31" s="2" customFormat="1" ht="6.95" customHeight="1">
      <c r="A130" s="39"/>
      <c r="B130" s="67"/>
      <c r="C130" s="68"/>
      <c r="D130" s="68"/>
      <c r="E130" s="68"/>
      <c r="F130" s="68"/>
      <c r="G130" s="68"/>
      <c r="H130" s="68"/>
      <c r="I130" s="193"/>
      <c r="J130" s="68"/>
      <c r="K130" s="68"/>
      <c r="L130" s="45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sheetProtection password="CC35" sheet="1" objects="1" scenarios="1" formatColumns="0" formatRows="0" autoFilter="0"/>
  <autoFilter ref="C117:K12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dataValidations count="2">
    <dataValidation type="list" allowBlank="1" showInputMessage="1" showErrorMessage="1" error="Povoleny jsou hodnoty K, M." sqref="D125:D130">
      <formula1>"K, M"</formula1>
    </dataValidation>
    <dataValidation type="list" allowBlank="1" showInputMessage="1" showErrorMessage="1" error="Povoleny jsou hodnoty základní, snížená, zákl. přenesená, sníž. přenesená, nulová." sqref="N125:N130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8"/>
      <c r="C3" s="149"/>
      <c r="D3" s="149"/>
      <c r="E3" s="149"/>
      <c r="F3" s="149"/>
      <c r="G3" s="149"/>
      <c r="H3" s="21"/>
    </row>
    <row r="4" spans="2:8" s="1" customFormat="1" ht="24.95" customHeight="1">
      <c r="B4" s="21"/>
      <c r="C4" s="151" t="s">
        <v>3043</v>
      </c>
      <c r="H4" s="21"/>
    </row>
    <row r="5" spans="2:8" s="1" customFormat="1" ht="12" customHeight="1">
      <c r="B5" s="21"/>
      <c r="C5" s="329" t="s">
        <v>13</v>
      </c>
      <c r="D5" s="161" t="s">
        <v>14</v>
      </c>
      <c r="E5" s="1"/>
      <c r="F5" s="1"/>
      <c r="H5" s="21"/>
    </row>
    <row r="6" spans="2:8" s="1" customFormat="1" ht="36.95" customHeight="1">
      <c r="B6" s="21"/>
      <c r="C6" s="330" t="s">
        <v>16</v>
      </c>
      <c r="D6" s="331" t="s">
        <v>17</v>
      </c>
      <c r="E6" s="1"/>
      <c r="F6" s="1"/>
      <c r="H6" s="21"/>
    </row>
    <row r="7" spans="2:8" s="1" customFormat="1" ht="16.5" customHeight="1">
      <c r="B7" s="21"/>
      <c r="C7" s="153" t="s">
        <v>22</v>
      </c>
      <c r="D7" s="158" t="str">
        <f>'Rekapitulace stavby'!AN8</f>
        <v>18. 2. 2020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19"/>
      <c r="B9" s="332"/>
      <c r="C9" s="333" t="s">
        <v>63</v>
      </c>
      <c r="D9" s="334" t="s">
        <v>64</v>
      </c>
      <c r="E9" s="334" t="s">
        <v>156</v>
      </c>
      <c r="F9" s="335" t="s">
        <v>3044</v>
      </c>
      <c r="G9" s="219"/>
      <c r="H9" s="332"/>
    </row>
    <row r="10" spans="1:8" s="2" customFormat="1" ht="26.4" customHeight="1">
      <c r="A10" s="39"/>
      <c r="B10" s="45"/>
      <c r="C10" s="336" t="s">
        <v>3045</v>
      </c>
      <c r="D10" s="336" t="s">
        <v>98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37" t="s">
        <v>213</v>
      </c>
      <c r="D11" s="338" t="s">
        <v>1</v>
      </c>
      <c r="E11" s="339" t="s">
        <v>1</v>
      </c>
      <c r="F11" s="340">
        <v>145.125</v>
      </c>
      <c r="G11" s="39"/>
      <c r="H11" s="45"/>
    </row>
    <row r="12" spans="1:8" s="2" customFormat="1" ht="16.8" customHeight="1">
      <c r="A12" s="39"/>
      <c r="B12" s="45"/>
      <c r="C12" s="341" t="s">
        <v>1</v>
      </c>
      <c r="D12" s="341" t="s">
        <v>180</v>
      </c>
      <c r="E12" s="18" t="s">
        <v>1</v>
      </c>
      <c r="F12" s="342">
        <v>0</v>
      </c>
      <c r="G12" s="39"/>
      <c r="H12" s="45"/>
    </row>
    <row r="13" spans="1:8" s="2" customFormat="1" ht="16.8" customHeight="1">
      <c r="A13" s="39"/>
      <c r="B13" s="45"/>
      <c r="C13" s="341" t="s">
        <v>1</v>
      </c>
      <c r="D13" s="341" t="s">
        <v>269</v>
      </c>
      <c r="E13" s="18" t="s">
        <v>1</v>
      </c>
      <c r="F13" s="342">
        <v>0</v>
      </c>
      <c r="G13" s="39"/>
      <c r="H13" s="45"/>
    </row>
    <row r="14" spans="1:8" s="2" customFormat="1" ht="16.8" customHeight="1">
      <c r="A14" s="39"/>
      <c r="B14" s="45"/>
      <c r="C14" s="341" t="s">
        <v>1</v>
      </c>
      <c r="D14" s="341" t="s">
        <v>270</v>
      </c>
      <c r="E14" s="18" t="s">
        <v>1</v>
      </c>
      <c r="F14" s="342">
        <v>145.125</v>
      </c>
      <c r="G14" s="39"/>
      <c r="H14" s="45"/>
    </row>
    <row r="15" spans="1:8" s="2" customFormat="1" ht="16.8" customHeight="1">
      <c r="A15" s="39"/>
      <c r="B15" s="45"/>
      <c r="C15" s="341" t="s">
        <v>213</v>
      </c>
      <c r="D15" s="341" t="s">
        <v>183</v>
      </c>
      <c r="E15" s="18" t="s">
        <v>1</v>
      </c>
      <c r="F15" s="342">
        <v>145.125</v>
      </c>
      <c r="G15" s="39"/>
      <c r="H15" s="45"/>
    </row>
    <row r="16" spans="1:8" s="2" customFormat="1" ht="16.8" customHeight="1">
      <c r="A16" s="39"/>
      <c r="B16" s="45"/>
      <c r="C16" s="343" t="s">
        <v>3046</v>
      </c>
      <c r="D16" s="39"/>
      <c r="E16" s="39"/>
      <c r="F16" s="39"/>
      <c r="G16" s="39"/>
      <c r="H16" s="45"/>
    </row>
    <row r="17" spans="1:8" s="2" customFormat="1" ht="16.8" customHeight="1">
      <c r="A17" s="39"/>
      <c r="B17" s="45"/>
      <c r="C17" s="341" t="s">
        <v>266</v>
      </c>
      <c r="D17" s="341" t="s">
        <v>3047</v>
      </c>
      <c r="E17" s="18" t="s">
        <v>191</v>
      </c>
      <c r="F17" s="342">
        <v>145.125</v>
      </c>
      <c r="G17" s="39"/>
      <c r="H17" s="45"/>
    </row>
    <row r="18" spans="1:8" s="2" customFormat="1" ht="16.8" customHeight="1">
      <c r="A18" s="39"/>
      <c r="B18" s="45"/>
      <c r="C18" s="341" t="s">
        <v>281</v>
      </c>
      <c r="D18" s="341" t="s">
        <v>3048</v>
      </c>
      <c r="E18" s="18" t="s">
        <v>191</v>
      </c>
      <c r="F18" s="342">
        <v>642.937</v>
      </c>
      <c r="G18" s="39"/>
      <c r="H18" s="45"/>
    </row>
    <row r="19" spans="1:8" s="2" customFormat="1" ht="12">
      <c r="A19" s="39"/>
      <c r="B19" s="45"/>
      <c r="C19" s="341" t="s">
        <v>301</v>
      </c>
      <c r="D19" s="341" t="s">
        <v>3049</v>
      </c>
      <c r="E19" s="18" t="s">
        <v>191</v>
      </c>
      <c r="F19" s="342">
        <v>202.937</v>
      </c>
      <c r="G19" s="39"/>
      <c r="H19" s="45"/>
    </row>
    <row r="20" spans="1:8" s="2" customFormat="1" ht="12">
      <c r="A20" s="39"/>
      <c r="B20" s="45"/>
      <c r="C20" s="341" t="s">
        <v>307</v>
      </c>
      <c r="D20" s="341" t="s">
        <v>3050</v>
      </c>
      <c r="E20" s="18" t="s">
        <v>191</v>
      </c>
      <c r="F20" s="342">
        <v>1826.433</v>
      </c>
      <c r="G20" s="39"/>
      <c r="H20" s="45"/>
    </row>
    <row r="21" spans="1:8" s="2" customFormat="1" ht="16.8" customHeight="1">
      <c r="A21" s="39"/>
      <c r="B21" s="45"/>
      <c r="C21" s="341" t="s">
        <v>293</v>
      </c>
      <c r="D21" s="341" t="s">
        <v>3051</v>
      </c>
      <c r="E21" s="18" t="s">
        <v>191</v>
      </c>
      <c r="F21" s="342">
        <v>422.937</v>
      </c>
      <c r="G21" s="39"/>
      <c r="H21" s="45"/>
    </row>
    <row r="22" spans="1:8" s="2" customFormat="1" ht="16.8" customHeight="1">
      <c r="A22" s="39"/>
      <c r="B22" s="45"/>
      <c r="C22" s="341" t="s">
        <v>290</v>
      </c>
      <c r="D22" s="341" t="s">
        <v>3052</v>
      </c>
      <c r="E22" s="18" t="s">
        <v>191</v>
      </c>
      <c r="F22" s="342">
        <v>422.937</v>
      </c>
      <c r="G22" s="39"/>
      <c r="H22" s="45"/>
    </row>
    <row r="23" spans="1:8" s="2" customFormat="1" ht="16.8" customHeight="1">
      <c r="A23" s="39"/>
      <c r="B23" s="45"/>
      <c r="C23" s="337" t="s">
        <v>3053</v>
      </c>
      <c r="D23" s="338" t="s">
        <v>1</v>
      </c>
      <c r="E23" s="339" t="s">
        <v>1</v>
      </c>
      <c r="F23" s="340">
        <v>127.334</v>
      </c>
      <c r="G23" s="39"/>
      <c r="H23" s="45"/>
    </row>
    <row r="24" spans="1:8" s="2" customFormat="1" ht="16.8" customHeight="1">
      <c r="A24" s="39"/>
      <c r="B24" s="45"/>
      <c r="C24" s="337" t="s">
        <v>215</v>
      </c>
      <c r="D24" s="338" t="s">
        <v>1</v>
      </c>
      <c r="E24" s="339" t="s">
        <v>1</v>
      </c>
      <c r="F24" s="340">
        <v>160.204</v>
      </c>
      <c r="G24" s="39"/>
      <c r="H24" s="45"/>
    </row>
    <row r="25" spans="1:8" s="2" customFormat="1" ht="16.8" customHeight="1">
      <c r="A25" s="39"/>
      <c r="B25" s="45"/>
      <c r="C25" s="341" t="s">
        <v>1</v>
      </c>
      <c r="D25" s="341" t="s">
        <v>180</v>
      </c>
      <c r="E25" s="18" t="s">
        <v>1</v>
      </c>
      <c r="F25" s="342">
        <v>0</v>
      </c>
      <c r="G25" s="39"/>
      <c r="H25" s="45"/>
    </row>
    <row r="26" spans="1:8" s="2" customFormat="1" ht="16.8" customHeight="1">
      <c r="A26" s="39"/>
      <c r="B26" s="45"/>
      <c r="C26" s="341" t="s">
        <v>1</v>
      </c>
      <c r="D26" s="341" t="s">
        <v>1496</v>
      </c>
      <c r="E26" s="18" t="s">
        <v>1</v>
      </c>
      <c r="F26" s="342">
        <v>0</v>
      </c>
      <c r="G26" s="39"/>
      <c r="H26" s="45"/>
    </row>
    <row r="27" spans="1:8" s="2" customFormat="1" ht="16.8" customHeight="1">
      <c r="A27" s="39"/>
      <c r="B27" s="45"/>
      <c r="C27" s="341" t="s">
        <v>1</v>
      </c>
      <c r="D27" s="341" t="s">
        <v>753</v>
      </c>
      <c r="E27" s="18" t="s">
        <v>1</v>
      </c>
      <c r="F27" s="342">
        <v>0</v>
      </c>
      <c r="G27" s="39"/>
      <c r="H27" s="45"/>
    </row>
    <row r="28" spans="1:8" s="2" customFormat="1" ht="12">
      <c r="A28" s="39"/>
      <c r="B28" s="45"/>
      <c r="C28" s="341" t="s">
        <v>1</v>
      </c>
      <c r="D28" s="341" t="s">
        <v>1497</v>
      </c>
      <c r="E28" s="18" t="s">
        <v>1</v>
      </c>
      <c r="F28" s="342">
        <v>86.688</v>
      </c>
      <c r="G28" s="39"/>
      <c r="H28" s="45"/>
    </row>
    <row r="29" spans="1:8" s="2" customFormat="1" ht="16.8" customHeight="1">
      <c r="A29" s="39"/>
      <c r="B29" s="45"/>
      <c r="C29" s="341" t="s">
        <v>1</v>
      </c>
      <c r="D29" s="341" t="s">
        <v>1498</v>
      </c>
      <c r="E29" s="18" t="s">
        <v>1</v>
      </c>
      <c r="F29" s="342">
        <v>-11.514</v>
      </c>
      <c r="G29" s="39"/>
      <c r="H29" s="45"/>
    </row>
    <row r="30" spans="1:8" s="2" customFormat="1" ht="16.8" customHeight="1">
      <c r="A30" s="39"/>
      <c r="B30" s="45"/>
      <c r="C30" s="341" t="s">
        <v>1</v>
      </c>
      <c r="D30" s="341" t="s">
        <v>759</v>
      </c>
      <c r="E30" s="18" t="s">
        <v>1</v>
      </c>
      <c r="F30" s="342">
        <v>0</v>
      </c>
      <c r="G30" s="39"/>
      <c r="H30" s="45"/>
    </row>
    <row r="31" spans="1:8" s="2" customFormat="1" ht="12">
      <c r="A31" s="39"/>
      <c r="B31" s="45"/>
      <c r="C31" s="341" t="s">
        <v>1</v>
      </c>
      <c r="D31" s="341" t="s">
        <v>1499</v>
      </c>
      <c r="E31" s="18" t="s">
        <v>1</v>
      </c>
      <c r="F31" s="342">
        <v>68.755</v>
      </c>
      <c r="G31" s="39"/>
      <c r="H31" s="45"/>
    </row>
    <row r="32" spans="1:8" s="2" customFormat="1" ht="16.8" customHeight="1">
      <c r="A32" s="39"/>
      <c r="B32" s="45"/>
      <c r="C32" s="341" t="s">
        <v>1</v>
      </c>
      <c r="D32" s="341" t="s">
        <v>1500</v>
      </c>
      <c r="E32" s="18" t="s">
        <v>1</v>
      </c>
      <c r="F32" s="342">
        <v>24.355</v>
      </c>
      <c r="G32" s="39"/>
      <c r="H32" s="45"/>
    </row>
    <row r="33" spans="1:8" s="2" customFormat="1" ht="16.8" customHeight="1">
      <c r="A33" s="39"/>
      <c r="B33" s="45"/>
      <c r="C33" s="341" t="s">
        <v>1</v>
      </c>
      <c r="D33" s="341" t="s">
        <v>1501</v>
      </c>
      <c r="E33" s="18" t="s">
        <v>1</v>
      </c>
      <c r="F33" s="342">
        <v>-8.08</v>
      </c>
      <c r="G33" s="39"/>
      <c r="H33" s="45"/>
    </row>
    <row r="34" spans="1:8" s="2" customFormat="1" ht="16.8" customHeight="1">
      <c r="A34" s="39"/>
      <c r="B34" s="45"/>
      <c r="C34" s="341" t="s">
        <v>215</v>
      </c>
      <c r="D34" s="341" t="s">
        <v>183</v>
      </c>
      <c r="E34" s="18" t="s">
        <v>1</v>
      </c>
      <c r="F34" s="342">
        <v>160.204</v>
      </c>
      <c r="G34" s="39"/>
      <c r="H34" s="45"/>
    </row>
    <row r="35" spans="1:8" s="2" customFormat="1" ht="16.8" customHeight="1">
      <c r="A35" s="39"/>
      <c r="B35" s="45"/>
      <c r="C35" s="343" t="s">
        <v>3046</v>
      </c>
      <c r="D35" s="39"/>
      <c r="E35" s="39"/>
      <c r="F35" s="39"/>
      <c r="G35" s="39"/>
      <c r="H35" s="45"/>
    </row>
    <row r="36" spans="1:8" s="2" customFormat="1" ht="16.8" customHeight="1">
      <c r="A36" s="39"/>
      <c r="B36" s="45"/>
      <c r="C36" s="341" t="s">
        <v>1493</v>
      </c>
      <c r="D36" s="341" t="s">
        <v>3054</v>
      </c>
      <c r="E36" s="18" t="s">
        <v>337</v>
      </c>
      <c r="F36" s="342">
        <v>160.204</v>
      </c>
      <c r="G36" s="39"/>
      <c r="H36" s="45"/>
    </row>
    <row r="37" spans="1:8" s="2" customFormat="1" ht="12">
      <c r="A37" s="39"/>
      <c r="B37" s="45"/>
      <c r="C37" s="341" t="s">
        <v>1469</v>
      </c>
      <c r="D37" s="341" t="s">
        <v>3055</v>
      </c>
      <c r="E37" s="18" t="s">
        <v>337</v>
      </c>
      <c r="F37" s="342">
        <v>160.204</v>
      </c>
      <c r="G37" s="39"/>
      <c r="H37" s="45"/>
    </row>
    <row r="38" spans="1:8" s="2" customFormat="1" ht="16.8" customHeight="1">
      <c r="A38" s="39"/>
      <c r="B38" s="45"/>
      <c r="C38" s="341" t="s">
        <v>1488</v>
      </c>
      <c r="D38" s="341" t="s">
        <v>3056</v>
      </c>
      <c r="E38" s="18" t="s">
        <v>337</v>
      </c>
      <c r="F38" s="342">
        <v>160.204</v>
      </c>
      <c r="G38" s="39"/>
      <c r="H38" s="45"/>
    </row>
    <row r="39" spans="1:8" s="2" customFormat="1" ht="16.8" customHeight="1">
      <c r="A39" s="39"/>
      <c r="B39" s="45"/>
      <c r="C39" s="341" t="s">
        <v>1518</v>
      </c>
      <c r="D39" s="341" t="s">
        <v>3057</v>
      </c>
      <c r="E39" s="18" t="s">
        <v>337</v>
      </c>
      <c r="F39" s="342">
        <v>160.204</v>
      </c>
      <c r="G39" s="39"/>
      <c r="H39" s="45"/>
    </row>
    <row r="40" spans="1:8" s="2" customFormat="1" ht="16.8" customHeight="1">
      <c r="A40" s="39"/>
      <c r="B40" s="45"/>
      <c r="C40" s="337" t="s">
        <v>3058</v>
      </c>
      <c r="D40" s="338" t="s">
        <v>1</v>
      </c>
      <c r="E40" s="339" t="s">
        <v>1</v>
      </c>
      <c r="F40" s="340">
        <v>6.3</v>
      </c>
      <c r="G40" s="39"/>
      <c r="H40" s="45"/>
    </row>
    <row r="41" spans="1:8" s="2" customFormat="1" ht="16.8" customHeight="1">
      <c r="A41" s="39"/>
      <c r="B41" s="45"/>
      <c r="C41" s="337" t="s">
        <v>217</v>
      </c>
      <c r="D41" s="338" t="s">
        <v>1</v>
      </c>
      <c r="E41" s="339" t="s">
        <v>1</v>
      </c>
      <c r="F41" s="340">
        <v>220</v>
      </c>
      <c r="G41" s="39"/>
      <c r="H41" s="45"/>
    </row>
    <row r="42" spans="1:8" s="2" customFormat="1" ht="16.8" customHeight="1">
      <c r="A42" s="39"/>
      <c r="B42" s="45"/>
      <c r="C42" s="341" t="s">
        <v>1</v>
      </c>
      <c r="D42" s="341" t="s">
        <v>180</v>
      </c>
      <c r="E42" s="18" t="s">
        <v>1</v>
      </c>
      <c r="F42" s="342">
        <v>0</v>
      </c>
      <c r="G42" s="39"/>
      <c r="H42" s="45"/>
    </row>
    <row r="43" spans="1:8" s="2" customFormat="1" ht="16.8" customHeight="1">
      <c r="A43" s="39"/>
      <c r="B43" s="45"/>
      <c r="C43" s="341" t="s">
        <v>1</v>
      </c>
      <c r="D43" s="341" t="s">
        <v>288</v>
      </c>
      <c r="E43" s="18" t="s">
        <v>1</v>
      </c>
      <c r="F43" s="342">
        <v>0</v>
      </c>
      <c r="G43" s="39"/>
      <c r="H43" s="45"/>
    </row>
    <row r="44" spans="1:8" s="2" customFormat="1" ht="16.8" customHeight="1">
      <c r="A44" s="39"/>
      <c r="B44" s="45"/>
      <c r="C44" s="341" t="s">
        <v>1</v>
      </c>
      <c r="D44" s="341" t="s">
        <v>299</v>
      </c>
      <c r="E44" s="18" t="s">
        <v>1</v>
      </c>
      <c r="F44" s="342">
        <v>220</v>
      </c>
      <c r="G44" s="39"/>
      <c r="H44" s="45"/>
    </row>
    <row r="45" spans="1:8" s="2" customFormat="1" ht="16.8" customHeight="1">
      <c r="A45" s="39"/>
      <c r="B45" s="45"/>
      <c r="C45" s="341" t="s">
        <v>217</v>
      </c>
      <c r="D45" s="341" t="s">
        <v>183</v>
      </c>
      <c r="E45" s="18" t="s">
        <v>1</v>
      </c>
      <c r="F45" s="342">
        <v>220</v>
      </c>
      <c r="G45" s="39"/>
      <c r="H45" s="45"/>
    </row>
    <row r="46" spans="1:8" s="2" customFormat="1" ht="16.8" customHeight="1">
      <c r="A46" s="39"/>
      <c r="B46" s="45"/>
      <c r="C46" s="343" t="s">
        <v>3046</v>
      </c>
      <c r="D46" s="39"/>
      <c r="E46" s="39"/>
      <c r="F46" s="39"/>
      <c r="G46" s="39"/>
      <c r="H46" s="45"/>
    </row>
    <row r="47" spans="1:8" s="2" customFormat="1" ht="16.8" customHeight="1">
      <c r="A47" s="39"/>
      <c r="B47" s="45"/>
      <c r="C47" s="341" t="s">
        <v>296</v>
      </c>
      <c r="D47" s="341" t="s">
        <v>3059</v>
      </c>
      <c r="E47" s="18" t="s">
        <v>191</v>
      </c>
      <c r="F47" s="342">
        <v>220</v>
      </c>
      <c r="G47" s="39"/>
      <c r="H47" s="45"/>
    </row>
    <row r="48" spans="1:8" s="2" customFormat="1" ht="16.8" customHeight="1">
      <c r="A48" s="39"/>
      <c r="B48" s="45"/>
      <c r="C48" s="341" t="s">
        <v>281</v>
      </c>
      <c r="D48" s="341" t="s">
        <v>3048</v>
      </c>
      <c r="E48" s="18" t="s">
        <v>191</v>
      </c>
      <c r="F48" s="342">
        <v>642.937</v>
      </c>
      <c r="G48" s="39"/>
      <c r="H48" s="45"/>
    </row>
    <row r="49" spans="1:8" s="2" customFormat="1" ht="12">
      <c r="A49" s="39"/>
      <c r="B49" s="45"/>
      <c r="C49" s="341" t="s">
        <v>301</v>
      </c>
      <c r="D49" s="341" t="s">
        <v>3049</v>
      </c>
      <c r="E49" s="18" t="s">
        <v>191</v>
      </c>
      <c r="F49" s="342">
        <v>202.937</v>
      </c>
      <c r="G49" s="39"/>
      <c r="H49" s="45"/>
    </row>
    <row r="50" spans="1:8" s="2" customFormat="1" ht="12">
      <c r="A50" s="39"/>
      <c r="B50" s="45"/>
      <c r="C50" s="341" t="s">
        <v>307</v>
      </c>
      <c r="D50" s="341" t="s">
        <v>3050</v>
      </c>
      <c r="E50" s="18" t="s">
        <v>191</v>
      </c>
      <c r="F50" s="342">
        <v>1826.433</v>
      </c>
      <c r="G50" s="39"/>
      <c r="H50" s="45"/>
    </row>
    <row r="51" spans="1:8" s="2" customFormat="1" ht="16.8" customHeight="1">
      <c r="A51" s="39"/>
      <c r="B51" s="45"/>
      <c r="C51" s="337" t="s">
        <v>219</v>
      </c>
      <c r="D51" s="338" t="s">
        <v>1</v>
      </c>
      <c r="E51" s="339" t="s">
        <v>1</v>
      </c>
      <c r="F51" s="340">
        <v>277.812</v>
      </c>
      <c r="G51" s="39"/>
      <c r="H51" s="45"/>
    </row>
    <row r="52" spans="1:8" s="2" customFormat="1" ht="16.8" customHeight="1">
      <c r="A52" s="39"/>
      <c r="B52" s="45"/>
      <c r="C52" s="341" t="s">
        <v>1</v>
      </c>
      <c r="D52" s="341" t="s">
        <v>180</v>
      </c>
      <c r="E52" s="18" t="s">
        <v>1</v>
      </c>
      <c r="F52" s="342">
        <v>0</v>
      </c>
      <c r="G52" s="39"/>
      <c r="H52" s="45"/>
    </row>
    <row r="53" spans="1:8" s="2" customFormat="1" ht="16.8" customHeight="1">
      <c r="A53" s="39"/>
      <c r="B53" s="45"/>
      <c r="C53" s="341" t="s">
        <v>1</v>
      </c>
      <c r="D53" s="341" t="s">
        <v>274</v>
      </c>
      <c r="E53" s="18" t="s">
        <v>1</v>
      </c>
      <c r="F53" s="342">
        <v>0</v>
      </c>
      <c r="G53" s="39"/>
      <c r="H53" s="45"/>
    </row>
    <row r="54" spans="1:8" s="2" customFormat="1" ht="16.8" customHeight="1">
      <c r="A54" s="39"/>
      <c r="B54" s="45"/>
      <c r="C54" s="341" t="s">
        <v>1</v>
      </c>
      <c r="D54" s="341" t="s">
        <v>275</v>
      </c>
      <c r="E54" s="18" t="s">
        <v>1</v>
      </c>
      <c r="F54" s="342">
        <v>0</v>
      </c>
      <c r="G54" s="39"/>
      <c r="H54" s="45"/>
    </row>
    <row r="55" spans="1:8" s="2" customFormat="1" ht="16.8" customHeight="1">
      <c r="A55" s="39"/>
      <c r="B55" s="45"/>
      <c r="C55" s="341" t="s">
        <v>1</v>
      </c>
      <c r="D55" s="341" t="s">
        <v>276</v>
      </c>
      <c r="E55" s="18" t="s">
        <v>1</v>
      </c>
      <c r="F55" s="342">
        <v>131.68</v>
      </c>
      <c r="G55" s="39"/>
      <c r="H55" s="45"/>
    </row>
    <row r="56" spans="1:8" s="2" customFormat="1" ht="16.8" customHeight="1">
      <c r="A56" s="39"/>
      <c r="B56" s="45"/>
      <c r="C56" s="341" t="s">
        <v>1</v>
      </c>
      <c r="D56" s="341" t="s">
        <v>277</v>
      </c>
      <c r="E56" s="18" t="s">
        <v>1</v>
      </c>
      <c r="F56" s="342">
        <v>0</v>
      </c>
      <c r="G56" s="39"/>
      <c r="H56" s="45"/>
    </row>
    <row r="57" spans="1:8" s="2" customFormat="1" ht="16.8" customHeight="1">
      <c r="A57" s="39"/>
      <c r="B57" s="45"/>
      <c r="C57" s="341" t="s">
        <v>1</v>
      </c>
      <c r="D57" s="341" t="s">
        <v>278</v>
      </c>
      <c r="E57" s="18" t="s">
        <v>1</v>
      </c>
      <c r="F57" s="342">
        <v>11.84</v>
      </c>
      <c r="G57" s="39"/>
      <c r="H57" s="45"/>
    </row>
    <row r="58" spans="1:8" s="2" customFormat="1" ht="16.8" customHeight="1">
      <c r="A58" s="39"/>
      <c r="B58" s="45"/>
      <c r="C58" s="341" t="s">
        <v>1</v>
      </c>
      <c r="D58" s="341" t="s">
        <v>279</v>
      </c>
      <c r="E58" s="18" t="s">
        <v>1</v>
      </c>
      <c r="F58" s="342">
        <v>14.76</v>
      </c>
      <c r="G58" s="39"/>
      <c r="H58" s="45"/>
    </row>
    <row r="59" spans="1:8" s="2" customFormat="1" ht="16.8" customHeight="1">
      <c r="A59" s="39"/>
      <c r="B59" s="45"/>
      <c r="C59" s="341" t="s">
        <v>1</v>
      </c>
      <c r="D59" s="341" t="s">
        <v>280</v>
      </c>
      <c r="E59" s="18" t="s">
        <v>1</v>
      </c>
      <c r="F59" s="342">
        <v>119.532</v>
      </c>
      <c r="G59" s="39"/>
      <c r="H59" s="45"/>
    </row>
    <row r="60" spans="1:8" s="2" customFormat="1" ht="16.8" customHeight="1">
      <c r="A60" s="39"/>
      <c r="B60" s="45"/>
      <c r="C60" s="341" t="s">
        <v>219</v>
      </c>
      <c r="D60" s="341" t="s">
        <v>183</v>
      </c>
      <c r="E60" s="18" t="s">
        <v>1</v>
      </c>
      <c r="F60" s="342">
        <v>277.812</v>
      </c>
      <c r="G60" s="39"/>
      <c r="H60" s="45"/>
    </row>
    <row r="61" spans="1:8" s="2" customFormat="1" ht="16.8" customHeight="1">
      <c r="A61" s="39"/>
      <c r="B61" s="45"/>
      <c r="C61" s="343" t="s">
        <v>3046</v>
      </c>
      <c r="D61" s="39"/>
      <c r="E61" s="39"/>
      <c r="F61" s="39"/>
      <c r="G61" s="39"/>
      <c r="H61" s="45"/>
    </row>
    <row r="62" spans="1:8" s="2" customFormat="1" ht="12">
      <c r="A62" s="39"/>
      <c r="B62" s="45"/>
      <c r="C62" s="341" t="s">
        <v>271</v>
      </c>
      <c r="D62" s="341" t="s">
        <v>3060</v>
      </c>
      <c r="E62" s="18" t="s">
        <v>191</v>
      </c>
      <c r="F62" s="342">
        <v>277.812</v>
      </c>
      <c r="G62" s="39"/>
      <c r="H62" s="45"/>
    </row>
    <row r="63" spans="1:8" s="2" customFormat="1" ht="16.8" customHeight="1">
      <c r="A63" s="39"/>
      <c r="B63" s="45"/>
      <c r="C63" s="341" t="s">
        <v>281</v>
      </c>
      <c r="D63" s="341" t="s">
        <v>3048</v>
      </c>
      <c r="E63" s="18" t="s">
        <v>191</v>
      </c>
      <c r="F63" s="342">
        <v>642.937</v>
      </c>
      <c r="G63" s="39"/>
      <c r="H63" s="45"/>
    </row>
    <row r="64" spans="1:8" s="2" customFormat="1" ht="12">
      <c r="A64" s="39"/>
      <c r="B64" s="45"/>
      <c r="C64" s="341" t="s">
        <v>301</v>
      </c>
      <c r="D64" s="341" t="s">
        <v>3049</v>
      </c>
      <c r="E64" s="18" t="s">
        <v>191</v>
      </c>
      <c r="F64" s="342">
        <v>202.937</v>
      </c>
      <c r="G64" s="39"/>
      <c r="H64" s="45"/>
    </row>
    <row r="65" spans="1:8" s="2" customFormat="1" ht="12">
      <c r="A65" s="39"/>
      <c r="B65" s="45"/>
      <c r="C65" s="341" t="s">
        <v>307</v>
      </c>
      <c r="D65" s="341" t="s">
        <v>3050</v>
      </c>
      <c r="E65" s="18" t="s">
        <v>191</v>
      </c>
      <c r="F65" s="342">
        <v>1826.433</v>
      </c>
      <c r="G65" s="39"/>
      <c r="H65" s="45"/>
    </row>
    <row r="66" spans="1:8" s="2" customFormat="1" ht="16.8" customHeight="1">
      <c r="A66" s="39"/>
      <c r="B66" s="45"/>
      <c r="C66" s="341" t="s">
        <v>293</v>
      </c>
      <c r="D66" s="341" t="s">
        <v>3051</v>
      </c>
      <c r="E66" s="18" t="s">
        <v>191</v>
      </c>
      <c r="F66" s="342">
        <v>422.937</v>
      </c>
      <c r="G66" s="39"/>
      <c r="H66" s="45"/>
    </row>
    <row r="67" spans="1:8" s="2" customFormat="1" ht="16.8" customHeight="1">
      <c r="A67" s="39"/>
      <c r="B67" s="45"/>
      <c r="C67" s="341" t="s">
        <v>290</v>
      </c>
      <c r="D67" s="341" t="s">
        <v>3052</v>
      </c>
      <c r="E67" s="18" t="s">
        <v>191</v>
      </c>
      <c r="F67" s="342">
        <v>422.937</v>
      </c>
      <c r="G67" s="39"/>
      <c r="H67" s="45"/>
    </row>
    <row r="68" spans="1:8" s="2" customFormat="1" ht="16.8" customHeight="1">
      <c r="A68" s="39"/>
      <c r="B68" s="45"/>
      <c r="C68" s="337" t="s">
        <v>221</v>
      </c>
      <c r="D68" s="338" t="s">
        <v>1</v>
      </c>
      <c r="E68" s="339" t="s">
        <v>1</v>
      </c>
      <c r="F68" s="340">
        <v>41.28</v>
      </c>
      <c r="G68" s="39"/>
      <c r="H68" s="45"/>
    </row>
    <row r="69" spans="1:8" s="2" customFormat="1" ht="16.8" customHeight="1">
      <c r="A69" s="39"/>
      <c r="B69" s="45"/>
      <c r="C69" s="341" t="s">
        <v>1</v>
      </c>
      <c r="D69" s="341" t="s">
        <v>752</v>
      </c>
      <c r="E69" s="18" t="s">
        <v>1</v>
      </c>
      <c r="F69" s="342">
        <v>0</v>
      </c>
      <c r="G69" s="39"/>
      <c r="H69" s="45"/>
    </row>
    <row r="70" spans="1:8" s="2" customFormat="1" ht="16.8" customHeight="1">
      <c r="A70" s="39"/>
      <c r="B70" s="45"/>
      <c r="C70" s="341" t="s">
        <v>1</v>
      </c>
      <c r="D70" s="341" t="s">
        <v>753</v>
      </c>
      <c r="E70" s="18" t="s">
        <v>1</v>
      </c>
      <c r="F70" s="342">
        <v>0</v>
      </c>
      <c r="G70" s="39"/>
      <c r="H70" s="45"/>
    </row>
    <row r="71" spans="1:8" s="2" customFormat="1" ht="12">
      <c r="A71" s="39"/>
      <c r="B71" s="45"/>
      <c r="C71" s="341" t="s">
        <v>221</v>
      </c>
      <c r="D71" s="341" t="s">
        <v>1423</v>
      </c>
      <c r="E71" s="18" t="s">
        <v>1</v>
      </c>
      <c r="F71" s="342">
        <v>41.28</v>
      </c>
      <c r="G71" s="39"/>
      <c r="H71" s="45"/>
    </row>
    <row r="72" spans="1:8" s="2" customFormat="1" ht="16.8" customHeight="1">
      <c r="A72" s="39"/>
      <c r="B72" s="45"/>
      <c r="C72" s="343" t="s">
        <v>3046</v>
      </c>
      <c r="D72" s="39"/>
      <c r="E72" s="39"/>
      <c r="F72" s="39"/>
      <c r="G72" s="39"/>
      <c r="H72" s="45"/>
    </row>
    <row r="73" spans="1:8" s="2" customFormat="1" ht="16.8" customHeight="1">
      <c r="A73" s="39"/>
      <c r="B73" s="45"/>
      <c r="C73" s="341" t="s">
        <v>1418</v>
      </c>
      <c r="D73" s="341" t="s">
        <v>3061</v>
      </c>
      <c r="E73" s="18" t="s">
        <v>175</v>
      </c>
      <c r="F73" s="342">
        <v>169.11</v>
      </c>
      <c r="G73" s="39"/>
      <c r="H73" s="45"/>
    </row>
    <row r="74" spans="1:8" s="2" customFormat="1" ht="12">
      <c r="A74" s="39"/>
      <c r="B74" s="45"/>
      <c r="C74" s="341" t="s">
        <v>809</v>
      </c>
      <c r="D74" s="341" t="s">
        <v>3062</v>
      </c>
      <c r="E74" s="18" t="s">
        <v>175</v>
      </c>
      <c r="F74" s="342">
        <v>506.31</v>
      </c>
      <c r="G74" s="39"/>
      <c r="H74" s="45"/>
    </row>
    <row r="75" spans="1:8" s="2" customFormat="1" ht="16.8" customHeight="1">
      <c r="A75" s="39"/>
      <c r="B75" s="45"/>
      <c r="C75" s="341" t="s">
        <v>1391</v>
      </c>
      <c r="D75" s="341" t="s">
        <v>3063</v>
      </c>
      <c r="E75" s="18" t="s">
        <v>175</v>
      </c>
      <c r="F75" s="342">
        <v>94.9</v>
      </c>
      <c r="G75" s="39"/>
      <c r="H75" s="45"/>
    </row>
    <row r="76" spans="1:8" s="2" customFormat="1" ht="16.8" customHeight="1">
      <c r="A76" s="39"/>
      <c r="B76" s="45"/>
      <c r="C76" s="337" t="s">
        <v>223</v>
      </c>
      <c r="D76" s="338" t="s">
        <v>1</v>
      </c>
      <c r="E76" s="339" t="s">
        <v>1</v>
      </c>
      <c r="F76" s="340">
        <v>15.853</v>
      </c>
      <c r="G76" s="39"/>
      <c r="H76" s="45"/>
    </row>
    <row r="77" spans="1:8" s="2" customFormat="1" ht="16.8" customHeight="1">
      <c r="A77" s="39"/>
      <c r="B77" s="45"/>
      <c r="C77" s="341" t="s">
        <v>1</v>
      </c>
      <c r="D77" s="341" t="s">
        <v>752</v>
      </c>
      <c r="E77" s="18" t="s">
        <v>1</v>
      </c>
      <c r="F77" s="342">
        <v>0</v>
      </c>
      <c r="G77" s="39"/>
      <c r="H77" s="45"/>
    </row>
    <row r="78" spans="1:8" s="2" customFormat="1" ht="16.8" customHeight="1">
      <c r="A78" s="39"/>
      <c r="B78" s="45"/>
      <c r="C78" s="341" t="s">
        <v>1</v>
      </c>
      <c r="D78" s="341" t="s">
        <v>753</v>
      </c>
      <c r="E78" s="18" t="s">
        <v>1</v>
      </c>
      <c r="F78" s="342">
        <v>0</v>
      </c>
      <c r="G78" s="39"/>
      <c r="H78" s="45"/>
    </row>
    <row r="79" spans="1:8" s="2" customFormat="1" ht="16.8" customHeight="1">
      <c r="A79" s="39"/>
      <c r="B79" s="45"/>
      <c r="C79" s="341" t="s">
        <v>223</v>
      </c>
      <c r="D79" s="341" t="s">
        <v>1146</v>
      </c>
      <c r="E79" s="18" t="s">
        <v>1</v>
      </c>
      <c r="F79" s="342">
        <v>15.853</v>
      </c>
      <c r="G79" s="39"/>
      <c r="H79" s="45"/>
    </row>
    <row r="80" spans="1:8" s="2" customFormat="1" ht="16.8" customHeight="1">
      <c r="A80" s="39"/>
      <c r="B80" s="45"/>
      <c r="C80" s="343" t="s">
        <v>3046</v>
      </c>
      <c r="D80" s="39"/>
      <c r="E80" s="39"/>
      <c r="F80" s="39"/>
      <c r="G80" s="39"/>
      <c r="H80" s="45"/>
    </row>
    <row r="81" spans="1:8" s="2" customFormat="1" ht="16.8" customHeight="1">
      <c r="A81" s="39"/>
      <c r="B81" s="45"/>
      <c r="C81" s="341" t="s">
        <v>1401</v>
      </c>
      <c r="D81" s="341" t="s">
        <v>3064</v>
      </c>
      <c r="E81" s="18" t="s">
        <v>337</v>
      </c>
      <c r="F81" s="342">
        <v>90.317</v>
      </c>
      <c r="G81" s="39"/>
      <c r="H81" s="45"/>
    </row>
    <row r="82" spans="1:8" s="2" customFormat="1" ht="16.8" customHeight="1">
      <c r="A82" s="39"/>
      <c r="B82" s="45"/>
      <c r="C82" s="341" t="s">
        <v>797</v>
      </c>
      <c r="D82" s="341" t="s">
        <v>3065</v>
      </c>
      <c r="E82" s="18" t="s">
        <v>337</v>
      </c>
      <c r="F82" s="342">
        <v>90.317</v>
      </c>
      <c r="G82" s="39"/>
      <c r="H82" s="45"/>
    </row>
    <row r="83" spans="1:8" s="2" customFormat="1" ht="16.8" customHeight="1">
      <c r="A83" s="39"/>
      <c r="B83" s="45"/>
      <c r="C83" s="341" t="s">
        <v>801</v>
      </c>
      <c r="D83" s="341" t="s">
        <v>3066</v>
      </c>
      <c r="E83" s="18" t="s">
        <v>337</v>
      </c>
      <c r="F83" s="342">
        <v>90.317</v>
      </c>
      <c r="G83" s="39"/>
      <c r="H83" s="45"/>
    </row>
    <row r="84" spans="1:8" s="2" customFormat="1" ht="16.8" customHeight="1">
      <c r="A84" s="39"/>
      <c r="B84" s="45"/>
      <c r="C84" s="341" t="s">
        <v>739</v>
      </c>
      <c r="D84" s="341" t="s">
        <v>3067</v>
      </c>
      <c r="E84" s="18" t="s">
        <v>337</v>
      </c>
      <c r="F84" s="342">
        <v>414.376</v>
      </c>
      <c r="G84" s="39"/>
      <c r="H84" s="45"/>
    </row>
    <row r="85" spans="1:8" s="2" customFormat="1" ht="12">
      <c r="A85" s="39"/>
      <c r="B85" s="45"/>
      <c r="C85" s="341" t="s">
        <v>1386</v>
      </c>
      <c r="D85" s="341" t="s">
        <v>3068</v>
      </c>
      <c r="E85" s="18" t="s">
        <v>337</v>
      </c>
      <c r="F85" s="342">
        <v>50.267</v>
      </c>
      <c r="G85" s="39"/>
      <c r="H85" s="45"/>
    </row>
    <row r="86" spans="1:8" s="2" customFormat="1" ht="16.8" customHeight="1">
      <c r="A86" s="39"/>
      <c r="B86" s="45"/>
      <c r="C86" s="341" t="s">
        <v>921</v>
      </c>
      <c r="D86" s="341" t="s">
        <v>3069</v>
      </c>
      <c r="E86" s="18" t="s">
        <v>337</v>
      </c>
      <c r="F86" s="342">
        <v>394.226</v>
      </c>
      <c r="G86" s="39"/>
      <c r="H86" s="45"/>
    </row>
    <row r="87" spans="1:8" s="2" customFormat="1" ht="16.8" customHeight="1">
      <c r="A87" s="39"/>
      <c r="B87" s="45"/>
      <c r="C87" s="341" t="s">
        <v>1381</v>
      </c>
      <c r="D87" s="341" t="s">
        <v>3070</v>
      </c>
      <c r="E87" s="18" t="s">
        <v>337</v>
      </c>
      <c r="F87" s="342">
        <v>90.317</v>
      </c>
      <c r="G87" s="39"/>
      <c r="H87" s="45"/>
    </row>
    <row r="88" spans="1:8" s="2" customFormat="1" ht="16.8" customHeight="1">
      <c r="A88" s="39"/>
      <c r="B88" s="45"/>
      <c r="C88" s="341" t="s">
        <v>1396</v>
      </c>
      <c r="D88" s="341" t="s">
        <v>3071</v>
      </c>
      <c r="E88" s="18" t="s">
        <v>337</v>
      </c>
      <c r="F88" s="342">
        <v>90.317</v>
      </c>
      <c r="G88" s="39"/>
      <c r="H88" s="45"/>
    </row>
    <row r="89" spans="1:8" s="2" customFormat="1" ht="16.8" customHeight="1">
      <c r="A89" s="39"/>
      <c r="B89" s="45"/>
      <c r="C89" s="341" t="s">
        <v>932</v>
      </c>
      <c r="D89" s="341" t="s">
        <v>933</v>
      </c>
      <c r="E89" s="18" t="s">
        <v>337</v>
      </c>
      <c r="F89" s="342">
        <v>219.534</v>
      </c>
      <c r="G89" s="39"/>
      <c r="H89" s="45"/>
    </row>
    <row r="90" spans="1:8" s="2" customFormat="1" ht="16.8" customHeight="1">
      <c r="A90" s="39"/>
      <c r="B90" s="45"/>
      <c r="C90" s="341" t="s">
        <v>937</v>
      </c>
      <c r="D90" s="341" t="s">
        <v>938</v>
      </c>
      <c r="E90" s="18" t="s">
        <v>337</v>
      </c>
      <c r="F90" s="342">
        <v>219.534</v>
      </c>
      <c r="G90" s="39"/>
      <c r="H90" s="45"/>
    </row>
    <row r="91" spans="1:8" s="2" customFormat="1" ht="16.8" customHeight="1">
      <c r="A91" s="39"/>
      <c r="B91" s="45"/>
      <c r="C91" s="341" t="s">
        <v>1412</v>
      </c>
      <c r="D91" s="341" t="s">
        <v>1413</v>
      </c>
      <c r="E91" s="18" t="s">
        <v>337</v>
      </c>
      <c r="F91" s="342">
        <v>96.254</v>
      </c>
      <c r="G91" s="39"/>
      <c r="H91" s="45"/>
    </row>
    <row r="92" spans="1:8" s="2" customFormat="1" ht="16.8" customHeight="1">
      <c r="A92" s="39"/>
      <c r="B92" s="45"/>
      <c r="C92" s="337" t="s">
        <v>225</v>
      </c>
      <c r="D92" s="338" t="s">
        <v>1</v>
      </c>
      <c r="E92" s="339" t="s">
        <v>1</v>
      </c>
      <c r="F92" s="340">
        <v>74.21</v>
      </c>
      <c r="G92" s="39"/>
      <c r="H92" s="45"/>
    </row>
    <row r="93" spans="1:8" s="2" customFormat="1" ht="16.8" customHeight="1">
      <c r="A93" s="39"/>
      <c r="B93" s="45"/>
      <c r="C93" s="341" t="s">
        <v>1</v>
      </c>
      <c r="D93" s="341" t="s">
        <v>180</v>
      </c>
      <c r="E93" s="18" t="s">
        <v>1</v>
      </c>
      <c r="F93" s="342">
        <v>0</v>
      </c>
      <c r="G93" s="39"/>
      <c r="H93" s="45"/>
    </row>
    <row r="94" spans="1:8" s="2" customFormat="1" ht="16.8" customHeight="1">
      <c r="A94" s="39"/>
      <c r="B94" s="45"/>
      <c r="C94" s="341" t="s">
        <v>1</v>
      </c>
      <c r="D94" s="341" t="s">
        <v>1421</v>
      </c>
      <c r="E94" s="18" t="s">
        <v>1</v>
      </c>
      <c r="F94" s="342">
        <v>0</v>
      </c>
      <c r="G94" s="39"/>
      <c r="H94" s="45"/>
    </row>
    <row r="95" spans="1:8" s="2" customFormat="1" ht="16.8" customHeight="1">
      <c r="A95" s="39"/>
      <c r="B95" s="45"/>
      <c r="C95" s="341" t="s">
        <v>1</v>
      </c>
      <c r="D95" s="341" t="s">
        <v>749</v>
      </c>
      <c r="E95" s="18" t="s">
        <v>1</v>
      </c>
      <c r="F95" s="342">
        <v>0</v>
      </c>
      <c r="G95" s="39"/>
      <c r="H95" s="45"/>
    </row>
    <row r="96" spans="1:8" s="2" customFormat="1" ht="16.8" customHeight="1">
      <c r="A96" s="39"/>
      <c r="B96" s="45"/>
      <c r="C96" s="341" t="s">
        <v>1</v>
      </c>
      <c r="D96" s="341" t="s">
        <v>750</v>
      </c>
      <c r="E96" s="18" t="s">
        <v>1</v>
      </c>
      <c r="F96" s="342">
        <v>0</v>
      </c>
      <c r="G96" s="39"/>
      <c r="H96" s="45"/>
    </row>
    <row r="97" spans="1:8" s="2" customFormat="1" ht="16.8" customHeight="1">
      <c r="A97" s="39"/>
      <c r="B97" s="45"/>
      <c r="C97" s="341" t="s">
        <v>225</v>
      </c>
      <c r="D97" s="341" t="s">
        <v>1422</v>
      </c>
      <c r="E97" s="18" t="s">
        <v>1</v>
      </c>
      <c r="F97" s="342">
        <v>74.21</v>
      </c>
      <c r="G97" s="39"/>
      <c r="H97" s="45"/>
    </row>
    <row r="98" spans="1:8" s="2" customFormat="1" ht="16.8" customHeight="1">
      <c r="A98" s="39"/>
      <c r="B98" s="45"/>
      <c r="C98" s="343" t="s">
        <v>3046</v>
      </c>
      <c r="D98" s="39"/>
      <c r="E98" s="39"/>
      <c r="F98" s="39"/>
      <c r="G98" s="39"/>
      <c r="H98" s="45"/>
    </row>
    <row r="99" spans="1:8" s="2" customFormat="1" ht="16.8" customHeight="1">
      <c r="A99" s="39"/>
      <c r="B99" s="45"/>
      <c r="C99" s="341" t="s">
        <v>1418</v>
      </c>
      <c r="D99" s="341" t="s">
        <v>3061</v>
      </c>
      <c r="E99" s="18" t="s">
        <v>175</v>
      </c>
      <c r="F99" s="342">
        <v>169.11</v>
      </c>
      <c r="G99" s="39"/>
      <c r="H99" s="45"/>
    </row>
    <row r="100" spans="1:8" s="2" customFormat="1" ht="12">
      <c r="A100" s="39"/>
      <c r="B100" s="45"/>
      <c r="C100" s="341" t="s">
        <v>809</v>
      </c>
      <c r="D100" s="341" t="s">
        <v>3062</v>
      </c>
      <c r="E100" s="18" t="s">
        <v>175</v>
      </c>
      <c r="F100" s="342">
        <v>506.31</v>
      </c>
      <c r="G100" s="39"/>
      <c r="H100" s="45"/>
    </row>
    <row r="101" spans="1:8" s="2" customFormat="1" ht="16.8" customHeight="1">
      <c r="A101" s="39"/>
      <c r="B101" s="45"/>
      <c r="C101" s="341" t="s">
        <v>1407</v>
      </c>
      <c r="D101" s="341" t="s">
        <v>3072</v>
      </c>
      <c r="E101" s="18" t="s">
        <v>175</v>
      </c>
      <c r="F101" s="342">
        <v>74.21</v>
      </c>
      <c r="G101" s="39"/>
      <c r="H101" s="45"/>
    </row>
    <row r="102" spans="1:8" s="2" customFormat="1" ht="16.8" customHeight="1">
      <c r="A102" s="39"/>
      <c r="B102" s="45"/>
      <c r="C102" s="341" t="s">
        <v>1412</v>
      </c>
      <c r="D102" s="341" t="s">
        <v>1413</v>
      </c>
      <c r="E102" s="18" t="s">
        <v>337</v>
      </c>
      <c r="F102" s="342">
        <v>96.254</v>
      </c>
      <c r="G102" s="39"/>
      <c r="H102" s="45"/>
    </row>
    <row r="103" spans="1:8" s="2" customFormat="1" ht="16.8" customHeight="1">
      <c r="A103" s="39"/>
      <c r="B103" s="45"/>
      <c r="C103" s="337" t="s">
        <v>227</v>
      </c>
      <c r="D103" s="338" t="s">
        <v>1</v>
      </c>
      <c r="E103" s="339" t="s">
        <v>1</v>
      </c>
      <c r="F103" s="340">
        <v>40.05</v>
      </c>
      <c r="G103" s="39"/>
      <c r="H103" s="45"/>
    </row>
    <row r="104" spans="1:8" s="2" customFormat="1" ht="16.8" customHeight="1">
      <c r="A104" s="39"/>
      <c r="B104" s="45"/>
      <c r="C104" s="341" t="s">
        <v>1</v>
      </c>
      <c r="D104" s="341" t="s">
        <v>180</v>
      </c>
      <c r="E104" s="18" t="s">
        <v>1</v>
      </c>
      <c r="F104" s="342">
        <v>0</v>
      </c>
      <c r="G104" s="39"/>
      <c r="H104" s="45"/>
    </row>
    <row r="105" spans="1:8" s="2" customFormat="1" ht="16.8" customHeight="1">
      <c r="A105" s="39"/>
      <c r="B105" s="45"/>
      <c r="C105" s="341" t="s">
        <v>1</v>
      </c>
      <c r="D105" s="341" t="s">
        <v>1404</v>
      </c>
      <c r="E105" s="18" t="s">
        <v>1</v>
      </c>
      <c r="F105" s="342">
        <v>0</v>
      </c>
      <c r="G105" s="39"/>
      <c r="H105" s="45"/>
    </row>
    <row r="106" spans="1:8" s="2" customFormat="1" ht="16.8" customHeight="1">
      <c r="A106" s="39"/>
      <c r="B106" s="45"/>
      <c r="C106" s="341" t="s">
        <v>1</v>
      </c>
      <c r="D106" s="341" t="s">
        <v>749</v>
      </c>
      <c r="E106" s="18" t="s">
        <v>1</v>
      </c>
      <c r="F106" s="342">
        <v>0</v>
      </c>
      <c r="G106" s="39"/>
      <c r="H106" s="45"/>
    </row>
    <row r="107" spans="1:8" s="2" customFormat="1" ht="16.8" customHeight="1">
      <c r="A107" s="39"/>
      <c r="B107" s="45"/>
      <c r="C107" s="341" t="s">
        <v>1</v>
      </c>
      <c r="D107" s="341" t="s">
        <v>750</v>
      </c>
      <c r="E107" s="18" t="s">
        <v>1</v>
      </c>
      <c r="F107" s="342">
        <v>0</v>
      </c>
      <c r="G107" s="39"/>
      <c r="H107" s="45"/>
    </row>
    <row r="108" spans="1:8" s="2" customFormat="1" ht="16.8" customHeight="1">
      <c r="A108" s="39"/>
      <c r="B108" s="45"/>
      <c r="C108" s="341" t="s">
        <v>227</v>
      </c>
      <c r="D108" s="341" t="s">
        <v>1138</v>
      </c>
      <c r="E108" s="18" t="s">
        <v>1</v>
      </c>
      <c r="F108" s="342">
        <v>40.05</v>
      </c>
      <c r="G108" s="39"/>
      <c r="H108" s="45"/>
    </row>
    <row r="109" spans="1:8" s="2" customFormat="1" ht="16.8" customHeight="1">
      <c r="A109" s="39"/>
      <c r="B109" s="45"/>
      <c r="C109" s="343" t="s">
        <v>3046</v>
      </c>
      <c r="D109" s="39"/>
      <c r="E109" s="39"/>
      <c r="F109" s="39"/>
      <c r="G109" s="39"/>
      <c r="H109" s="45"/>
    </row>
    <row r="110" spans="1:8" s="2" customFormat="1" ht="16.8" customHeight="1">
      <c r="A110" s="39"/>
      <c r="B110" s="45"/>
      <c r="C110" s="341" t="s">
        <v>1401</v>
      </c>
      <c r="D110" s="341" t="s">
        <v>3064</v>
      </c>
      <c r="E110" s="18" t="s">
        <v>337</v>
      </c>
      <c r="F110" s="342">
        <v>90.317</v>
      </c>
      <c r="G110" s="39"/>
      <c r="H110" s="45"/>
    </row>
    <row r="111" spans="1:8" s="2" customFormat="1" ht="16.8" customHeight="1">
      <c r="A111" s="39"/>
      <c r="B111" s="45"/>
      <c r="C111" s="341" t="s">
        <v>797</v>
      </c>
      <c r="D111" s="341" t="s">
        <v>3065</v>
      </c>
      <c r="E111" s="18" t="s">
        <v>337</v>
      </c>
      <c r="F111" s="342">
        <v>90.317</v>
      </c>
      <c r="G111" s="39"/>
      <c r="H111" s="45"/>
    </row>
    <row r="112" spans="1:8" s="2" customFormat="1" ht="16.8" customHeight="1">
      <c r="A112" s="39"/>
      <c r="B112" s="45"/>
      <c r="C112" s="341" t="s">
        <v>801</v>
      </c>
      <c r="D112" s="341" t="s">
        <v>3066</v>
      </c>
      <c r="E112" s="18" t="s">
        <v>337</v>
      </c>
      <c r="F112" s="342">
        <v>90.317</v>
      </c>
      <c r="G112" s="39"/>
      <c r="H112" s="45"/>
    </row>
    <row r="113" spans="1:8" s="2" customFormat="1" ht="16.8" customHeight="1">
      <c r="A113" s="39"/>
      <c r="B113" s="45"/>
      <c r="C113" s="341" t="s">
        <v>739</v>
      </c>
      <c r="D113" s="341" t="s">
        <v>3067</v>
      </c>
      <c r="E113" s="18" t="s">
        <v>337</v>
      </c>
      <c r="F113" s="342">
        <v>414.376</v>
      </c>
      <c r="G113" s="39"/>
      <c r="H113" s="45"/>
    </row>
    <row r="114" spans="1:8" s="2" customFormat="1" ht="16.8" customHeight="1">
      <c r="A114" s="39"/>
      <c r="B114" s="45"/>
      <c r="C114" s="341" t="s">
        <v>921</v>
      </c>
      <c r="D114" s="341" t="s">
        <v>3069</v>
      </c>
      <c r="E114" s="18" t="s">
        <v>337</v>
      </c>
      <c r="F114" s="342">
        <v>394.226</v>
      </c>
      <c r="G114" s="39"/>
      <c r="H114" s="45"/>
    </row>
    <row r="115" spans="1:8" s="2" customFormat="1" ht="16.8" customHeight="1">
      <c r="A115" s="39"/>
      <c r="B115" s="45"/>
      <c r="C115" s="341" t="s">
        <v>1381</v>
      </c>
      <c r="D115" s="341" t="s">
        <v>3070</v>
      </c>
      <c r="E115" s="18" t="s">
        <v>337</v>
      </c>
      <c r="F115" s="342">
        <v>90.317</v>
      </c>
      <c r="G115" s="39"/>
      <c r="H115" s="45"/>
    </row>
    <row r="116" spans="1:8" s="2" customFormat="1" ht="16.8" customHeight="1">
      <c r="A116" s="39"/>
      <c r="B116" s="45"/>
      <c r="C116" s="341" t="s">
        <v>1396</v>
      </c>
      <c r="D116" s="341" t="s">
        <v>3071</v>
      </c>
      <c r="E116" s="18" t="s">
        <v>337</v>
      </c>
      <c r="F116" s="342">
        <v>90.317</v>
      </c>
      <c r="G116" s="39"/>
      <c r="H116" s="45"/>
    </row>
    <row r="117" spans="1:8" s="2" customFormat="1" ht="16.8" customHeight="1">
      <c r="A117" s="39"/>
      <c r="B117" s="45"/>
      <c r="C117" s="341" t="s">
        <v>932</v>
      </c>
      <c r="D117" s="341" t="s">
        <v>933</v>
      </c>
      <c r="E117" s="18" t="s">
        <v>337</v>
      </c>
      <c r="F117" s="342">
        <v>219.534</v>
      </c>
      <c r="G117" s="39"/>
      <c r="H117" s="45"/>
    </row>
    <row r="118" spans="1:8" s="2" customFormat="1" ht="16.8" customHeight="1">
      <c r="A118" s="39"/>
      <c r="B118" s="45"/>
      <c r="C118" s="341" t="s">
        <v>937</v>
      </c>
      <c r="D118" s="341" t="s">
        <v>938</v>
      </c>
      <c r="E118" s="18" t="s">
        <v>337</v>
      </c>
      <c r="F118" s="342">
        <v>219.534</v>
      </c>
      <c r="G118" s="39"/>
      <c r="H118" s="45"/>
    </row>
    <row r="119" spans="1:8" s="2" customFormat="1" ht="16.8" customHeight="1">
      <c r="A119" s="39"/>
      <c r="B119" s="45"/>
      <c r="C119" s="341" t="s">
        <v>1412</v>
      </c>
      <c r="D119" s="341" t="s">
        <v>1413</v>
      </c>
      <c r="E119" s="18" t="s">
        <v>337</v>
      </c>
      <c r="F119" s="342">
        <v>96.254</v>
      </c>
      <c r="G119" s="39"/>
      <c r="H119" s="45"/>
    </row>
    <row r="120" spans="1:8" s="2" customFormat="1" ht="16.8" customHeight="1">
      <c r="A120" s="39"/>
      <c r="B120" s="45"/>
      <c r="C120" s="337" t="s">
        <v>229</v>
      </c>
      <c r="D120" s="338" t="s">
        <v>1</v>
      </c>
      <c r="E120" s="339" t="s">
        <v>1</v>
      </c>
      <c r="F120" s="340">
        <v>129.28</v>
      </c>
      <c r="G120" s="39"/>
      <c r="H120" s="45"/>
    </row>
    <row r="121" spans="1:8" s="2" customFormat="1" ht="16.8" customHeight="1">
      <c r="A121" s="39"/>
      <c r="B121" s="45"/>
      <c r="C121" s="341" t="s">
        <v>1</v>
      </c>
      <c r="D121" s="341" t="s">
        <v>180</v>
      </c>
      <c r="E121" s="18" t="s">
        <v>1</v>
      </c>
      <c r="F121" s="342">
        <v>0</v>
      </c>
      <c r="G121" s="39"/>
      <c r="H121" s="45"/>
    </row>
    <row r="122" spans="1:8" s="2" customFormat="1" ht="16.8" customHeight="1">
      <c r="A122" s="39"/>
      <c r="B122" s="45"/>
      <c r="C122" s="341" t="s">
        <v>1</v>
      </c>
      <c r="D122" s="341" t="s">
        <v>1453</v>
      </c>
      <c r="E122" s="18" t="s">
        <v>1</v>
      </c>
      <c r="F122" s="342">
        <v>0</v>
      </c>
      <c r="G122" s="39"/>
      <c r="H122" s="45"/>
    </row>
    <row r="123" spans="1:8" s="2" customFormat="1" ht="16.8" customHeight="1">
      <c r="A123" s="39"/>
      <c r="B123" s="45"/>
      <c r="C123" s="341" t="s">
        <v>1</v>
      </c>
      <c r="D123" s="341" t="s">
        <v>746</v>
      </c>
      <c r="E123" s="18" t="s">
        <v>1</v>
      </c>
      <c r="F123" s="342">
        <v>0</v>
      </c>
      <c r="G123" s="39"/>
      <c r="H123" s="45"/>
    </row>
    <row r="124" spans="1:8" s="2" customFormat="1" ht="16.8" customHeight="1">
      <c r="A124" s="39"/>
      <c r="B124" s="45"/>
      <c r="C124" s="341" t="s">
        <v>1</v>
      </c>
      <c r="D124" s="341" t="s">
        <v>747</v>
      </c>
      <c r="E124" s="18" t="s">
        <v>1</v>
      </c>
      <c r="F124" s="342">
        <v>0</v>
      </c>
      <c r="G124" s="39"/>
      <c r="H124" s="45"/>
    </row>
    <row r="125" spans="1:8" s="2" customFormat="1" ht="12">
      <c r="A125" s="39"/>
      <c r="B125" s="45"/>
      <c r="C125" s="341" t="s">
        <v>229</v>
      </c>
      <c r="D125" s="341" t="s">
        <v>1454</v>
      </c>
      <c r="E125" s="18" t="s">
        <v>1</v>
      </c>
      <c r="F125" s="342">
        <v>129.28</v>
      </c>
      <c r="G125" s="39"/>
      <c r="H125" s="45"/>
    </row>
    <row r="126" spans="1:8" s="2" customFormat="1" ht="16.8" customHeight="1">
      <c r="A126" s="39"/>
      <c r="B126" s="45"/>
      <c r="C126" s="343" t="s">
        <v>3046</v>
      </c>
      <c r="D126" s="39"/>
      <c r="E126" s="39"/>
      <c r="F126" s="39"/>
      <c r="G126" s="39"/>
      <c r="H126" s="45"/>
    </row>
    <row r="127" spans="1:8" s="2" customFormat="1" ht="16.8" customHeight="1">
      <c r="A127" s="39"/>
      <c r="B127" s="45"/>
      <c r="C127" s="341" t="s">
        <v>1450</v>
      </c>
      <c r="D127" s="341" t="s">
        <v>3073</v>
      </c>
      <c r="E127" s="18" t="s">
        <v>175</v>
      </c>
      <c r="F127" s="342">
        <v>337.2</v>
      </c>
      <c r="G127" s="39"/>
      <c r="H127" s="45"/>
    </row>
    <row r="128" spans="1:8" s="2" customFormat="1" ht="12">
      <c r="A128" s="39"/>
      <c r="B128" s="45"/>
      <c r="C128" s="341" t="s">
        <v>809</v>
      </c>
      <c r="D128" s="341" t="s">
        <v>3062</v>
      </c>
      <c r="E128" s="18" t="s">
        <v>175</v>
      </c>
      <c r="F128" s="342">
        <v>506.31</v>
      </c>
      <c r="G128" s="39"/>
      <c r="H128" s="45"/>
    </row>
    <row r="129" spans="1:8" s="2" customFormat="1" ht="16.8" customHeight="1">
      <c r="A129" s="39"/>
      <c r="B129" s="45"/>
      <c r="C129" s="337" t="s">
        <v>232</v>
      </c>
      <c r="D129" s="338" t="s">
        <v>1</v>
      </c>
      <c r="E129" s="339" t="s">
        <v>1</v>
      </c>
      <c r="F129" s="340">
        <v>143.673</v>
      </c>
      <c r="G129" s="39"/>
      <c r="H129" s="45"/>
    </row>
    <row r="130" spans="1:8" s="2" customFormat="1" ht="16.8" customHeight="1">
      <c r="A130" s="39"/>
      <c r="B130" s="45"/>
      <c r="C130" s="341" t="s">
        <v>1</v>
      </c>
      <c r="D130" s="341" t="s">
        <v>180</v>
      </c>
      <c r="E130" s="18" t="s">
        <v>1</v>
      </c>
      <c r="F130" s="342">
        <v>0</v>
      </c>
      <c r="G130" s="39"/>
      <c r="H130" s="45"/>
    </row>
    <row r="131" spans="1:8" s="2" customFormat="1" ht="16.8" customHeight="1">
      <c r="A131" s="39"/>
      <c r="B131" s="45"/>
      <c r="C131" s="341" t="s">
        <v>1</v>
      </c>
      <c r="D131" s="341" t="s">
        <v>1435</v>
      </c>
      <c r="E131" s="18" t="s">
        <v>1</v>
      </c>
      <c r="F131" s="342">
        <v>0</v>
      </c>
      <c r="G131" s="39"/>
      <c r="H131" s="45"/>
    </row>
    <row r="132" spans="1:8" s="2" customFormat="1" ht="16.8" customHeight="1">
      <c r="A132" s="39"/>
      <c r="B132" s="45"/>
      <c r="C132" s="341" t="s">
        <v>1</v>
      </c>
      <c r="D132" s="341" t="s">
        <v>746</v>
      </c>
      <c r="E132" s="18" t="s">
        <v>1</v>
      </c>
      <c r="F132" s="342">
        <v>0</v>
      </c>
      <c r="G132" s="39"/>
      <c r="H132" s="45"/>
    </row>
    <row r="133" spans="1:8" s="2" customFormat="1" ht="16.8" customHeight="1">
      <c r="A133" s="39"/>
      <c r="B133" s="45"/>
      <c r="C133" s="341" t="s">
        <v>1</v>
      </c>
      <c r="D133" s="341" t="s">
        <v>747</v>
      </c>
      <c r="E133" s="18" t="s">
        <v>1</v>
      </c>
      <c r="F133" s="342">
        <v>0</v>
      </c>
      <c r="G133" s="39"/>
      <c r="H133" s="45"/>
    </row>
    <row r="134" spans="1:8" s="2" customFormat="1" ht="16.8" customHeight="1">
      <c r="A134" s="39"/>
      <c r="B134" s="45"/>
      <c r="C134" s="341" t="s">
        <v>232</v>
      </c>
      <c r="D134" s="341" t="s">
        <v>1436</v>
      </c>
      <c r="E134" s="18" t="s">
        <v>1</v>
      </c>
      <c r="F134" s="342">
        <v>143.673</v>
      </c>
      <c r="G134" s="39"/>
      <c r="H134" s="45"/>
    </row>
    <row r="135" spans="1:8" s="2" customFormat="1" ht="16.8" customHeight="1">
      <c r="A135" s="39"/>
      <c r="B135" s="45"/>
      <c r="C135" s="343" t="s">
        <v>3046</v>
      </c>
      <c r="D135" s="39"/>
      <c r="E135" s="39"/>
      <c r="F135" s="39"/>
      <c r="G135" s="39"/>
      <c r="H135" s="45"/>
    </row>
    <row r="136" spans="1:8" s="2" customFormat="1" ht="12">
      <c r="A136" s="39"/>
      <c r="B136" s="45"/>
      <c r="C136" s="341" t="s">
        <v>1432</v>
      </c>
      <c r="D136" s="341" t="s">
        <v>3074</v>
      </c>
      <c r="E136" s="18" t="s">
        <v>337</v>
      </c>
      <c r="F136" s="342">
        <v>303.909</v>
      </c>
      <c r="G136" s="39"/>
      <c r="H136" s="45"/>
    </row>
    <row r="137" spans="1:8" s="2" customFormat="1" ht="16.8" customHeight="1">
      <c r="A137" s="39"/>
      <c r="B137" s="45"/>
      <c r="C137" s="341" t="s">
        <v>792</v>
      </c>
      <c r="D137" s="341" t="s">
        <v>3075</v>
      </c>
      <c r="E137" s="18" t="s">
        <v>337</v>
      </c>
      <c r="F137" s="342">
        <v>303.909</v>
      </c>
      <c r="G137" s="39"/>
      <c r="H137" s="45"/>
    </row>
    <row r="138" spans="1:8" s="2" customFormat="1" ht="16.8" customHeight="1">
      <c r="A138" s="39"/>
      <c r="B138" s="45"/>
      <c r="C138" s="341" t="s">
        <v>739</v>
      </c>
      <c r="D138" s="341" t="s">
        <v>3067</v>
      </c>
      <c r="E138" s="18" t="s">
        <v>337</v>
      </c>
      <c r="F138" s="342">
        <v>414.376</v>
      </c>
      <c r="G138" s="39"/>
      <c r="H138" s="45"/>
    </row>
    <row r="139" spans="1:8" s="2" customFormat="1" ht="16.8" customHeight="1">
      <c r="A139" s="39"/>
      <c r="B139" s="45"/>
      <c r="C139" s="341" t="s">
        <v>921</v>
      </c>
      <c r="D139" s="341" t="s">
        <v>3069</v>
      </c>
      <c r="E139" s="18" t="s">
        <v>337</v>
      </c>
      <c r="F139" s="342">
        <v>394.226</v>
      </c>
      <c r="G139" s="39"/>
      <c r="H139" s="45"/>
    </row>
    <row r="140" spans="1:8" s="2" customFormat="1" ht="16.8" customHeight="1">
      <c r="A140" s="39"/>
      <c r="B140" s="45"/>
      <c r="C140" s="341" t="s">
        <v>932</v>
      </c>
      <c r="D140" s="341" t="s">
        <v>933</v>
      </c>
      <c r="E140" s="18" t="s">
        <v>337</v>
      </c>
      <c r="F140" s="342">
        <v>219.534</v>
      </c>
      <c r="G140" s="39"/>
      <c r="H140" s="45"/>
    </row>
    <row r="141" spans="1:8" s="2" customFormat="1" ht="16.8" customHeight="1">
      <c r="A141" s="39"/>
      <c r="B141" s="45"/>
      <c r="C141" s="341" t="s">
        <v>937</v>
      </c>
      <c r="D141" s="341" t="s">
        <v>938</v>
      </c>
      <c r="E141" s="18" t="s">
        <v>337</v>
      </c>
      <c r="F141" s="342">
        <v>219.534</v>
      </c>
      <c r="G141" s="39"/>
      <c r="H141" s="45"/>
    </row>
    <row r="142" spans="1:8" s="2" customFormat="1" ht="16.8" customHeight="1">
      <c r="A142" s="39"/>
      <c r="B142" s="45"/>
      <c r="C142" s="337" t="s">
        <v>234</v>
      </c>
      <c r="D142" s="338" t="s">
        <v>1</v>
      </c>
      <c r="E142" s="339" t="s">
        <v>1</v>
      </c>
      <c r="F142" s="340">
        <v>207.92</v>
      </c>
      <c r="G142" s="39"/>
      <c r="H142" s="45"/>
    </row>
    <row r="143" spans="1:8" s="2" customFormat="1" ht="16.8" customHeight="1">
      <c r="A143" s="39"/>
      <c r="B143" s="45"/>
      <c r="C143" s="341" t="s">
        <v>1</v>
      </c>
      <c r="D143" s="341" t="s">
        <v>755</v>
      </c>
      <c r="E143" s="18" t="s">
        <v>1</v>
      </c>
      <c r="F143" s="342">
        <v>0</v>
      </c>
      <c r="G143" s="39"/>
      <c r="H143" s="45"/>
    </row>
    <row r="144" spans="1:8" s="2" customFormat="1" ht="12">
      <c r="A144" s="39"/>
      <c r="B144" s="45"/>
      <c r="C144" s="341" t="s">
        <v>1</v>
      </c>
      <c r="D144" s="341" t="s">
        <v>756</v>
      </c>
      <c r="E144" s="18" t="s">
        <v>1</v>
      </c>
      <c r="F144" s="342">
        <v>0</v>
      </c>
      <c r="G144" s="39"/>
      <c r="H144" s="45"/>
    </row>
    <row r="145" spans="1:8" s="2" customFormat="1" ht="12">
      <c r="A145" s="39"/>
      <c r="B145" s="45"/>
      <c r="C145" s="341" t="s">
        <v>1</v>
      </c>
      <c r="D145" s="341" t="s">
        <v>1455</v>
      </c>
      <c r="E145" s="18" t="s">
        <v>1</v>
      </c>
      <c r="F145" s="342">
        <v>149.87</v>
      </c>
      <c r="G145" s="39"/>
      <c r="H145" s="45"/>
    </row>
    <row r="146" spans="1:8" s="2" customFormat="1" ht="16.8" customHeight="1">
      <c r="A146" s="39"/>
      <c r="B146" s="45"/>
      <c r="C146" s="341" t="s">
        <v>1</v>
      </c>
      <c r="D146" s="341" t="s">
        <v>1456</v>
      </c>
      <c r="E146" s="18" t="s">
        <v>1</v>
      </c>
      <c r="F146" s="342">
        <v>58.05</v>
      </c>
      <c r="G146" s="39"/>
      <c r="H146" s="45"/>
    </row>
    <row r="147" spans="1:8" s="2" customFormat="1" ht="16.8" customHeight="1">
      <c r="A147" s="39"/>
      <c r="B147" s="45"/>
      <c r="C147" s="341" t="s">
        <v>234</v>
      </c>
      <c r="D147" s="341" t="s">
        <v>1437</v>
      </c>
      <c r="E147" s="18" t="s">
        <v>1</v>
      </c>
      <c r="F147" s="342">
        <v>207.92</v>
      </c>
      <c r="G147" s="39"/>
      <c r="H147" s="45"/>
    </row>
    <row r="148" spans="1:8" s="2" customFormat="1" ht="16.8" customHeight="1">
      <c r="A148" s="39"/>
      <c r="B148" s="45"/>
      <c r="C148" s="343" t="s">
        <v>3046</v>
      </c>
      <c r="D148" s="39"/>
      <c r="E148" s="39"/>
      <c r="F148" s="39"/>
      <c r="G148" s="39"/>
      <c r="H148" s="45"/>
    </row>
    <row r="149" spans="1:8" s="2" customFormat="1" ht="16.8" customHeight="1">
      <c r="A149" s="39"/>
      <c r="B149" s="45"/>
      <c r="C149" s="341" t="s">
        <v>1450</v>
      </c>
      <c r="D149" s="341" t="s">
        <v>3073</v>
      </c>
      <c r="E149" s="18" t="s">
        <v>175</v>
      </c>
      <c r="F149" s="342">
        <v>337.2</v>
      </c>
      <c r="G149" s="39"/>
      <c r="H149" s="45"/>
    </row>
    <row r="150" spans="1:8" s="2" customFormat="1" ht="12">
      <c r="A150" s="39"/>
      <c r="B150" s="45"/>
      <c r="C150" s="341" t="s">
        <v>809</v>
      </c>
      <c r="D150" s="341" t="s">
        <v>3062</v>
      </c>
      <c r="E150" s="18" t="s">
        <v>175</v>
      </c>
      <c r="F150" s="342">
        <v>506.31</v>
      </c>
      <c r="G150" s="39"/>
      <c r="H150" s="45"/>
    </row>
    <row r="151" spans="1:8" s="2" customFormat="1" ht="16.8" customHeight="1">
      <c r="A151" s="39"/>
      <c r="B151" s="45"/>
      <c r="C151" s="337" t="s">
        <v>236</v>
      </c>
      <c r="D151" s="338" t="s">
        <v>1</v>
      </c>
      <c r="E151" s="339" t="s">
        <v>1</v>
      </c>
      <c r="F151" s="340">
        <v>160.236</v>
      </c>
      <c r="G151" s="39"/>
      <c r="H151" s="45"/>
    </row>
    <row r="152" spans="1:8" s="2" customFormat="1" ht="16.8" customHeight="1">
      <c r="A152" s="39"/>
      <c r="B152" s="45"/>
      <c r="C152" s="341" t="s">
        <v>1</v>
      </c>
      <c r="D152" s="341" t="s">
        <v>755</v>
      </c>
      <c r="E152" s="18" t="s">
        <v>1</v>
      </c>
      <c r="F152" s="342">
        <v>0</v>
      </c>
      <c r="G152" s="39"/>
      <c r="H152" s="45"/>
    </row>
    <row r="153" spans="1:8" s="2" customFormat="1" ht="12">
      <c r="A153" s="39"/>
      <c r="B153" s="45"/>
      <c r="C153" s="341" t="s">
        <v>1</v>
      </c>
      <c r="D153" s="341" t="s">
        <v>756</v>
      </c>
      <c r="E153" s="18" t="s">
        <v>1</v>
      </c>
      <c r="F153" s="342">
        <v>0</v>
      </c>
      <c r="G153" s="39"/>
      <c r="H153" s="45"/>
    </row>
    <row r="154" spans="1:8" s="2" customFormat="1" ht="12">
      <c r="A154" s="39"/>
      <c r="B154" s="45"/>
      <c r="C154" s="341" t="s">
        <v>1</v>
      </c>
      <c r="D154" s="341" t="s">
        <v>1438</v>
      </c>
      <c r="E154" s="18" t="s">
        <v>1</v>
      </c>
      <c r="F154" s="342">
        <v>118.856</v>
      </c>
      <c r="G154" s="39"/>
      <c r="H154" s="45"/>
    </row>
    <row r="155" spans="1:8" s="2" customFormat="1" ht="16.8" customHeight="1">
      <c r="A155" s="39"/>
      <c r="B155" s="45"/>
      <c r="C155" s="341" t="s">
        <v>1</v>
      </c>
      <c r="D155" s="341" t="s">
        <v>1439</v>
      </c>
      <c r="E155" s="18" t="s">
        <v>1</v>
      </c>
      <c r="F155" s="342">
        <v>41.38</v>
      </c>
      <c r="G155" s="39"/>
      <c r="H155" s="45"/>
    </row>
    <row r="156" spans="1:8" s="2" customFormat="1" ht="16.8" customHeight="1">
      <c r="A156" s="39"/>
      <c r="B156" s="45"/>
      <c r="C156" s="341" t="s">
        <v>236</v>
      </c>
      <c r="D156" s="341" t="s">
        <v>1437</v>
      </c>
      <c r="E156" s="18" t="s">
        <v>1</v>
      </c>
      <c r="F156" s="342">
        <v>160.236</v>
      </c>
      <c r="G156" s="39"/>
      <c r="H156" s="45"/>
    </row>
    <row r="157" spans="1:8" s="2" customFormat="1" ht="16.8" customHeight="1">
      <c r="A157" s="39"/>
      <c r="B157" s="45"/>
      <c r="C157" s="343" t="s">
        <v>3046</v>
      </c>
      <c r="D157" s="39"/>
      <c r="E157" s="39"/>
      <c r="F157" s="39"/>
      <c r="G157" s="39"/>
      <c r="H157" s="45"/>
    </row>
    <row r="158" spans="1:8" s="2" customFormat="1" ht="12">
      <c r="A158" s="39"/>
      <c r="B158" s="45"/>
      <c r="C158" s="341" t="s">
        <v>1432</v>
      </c>
      <c r="D158" s="341" t="s">
        <v>3074</v>
      </c>
      <c r="E158" s="18" t="s">
        <v>337</v>
      </c>
      <c r="F158" s="342">
        <v>303.909</v>
      </c>
      <c r="G158" s="39"/>
      <c r="H158" s="45"/>
    </row>
    <row r="159" spans="1:8" s="2" customFormat="1" ht="16.8" customHeight="1">
      <c r="A159" s="39"/>
      <c r="B159" s="45"/>
      <c r="C159" s="341" t="s">
        <v>792</v>
      </c>
      <c r="D159" s="341" t="s">
        <v>3075</v>
      </c>
      <c r="E159" s="18" t="s">
        <v>337</v>
      </c>
      <c r="F159" s="342">
        <v>303.909</v>
      </c>
      <c r="G159" s="39"/>
      <c r="H159" s="45"/>
    </row>
    <row r="160" spans="1:8" s="2" customFormat="1" ht="16.8" customHeight="1">
      <c r="A160" s="39"/>
      <c r="B160" s="45"/>
      <c r="C160" s="341" t="s">
        <v>739</v>
      </c>
      <c r="D160" s="341" t="s">
        <v>3067</v>
      </c>
      <c r="E160" s="18" t="s">
        <v>337</v>
      </c>
      <c r="F160" s="342">
        <v>414.376</v>
      </c>
      <c r="G160" s="39"/>
      <c r="H160" s="45"/>
    </row>
    <row r="161" spans="1:8" s="2" customFormat="1" ht="16.8" customHeight="1">
      <c r="A161" s="39"/>
      <c r="B161" s="45"/>
      <c r="C161" s="341" t="s">
        <v>921</v>
      </c>
      <c r="D161" s="341" t="s">
        <v>3069</v>
      </c>
      <c r="E161" s="18" t="s">
        <v>337</v>
      </c>
      <c r="F161" s="342">
        <v>394.226</v>
      </c>
      <c r="G161" s="39"/>
      <c r="H161" s="45"/>
    </row>
    <row r="162" spans="1:8" s="2" customFormat="1" ht="16.8" customHeight="1">
      <c r="A162" s="39"/>
      <c r="B162" s="45"/>
      <c r="C162" s="341" t="s">
        <v>925</v>
      </c>
      <c r="D162" s="341" t="s">
        <v>926</v>
      </c>
      <c r="E162" s="18" t="s">
        <v>337</v>
      </c>
      <c r="F162" s="342">
        <v>428.23</v>
      </c>
      <c r="G162" s="39"/>
      <c r="H162" s="45"/>
    </row>
    <row r="163" spans="1:8" s="2" customFormat="1" ht="16.8" customHeight="1">
      <c r="A163" s="39"/>
      <c r="B163" s="45"/>
      <c r="C163" s="337" t="s">
        <v>238</v>
      </c>
      <c r="D163" s="338" t="s">
        <v>1</v>
      </c>
      <c r="E163" s="339" t="s">
        <v>1</v>
      </c>
      <c r="F163" s="340">
        <v>53.62</v>
      </c>
      <c r="G163" s="39"/>
      <c r="H163" s="45"/>
    </row>
    <row r="164" spans="1:8" s="2" customFormat="1" ht="16.8" customHeight="1">
      <c r="A164" s="39"/>
      <c r="B164" s="45"/>
      <c r="C164" s="341" t="s">
        <v>1</v>
      </c>
      <c r="D164" s="341" t="s">
        <v>758</v>
      </c>
      <c r="E164" s="18" t="s">
        <v>1</v>
      </c>
      <c r="F164" s="342">
        <v>0</v>
      </c>
      <c r="G164" s="39"/>
      <c r="H164" s="45"/>
    </row>
    <row r="165" spans="1:8" s="2" customFormat="1" ht="16.8" customHeight="1">
      <c r="A165" s="39"/>
      <c r="B165" s="45"/>
      <c r="C165" s="341" t="s">
        <v>1</v>
      </c>
      <c r="D165" s="341" t="s">
        <v>759</v>
      </c>
      <c r="E165" s="18" t="s">
        <v>1</v>
      </c>
      <c r="F165" s="342">
        <v>0</v>
      </c>
      <c r="G165" s="39"/>
      <c r="H165" s="45"/>
    </row>
    <row r="166" spans="1:8" s="2" customFormat="1" ht="16.8" customHeight="1">
      <c r="A166" s="39"/>
      <c r="B166" s="45"/>
      <c r="C166" s="341" t="s">
        <v>238</v>
      </c>
      <c r="D166" s="341" t="s">
        <v>1424</v>
      </c>
      <c r="E166" s="18" t="s">
        <v>1</v>
      </c>
      <c r="F166" s="342">
        <v>53.62</v>
      </c>
      <c r="G166" s="39"/>
      <c r="H166" s="45"/>
    </row>
    <row r="167" spans="1:8" s="2" customFormat="1" ht="16.8" customHeight="1">
      <c r="A167" s="39"/>
      <c r="B167" s="45"/>
      <c r="C167" s="343" t="s">
        <v>3046</v>
      </c>
      <c r="D167" s="39"/>
      <c r="E167" s="39"/>
      <c r="F167" s="39"/>
      <c r="G167" s="39"/>
      <c r="H167" s="45"/>
    </row>
    <row r="168" spans="1:8" s="2" customFormat="1" ht="16.8" customHeight="1">
      <c r="A168" s="39"/>
      <c r="B168" s="45"/>
      <c r="C168" s="341" t="s">
        <v>1418</v>
      </c>
      <c r="D168" s="341" t="s">
        <v>3061</v>
      </c>
      <c r="E168" s="18" t="s">
        <v>175</v>
      </c>
      <c r="F168" s="342">
        <v>169.11</v>
      </c>
      <c r="G168" s="39"/>
      <c r="H168" s="45"/>
    </row>
    <row r="169" spans="1:8" s="2" customFormat="1" ht="12">
      <c r="A169" s="39"/>
      <c r="B169" s="45"/>
      <c r="C169" s="341" t="s">
        <v>809</v>
      </c>
      <c r="D169" s="341" t="s">
        <v>3062</v>
      </c>
      <c r="E169" s="18" t="s">
        <v>175</v>
      </c>
      <c r="F169" s="342">
        <v>506.31</v>
      </c>
      <c r="G169" s="39"/>
      <c r="H169" s="45"/>
    </row>
    <row r="170" spans="1:8" s="2" customFormat="1" ht="16.8" customHeight="1">
      <c r="A170" s="39"/>
      <c r="B170" s="45"/>
      <c r="C170" s="341" t="s">
        <v>1391</v>
      </c>
      <c r="D170" s="341" t="s">
        <v>3063</v>
      </c>
      <c r="E170" s="18" t="s">
        <v>175</v>
      </c>
      <c r="F170" s="342">
        <v>94.9</v>
      </c>
      <c r="G170" s="39"/>
      <c r="H170" s="45"/>
    </row>
    <row r="171" spans="1:8" s="2" customFormat="1" ht="16.8" customHeight="1">
      <c r="A171" s="39"/>
      <c r="B171" s="45"/>
      <c r="C171" s="337" t="s">
        <v>240</v>
      </c>
      <c r="D171" s="338" t="s">
        <v>1</v>
      </c>
      <c r="E171" s="339" t="s">
        <v>1</v>
      </c>
      <c r="F171" s="340">
        <v>34.414</v>
      </c>
      <c r="G171" s="39"/>
      <c r="H171" s="45"/>
    </row>
    <row r="172" spans="1:8" s="2" customFormat="1" ht="16.8" customHeight="1">
      <c r="A172" s="39"/>
      <c r="B172" s="45"/>
      <c r="C172" s="341" t="s">
        <v>1</v>
      </c>
      <c r="D172" s="341" t="s">
        <v>758</v>
      </c>
      <c r="E172" s="18" t="s">
        <v>1</v>
      </c>
      <c r="F172" s="342">
        <v>0</v>
      </c>
      <c r="G172" s="39"/>
      <c r="H172" s="45"/>
    </row>
    <row r="173" spans="1:8" s="2" customFormat="1" ht="16.8" customHeight="1">
      <c r="A173" s="39"/>
      <c r="B173" s="45"/>
      <c r="C173" s="341" t="s">
        <v>1</v>
      </c>
      <c r="D173" s="341" t="s">
        <v>759</v>
      </c>
      <c r="E173" s="18" t="s">
        <v>1</v>
      </c>
      <c r="F173" s="342">
        <v>0</v>
      </c>
      <c r="G173" s="39"/>
      <c r="H173" s="45"/>
    </row>
    <row r="174" spans="1:8" s="2" customFormat="1" ht="16.8" customHeight="1">
      <c r="A174" s="39"/>
      <c r="B174" s="45"/>
      <c r="C174" s="341" t="s">
        <v>240</v>
      </c>
      <c r="D174" s="341" t="s">
        <v>1405</v>
      </c>
      <c r="E174" s="18" t="s">
        <v>1</v>
      </c>
      <c r="F174" s="342">
        <v>34.414</v>
      </c>
      <c r="G174" s="39"/>
      <c r="H174" s="45"/>
    </row>
    <row r="175" spans="1:8" s="2" customFormat="1" ht="16.8" customHeight="1">
      <c r="A175" s="39"/>
      <c r="B175" s="45"/>
      <c r="C175" s="343" t="s">
        <v>3046</v>
      </c>
      <c r="D175" s="39"/>
      <c r="E175" s="39"/>
      <c r="F175" s="39"/>
      <c r="G175" s="39"/>
      <c r="H175" s="45"/>
    </row>
    <row r="176" spans="1:8" s="2" customFormat="1" ht="16.8" customHeight="1">
      <c r="A176" s="39"/>
      <c r="B176" s="45"/>
      <c r="C176" s="341" t="s">
        <v>1401</v>
      </c>
      <c r="D176" s="341" t="s">
        <v>3064</v>
      </c>
      <c r="E176" s="18" t="s">
        <v>337</v>
      </c>
      <c r="F176" s="342">
        <v>90.317</v>
      </c>
      <c r="G176" s="39"/>
      <c r="H176" s="45"/>
    </row>
    <row r="177" spans="1:8" s="2" customFormat="1" ht="16.8" customHeight="1">
      <c r="A177" s="39"/>
      <c r="B177" s="45"/>
      <c r="C177" s="341" t="s">
        <v>797</v>
      </c>
      <c r="D177" s="341" t="s">
        <v>3065</v>
      </c>
      <c r="E177" s="18" t="s">
        <v>337</v>
      </c>
      <c r="F177" s="342">
        <v>90.317</v>
      </c>
      <c r="G177" s="39"/>
      <c r="H177" s="45"/>
    </row>
    <row r="178" spans="1:8" s="2" customFormat="1" ht="16.8" customHeight="1">
      <c r="A178" s="39"/>
      <c r="B178" s="45"/>
      <c r="C178" s="341" t="s">
        <v>801</v>
      </c>
      <c r="D178" s="341" t="s">
        <v>3066</v>
      </c>
      <c r="E178" s="18" t="s">
        <v>337</v>
      </c>
      <c r="F178" s="342">
        <v>90.317</v>
      </c>
      <c r="G178" s="39"/>
      <c r="H178" s="45"/>
    </row>
    <row r="179" spans="1:8" s="2" customFormat="1" ht="16.8" customHeight="1">
      <c r="A179" s="39"/>
      <c r="B179" s="45"/>
      <c r="C179" s="341" t="s">
        <v>739</v>
      </c>
      <c r="D179" s="341" t="s">
        <v>3067</v>
      </c>
      <c r="E179" s="18" t="s">
        <v>337</v>
      </c>
      <c r="F179" s="342">
        <v>414.376</v>
      </c>
      <c r="G179" s="39"/>
      <c r="H179" s="45"/>
    </row>
    <row r="180" spans="1:8" s="2" customFormat="1" ht="12">
      <c r="A180" s="39"/>
      <c r="B180" s="45"/>
      <c r="C180" s="341" t="s">
        <v>1386</v>
      </c>
      <c r="D180" s="341" t="s">
        <v>3068</v>
      </c>
      <c r="E180" s="18" t="s">
        <v>337</v>
      </c>
      <c r="F180" s="342">
        <v>50.267</v>
      </c>
      <c r="G180" s="39"/>
      <c r="H180" s="45"/>
    </row>
    <row r="181" spans="1:8" s="2" customFormat="1" ht="16.8" customHeight="1">
      <c r="A181" s="39"/>
      <c r="B181" s="45"/>
      <c r="C181" s="341" t="s">
        <v>921</v>
      </c>
      <c r="D181" s="341" t="s">
        <v>3069</v>
      </c>
      <c r="E181" s="18" t="s">
        <v>337</v>
      </c>
      <c r="F181" s="342">
        <v>394.226</v>
      </c>
      <c r="G181" s="39"/>
      <c r="H181" s="45"/>
    </row>
    <row r="182" spans="1:8" s="2" customFormat="1" ht="16.8" customHeight="1">
      <c r="A182" s="39"/>
      <c r="B182" s="45"/>
      <c r="C182" s="341" t="s">
        <v>1381</v>
      </c>
      <c r="D182" s="341" t="s">
        <v>3070</v>
      </c>
      <c r="E182" s="18" t="s">
        <v>337</v>
      </c>
      <c r="F182" s="342">
        <v>90.317</v>
      </c>
      <c r="G182" s="39"/>
      <c r="H182" s="45"/>
    </row>
    <row r="183" spans="1:8" s="2" customFormat="1" ht="16.8" customHeight="1">
      <c r="A183" s="39"/>
      <c r="B183" s="45"/>
      <c r="C183" s="341" t="s">
        <v>1396</v>
      </c>
      <c r="D183" s="341" t="s">
        <v>3071</v>
      </c>
      <c r="E183" s="18" t="s">
        <v>337</v>
      </c>
      <c r="F183" s="342">
        <v>90.317</v>
      </c>
      <c r="G183" s="39"/>
      <c r="H183" s="45"/>
    </row>
    <row r="184" spans="1:8" s="2" customFormat="1" ht="16.8" customHeight="1">
      <c r="A184" s="39"/>
      <c r="B184" s="45"/>
      <c r="C184" s="341" t="s">
        <v>925</v>
      </c>
      <c r="D184" s="341" t="s">
        <v>926</v>
      </c>
      <c r="E184" s="18" t="s">
        <v>337</v>
      </c>
      <c r="F184" s="342">
        <v>428.23</v>
      </c>
      <c r="G184" s="39"/>
      <c r="H184" s="45"/>
    </row>
    <row r="185" spans="1:8" s="2" customFormat="1" ht="16.8" customHeight="1">
      <c r="A185" s="39"/>
      <c r="B185" s="45"/>
      <c r="C185" s="341" t="s">
        <v>1412</v>
      </c>
      <c r="D185" s="341" t="s">
        <v>1413</v>
      </c>
      <c r="E185" s="18" t="s">
        <v>337</v>
      </c>
      <c r="F185" s="342">
        <v>96.254</v>
      </c>
      <c r="G185" s="39"/>
      <c r="H185" s="45"/>
    </row>
    <row r="186" spans="1:8" s="2" customFormat="1" ht="16.8" customHeight="1">
      <c r="A186" s="39"/>
      <c r="B186" s="45"/>
      <c r="C186" s="337" t="s">
        <v>242</v>
      </c>
      <c r="D186" s="338" t="s">
        <v>1</v>
      </c>
      <c r="E186" s="339" t="s">
        <v>1</v>
      </c>
      <c r="F186" s="340">
        <v>20.15</v>
      </c>
      <c r="G186" s="39"/>
      <c r="H186" s="45"/>
    </row>
    <row r="187" spans="1:8" s="2" customFormat="1" ht="16.8" customHeight="1">
      <c r="A187" s="39"/>
      <c r="B187" s="45"/>
      <c r="C187" s="341" t="s">
        <v>1</v>
      </c>
      <c r="D187" s="341" t="s">
        <v>180</v>
      </c>
      <c r="E187" s="18" t="s">
        <v>1</v>
      </c>
      <c r="F187" s="342">
        <v>0</v>
      </c>
      <c r="G187" s="39"/>
      <c r="H187" s="45"/>
    </row>
    <row r="188" spans="1:8" s="2" customFormat="1" ht="16.8" customHeight="1">
      <c r="A188" s="39"/>
      <c r="B188" s="45"/>
      <c r="C188" s="341" t="s">
        <v>1</v>
      </c>
      <c r="D188" s="341" t="s">
        <v>918</v>
      </c>
      <c r="E188" s="18" t="s">
        <v>1</v>
      </c>
      <c r="F188" s="342">
        <v>0</v>
      </c>
      <c r="G188" s="39"/>
      <c r="H188" s="45"/>
    </row>
    <row r="189" spans="1:8" s="2" customFormat="1" ht="16.8" customHeight="1">
      <c r="A189" s="39"/>
      <c r="B189" s="45"/>
      <c r="C189" s="341" t="s">
        <v>1</v>
      </c>
      <c r="D189" s="341" t="s">
        <v>743</v>
      </c>
      <c r="E189" s="18" t="s">
        <v>1</v>
      </c>
      <c r="F189" s="342">
        <v>0</v>
      </c>
      <c r="G189" s="39"/>
      <c r="H189" s="45"/>
    </row>
    <row r="190" spans="1:8" s="2" customFormat="1" ht="16.8" customHeight="1">
      <c r="A190" s="39"/>
      <c r="B190" s="45"/>
      <c r="C190" s="341" t="s">
        <v>1</v>
      </c>
      <c r="D190" s="341" t="s">
        <v>744</v>
      </c>
      <c r="E190" s="18" t="s">
        <v>1</v>
      </c>
      <c r="F190" s="342">
        <v>0</v>
      </c>
      <c r="G190" s="39"/>
      <c r="H190" s="45"/>
    </row>
    <row r="191" spans="1:8" s="2" customFormat="1" ht="16.8" customHeight="1">
      <c r="A191" s="39"/>
      <c r="B191" s="45"/>
      <c r="C191" s="341" t="s">
        <v>242</v>
      </c>
      <c r="D191" s="341" t="s">
        <v>919</v>
      </c>
      <c r="E191" s="18" t="s">
        <v>1</v>
      </c>
      <c r="F191" s="342">
        <v>20.15</v>
      </c>
      <c r="G191" s="39"/>
      <c r="H191" s="45"/>
    </row>
    <row r="192" spans="1:8" s="2" customFormat="1" ht="16.8" customHeight="1">
      <c r="A192" s="39"/>
      <c r="B192" s="45"/>
      <c r="C192" s="343" t="s">
        <v>3046</v>
      </c>
      <c r="D192" s="39"/>
      <c r="E192" s="39"/>
      <c r="F192" s="39"/>
      <c r="G192" s="39"/>
      <c r="H192" s="45"/>
    </row>
    <row r="193" spans="1:8" s="2" customFormat="1" ht="16.8" customHeight="1">
      <c r="A193" s="39"/>
      <c r="B193" s="45"/>
      <c r="C193" s="341" t="s">
        <v>915</v>
      </c>
      <c r="D193" s="341" t="s">
        <v>916</v>
      </c>
      <c r="E193" s="18" t="s">
        <v>337</v>
      </c>
      <c r="F193" s="342">
        <v>20.15</v>
      </c>
      <c r="G193" s="39"/>
      <c r="H193" s="45"/>
    </row>
    <row r="194" spans="1:8" s="2" customFormat="1" ht="16.8" customHeight="1">
      <c r="A194" s="39"/>
      <c r="B194" s="45"/>
      <c r="C194" s="341" t="s">
        <v>762</v>
      </c>
      <c r="D194" s="341" t="s">
        <v>3076</v>
      </c>
      <c r="E194" s="18" t="s">
        <v>191</v>
      </c>
      <c r="F194" s="342">
        <v>1.814</v>
      </c>
      <c r="G194" s="39"/>
      <c r="H194" s="45"/>
    </row>
    <row r="195" spans="1:8" s="2" customFormat="1" ht="16.8" customHeight="1">
      <c r="A195" s="39"/>
      <c r="B195" s="45"/>
      <c r="C195" s="341" t="s">
        <v>780</v>
      </c>
      <c r="D195" s="341" t="s">
        <v>3077</v>
      </c>
      <c r="E195" s="18" t="s">
        <v>199</v>
      </c>
      <c r="F195" s="342">
        <v>0.107</v>
      </c>
      <c r="G195" s="39"/>
      <c r="H195" s="45"/>
    </row>
    <row r="196" spans="1:8" s="2" customFormat="1" ht="16.8" customHeight="1">
      <c r="A196" s="39"/>
      <c r="B196" s="45"/>
      <c r="C196" s="341" t="s">
        <v>739</v>
      </c>
      <c r="D196" s="341" t="s">
        <v>3067</v>
      </c>
      <c r="E196" s="18" t="s">
        <v>337</v>
      </c>
      <c r="F196" s="342">
        <v>414.376</v>
      </c>
      <c r="G196" s="39"/>
      <c r="H196" s="45"/>
    </row>
    <row r="197" spans="1:8" s="2" customFormat="1" ht="26.4" customHeight="1">
      <c r="A197" s="39"/>
      <c r="B197" s="45"/>
      <c r="C197" s="336" t="s">
        <v>3078</v>
      </c>
      <c r="D197" s="336" t="s">
        <v>122</v>
      </c>
      <c r="E197" s="39"/>
      <c r="F197" s="39"/>
      <c r="G197" s="39"/>
      <c r="H197" s="45"/>
    </row>
    <row r="198" spans="1:8" s="2" customFormat="1" ht="16.8" customHeight="1">
      <c r="A198" s="39"/>
      <c r="B198" s="45"/>
      <c r="C198" s="337" t="s">
        <v>3079</v>
      </c>
      <c r="D198" s="338" t="s">
        <v>1</v>
      </c>
      <c r="E198" s="339" t="s">
        <v>1</v>
      </c>
      <c r="F198" s="340">
        <v>95</v>
      </c>
      <c r="G198" s="39"/>
      <c r="H198" s="45"/>
    </row>
    <row r="199" spans="1:8" s="2" customFormat="1" ht="16.8" customHeight="1">
      <c r="A199" s="39"/>
      <c r="B199" s="45"/>
      <c r="C199" s="337" t="s">
        <v>3080</v>
      </c>
      <c r="D199" s="338" t="s">
        <v>1</v>
      </c>
      <c r="E199" s="339" t="s">
        <v>1</v>
      </c>
      <c r="F199" s="340">
        <v>255</v>
      </c>
      <c r="G199" s="39"/>
      <c r="H199" s="45"/>
    </row>
    <row r="200" spans="1:8" s="2" customFormat="1" ht="16.8" customHeight="1">
      <c r="A200" s="39"/>
      <c r="B200" s="45"/>
      <c r="C200" s="337" t="s">
        <v>2381</v>
      </c>
      <c r="D200" s="338" t="s">
        <v>1</v>
      </c>
      <c r="E200" s="339" t="s">
        <v>1</v>
      </c>
      <c r="F200" s="340">
        <v>90</v>
      </c>
      <c r="G200" s="39"/>
      <c r="H200" s="45"/>
    </row>
    <row r="201" spans="1:8" s="2" customFormat="1" ht="16.8" customHeight="1">
      <c r="A201" s="39"/>
      <c r="B201" s="45"/>
      <c r="C201" s="341" t="s">
        <v>1</v>
      </c>
      <c r="D201" s="341" t="s">
        <v>180</v>
      </c>
      <c r="E201" s="18" t="s">
        <v>1</v>
      </c>
      <c r="F201" s="342">
        <v>0</v>
      </c>
      <c r="G201" s="39"/>
      <c r="H201" s="45"/>
    </row>
    <row r="202" spans="1:8" s="2" customFormat="1" ht="16.8" customHeight="1">
      <c r="A202" s="39"/>
      <c r="B202" s="45"/>
      <c r="C202" s="341" t="s">
        <v>1</v>
      </c>
      <c r="D202" s="341" t="s">
        <v>2425</v>
      </c>
      <c r="E202" s="18" t="s">
        <v>1</v>
      </c>
      <c r="F202" s="342">
        <v>0</v>
      </c>
      <c r="G202" s="39"/>
      <c r="H202" s="45"/>
    </row>
    <row r="203" spans="1:8" s="2" customFormat="1" ht="16.8" customHeight="1">
      <c r="A203" s="39"/>
      <c r="B203" s="45"/>
      <c r="C203" s="341" t="s">
        <v>1</v>
      </c>
      <c r="D203" s="341" t="s">
        <v>2391</v>
      </c>
      <c r="E203" s="18" t="s">
        <v>1</v>
      </c>
      <c r="F203" s="342">
        <v>0</v>
      </c>
      <c r="G203" s="39"/>
      <c r="H203" s="45"/>
    </row>
    <row r="204" spans="1:8" s="2" customFormat="1" ht="16.8" customHeight="1">
      <c r="A204" s="39"/>
      <c r="B204" s="45"/>
      <c r="C204" s="341" t="s">
        <v>2381</v>
      </c>
      <c r="D204" s="341" t="s">
        <v>2434</v>
      </c>
      <c r="E204" s="18" t="s">
        <v>1</v>
      </c>
      <c r="F204" s="342">
        <v>90</v>
      </c>
      <c r="G204" s="39"/>
      <c r="H204" s="45"/>
    </row>
    <row r="205" spans="1:8" s="2" customFormat="1" ht="16.8" customHeight="1">
      <c r="A205" s="39"/>
      <c r="B205" s="45"/>
      <c r="C205" s="343" t="s">
        <v>3046</v>
      </c>
      <c r="D205" s="39"/>
      <c r="E205" s="39"/>
      <c r="F205" s="39"/>
      <c r="G205" s="39"/>
      <c r="H205" s="45"/>
    </row>
    <row r="206" spans="1:8" s="2" customFormat="1" ht="12">
      <c r="A206" s="39"/>
      <c r="B206" s="45"/>
      <c r="C206" s="341" t="s">
        <v>2431</v>
      </c>
      <c r="D206" s="341" t="s">
        <v>3081</v>
      </c>
      <c r="E206" s="18" t="s">
        <v>337</v>
      </c>
      <c r="F206" s="342">
        <v>132</v>
      </c>
      <c r="G206" s="39"/>
      <c r="H206" s="45"/>
    </row>
    <row r="207" spans="1:8" s="2" customFormat="1" ht="16.8" customHeight="1">
      <c r="A207" s="39"/>
      <c r="B207" s="45"/>
      <c r="C207" s="341" t="s">
        <v>2387</v>
      </c>
      <c r="D207" s="341" t="s">
        <v>3082</v>
      </c>
      <c r="E207" s="18" t="s">
        <v>337</v>
      </c>
      <c r="F207" s="342">
        <v>377</v>
      </c>
      <c r="G207" s="39"/>
      <c r="H207" s="45"/>
    </row>
    <row r="208" spans="1:8" s="2" customFormat="1" ht="16.8" customHeight="1">
      <c r="A208" s="39"/>
      <c r="B208" s="45"/>
      <c r="C208" s="341" t="s">
        <v>2397</v>
      </c>
      <c r="D208" s="341" t="s">
        <v>3083</v>
      </c>
      <c r="E208" s="18" t="s">
        <v>191</v>
      </c>
      <c r="F208" s="342">
        <v>56.55</v>
      </c>
      <c r="G208" s="39"/>
      <c r="H208" s="45"/>
    </row>
    <row r="209" spans="1:8" s="2" customFormat="1" ht="16.8" customHeight="1">
      <c r="A209" s="39"/>
      <c r="B209" s="45"/>
      <c r="C209" s="341" t="s">
        <v>2405</v>
      </c>
      <c r="D209" s="341" t="s">
        <v>3084</v>
      </c>
      <c r="E209" s="18" t="s">
        <v>337</v>
      </c>
      <c r="F209" s="342">
        <v>377</v>
      </c>
      <c r="G209" s="39"/>
      <c r="H209" s="45"/>
    </row>
    <row r="210" spans="1:8" s="2" customFormat="1" ht="16.8" customHeight="1">
      <c r="A210" s="39"/>
      <c r="B210" s="45"/>
      <c r="C210" s="341" t="s">
        <v>2413</v>
      </c>
      <c r="D210" s="341" t="s">
        <v>3085</v>
      </c>
      <c r="E210" s="18" t="s">
        <v>337</v>
      </c>
      <c r="F210" s="342">
        <v>90</v>
      </c>
      <c r="G210" s="39"/>
      <c r="H210" s="45"/>
    </row>
    <row r="211" spans="1:8" s="2" customFormat="1" ht="16.8" customHeight="1">
      <c r="A211" s="39"/>
      <c r="B211" s="45"/>
      <c r="C211" s="337" t="s">
        <v>2382</v>
      </c>
      <c r="D211" s="338" t="s">
        <v>1</v>
      </c>
      <c r="E211" s="339" t="s">
        <v>1</v>
      </c>
      <c r="F211" s="340">
        <v>245</v>
      </c>
      <c r="G211" s="39"/>
      <c r="H211" s="45"/>
    </row>
    <row r="212" spans="1:8" s="2" customFormat="1" ht="16.8" customHeight="1">
      <c r="A212" s="39"/>
      <c r="B212" s="45"/>
      <c r="C212" s="341" t="s">
        <v>1</v>
      </c>
      <c r="D212" s="341" t="s">
        <v>2425</v>
      </c>
      <c r="E212" s="18" t="s">
        <v>1</v>
      </c>
      <c r="F212" s="342">
        <v>0</v>
      </c>
      <c r="G212" s="39"/>
      <c r="H212" s="45"/>
    </row>
    <row r="213" spans="1:8" s="2" customFormat="1" ht="16.8" customHeight="1">
      <c r="A213" s="39"/>
      <c r="B213" s="45"/>
      <c r="C213" s="341" t="s">
        <v>1</v>
      </c>
      <c r="D213" s="341" t="s">
        <v>2393</v>
      </c>
      <c r="E213" s="18" t="s">
        <v>1</v>
      </c>
      <c r="F213" s="342">
        <v>0</v>
      </c>
      <c r="G213" s="39"/>
      <c r="H213" s="45"/>
    </row>
    <row r="214" spans="1:8" s="2" customFormat="1" ht="16.8" customHeight="1">
      <c r="A214" s="39"/>
      <c r="B214" s="45"/>
      <c r="C214" s="341" t="s">
        <v>2382</v>
      </c>
      <c r="D214" s="341" t="s">
        <v>2426</v>
      </c>
      <c r="E214" s="18" t="s">
        <v>1</v>
      </c>
      <c r="F214" s="342">
        <v>245</v>
      </c>
      <c r="G214" s="39"/>
      <c r="H214" s="45"/>
    </row>
    <row r="215" spans="1:8" s="2" customFormat="1" ht="16.8" customHeight="1">
      <c r="A215" s="39"/>
      <c r="B215" s="45"/>
      <c r="C215" s="343" t="s">
        <v>3046</v>
      </c>
      <c r="D215" s="39"/>
      <c r="E215" s="39"/>
      <c r="F215" s="39"/>
      <c r="G215" s="39"/>
      <c r="H215" s="45"/>
    </row>
    <row r="216" spans="1:8" s="2" customFormat="1" ht="16.8" customHeight="1">
      <c r="A216" s="39"/>
      <c r="B216" s="45"/>
      <c r="C216" s="341" t="s">
        <v>2422</v>
      </c>
      <c r="D216" s="341" t="s">
        <v>3086</v>
      </c>
      <c r="E216" s="18" t="s">
        <v>337</v>
      </c>
      <c r="F216" s="342">
        <v>245</v>
      </c>
      <c r="G216" s="39"/>
      <c r="H216" s="45"/>
    </row>
    <row r="217" spans="1:8" s="2" customFormat="1" ht="16.8" customHeight="1">
      <c r="A217" s="39"/>
      <c r="B217" s="45"/>
      <c r="C217" s="341" t="s">
        <v>2387</v>
      </c>
      <c r="D217" s="341" t="s">
        <v>3082</v>
      </c>
      <c r="E217" s="18" t="s">
        <v>337</v>
      </c>
      <c r="F217" s="342">
        <v>377</v>
      </c>
      <c r="G217" s="39"/>
      <c r="H217" s="45"/>
    </row>
    <row r="218" spans="1:8" s="2" customFormat="1" ht="16.8" customHeight="1">
      <c r="A218" s="39"/>
      <c r="B218" s="45"/>
      <c r="C218" s="341" t="s">
        <v>2397</v>
      </c>
      <c r="D218" s="341" t="s">
        <v>3083</v>
      </c>
      <c r="E218" s="18" t="s">
        <v>191</v>
      </c>
      <c r="F218" s="342">
        <v>56.55</v>
      </c>
      <c r="G218" s="39"/>
      <c r="H218" s="45"/>
    </row>
    <row r="219" spans="1:8" s="2" customFormat="1" ht="16.8" customHeight="1">
      <c r="A219" s="39"/>
      <c r="B219" s="45"/>
      <c r="C219" s="341" t="s">
        <v>2405</v>
      </c>
      <c r="D219" s="341" t="s">
        <v>3084</v>
      </c>
      <c r="E219" s="18" t="s">
        <v>337</v>
      </c>
      <c r="F219" s="342">
        <v>377</v>
      </c>
      <c r="G219" s="39"/>
      <c r="H219" s="45"/>
    </row>
    <row r="220" spans="1:8" s="2" customFormat="1" ht="16.8" customHeight="1">
      <c r="A220" s="39"/>
      <c r="B220" s="45"/>
      <c r="C220" s="341" t="s">
        <v>2409</v>
      </c>
      <c r="D220" s="341" t="s">
        <v>3087</v>
      </c>
      <c r="E220" s="18" t="s">
        <v>337</v>
      </c>
      <c r="F220" s="342">
        <v>490</v>
      </c>
      <c r="G220" s="39"/>
      <c r="H220" s="45"/>
    </row>
    <row r="221" spans="1:8" s="2" customFormat="1" ht="16.8" customHeight="1">
      <c r="A221" s="39"/>
      <c r="B221" s="45"/>
      <c r="C221" s="337" t="s">
        <v>2384</v>
      </c>
      <c r="D221" s="338" t="s">
        <v>1</v>
      </c>
      <c r="E221" s="339" t="s">
        <v>1</v>
      </c>
      <c r="F221" s="340">
        <v>42</v>
      </c>
      <c r="G221" s="39"/>
      <c r="H221" s="45"/>
    </row>
    <row r="222" spans="1:8" s="2" customFormat="1" ht="16.8" customHeight="1">
      <c r="A222" s="39"/>
      <c r="B222" s="45"/>
      <c r="C222" s="341" t="s">
        <v>1</v>
      </c>
      <c r="D222" s="341" t="s">
        <v>2395</v>
      </c>
      <c r="E222" s="18" t="s">
        <v>1</v>
      </c>
      <c r="F222" s="342">
        <v>0</v>
      </c>
      <c r="G222" s="39"/>
      <c r="H222" s="45"/>
    </row>
    <row r="223" spans="1:8" s="2" customFormat="1" ht="16.8" customHeight="1">
      <c r="A223" s="39"/>
      <c r="B223" s="45"/>
      <c r="C223" s="341" t="s">
        <v>2384</v>
      </c>
      <c r="D223" s="341" t="s">
        <v>2435</v>
      </c>
      <c r="E223" s="18" t="s">
        <v>1</v>
      </c>
      <c r="F223" s="342">
        <v>42</v>
      </c>
      <c r="G223" s="39"/>
      <c r="H223" s="45"/>
    </row>
    <row r="224" spans="1:8" s="2" customFormat="1" ht="16.8" customHeight="1">
      <c r="A224" s="39"/>
      <c r="B224" s="45"/>
      <c r="C224" s="343" t="s">
        <v>3046</v>
      </c>
      <c r="D224" s="39"/>
      <c r="E224" s="39"/>
      <c r="F224" s="39"/>
      <c r="G224" s="39"/>
      <c r="H224" s="45"/>
    </row>
    <row r="225" spans="1:8" s="2" customFormat="1" ht="12">
      <c r="A225" s="39"/>
      <c r="B225" s="45"/>
      <c r="C225" s="341" t="s">
        <v>2431</v>
      </c>
      <c r="D225" s="341" t="s">
        <v>3081</v>
      </c>
      <c r="E225" s="18" t="s">
        <v>337</v>
      </c>
      <c r="F225" s="342">
        <v>132</v>
      </c>
      <c r="G225" s="39"/>
      <c r="H225" s="45"/>
    </row>
    <row r="226" spans="1:8" s="2" customFormat="1" ht="16.8" customHeight="1">
      <c r="A226" s="39"/>
      <c r="B226" s="45"/>
      <c r="C226" s="341" t="s">
        <v>2387</v>
      </c>
      <c r="D226" s="341" t="s">
        <v>3082</v>
      </c>
      <c r="E226" s="18" t="s">
        <v>337</v>
      </c>
      <c r="F226" s="342">
        <v>377</v>
      </c>
      <c r="G226" s="39"/>
      <c r="H226" s="45"/>
    </row>
    <row r="227" spans="1:8" s="2" customFormat="1" ht="16.8" customHeight="1">
      <c r="A227" s="39"/>
      <c r="B227" s="45"/>
      <c r="C227" s="341" t="s">
        <v>2397</v>
      </c>
      <c r="D227" s="341" t="s">
        <v>3083</v>
      </c>
      <c r="E227" s="18" t="s">
        <v>191</v>
      </c>
      <c r="F227" s="342">
        <v>56.55</v>
      </c>
      <c r="G227" s="39"/>
      <c r="H227" s="45"/>
    </row>
    <row r="228" spans="1:8" s="2" customFormat="1" ht="16.8" customHeight="1">
      <c r="A228" s="39"/>
      <c r="B228" s="45"/>
      <c r="C228" s="341" t="s">
        <v>2416</v>
      </c>
      <c r="D228" s="341" t="s">
        <v>3088</v>
      </c>
      <c r="E228" s="18" t="s">
        <v>337</v>
      </c>
      <c r="F228" s="342">
        <v>42</v>
      </c>
      <c r="G228" s="39"/>
      <c r="H228" s="45"/>
    </row>
    <row r="229" spans="1:8" s="2" customFormat="1" ht="16.8" customHeight="1">
      <c r="A229" s="39"/>
      <c r="B229" s="45"/>
      <c r="C229" s="341" t="s">
        <v>2405</v>
      </c>
      <c r="D229" s="341" t="s">
        <v>3084</v>
      </c>
      <c r="E229" s="18" t="s">
        <v>337</v>
      </c>
      <c r="F229" s="342">
        <v>377</v>
      </c>
      <c r="G229" s="39"/>
      <c r="H229" s="45"/>
    </row>
    <row r="230" spans="1:8" s="2" customFormat="1" ht="16.8" customHeight="1">
      <c r="A230" s="39"/>
      <c r="B230" s="45"/>
      <c r="C230" s="341" t="s">
        <v>2419</v>
      </c>
      <c r="D230" s="341" t="s">
        <v>3089</v>
      </c>
      <c r="E230" s="18" t="s">
        <v>337</v>
      </c>
      <c r="F230" s="342">
        <v>42</v>
      </c>
      <c r="G230" s="39"/>
      <c r="H230" s="45"/>
    </row>
    <row r="231" spans="1:8" s="2" customFormat="1" ht="26.4" customHeight="1">
      <c r="A231" s="39"/>
      <c r="B231" s="45"/>
      <c r="C231" s="336" t="s">
        <v>3090</v>
      </c>
      <c r="D231" s="336" t="s">
        <v>125</v>
      </c>
      <c r="E231" s="39"/>
      <c r="F231" s="39"/>
      <c r="G231" s="39"/>
      <c r="H231" s="45"/>
    </row>
    <row r="232" spans="1:8" s="2" customFormat="1" ht="16.8" customHeight="1">
      <c r="A232" s="39"/>
      <c r="B232" s="45"/>
      <c r="C232" s="337" t="s">
        <v>213</v>
      </c>
      <c r="D232" s="338" t="s">
        <v>1</v>
      </c>
      <c r="E232" s="339" t="s">
        <v>1</v>
      </c>
      <c r="F232" s="340">
        <v>7.934</v>
      </c>
      <c r="G232" s="39"/>
      <c r="H232" s="45"/>
    </row>
    <row r="233" spans="1:8" s="2" customFormat="1" ht="16.8" customHeight="1">
      <c r="A233" s="39"/>
      <c r="B233" s="45"/>
      <c r="C233" s="341" t="s">
        <v>1</v>
      </c>
      <c r="D233" s="341" t="s">
        <v>180</v>
      </c>
      <c r="E233" s="18" t="s">
        <v>1</v>
      </c>
      <c r="F233" s="342">
        <v>0</v>
      </c>
      <c r="G233" s="39"/>
      <c r="H233" s="45"/>
    </row>
    <row r="234" spans="1:8" s="2" customFormat="1" ht="16.8" customHeight="1">
      <c r="A234" s="39"/>
      <c r="B234" s="45"/>
      <c r="C234" s="341" t="s">
        <v>1</v>
      </c>
      <c r="D234" s="341" t="s">
        <v>269</v>
      </c>
      <c r="E234" s="18" t="s">
        <v>1</v>
      </c>
      <c r="F234" s="342">
        <v>0</v>
      </c>
      <c r="G234" s="39"/>
      <c r="H234" s="45"/>
    </row>
    <row r="235" spans="1:8" s="2" customFormat="1" ht="16.8" customHeight="1">
      <c r="A235" s="39"/>
      <c r="B235" s="45"/>
      <c r="C235" s="341" t="s">
        <v>1</v>
      </c>
      <c r="D235" s="341" t="s">
        <v>2508</v>
      </c>
      <c r="E235" s="18" t="s">
        <v>1</v>
      </c>
      <c r="F235" s="342">
        <v>7.934</v>
      </c>
      <c r="G235" s="39"/>
      <c r="H235" s="45"/>
    </row>
    <row r="236" spans="1:8" s="2" customFormat="1" ht="16.8" customHeight="1">
      <c r="A236" s="39"/>
      <c r="B236" s="45"/>
      <c r="C236" s="341" t="s">
        <v>213</v>
      </c>
      <c r="D236" s="341" t="s">
        <v>183</v>
      </c>
      <c r="E236" s="18" t="s">
        <v>1</v>
      </c>
      <c r="F236" s="342">
        <v>7.934</v>
      </c>
      <c r="G236" s="39"/>
      <c r="H236" s="45"/>
    </row>
    <row r="237" spans="1:8" s="2" customFormat="1" ht="16.8" customHeight="1">
      <c r="A237" s="39"/>
      <c r="B237" s="45"/>
      <c r="C237" s="343" t="s">
        <v>3046</v>
      </c>
      <c r="D237" s="39"/>
      <c r="E237" s="39"/>
      <c r="F237" s="39"/>
      <c r="G237" s="39"/>
      <c r="H237" s="45"/>
    </row>
    <row r="238" spans="1:8" s="2" customFormat="1" ht="16.8" customHeight="1">
      <c r="A238" s="39"/>
      <c r="B238" s="45"/>
      <c r="C238" s="341" t="s">
        <v>2505</v>
      </c>
      <c r="D238" s="341" t="s">
        <v>3091</v>
      </c>
      <c r="E238" s="18" t="s">
        <v>191</v>
      </c>
      <c r="F238" s="342">
        <v>7.934</v>
      </c>
      <c r="G238" s="39"/>
      <c r="H238" s="45"/>
    </row>
    <row r="239" spans="1:8" s="2" customFormat="1" ht="16.8" customHeight="1">
      <c r="A239" s="39"/>
      <c r="B239" s="45"/>
      <c r="C239" s="341" t="s">
        <v>281</v>
      </c>
      <c r="D239" s="341" t="s">
        <v>3048</v>
      </c>
      <c r="E239" s="18" t="s">
        <v>191</v>
      </c>
      <c r="F239" s="342">
        <v>63.993</v>
      </c>
      <c r="G239" s="39"/>
      <c r="H239" s="45"/>
    </row>
    <row r="240" spans="1:8" s="2" customFormat="1" ht="12">
      <c r="A240" s="39"/>
      <c r="B240" s="45"/>
      <c r="C240" s="341" t="s">
        <v>301</v>
      </c>
      <c r="D240" s="341" t="s">
        <v>3049</v>
      </c>
      <c r="E240" s="18" t="s">
        <v>191</v>
      </c>
      <c r="F240" s="342">
        <v>13.993</v>
      </c>
      <c r="G240" s="39"/>
      <c r="H240" s="45"/>
    </row>
    <row r="241" spans="1:8" s="2" customFormat="1" ht="16.8" customHeight="1">
      <c r="A241" s="39"/>
      <c r="B241" s="45"/>
      <c r="C241" s="341" t="s">
        <v>290</v>
      </c>
      <c r="D241" s="341" t="s">
        <v>3052</v>
      </c>
      <c r="E241" s="18" t="s">
        <v>191</v>
      </c>
      <c r="F241" s="342">
        <v>38.993</v>
      </c>
      <c r="G241" s="39"/>
      <c r="H241" s="45"/>
    </row>
    <row r="242" spans="1:8" s="2" customFormat="1" ht="16.8" customHeight="1">
      <c r="A242" s="39"/>
      <c r="B242" s="45"/>
      <c r="C242" s="337" t="s">
        <v>217</v>
      </c>
      <c r="D242" s="338" t="s">
        <v>1</v>
      </c>
      <c r="E242" s="339" t="s">
        <v>1</v>
      </c>
      <c r="F242" s="340">
        <v>25</v>
      </c>
      <c r="G242" s="39"/>
      <c r="H242" s="45"/>
    </row>
    <row r="243" spans="1:8" s="2" customFormat="1" ht="16.8" customHeight="1">
      <c r="A243" s="39"/>
      <c r="B243" s="45"/>
      <c r="C243" s="341" t="s">
        <v>1</v>
      </c>
      <c r="D243" s="341" t="s">
        <v>180</v>
      </c>
      <c r="E243" s="18" t="s">
        <v>1</v>
      </c>
      <c r="F243" s="342">
        <v>0</v>
      </c>
      <c r="G243" s="39"/>
      <c r="H243" s="45"/>
    </row>
    <row r="244" spans="1:8" s="2" customFormat="1" ht="16.8" customHeight="1">
      <c r="A244" s="39"/>
      <c r="B244" s="45"/>
      <c r="C244" s="341" t="s">
        <v>1</v>
      </c>
      <c r="D244" s="341" t="s">
        <v>288</v>
      </c>
      <c r="E244" s="18" t="s">
        <v>1</v>
      </c>
      <c r="F244" s="342">
        <v>0</v>
      </c>
      <c r="G244" s="39"/>
      <c r="H244" s="45"/>
    </row>
    <row r="245" spans="1:8" s="2" customFormat="1" ht="16.8" customHeight="1">
      <c r="A245" s="39"/>
      <c r="B245" s="45"/>
      <c r="C245" s="341" t="s">
        <v>1</v>
      </c>
      <c r="D245" s="341" t="s">
        <v>2519</v>
      </c>
      <c r="E245" s="18" t="s">
        <v>1</v>
      </c>
      <c r="F245" s="342">
        <v>25</v>
      </c>
      <c r="G245" s="39"/>
      <c r="H245" s="45"/>
    </row>
    <row r="246" spans="1:8" s="2" customFormat="1" ht="16.8" customHeight="1">
      <c r="A246" s="39"/>
      <c r="B246" s="45"/>
      <c r="C246" s="341" t="s">
        <v>217</v>
      </c>
      <c r="D246" s="341" t="s">
        <v>183</v>
      </c>
      <c r="E246" s="18" t="s">
        <v>1</v>
      </c>
      <c r="F246" s="342">
        <v>25</v>
      </c>
      <c r="G246" s="39"/>
      <c r="H246" s="45"/>
    </row>
    <row r="247" spans="1:8" s="2" customFormat="1" ht="16.8" customHeight="1">
      <c r="A247" s="39"/>
      <c r="B247" s="45"/>
      <c r="C247" s="343" t="s">
        <v>3046</v>
      </c>
      <c r="D247" s="39"/>
      <c r="E247" s="39"/>
      <c r="F247" s="39"/>
      <c r="G247" s="39"/>
      <c r="H247" s="45"/>
    </row>
    <row r="248" spans="1:8" s="2" customFormat="1" ht="16.8" customHeight="1">
      <c r="A248" s="39"/>
      <c r="B248" s="45"/>
      <c r="C248" s="341" t="s">
        <v>296</v>
      </c>
      <c r="D248" s="341" t="s">
        <v>3059</v>
      </c>
      <c r="E248" s="18" t="s">
        <v>191</v>
      </c>
      <c r="F248" s="342">
        <v>25</v>
      </c>
      <c r="G248" s="39"/>
      <c r="H248" s="45"/>
    </row>
    <row r="249" spans="1:8" s="2" customFormat="1" ht="16.8" customHeight="1">
      <c r="A249" s="39"/>
      <c r="B249" s="45"/>
      <c r="C249" s="341" t="s">
        <v>281</v>
      </c>
      <c r="D249" s="341" t="s">
        <v>3048</v>
      </c>
      <c r="E249" s="18" t="s">
        <v>191</v>
      </c>
      <c r="F249" s="342">
        <v>63.993</v>
      </c>
      <c r="G249" s="39"/>
      <c r="H249" s="45"/>
    </row>
    <row r="250" spans="1:8" s="2" customFormat="1" ht="12">
      <c r="A250" s="39"/>
      <c r="B250" s="45"/>
      <c r="C250" s="341" t="s">
        <v>301</v>
      </c>
      <c r="D250" s="341" t="s">
        <v>3049</v>
      </c>
      <c r="E250" s="18" t="s">
        <v>191</v>
      </c>
      <c r="F250" s="342">
        <v>13.993</v>
      </c>
      <c r="G250" s="39"/>
      <c r="H250" s="45"/>
    </row>
    <row r="251" spans="1:8" s="2" customFormat="1" ht="16.8" customHeight="1">
      <c r="A251" s="39"/>
      <c r="B251" s="45"/>
      <c r="C251" s="337" t="s">
        <v>219</v>
      </c>
      <c r="D251" s="338" t="s">
        <v>1</v>
      </c>
      <c r="E251" s="339" t="s">
        <v>1</v>
      </c>
      <c r="F251" s="340">
        <v>31.059</v>
      </c>
      <c r="G251" s="39"/>
      <c r="H251" s="45"/>
    </row>
    <row r="252" spans="1:8" s="2" customFormat="1" ht="16.8" customHeight="1">
      <c r="A252" s="39"/>
      <c r="B252" s="45"/>
      <c r="C252" s="341" t="s">
        <v>1</v>
      </c>
      <c r="D252" s="341" t="s">
        <v>180</v>
      </c>
      <c r="E252" s="18" t="s">
        <v>1</v>
      </c>
      <c r="F252" s="342">
        <v>0</v>
      </c>
      <c r="G252" s="39"/>
      <c r="H252" s="45"/>
    </row>
    <row r="253" spans="1:8" s="2" customFormat="1" ht="16.8" customHeight="1">
      <c r="A253" s="39"/>
      <c r="B253" s="45"/>
      <c r="C253" s="341" t="s">
        <v>1</v>
      </c>
      <c r="D253" s="341" t="s">
        <v>274</v>
      </c>
      <c r="E253" s="18" t="s">
        <v>1</v>
      </c>
      <c r="F253" s="342">
        <v>0</v>
      </c>
      <c r="G253" s="39"/>
      <c r="H253" s="45"/>
    </row>
    <row r="254" spans="1:8" s="2" customFormat="1" ht="16.8" customHeight="1">
      <c r="A254" s="39"/>
      <c r="B254" s="45"/>
      <c r="C254" s="341" t="s">
        <v>1</v>
      </c>
      <c r="D254" s="341" t="s">
        <v>2512</v>
      </c>
      <c r="E254" s="18" t="s">
        <v>1</v>
      </c>
      <c r="F254" s="342">
        <v>31.059</v>
      </c>
      <c r="G254" s="39"/>
      <c r="H254" s="45"/>
    </row>
    <row r="255" spans="1:8" s="2" customFormat="1" ht="16.8" customHeight="1">
      <c r="A255" s="39"/>
      <c r="B255" s="45"/>
      <c r="C255" s="341" t="s">
        <v>219</v>
      </c>
      <c r="D255" s="341" t="s">
        <v>183</v>
      </c>
      <c r="E255" s="18" t="s">
        <v>1</v>
      </c>
      <c r="F255" s="342">
        <v>31.059</v>
      </c>
      <c r="G255" s="39"/>
      <c r="H255" s="45"/>
    </row>
    <row r="256" spans="1:8" s="2" customFormat="1" ht="16.8" customHeight="1">
      <c r="A256" s="39"/>
      <c r="B256" s="45"/>
      <c r="C256" s="343" t="s">
        <v>3046</v>
      </c>
      <c r="D256" s="39"/>
      <c r="E256" s="39"/>
      <c r="F256" s="39"/>
      <c r="G256" s="39"/>
      <c r="H256" s="45"/>
    </row>
    <row r="257" spans="1:8" s="2" customFormat="1" ht="12">
      <c r="A257" s="39"/>
      <c r="B257" s="45"/>
      <c r="C257" s="341" t="s">
        <v>2509</v>
      </c>
      <c r="D257" s="341" t="s">
        <v>3092</v>
      </c>
      <c r="E257" s="18" t="s">
        <v>191</v>
      </c>
      <c r="F257" s="342">
        <v>31.059</v>
      </c>
      <c r="G257" s="39"/>
      <c r="H257" s="45"/>
    </row>
    <row r="258" spans="1:8" s="2" customFormat="1" ht="16.8" customHeight="1">
      <c r="A258" s="39"/>
      <c r="B258" s="45"/>
      <c r="C258" s="341" t="s">
        <v>281</v>
      </c>
      <c r="D258" s="341" t="s">
        <v>3048</v>
      </c>
      <c r="E258" s="18" t="s">
        <v>191</v>
      </c>
      <c r="F258" s="342">
        <v>63.993</v>
      </c>
      <c r="G258" s="39"/>
      <c r="H258" s="45"/>
    </row>
    <row r="259" spans="1:8" s="2" customFormat="1" ht="12">
      <c r="A259" s="39"/>
      <c r="B259" s="45"/>
      <c r="C259" s="341" t="s">
        <v>301</v>
      </c>
      <c r="D259" s="341" t="s">
        <v>3049</v>
      </c>
      <c r="E259" s="18" t="s">
        <v>191</v>
      </c>
      <c r="F259" s="342">
        <v>13.993</v>
      </c>
      <c r="G259" s="39"/>
      <c r="H259" s="45"/>
    </row>
    <row r="260" spans="1:8" s="2" customFormat="1" ht="16.8" customHeight="1">
      <c r="A260" s="39"/>
      <c r="B260" s="45"/>
      <c r="C260" s="341" t="s">
        <v>2515</v>
      </c>
      <c r="D260" s="341" t="s">
        <v>3093</v>
      </c>
      <c r="E260" s="18" t="s">
        <v>191</v>
      </c>
      <c r="F260" s="342">
        <v>31.059</v>
      </c>
      <c r="G260" s="39"/>
      <c r="H260" s="45"/>
    </row>
    <row r="261" spans="1:8" s="2" customFormat="1" ht="16.8" customHeight="1">
      <c r="A261" s="39"/>
      <c r="B261" s="45"/>
      <c r="C261" s="341" t="s">
        <v>290</v>
      </c>
      <c r="D261" s="341" t="s">
        <v>3052</v>
      </c>
      <c r="E261" s="18" t="s">
        <v>191</v>
      </c>
      <c r="F261" s="342">
        <v>38.993</v>
      </c>
      <c r="G261" s="39"/>
      <c r="H261" s="45"/>
    </row>
    <row r="262" spans="1:8" s="2" customFormat="1" ht="16.8" customHeight="1">
      <c r="A262" s="39"/>
      <c r="B262" s="45"/>
      <c r="C262" s="337" t="s">
        <v>3094</v>
      </c>
      <c r="D262" s="338" t="s">
        <v>1</v>
      </c>
      <c r="E262" s="339" t="s">
        <v>1</v>
      </c>
      <c r="F262" s="340">
        <v>20.15</v>
      </c>
      <c r="G262" s="39"/>
      <c r="H262" s="45"/>
    </row>
    <row r="263" spans="1:8" s="2" customFormat="1" ht="16.8" customHeight="1">
      <c r="A263" s="39"/>
      <c r="B263" s="45"/>
      <c r="C263" s="337" t="s">
        <v>3095</v>
      </c>
      <c r="D263" s="338" t="s">
        <v>1</v>
      </c>
      <c r="E263" s="339" t="s">
        <v>1</v>
      </c>
      <c r="F263" s="340">
        <v>143.673</v>
      </c>
      <c r="G263" s="39"/>
      <c r="H263" s="45"/>
    </row>
    <row r="264" spans="1:8" s="2" customFormat="1" ht="16.8" customHeight="1">
      <c r="A264" s="39"/>
      <c r="B264" s="45"/>
      <c r="C264" s="337" t="s">
        <v>3096</v>
      </c>
      <c r="D264" s="338" t="s">
        <v>1</v>
      </c>
      <c r="E264" s="339" t="s">
        <v>1</v>
      </c>
      <c r="F264" s="340">
        <v>160.236</v>
      </c>
      <c r="G264" s="39"/>
      <c r="H264" s="45"/>
    </row>
    <row r="265" spans="1:8" s="2" customFormat="1" ht="16.8" customHeight="1">
      <c r="A265" s="39"/>
      <c r="B265" s="45"/>
      <c r="C265" s="337" t="s">
        <v>3097</v>
      </c>
      <c r="D265" s="338" t="s">
        <v>1</v>
      </c>
      <c r="E265" s="339" t="s">
        <v>1</v>
      </c>
      <c r="F265" s="340">
        <v>40.05</v>
      </c>
      <c r="G265" s="39"/>
      <c r="H265" s="45"/>
    </row>
    <row r="266" spans="1:8" s="2" customFormat="1" ht="16.8" customHeight="1">
      <c r="A266" s="39"/>
      <c r="B266" s="45"/>
      <c r="C266" s="337" t="s">
        <v>3098</v>
      </c>
      <c r="D266" s="338" t="s">
        <v>1</v>
      </c>
      <c r="E266" s="339" t="s">
        <v>1</v>
      </c>
      <c r="F266" s="340">
        <v>15.853</v>
      </c>
      <c r="G266" s="39"/>
      <c r="H266" s="45"/>
    </row>
    <row r="267" spans="1:8" s="2" customFormat="1" ht="16.8" customHeight="1">
      <c r="A267" s="39"/>
      <c r="B267" s="45"/>
      <c r="C267" s="337" t="s">
        <v>3099</v>
      </c>
      <c r="D267" s="338" t="s">
        <v>1</v>
      </c>
      <c r="E267" s="339" t="s">
        <v>1</v>
      </c>
      <c r="F267" s="340">
        <v>34.414</v>
      </c>
      <c r="G267" s="39"/>
      <c r="H267" s="45"/>
    </row>
    <row r="268" spans="1:8" s="2" customFormat="1" ht="16.8" customHeight="1">
      <c r="A268" s="39"/>
      <c r="B268" s="45"/>
      <c r="C268" s="337" t="s">
        <v>3100</v>
      </c>
      <c r="D268" s="338" t="s">
        <v>1</v>
      </c>
      <c r="E268" s="339" t="s">
        <v>1</v>
      </c>
      <c r="F268" s="340">
        <v>103.6</v>
      </c>
      <c r="G268" s="39"/>
      <c r="H268" s="45"/>
    </row>
    <row r="269" spans="1:8" s="2" customFormat="1" ht="16.8" customHeight="1">
      <c r="A269" s="39"/>
      <c r="B269" s="45"/>
      <c r="C269" s="337" t="s">
        <v>3101</v>
      </c>
      <c r="D269" s="338" t="s">
        <v>1</v>
      </c>
      <c r="E269" s="339" t="s">
        <v>1</v>
      </c>
      <c r="F269" s="340">
        <v>7.305</v>
      </c>
      <c r="G269" s="39"/>
      <c r="H269" s="45"/>
    </row>
    <row r="270" spans="1:8" s="2" customFormat="1" ht="16.8" customHeight="1">
      <c r="A270" s="39"/>
      <c r="B270" s="45"/>
      <c r="C270" s="337" t="s">
        <v>3102</v>
      </c>
      <c r="D270" s="338" t="s">
        <v>1</v>
      </c>
      <c r="E270" s="339" t="s">
        <v>1</v>
      </c>
      <c r="F270" s="340">
        <v>105.55</v>
      </c>
      <c r="G270" s="39"/>
      <c r="H270" s="45"/>
    </row>
    <row r="271" spans="1:8" s="2" customFormat="1" ht="16.8" customHeight="1">
      <c r="A271" s="39"/>
      <c r="B271" s="45"/>
      <c r="C271" s="337" t="s">
        <v>3103</v>
      </c>
      <c r="D271" s="338" t="s">
        <v>1</v>
      </c>
      <c r="E271" s="339" t="s">
        <v>1</v>
      </c>
      <c r="F271" s="340">
        <v>5.742</v>
      </c>
      <c r="G271" s="39"/>
      <c r="H271" s="45"/>
    </row>
    <row r="272" spans="1:8" s="2" customFormat="1" ht="16.8" customHeight="1">
      <c r="A272" s="39"/>
      <c r="B272" s="45"/>
      <c r="C272" s="337" t="s">
        <v>3104</v>
      </c>
      <c r="D272" s="338" t="s">
        <v>1</v>
      </c>
      <c r="E272" s="339" t="s">
        <v>1</v>
      </c>
      <c r="F272" s="340">
        <v>78.982</v>
      </c>
      <c r="G272" s="39"/>
      <c r="H272" s="45"/>
    </row>
    <row r="273" spans="1:8" s="2" customFormat="1" ht="16.8" customHeight="1">
      <c r="A273" s="39"/>
      <c r="B273" s="45"/>
      <c r="C273" s="337" t="s">
        <v>3105</v>
      </c>
      <c r="D273" s="338" t="s">
        <v>1</v>
      </c>
      <c r="E273" s="339" t="s">
        <v>1</v>
      </c>
      <c r="F273" s="340">
        <v>3.411</v>
      </c>
      <c r="G273" s="39"/>
      <c r="H273" s="45"/>
    </row>
    <row r="274" spans="1:8" s="2" customFormat="1" ht="16.8" customHeight="1">
      <c r="A274" s="39"/>
      <c r="B274" s="45"/>
      <c r="C274" s="343" t="s">
        <v>3046</v>
      </c>
      <c r="D274" s="39"/>
      <c r="E274" s="39"/>
      <c r="F274" s="39"/>
      <c r="G274" s="39"/>
      <c r="H274" s="45"/>
    </row>
    <row r="275" spans="1:8" s="2" customFormat="1" ht="12">
      <c r="A275" s="39"/>
      <c r="B275" s="45"/>
      <c r="C275" s="341" t="s">
        <v>2716</v>
      </c>
      <c r="D275" s="341" t="s">
        <v>3106</v>
      </c>
      <c r="E275" s="18" t="s">
        <v>337</v>
      </c>
      <c r="F275" s="342">
        <v>3.375</v>
      </c>
      <c r="G275" s="39"/>
      <c r="H275" s="45"/>
    </row>
    <row r="276" spans="1:8" s="2" customFormat="1" ht="16.8" customHeight="1">
      <c r="A276" s="39"/>
      <c r="B276" s="45"/>
      <c r="C276" s="341" t="s">
        <v>2735</v>
      </c>
      <c r="D276" s="341" t="s">
        <v>2736</v>
      </c>
      <c r="E276" s="18" t="s">
        <v>337</v>
      </c>
      <c r="F276" s="342">
        <v>37.675</v>
      </c>
      <c r="G276" s="39"/>
      <c r="H276" s="45"/>
    </row>
    <row r="277" spans="1:8" s="2" customFormat="1" ht="16.8" customHeight="1">
      <c r="A277" s="39"/>
      <c r="B277" s="45"/>
      <c r="C277" s="337" t="s">
        <v>3107</v>
      </c>
      <c r="D277" s="338" t="s">
        <v>1</v>
      </c>
      <c r="E277" s="339" t="s">
        <v>1</v>
      </c>
      <c r="F277" s="340">
        <v>29.404</v>
      </c>
      <c r="G277" s="39"/>
      <c r="H277" s="45"/>
    </row>
    <row r="278" spans="1:8" s="2" customFormat="1" ht="16.8" customHeight="1">
      <c r="A278" s="39"/>
      <c r="B278" s="45"/>
      <c r="C278" s="343" t="s">
        <v>3046</v>
      </c>
      <c r="D278" s="39"/>
      <c r="E278" s="39"/>
      <c r="F278" s="39"/>
      <c r="G278" s="39"/>
      <c r="H278" s="45"/>
    </row>
    <row r="279" spans="1:8" s="2" customFormat="1" ht="16.8" customHeight="1">
      <c r="A279" s="39"/>
      <c r="B279" s="45"/>
      <c r="C279" s="341" t="s">
        <v>2712</v>
      </c>
      <c r="D279" s="341" t="s">
        <v>3108</v>
      </c>
      <c r="E279" s="18" t="s">
        <v>337</v>
      </c>
      <c r="F279" s="342">
        <v>30.875</v>
      </c>
      <c r="G279" s="39"/>
      <c r="H279" s="45"/>
    </row>
    <row r="280" spans="1:8" s="2" customFormat="1" ht="16.8" customHeight="1">
      <c r="A280" s="39"/>
      <c r="B280" s="45"/>
      <c r="C280" s="341" t="s">
        <v>2735</v>
      </c>
      <c r="D280" s="341" t="s">
        <v>2736</v>
      </c>
      <c r="E280" s="18" t="s">
        <v>337</v>
      </c>
      <c r="F280" s="342">
        <v>37.675</v>
      </c>
      <c r="G280" s="39"/>
      <c r="H280" s="45"/>
    </row>
    <row r="281" spans="1:8" s="2" customFormat="1" ht="16.8" customHeight="1">
      <c r="A281" s="39"/>
      <c r="B281" s="45"/>
      <c r="C281" s="337" t="s">
        <v>3109</v>
      </c>
      <c r="D281" s="338" t="s">
        <v>1</v>
      </c>
      <c r="E281" s="339" t="s">
        <v>1</v>
      </c>
      <c r="F281" s="340">
        <v>290.2</v>
      </c>
      <c r="G281" s="39"/>
      <c r="H281" s="45"/>
    </row>
    <row r="282" spans="1:8" s="2" customFormat="1" ht="7.4" customHeight="1">
      <c r="A282" s="39"/>
      <c r="B282" s="191"/>
      <c r="C282" s="192"/>
      <c r="D282" s="192"/>
      <c r="E282" s="192"/>
      <c r="F282" s="192"/>
      <c r="G282" s="192"/>
      <c r="H282" s="45"/>
    </row>
    <row r="283" spans="1:8" s="2" customFormat="1" ht="12">
      <c r="A283" s="39"/>
      <c r="B283" s="39"/>
      <c r="C283" s="39"/>
      <c r="D283" s="39"/>
      <c r="E283" s="39"/>
      <c r="F283" s="39"/>
      <c r="G283" s="39"/>
      <c r="H28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</row>
    <row r="4" spans="2:4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2:12" s="1" customFormat="1" ht="12" customHeight="1" hidden="1">
      <c r="B8" s="21"/>
      <c r="D8" s="153" t="s">
        <v>141</v>
      </c>
      <c r="I8" s="147"/>
      <c r="L8" s="21"/>
    </row>
    <row r="9" spans="1:31" s="2" customFormat="1" ht="16.5" customHeight="1" hidden="1">
      <c r="A9" s="39"/>
      <c r="B9" s="45"/>
      <c r="C9" s="39"/>
      <c r="D9" s="39"/>
      <c r="E9" s="154" t="s">
        <v>142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3" t="s">
        <v>143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6" t="s">
        <v>144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18. 2. 2020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27</v>
      </c>
      <c r="F17" s="39"/>
      <c r="G17" s="39"/>
      <c r="H17" s="39"/>
      <c r="I17" s="157" t="s">
        <v>28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3" t="s">
        <v>29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3" t="s">
        <v>31</v>
      </c>
      <c r="E22" s="39"/>
      <c r="F22" s="39"/>
      <c r="G22" s="39"/>
      <c r="H22" s="39"/>
      <c r="I22" s="157" t="s">
        <v>25</v>
      </c>
      <c r="J22" s="142" t="s">
        <v>32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33</v>
      </c>
      <c r="F23" s="39"/>
      <c r="G23" s="39"/>
      <c r="H23" s="39"/>
      <c r="I23" s="157" t="s">
        <v>28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3" t="s">
        <v>36</v>
      </c>
      <c r="E25" s="39"/>
      <c r="F25" s="39"/>
      <c r="G25" s="39"/>
      <c r="H25" s="39"/>
      <c r="I25" s="157" t="s">
        <v>25</v>
      </c>
      <c r="J25" s="142" t="s">
        <v>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38</v>
      </c>
      <c r="F26" s="39"/>
      <c r="G26" s="39"/>
      <c r="H26" s="39"/>
      <c r="I26" s="157" t="s">
        <v>28</v>
      </c>
      <c r="J26" s="142" t="s">
        <v>39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3" t="s">
        <v>40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95.25" customHeight="1" hidden="1">
      <c r="A29" s="159"/>
      <c r="B29" s="160"/>
      <c r="C29" s="159"/>
      <c r="D29" s="159"/>
      <c r="E29" s="161" t="s">
        <v>41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6" t="s">
        <v>42</v>
      </c>
      <c r="E32" s="39"/>
      <c r="F32" s="39"/>
      <c r="G32" s="39"/>
      <c r="H32" s="39"/>
      <c r="I32" s="155"/>
      <c r="J32" s="167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8" t="s">
        <v>44</v>
      </c>
      <c r="G34" s="39"/>
      <c r="H34" s="39"/>
      <c r="I34" s="169" t="s">
        <v>43</v>
      </c>
      <c r="J34" s="168" t="s">
        <v>45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70" t="s">
        <v>46</v>
      </c>
      <c r="E35" s="153" t="s">
        <v>47</v>
      </c>
      <c r="F35" s="171">
        <f>ROUND((ROUND((SUM(BE124:BE142)),2)+SUM(BE144:BE148)),2)</f>
        <v>0</v>
      </c>
      <c r="G35" s="39"/>
      <c r="H35" s="39"/>
      <c r="I35" s="172">
        <v>0.21</v>
      </c>
      <c r="J35" s="171">
        <f>ROUND((ROUND(((SUM(BE124:BE142))*I35),2)+(SUM(BE144:BE148)*I35)),2)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48</v>
      </c>
      <c r="F36" s="171">
        <f>ROUND((ROUND((SUM(BF124:BF142)),2)+SUM(BF144:BF148)),2)</f>
        <v>0</v>
      </c>
      <c r="G36" s="39"/>
      <c r="H36" s="39"/>
      <c r="I36" s="172">
        <v>0.15</v>
      </c>
      <c r="J36" s="171">
        <f>ROUND((ROUND(((SUM(BF124:BF142))*I36),2)+(SUM(BF144:BF148)*I36)),2)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49</v>
      </c>
      <c r="F37" s="171">
        <f>ROUND((ROUND((SUM(BG124:BG142)),2)+SUM(BG144:BG148)),2)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50</v>
      </c>
      <c r="F38" s="171">
        <f>ROUND((ROUND((SUM(BH124:BH142)),2)+SUM(BH144:BH148)),2)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51</v>
      </c>
      <c r="F39" s="171">
        <f>ROUND((ROUND((SUM(BI124:BI142)),2)+SUM(BI144:BI148)),2)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7" t="s">
        <v>142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143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01.01 - bourací práce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Suchohrdly u Miroslavi</v>
      </c>
      <c r="G91" s="41"/>
      <c r="H91" s="41"/>
      <c r="I91" s="157" t="s">
        <v>22</v>
      </c>
      <c r="J91" s="80" t="str">
        <f>IF(J14="","",J14)</f>
        <v>18. 2. 2020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Suchohrdly u Miroslavi</v>
      </c>
      <c r="G93" s="41"/>
      <c r="H93" s="41"/>
      <c r="I93" s="157" t="s">
        <v>31</v>
      </c>
      <c r="J93" s="37" t="str">
        <f>E23</f>
        <v>Babka &amp; Šuchma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157" t="s">
        <v>36</v>
      </c>
      <c r="J94" s="37" t="str">
        <f>E26</f>
        <v>STAGA stavební agentura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150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151</v>
      </c>
      <c r="E100" s="212"/>
      <c r="F100" s="212"/>
      <c r="G100" s="212"/>
      <c r="H100" s="212"/>
      <c r="I100" s="213"/>
      <c r="J100" s="214">
        <f>J126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152</v>
      </c>
      <c r="E101" s="212"/>
      <c r="F101" s="212"/>
      <c r="G101" s="212"/>
      <c r="H101" s="212"/>
      <c r="I101" s="213"/>
      <c r="J101" s="214">
        <f>J138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1.8" customHeight="1">
      <c r="A102" s="9"/>
      <c r="B102" s="203"/>
      <c r="C102" s="204"/>
      <c r="D102" s="216" t="s">
        <v>153</v>
      </c>
      <c r="E102" s="204"/>
      <c r="F102" s="204"/>
      <c r="G102" s="204"/>
      <c r="H102" s="204"/>
      <c r="I102" s="217"/>
      <c r="J102" s="218">
        <f>J143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55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93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96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154</v>
      </c>
      <c r="D109" s="41"/>
      <c r="E109" s="41"/>
      <c r="F109" s="41"/>
      <c r="G109" s="41"/>
      <c r="H109" s="41"/>
      <c r="I109" s="15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97" t="str">
        <f>E7</f>
        <v>Sociální byty - Suchohrdly u Miroslavi</v>
      </c>
      <c r="F112" s="33"/>
      <c r="G112" s="33"/>
      <c r="H112" s="33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141</v>
      </c>
      <c r="D113" s="23"/>
      <c r="E113" s="23"/>
      <c r="F113" s="23"/>
      <c r="G113" s="23"/>
      <c r="H113" s="23"/>
      <c r="I113" s="147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97" t="s">
        <v>142</v>
      </c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143</v>
      </c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01.01 - bourací práce</v>
      </c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Suchohrdly u Miroslavi</v>
      </c>
      <c r="G118" s="41"/>
      <c r="H118" s="41"/>
      <c r="I118" s="157" t="s">
        <v>22</v>
      </c>
      <c r="J118" s="80" t="str">
        <f>IF(J14="","",J14)</f>
        <v>18. 2. 2020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24</v>
      </c>
      <c r="D120" s="41"/>
      <c r="E120" s="41"/>
      <c r="F120" s="28" t="str">
        <f>E17</f>
        <v>Obec Suchohrdly u Miroslavi</v>
      </c>
      <c r="G120" s="41"/>
      <c r="H120" s="41"/>
      <c r="I120" s="157" t="s">
        <v>31</v>
      </c>
      <c r="J120" s="37" t="str">
        <f>E23</f>
        <v>Babka &amp; Šuchma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29</v>
      </c>
      <c r="D121" s="41"/>
      <c r="E121" s="41"/>
      <c r="F121" s="28" t="str">
        <f>IF(E20="","",E20)</f>
        <v>Vyplň údaj</v>
      </c>
      <c r="G121" s="41"/>
      <c r="H121" s="41"/>
      <c r="I121" s="157" t="s">
        <v>36</v>
      </c>
      <c r="J121" s="37" t="str">
        <f>E26</f>
        <v>STAGA stavební agentura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19"/>
      <c r="B123" s="220"/>
      <c r="C123" s="221" t="s">
        <v>155</v>
      </c>
      <c r="D123" s="222" t="s">
        <v>67</v>
      </c>
      <c r="E123" s="222" t="s">
        <v>63</v>
      </c>
      <c r="F123" s="222" t="s">
        <v>64</v>
      </c>
      <c r="G123" s="222" t="s">
        <v>156</v>
      </c>
      <c r="H123" s="222" t="s">
        <v>157</v>
      </c>
      <c r="I123" s="223" t="s">
        <v>158</v>
      </c>
      <c r="J123" s="222" t="s">
        <v>147</v>
      </c>
      <c r="K123" s="224" t="s">
        <v>159</v>
      </c>
      <c r="L123" s="225"/>
      <c r="M123" s="101" t="s">
        <v>1</v>
      </c>
      <c r="N123" s="102" t="s">
        <v>46</v>
      </c>
      <c r="O123" s="102" t="s">
        <v>160</v>
      </c>
      <c r="P123" s="102" t="s">
        <v>161</v>
      </c>
      <c r="Q123" s="102" t="s">
        <v>162</v>
      </c>
      <c r="R123" s="102" t="s">
        <v>163</v>
      </c>
      <c r="S123" s="102" t="s">
        <v>164</v>
      </c>
      <c r="T123" s="103" t="s">
        <v>165</v>
      </c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</row>
    <row r="124" spans="1:63" s="2" customFormat="1" ht="22.8" customHeight="1">
      <c r="A124" s="39"/>
      <c r="B124" s="40"/>
      <c r="C124" s="108" t="s">
        <v>166</v>
      </c>
      <c r="D124" s="41"/>
      <c r="E124" s="41"/>
      <c r="F124" s="41"/>
      <c r="G124" s="41"/>
      <c r="H124" s="41"/>
      <c r="I124" s="155"/>
      <c r="J124" s="226">
        <f>BK124</f>
        <v>0</v>
      </c>
      <c r="K124" s="41"/>
      <c r="L124" s="45"/>
      <c r="M124" s="104"/>
      <c r="N124" s="227"/>
      <c r="O124" s="105"/>
      <c r="P124" s="228">
        <f>P125+P143</f>
        <v>0</v>
      </c>
      <c r="Q124" s="105"/>
      <c r="R124" s="228">
        <f>R125+R143</f>
        <v>0</v>
      </c>
      <c r="S124" s="105"/>
      <c r="T124" s="229">
        <f>T125+T143</f>
        <v>851.12892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81</v>
      </c>
      <c r="AU124" s="18" t="s">
        <v>149</v>
      </c>
      <c r="BK124" s="230">
        <f>BK125+BK143</f>
        <v>0</v>
      </c>
    </row>
    <row r="125" spans="1:63" s="12" customFormat="1" ht="25.9" customHeight="1">
      <c r="A125" s="12"/>
      <c r="B125" s="231"/>
      <c r="C125" s="232"/>
      <c r="D125" s="233" t="s">
        <v>81</v>
      </c>
      <c r="E125" s="234" t="s">
        <v>167</v>
      </c>
      <c r="F125" s="234" t="s">
        <v>168</v>
      </c>
      <c r="G125" s="232"/>
      <c r="H125" s="232"/>
      <c r="I125" s="235"/>
      <c r="J125" s="218">
        <f>BK125</f>
        <v>0</v>
      </c>
      <c r="K125" s="232"/>
      <c r="L125" s="236"/>
      <c r="M125" s="237"/>
      <c r="N125" s="238"/>
      <c r="O125" s="238"/>
      <c r="P125" s="239">
        <f>P126+P138</f>
        <v>0</v>
      </c>
      <c r="Q125" s="238"/>
      <c r="R125" s="239">
        <f>R126+R138</f>
        <v>0</v>
      </c>
      <c r="S125" s="238"/>
      <c r="T125" s="240">
        <f>T126+T138</f>
        <v>851.12892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1" t="s">
        <v>89</v>
      </c>
      <c r="AT125" s="242" t="s">
        <v>81</v>
      </c>
      <c r="AU125" s="242" t="s">
        <v>82</v>
      </c>
      <c r="AY125" s="241" t="s">
        <v>169</v>
      </c>
      <c r="BK125" s="243">
        <f>BK126+BK138</f>
        <v>0</v>
      </c>
    </row>
    <row r="126" spans="1:63" s="12" customFormat="1" ht="22.8" customHeight="1">
      <c r="A126" s="12"/>
      <c r="B126" s="231"/>
      <c r="C126" s="232"/>
      <c r="D126" s="233" t="s">
        <v>81</v>
      </c>
      <c r="E126" s="244" t="s">
        <v>170</v>
      </c>
      <c r="F126" s="244" t="s">
        <v>171</v>
      </c>
      <c r="G126" s="232"/>
      <c r="H126" s="232"/>
      <c r="I126" s="235"/>
      <c r="J126" s="245">
        <f>BK126</f>
        <v>0</v>
      </c>
      <c r="K126" s="232"/>
      <c r="L126" s="236"/>
      <c r="M126" s="237"/>
      <c r="N126" s="238"/>
      <c r="O126" s="238"/>
      <c r="P126" s="239">
        <f>SUM(P127:P137)</f>
        <v>0</v>
      </c>
      <c r="Q126" s="238"/>
      <c r="R126" s="239">
        <f>SUM(R127:R137)</f>
        <v>0</v>
      </c>
      <c r="S126" s="238"/>
      <c r="T126" s="240">
        <f>SUM(T127:T137)</f>
        <v>851.12892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1" t="s">
        <v>89</v>
      </c>
      <c r="AT126" s="242" t="s">
        <v>81</v>
      </c>
      <c r="AU126" s="242" t="s">
        <v>89</v>
      </c>
      <c r="AY126" s="241" t="s">
        <v>169</v>
      </c>
      <c r="BK126" s="243">
        <f>SUM(BK127:BK137)</f>
        <v>0</v>
      </c>
    </row>
    <row r="127" spans="1:65" s="2" customFormat="1" ht="21.75" customHeight="1">
      <c r="A127" s="39"/>
      <c r="B127" s="40"/>
      <c r="C127" s="246" t="s">
        <v>89</v>
      </c>
      <c r="D127" s="246" t="s">
        <v>172</v>
      </c>
      <c r="E127" s="247" t="s">
        <v>173</v>
      </c>
      <c r="F127" s="248" t="s">
        <v>174</v>
      </c>
      <c r="G127" s="249" t="s">
        <v>175</v>
      </c>
      <c r="H127" s="250">
        <v>19</v>
      </c>
      <c r="I127" s="251"/>
      <c r="J127" s="252">
        <f>ROUND(I127*H127,2)</f>
        <v>0</v>
      </c>
      <c r="K127" s="248" t="s">
        <v>176</v>
      </c>
      <c r="L127" s="45"/>
      <c r="M127" s="253" t="s">
        <v>1</v>
      </c>
      <c r="N127" s="254" t="s">
        <v>48</v>
      </c>
      <c r="O127" s="92"/>
      <c r="P127" s="255">
        <f>O127*H127</f>
        <v>0</v>
      </c>
      <c r="Q127" s="255">
        <v>0</v>
      </c>
      <c r="R127" s="255">
        <f>Q127*H127</f>
        <v>0</v>
      </c>
      <c r="S127" s="255">
        <v>0.00198</v>
      </c>
      <c r="T127" s="256">
        <f>S127*H127</f>
        <v>0.03762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7" t="s">
        <v>177</v>
      </c>
      <c r="AT127" s="257" t="s">
        <v>172</v>
      </c>
      <c r="AU127" s="257" t="s">
        <v>95</v>
      </c>
      <c r="AY127" s="18" t="s">
        <v>169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95</v>
      </c>
      <c r="BK127" s="258">
        <f>ROUND(I127*H127,2)</f>
        <v>0</v>
      </c>
      <c r="BL127" s="18" t="s">
        <v>177</v>
      </c>
      <c r="BM127" s="257" t="s">
        <v>178</v>
      </c>
    </row>
    <row r="128" spans="1:51" s="13" customFormat="1" ht="12">
      <c r="A128" s="13"/>
      <c r="B128" s="259"/>
      <c r="C128" s="260"/>
      <c r="D128" s="261" t="s">
        <v>179</v>
      </c>
      <c r="E128" s="262" t="s">
        <v>1</v>
      </c>
      <c r="F128" s="263" t="s">
        <v>180</v>
      </c>
      <c r="G128" s="260"/>
      <c r="H128" s="262" t="s">
        <v>1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9" t="s">
        <v>179</v>
      </c>
      <c r="AU128" s="269" t="s">
        <v>95</v>
      </c>
      <c r="AV128" s="13" t="s">
        <v>89</v>
      </c>
      <c r="AW128" s="13" t="s">
        <v>35</v>
      </c>
      <c r="AX128" s="13" t="s">
        <v>82</v>
      </c>
      <c r="AY128" s="269" t="s">
        <v>169</v>
      </c>
    </row>
    <row r="129" spans="1:51" s="13" customFormat="1" ht="12">
      <c r="A129" s="13"/>
      <c r="B129" s="259"/>
      <c r="C129" s="260"/>
      <c r="D129" s="261" t="s">
        <v>179</v>
      </c>
      <c r="E129" s="262" t="s">
        <v>1</v>
      </c>
      <c r="F129" s="263" t="s">
        <v>181</v>
      </c>
      <c r="G129" s="260"/>
      <c r="H129" s="262" t="s">
        <v>1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9" t="s">
        <v>179</v>
      </c>
      <c r="AU129" s="269" t="s">
        <v>95</v>
      </c>
      <c r="AV129" s="13" t="s">
        <v>89</v>
      </c>
      <c r="AW129" s="13" t="s">
        <v>35</v>
      </c>
      <c r="AX129" s="13" t="s">
        <v>82</v>
      </c>
      <c r="AY129" s="269" t="s">
        <v>169</v>
      </c>
    </row>
    <row r="130" spans="1:51" s="14" customFormat="1" ht="12">
      <c r="A130" s="14"/>
      <c r="B130" s="270"/>
      <c r="C130" s="271"/>
      <c r="D130" s="261" t="s">
        <v>179</v>
      </c>
      <c r="E130" s="272" t="s">
        <v>1</v>
      </c>
      <c r="F130" s="273" t="s">
        <v>182</v>
      </c>
      <c r="G130" s="271"/>
      <c r="H130" s="274">
        <v>19</v>
      </c>
      <c r="I130" s="275"/>
      <c r="J130" s="271"/>
      <c r="K130" s="271"/>
      <c r="L130" s="276"/>
      <c r="M130" s="277"/>
      <c r="N130" s="278"/>
      <c r="O130" s="278"/>
      <c r="P130" s="278"/>
      <c r="Q130" s="278"/>
      <c r="R130" s="278"/>
      <c r="S130" s="278"/>
      <c r="T130" s="27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80" t="s">
        <v>179</v>
      </c>
      <c r="AU130" s="280" t="s">
        <v>95</v>
      </c>
      <c r="AV130" s="14" t="s">
        <v>95</v>
      </c>
      <c r="AW130" s="14" t="s">
        <v>35</v>
      </c>
      <c r="AX130" s="14" t="s">
        <v>82</v>
      </c>
      <c r="AY130" s="280" t="s">
        <v>169</v>
      </c>
    </row>
    <row r="131" spans="1:51" s="15" customFormat="1" ht="12">
      <c r="A131" s="15"/>
      <c r="B131" s="281"/>
      <c r="C131" s="282"/>
      <c r="D131" s="261" t="s">
        <v>179</v>
      </c>
      <c r="E131" s="283" t="s">
        <v>1</v>
      </c>
      <c r="F131" s="284" t="s">
        <v>183</v>
      </c>
      <c r="G131" s="282"/>
      <c r="H131" s="285">
        <v>19</v>
      </c>
      <c r="I131" s="286"/>
      <c r="J131" s="282"/>
      <c r="K131" s="282"/>
      <c r="L131" s="287"/>
      <c r="M131" s="288"/>
      <c r="N131" s="289"/>
      <c r="O131" s="289"/>
      <c r="P131" s="289"/>
      <c r="Q131" s="289"/>
      <c r="R131" s="289"/>
      <c r="S131" s="289"/>
      <c r="T131" s="290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91" t="s">
        <v>179</v>
      </c>
      <c r="AU131" s="291" t="s">
        <v>95</v>
      </c>
      <c r="AV131" s="15" t="s">
        <v>177</v>
      </c>
      <c r="AW131" s="15" t="s">
        <v>35</v>
      </c>
      <c r="AX131" s="15" t="s">
        <v>89</v>
      </c>
      <c r="AY131" s="291" t="s">
        <v>169</v>
      </c>
    </row>
    <row r="132" spans="1:65" s="2" customFormat="1" ht="21.75" customHeight="1">
      <c r="A132" s="39"/>
      <c r="B132" s="40"/>
      <c r="C132" s="246" t="s">
        <v>95</v>
      </c>
      <c r="D132" s="246" t="s">
        <v>172</v>
      </c>
      <c r="E132" s="247" t="s">
        <v>184</v>
      </c>
      <c r="F132" s="248" t="s">
        <v>185</v>
      </c>
      <c r="G132" s="249" t="s">
        <v>186</v>
      </c>
      <c r="H132" s="250">
        <v>9</v>
      </c>
      <c r="I132" s="251"/>
      <c r="J132" s="252">
        <f>ROUND(I132*H132,2)</f>
        <v>0</v>
      </c>
      <c r="K132" s="248" t="s">
        <v>176</v>
      </c>
      <c r="L132" s="45"/>
      <c r="M132" s="253" t="s">
        <v>1</v>
      </c>
      <c r="N132" s="254" t="s">
        <v>48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0.0657</v>
      </c>
      <c r="T132" s="256">
        <f>S132*H132</f>
        <v>0.5912999999999999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177</v>
      </c>
      <c r="AT132" s="257" t="s">
        <v>172</v>
      </c>
      <c r="AU132" s="257" t="s">
        <v>95</v>
      </c>
      <c r="AY132" s="18" t="s">
        <v>169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95</v>
      </c>
      <c r="BK132" s="258">
        <f>ROUND(I132*H132,2)</f>
        <v>0</v>
      </c>
      <c r="BL132" s="18" t="s">
        <v>177</v>
      </c>
      <c r="BM132" s="257" t="s">
        <v>187</v>
      </c>
    </row>
    <row r="133" spans="1:65" s="2" customFormat="1" ht="44.25" customHeight="1">
      <c r="A133" s="39"/>
      <c r="B133" s="40"/>
      <c r="C133" s="246" t="s">
        <v>188</v>
      </c>
      <c r="D133" s="246" t="s">
        <v>172</v>
      </c>
      <c r="E133" s="247" t="s">
        <v>189</v>
      </c>
      <c r="F133" s="248" t="s">
        <v>190</v>
      </c>
      <c r="G133" s="249" t="s">
        <v>191</v>
      </c>
      <c r="H133" s="250">
        <v>2430</v>
      </c>
      <c r="I133" s="251"/>
      <c r="J133" s="252">
        <f>ROUND(I133*H133,2)</f>
        <v>0</v>
      </c>
      <c r="K133" s="248" t="s">
        <v>176</v>
      </c>
      <c r="L133" s="45"/>
      <c r="M133" s="253" t="s">
        <v>1</v>
      </c>
      <c r="N133" s="254" t="s">
        <v>48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0.35</v>
      </c>
      <c r="T133" s="256">
        <f>S133*H133</f>
        <v>850.5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177</v>
      </c>
      <c r="AT133" s="257" t="s">
        <v>172</v>
      </c>
      <c r="AU133" s="257" t="s">
        <v>95</v>
      </c>
      <c r="AY133" s="18" t="s">
        <v>169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95</v>
      </c>
      <c r="BK133" s="258">
        <f>ROUND(I133*H133,2)</f>
        <v>0</v>
      </c>
      <c r="BL133" s="18" t="s">
        <v>177</v>
      </c>
      <c r="BM133" s="257" t="s">
        <v>192</v>
      </c>
    </row>
    <row r="134" spans="1:51" s="13" customFormat="1" ht="12">
      <c r="A134" s="13"/>
      <c r="B134" s="259"/>
      <c r="C134" s="260"/>
      <c r="D134" s="261" t="s">
        <v>179</v>
      </c>
      <c r="E134" s="262" t="s">
        <v>1</v>
      </c>
      <c r="F134" s="263" t="s">
        <v>180</v>
      </c>
      <c r="G134" s="260"/>
      <c r="H134" s="262" t="s">
        <v>1</v>
      </c>
      <c r="I134" s="264"/>
      <c r="J134" s="260"/>
      <c r="K134" s="260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179</v>
      </c>
      <c r="AU134" s="269" t="s">
        <v>95</v>
      </c>
      <c r="AV134" s="13" t="s">
        <v>89</v>
      </c>
      <c r="AW134" s="13" t="s">
        <v>35</v>
      </c>
      <c r="AX134" s="13" t="s">
        <v>82</v>
      </c>
      <c r="AY134" s="269" t="s">
        <v>169</v>
      </c>
    </row>
    <row r="135" spans="1:51" s="13" customFormat="1" ht="12">
      <c r="A135" s="13"/>
      <c r="B135" s="259"/>
      <c r="C135" s="260"/>
      <c r="D135" s="261" t="s">
        <v>179</v>
      </c>
      <c r="E135" s="262" t="s">
        <v>1</v>
      </c>
      <c r="F135" s="263" t="s">
        <v>193</v>
      </c>
      <c r="G135" s="260"/>
      <c r="H135" s="262" t="s">
        <v>1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179</v>
      </c>
      <c r="AU135" s="269" t="s">
        <v>95</v>
      </c>
      <c r="AV135" s="13" t="s">
        <v>89</v>
      </c>
      <c r="AW135" s="13" t="s">
        <v>35</v>
      </c>
      <c r="AX135" s="13" t="s">
        <v>82</v>
      </c>
      <c r="AY135" s="269" t="s">
        <v>169</v>
      </c>
    </row>
    <row r="136" spans="1:51" s="14" customFormat="1" ht="12">
      <c r="A136" s="14"/>
      <c r="B136" s="270"/>
      <c r="C136" s="271"/>
      <c r="D136" s="261" t="s">
        <v>179</v>
      </c>
      <c r="E136" s="272" t="s">
        <v>1</v>
      </c>
      <c r="F136" s="273" t="s">
        <v>194</v>
      </c>
      <c r="G136" s="271"/>
      <c r="H136" s="274">
        <v>2430</v>
      </c>
      <c r="I136" s="275"/>
      <c r="J136" s="271"/>
      <c r="K136" s="271"/>
      <c r="L136" s="276"/>
      <c r="M136" s="277"/>
      <c r="N136" s="278"/>
      <c r="O136" s="278"/>
      <c r="P136" s="278"/>
      <c r="Q136" s="278"/>
      <c r="R136" s="278"/>
      <c r="S136" s="278"/>
      <c r="T136" s="27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80" t="s">
        <v>179</v>
      </c>
      <c r="AU136" s="280" t="s">
        <v>95</v>
      </c>
      <c r="AV136" s="14" t="s">
        <v>95</v>
      </c>
      <c r="AW136" s="14" t="s">
        <v>35</v>
      </c>
      <c r="AX136" s="14" t="s">
        <v>82</v>
      </c>
      <c r="AY136" s="280" t="s">
        <v>169</v>
      </c>
    </row>
    <row r="137" spans="1:51" s="15" customFormat="1" ht="12">
      <c r="A137" s="15"/>
      <c r="B137" s="281"/>
      <c r="C137" s="282"/>
      <c r="D137" s="261" t="s">
        <v>179</v>
      </c>
      <c r="E137" s="283" t="s">
        <v>1</v>
      </c>
      <c r="F137" s="284" t="s">
        <v>183</v>
      </c>
      <c r="G137" s="282"/>
      <c r="H137" s="285">
        <v>2430</v>
      </c>
      <c r="I137" s="286"/>
      <c r="J137" s="282"/>
      <c r="K137" s="282"/>
      <c r="L137" s="287"/>
      <c r="M137" s="288"/>
      <c r="N137" s="289"/>
      <c r="O137" s="289"/>
      <c r="P137" s="289"/>
      <c r="Q137" s="289"/>
      <c r="R137" s="289"/>
      <c r="S137" s="289"/>
      <c r="T137" s="29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1" t="s">
        <v>179</v>
      </c>
      <c r="AU137" s="291" t="s">
        <v>95</v>
      </c>
      <c r="AV137" s="15" t="s">
        <v>177</v>
      </c>
      <c r="AW137" s="15" t="s">
        <v>35</v>
      </c>
      <c r="AX137" s="15" t="s">
        <v>89</v>
      </c>
      <c r="AY137" s="291" t="s">
        <v>169</v>
      </c>
    </row>
    <row r="138" spans="1:63" s="12" customFormat="1" ht="22.8" customHeight="1">
      <c r="A138" s="12"/>
      <c r="B138" s="231"/>
      <c r="C138" s="232"/>
      <c r="D138" s="233" t="s">
        <v>81</v>
      </c>
      <c r="E138" s="244" t="s">
        <v>195</v>
      </c>
      <c r="F138" s="244" t="s">
        <v>196</v>
      </c>
      <c r="G138" s="232"/>
      <c r="H138" s="232"/>
      <c r="I138" s="235"/>
      <c r="J138" s="245">
        <f>BK138</f>
        <v>0</v>
      </c>
      <c r="K138" s="232"/>
      <c r="L138" s="236"/>
      <c r="M138" s="237"/>
      <c r="N138" s="238"/>
      <c r="O138" s="238"/>
      <c r="P138" s="239">
        <f>SUM(P139:P142)</f>
        <v>0</v>
      </c>
      <c r="Q138" s="238"/>
      <c r="R138" s="239">
        <f>SUM(R139:R142)</f>
        <v>0</v>
      </c>
      <c r="S138" s="238"/>
      <c r="T138" s="240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1" t="s">
        <v>89</v>
      </c>
      <c r="AT138" s="242" t="s">
        <v>81</v>
      </c>
      <c r="AU138" s="242" t="s">
        <v>89</v>
      </c>
      <c r="AY138" s="241" t="s">
        <v>169</v>
      </c>
      <c r="BK138" s="243">
        <f>SUM(BK139:BK142)</f>
        <v>0</v>
      </c>
    </row>
    <row r="139" spans="1:65" s="2" customFormat="1" ht="21.75" customHeight="1">
      <c r="A139" s="39"/>
      <c r="B139" s="40"/>
      <c r="C139" s="246" t="s">
        <v>177</v>
      </c>
      <c r="D139" s="246" t="s">
        <v>172</v>
      </c>
      <c r="E139" s="247" t="s">
        <v>197</v>
      </c>
      <c r="F139" s="248" t="s">
        <v>198</v>
      </c>
      <c r="G139" s="249" t="s">
        <v>199</v>
      </c>
      <c r="H139" s="250">
        <v>851.129</v>
      </c>
      <c r="I139" s="251"/>
      <c r="J139" s="252">
        <f>ROUND(I139*H139,2)</f>
        <v>0</v>
      </c>
      <c r="K139" s="248" t="s">
        <v>176</v>
      </c>
      <c r="L139" s="45"/>
      <c r="M139" s="253" t="s">
        <v>1</v>
      </c>
      <c r="N139" s="254" t="s">
        <v>48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177</v>
      </c>
      <c r="AT139" s="257" t="s">
        <v>172</v>
      </c>
      <c r="AU139" s="257" t="s">
        <v>95</v>
      </c>
      <c r="AY139" s="18" t="s">
        <v>169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95</v>
      </c>
      <c r="BK139" s="258">
        <f>ROUND(I139*H139,2)</f>
        <v>0</v>
      </c>
      <c r="BL139" s="18" t="s">
        <v>177</v>
      </c>
      <c r="BM139" s="257" t="s">
        <v>200</v>
      </c>
    </row>
    <row r="140" spans="1:65" s="2" customFormat="1" ht="33" customHeight="1">
      <c r="A140" s="39"/>
      <c r="B140" s="40"/>
      <c r="C140" s="246" t="s">
        <v>201</v>
      </c>
      <c r="D140" s="246" t="s">
        <v>172</v>
      </c>
      <c r="E140" s="247" t="s">
        <v>202</v>
      </c>
      <c r="F140" s="248" t="s">
        <v>203</v>
      </c>
      <c r="G140" s="249" t="s">
        <v>199</v>
      </c>
      <c r="H140" s="250">
        <v>15320.322</v>
      </c>
      <c r="I140" s="251"/>
      <c r="J140" s="252">
        <f>ROUND(I140*H140,2)</f>
        <v>0</v>
      </c>
      <c r="K140" s="248" t="s">
        <v>176</v>
      </c>
      <c r="L140" s="45"/>
      <c r="M140" s="253" t="s">
        <v>1</v>
      </c>
      <c r="N140" s="254" t="s">
        <v>48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177</v>
      </c>
      <c r="AT140" s="257" t="s">
        <v>172</v>
      </c>
      <c r="AU140" s="257" t="s">
        <v>95</v>
      </c>
      <c r="AY140" s="18" t="s">
        <v>169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95</v>
      </c>
      <c r="BK140" s="258">
        <f>ROUND(I140*H140,2)</f>
        <v>0</v>
      </c>
      <c r="BL140" s="18" t="s">
        <v>177</v>
      </c>
      <c r="BM140" s="257" t="s">
        <v>204</v>
      </c>
    </row>
    <row r="141" spans="1:51" s="14" customFormat="1" ht="12">
      <c r="A141" s="14"/>
      <c r="B141" s="270"/>
      <c r="C141" s="271"/>
      <c r="D141" s="261" t="s">
        <v>179</v>
      </c>
      <c r="E141" s="271"/>
      <c r="F141" s="273" t="s">
        <v>205</v>
      </c>
      <c r="G141" s="271"/>
      <c r="H141" s="274">
        <v>15320.322</v>
      </c>
      <c r="I141" s="275"/>
      <c r="J141" s="271"/>
      <c r="K141" s="271"/>
      <c r="L141" s="276"/>
      <c r="M141" s="277"/>
      <c r="N141" s="278"/>
      <c r="O141" s="278"/>
      <c r="P141" s="278"/>
      <c r="Q141" s="278"/>
      <c r="R141" s="278"/>
      <c r="S141" s="278"/>
      <c r="T141" s="27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0" t="s">
        <v>179</v>
      </c>
      <c r="AU141" s="280" t="s">
        <v>95</v>
      </c>
      <c r="AV141" s="14" t="s">
        <v>95</v>
      </c>
      <c r="AW141" s="14" t="s">
        <v>4</v>
      </c>
      <c r="AX141" s="14" t="s">
        <v>89</v>
      </c>
      <c r="AY141" s="280" t="s">
        <v>169</v>
      </c>
    </row>
    <row r="142" spans="1:65" s="2" customFormat="1" ht="33" customHeight="1">
      <c r="A142" s="39"/>
      <c r="B142" s="40"/>
      <c r="C142" s="246" t="s">
        <v>206</v>
      </c>
      <c r="D142" s="246" t="s">
        <v>172</v>
      </c>
      <c r="E142" s="247" t="s">
        <v>207</v>
      </c>
      <c r="F142" s="248" t="s">
        <v>208</v>
      </c>
      <c r="G142" s="249" t="s">
        <v>199</v>
      </c>
      <c r="H142" s="250">
        <v>851.129</v>
      </c>
      <c r="I142" s="251"/>
      <c r="J142" s="252">
        <f>ROUND(I142*H142,2)</f>
        <v>0</v>
      </c>
      <c r="K142" s="248" t="s">
        <v>176</v>
      </c>
      <c r="L142" s="45"/>
      <c r="M142" s="253" t="s">
        <v>1</v>
      </c>
      <c r="N142" s="254" t="s">
        <v>48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177</v>
      </c>
      <c r="AT142" s="257" t="s">
        <v>172</v>
      </c>
      <c r="AU142" s="257" t="s">
        <v>95</v>
      </c>
      <c r="AY142" s="18" t="s">
        <v>169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95</v>
      </c>
      <c r="BK142" s="258">
        <f>ROUND(I142*H142,2)</f>
        <v>0</v>
      </c>
      <c r="BL142" s="18" t="s">
        <v>177</v>
      </c>
      <c r="BM142" s="257" t="s">
        <v>209</v>
      </c>
    </row>
    <row r="143" spans="1:63" s="2" customFormat="1" ht="49.9" customHeight="1">
      <c r="A143" s="39"/>
      <c r="B143" s="40"/>
      <c r="C143" s="41"/>
      <c r="D143" s="41"/>
      <c r="E143" s="234" t="s">
        <v>210</v>
      </c>
      <c r="F143" s="234" t="s">
        <v>211</v>
      </c>
      <c r="G143" s="41"/>
      <c r="H143" s="41"/>
      <c r="I143" s="155"/>
      <c r="J143" s="218">
        <f>BK143</f>
        <v>0</v>
      </c>
      <c r="K143" s="41"/>
      <c r="L143" s="45"/>
      <c r="M143" s="292"/>
      <c r="N143" s="293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81</v>
      </c>
      <c r="AU143" s="18" t="s">
        <v>82</v>
      </c>
      <c r="AY143" s="18" t="s">
        <v>212</v>
      </c>
      <c r="BK143" s="258">
        <f>SUM(BK144:BK148)</f>
        <v>0</v>
      </c>
    </row>
    <row r="144" spans="1:63" s="2" customFormat="1" ht="16.3" customHeight="1">
      <c r="A144" s="39"/>
      <c r="B144" s="40"/>
      <c r="C144" s="294" t="s">
        <v>1</v>
      </c>
      <c r="D144" s="294" t="s">
        <v>172</v>
      </c>
      <c r="E144" s="295" t="s">
        <v>1</v>
      </c>
      <c r="F144" s="296" t="s">
        <v>1</v>
      </c>
      <c r="G144" s="297" t="s">
        <v>1</v>
      </c>
      <c r="H144" s="298"/>
      <c r="I144" s="299"/>
      <c r="J144" s="300">
        <f>BK144</f>
        <v>0</v>
      </c>
      <c r="K144" s="301"/>
      <c r="L144" s="45"/>
      <c r="M144" s="302" t="s">
        <v>1</v>
      </c>
      <c r="N144" s="303" t="s">
        <v>48</v>
      </c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212</v>
      </c>
      <c r="AU144" s="18" t="s">
        <v>89</v>
      </c>
      <c r="AY144" s="18" t="s">
        <v>212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95</v>
      </c>
      <c r="BK144" s="258">
        <f>I144*H144</f>
        <v>0</v>
      </c>
    </row>
    <row r="145" spans="1:63" s="2" customFormat="1" ht="16.3" customHeight="1">
      <c r="A145" s="39"/>
      <c r="B145" s="40"/>
      <c r="C145" s="294" t="s">
        <v>1</v>
      </c>
      <c r="D145" s="294" t="s">
        <v>172</v>
      </c>
      <c r="E145" s="295" t="s">
        <v>1</v>
      </c>
      <c r="F145" s="296" t="s">
        <v>1</v>
      </c>
      <c r="G145" s="297" t="s">
        <v>1</v>
      </c>
      <c r="H145" s="298"/>
      <c r="I145" s="299"/>
      <c r="J145" s="300">
        <f>BK145</f>
        <v>0</v>
      </c>
      <c r="K145" s="301"/>
      <c r="L145" s="45"/>
      <c r="M145" s="302" t="s">
        <v>1</v>
      </c>
      <c r="N145" s="303" t="s">
        <v>48</v>
      </c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212</v>
      </c>
      <c r="AU145" s="18" t="s">
        <v>89</v>
      </c>
      <c r="AY145" s="18" t="s">
        <v>212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95</v>
      </c>
      <c r="BK145" s="258">
        <f>I145*H145</f>
        <v>0</v>
      </c>
    </row>
    <row r="146" spans="1:63" s="2" customFormat="1" ht="16.3" customHeight="1">
      <c r="A146" s="39"/>
      <c r="B146" s="40"/>
      <c r="C146" s="294" t="s">
        <v>1</v>
      </c>
      <c r="D146" s="294" t="s">
        <v>172</v>
      </c>
      <c r="E146" s="295" t="s">
        <v>1</v>
      </c>
      <c r="F146" s="296" t="s">
        <v>1</v>
      </c>
      <c r="G146" s="297" t="s">
        <v>1</v>
      </c>
      <c r="H146" s="298"/>
      <c r="I146" s="299"/>
      <c r="J146" s="300">
        <f>BK146</f>
        <v>0</v>
      </c>
      <c r="K146" s="301"/>
      <c r="L146" s="45"/>
      <c r="M146" s="302" t="s">
        <v>1</v>
      </c>
      <c r="N146" s="303" t="s">
        <v>48</v>
      </c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212</v>
      </c>
      <c r="AU146" s="18" t="s">
        <v>89</v>
      </c>
      <c r="AY146" s="18" t="s">
        <v>212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95</v>
      </c>
      <c r="BK146" s="258">
        <f>I146*H146</f>
        <v>0</v>
      </c>
    </row>
    <row r="147" spans="1:63" s="2" customFormat="1" ht="16.3" customHeight="1">
      <c r="A147" s="39"/>
      <c r="B147" s="40"/>
      <c r="C147" s="294" t="s">
        <v>1</v>
      </c>
      <c r="D147" s="294" t="s">
        <v>172</v>
      </c>
      <c r="E147" s="295" t="s">
        <v>1</v>
      </c>
      <c r="F147" s="296" t="s">
        <v>1</v>
      </c>
      <c r="G147" s="297" t="s">
        <v>1</v>
      </c>
      <c r="H147" s="298"/>
      <c r="I147" s="299"/>
      <c r="J147" s="300">
        <f>BK147</f>
        <v>0</v>
      </c>
      <c r="K147" s="301"/>
      <c r="L147" s="45"/>
      <c r="M147" s="302" t="s">
        <v>1</v>
      </c>
      <c r="N147" s="303" t="s">
        <v>48</v>
      </c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212</v>
      </c>
      <c r="AU147" s="18" t="s">
        <v>89</v>
      </c>
      <c r="AY147" s="18" t="s">
        <v>212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95</v>
      </c>
      <c r="BK147" s="258">
        <f>I147*H147</f>
        <v>0</v>
      </c>
    </row>
    <row r="148" spans="1:63" s="2" customFormat="1" ht="16.3" customHeight="1">
      <c r="A148" s="39"/>
      <c r="B148" s="40"/>
      <c r="C148" s="294" t="s">
        <v>1</v>
      </c>
      <c r="D148" s="294" t="s">
        <v>172</v>
      </c>
      <c r="E148" s="295" t="s">
        <v>1</v>
      </c>
      <c r="F148" s="296" t="s">
        <v>1</v>
      </c>
      <c r="G148" s="297" t="s">
        <v>1</v>
      </c>
      <c r="H148" s="298"/>
      <c r="I148" s="299"/>
      <c r="J148" s="300">
        <f>BK148</f>
        <v>0</v>
      </c>
      <c r="K148" s="301"/>
      <c r="L148" s="45"/>
      <c r="M148" s="302" t="s">
        <v>1</v>
      </c>
      <c r="N148" s="303" t="s">
        <v>48</v>
      </c>
      <c r="O148" s="304"/>
      <c r="P148" s="304"/>
      <c r="Q148" s="304"/>
      <c r="R148" s="304"/>
      <c r="S148" s="304"/>
      <c r="T148" s="305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212</v>
      </c>
      <c r="AU148" s="18" t="s">
        <v>89</v>
      </c>
      <c r="AY148" s="18" t="s">
        <v>212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95</v>
      </c>
      <c r="BK148" s="258">
        <f>I148*H148</f>
        <v>0</v>
      </c>
    </row>
    <row r="149" spans="1:31" s="2" customFormat="1" ht="6.95" customHeight="1">
      <c r="A149" s="39"/>
      <c r="B149" s="67"/>
      <c r="C149" s="68"/>
      <c r="D149" s="68"/>
      <c r="E149" s="68"/>
      <c r="F149" s="68"/>
      <c r="G149" s="68"/>
      <c r="H149" s="68"/>
      <c r="I149" s="193"/>
      <c r="J149" s="68"/>
      <c r="K149" s="68"/>
      <c r="L149" s="45"/>
      <c r="M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</sheetData>
  <sheetProtection password="CC35" sheet="1" objects="1" scenarios="1" formatColumns="0" formatRows="0" autoFilter="0"/>
  <autoFilter ref="C123:K14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dataValidations count="2">
    <dataValidation type="list" allowBlank="1" showInputMessage="1" showErrorMessage="1" error="Povoleny jsou hodnoty K, M." sqref="D144:D149">
      <formula1>"K, M"</formula1>
    </dataValidation>
    <dataValidation type="list" allowBlank="1" showInputMessage="1" showErrorMessage="1" error="Povoleny jsou hodnoty základní, snížená, zákl. přenesená, sníž. přenesená, nulová." sqref="N144:N149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  <c r="AZ2" s="306" t="s">
        <v>213</v>
      </c>
      <c r="BA2" s="306" t="s">
        <v>1</v>
      </c>
      <c r="BB2" s="306" t="s">
        <v>1</v>
      </c>
      <c r="BC2" s="306" t="s">
        <v>214</v>
      </c>
      <c r="BD2" s="306" t="s">
        <v>95</v>
      </c>
    </row>
    <row r="3" spans="2:5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  <c r="AZ3" s="306" t="s">
        <v>215</v>
      </c>
      <c r="BA3" s="306" t="s">
        <v>1</v>
      </c>
      <c r="BB3" s="306" t="s">
        <v>1</v>
      </c>
      <c r="BC3" s="306" t="s">
        <v>216</v>
      </c>
      <c r="BD3" s="306" t="s">
        <v>95</v>
      </c>
    </row>
    <row r="4" spans="2:5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  <c r="AZ4" s="306" t="s">
        <v>217</v>
      </c>
      <c r="BA4" s="306" t="s">
        <v>1</v>
      </c>
      <c r="BB4" s="306" t="s">
        <v>1</v>
      </c>
      <c r="BC4" s="306" t="s">
        <v>218</v>
      </c>
      <c r="BD4" s="306" t="s">
        <v>95</v>
      </c>
    </row>
    <row r="5" spans="2:56" s="1" customFormat="1" ht="6.95" customHeight="1" hidden="1">
      <c r="B5" s="21"/>
      <c r="I5" s="147"/>
      <c r="L5" s="21"/>
      <c r="AZ5" s="306" t="s">
        <v>219</v>
      </c>
      <c r="BA5" s="306" t="s">
        <v>1</v>
      </c>
      <c r="BB5" s="306" t="s">
        <v>1</v>
      </c>
      <c r="BC5" s="306" t="s">
        <v>220</v>
      </c>
      <c r="BD5" s="306" t="s">
        <v>95</v>
      </c>
    </row>
    <row r="6" spans="2:56" s="1" customFormat="1" ht="12" customHeight="1" hidden="1">
      <c r="B6" s="21"/>
      <c r="D6" s="153" t="s">
        <v>16</v>
      </c>
      <c r="I6" s="147"/>
      <c r="L6" s="21"/>
      <c r="AZ6" s="306" t="s">
        <v>221</v>
      </c>
      <c r="BA6" s="306" t="s">
        <v>1</v>
      </c>
      <c r="BB6" s="306" t="s">
        <v>1</v>
      </c>
      <c r="BC6" s="306" t="s">
        <v>222</v>
      </c>
      <c r="BD6" s="306" t="s">
        <v>95</v>
      </c>
    </row>
    <row r="7" spans="2:56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  <c r="AZ7" s="306" t="s">
        <v>223</v>
      </c>
      <c r="BA7" s="306" t="s">
        <v>1</v>
      </c>
      <c r="BB7" s="306" t="s">
        <v>1</v>
      </c>
      <c r="BC7" s="306" t="s">
        <v>224</v>
      </c>
      <c r="BD7" s="306" t="s">
        <v>95</v>
      </c>
    </row>
    <row r="8" spans="2:56" s="1" customFormat="1" ht="12" customHeight="1" hidden="1">
      <c r="B8" s="21"/>
      <c r="D8" s="153" t="s">
        <v>141</v>
      </c>
      <c r="I8" s="147"/>
      <c r="L8" s="21"/>
      <c r="AZ8" s="306" t="s">
        <v>225</v>
      </c>
      <c r="BA8" s="306" t="s">
        <v>1</v>
      </c>
      <c r="BB8" s="306" t="s">
        <v>1</v>
      </c>
      <c r="BC8" s="306" t="s">
        <v>226</v>
      </c>
      <c r="BD8" s="306" t="s">
        <v>95</v>
      </c>
    </row>
    <row r="9" spans="1:56" s="2" customFormat="1" ht="16.5" customHeight="1" hidden="1">
      <c r="A9" s="39"/>
      <c r="B9" s="45"/>
      <c r="C9" s="39"/>
      <c r="D9" s="39"/>
      <c r="E9" s="154" t="s">
        <v>142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306" t="s">
        <v>227</v>
      </c>
      <c r="BA9" s="306" t="s">
        <v>1</v>
      </c>
      <c r="BB9" s="306" t="s">
        <v>1</v>
      </c>
      <c r="BC9" s="306" t="s">
        <v>228</v>
      </c>
      <c r="BD9" s="306" t="s">
        <v>95</v>
      </c>
    </row>
    <row r="10" spans="1:56" s="2" customFormat="1" ht="12" customHeight="1" hidden="1">
      <c r="A10" s="39"/>
      <c r="B10" s="45"/>
      <c r="C10" s="39"/>
      <c r="D10" s="153" t="s">
        <v>143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306" t="s">
        <v>229</v>
      </c>
      <c r="BA10" s="306" t="s">
        <v>1</v>
      </c>
      <c r="BB10" s="306" t="s">
        <v>1</v>
      </c>
      <c r="BC10" s="306" t="s">
        <v>230</v>
      </c>
      <c r="BD10" s="306" t="s">
        <v>95</v>
      </c>
    </row>
    <row r="11" spans="1:56" s="2" customFormat="1" ht="16.5" customHeight="1" hidden="1">
      <c r="A11" s="39"/>
      <c r="B11" s="45"/>
      <c r="C11" s="39"/>
      <c r="D11" s="39"/>
      <c r="E11" s="156" t="s">
        <v>231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306" t="s">
        <v>232</v>
      </c>
      <c r="BA11" s="306" t="s">
        <v>1</v>
      </c>
      <c r="BB11" s="306" t="s">
        <v>1</v>
      </c>
      <c r="BC11" s="306" t="s">
        <v>233</v>
      </c>
      <c r="BD11" s="306" t="s">
        <v>95</v>
      </c>
    </row>
    <row r="12" spans="1:56" s="2" customFormat="1" ht="12" hidden="1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306" t="s">
        <v>234</v>
      </c>
      <c r="BA12" s="306" t="s">
        <v>1</v>
      </c>
      <c r="BB12" s="306" t="s">
        <v>1</v>
      </c>
      <c r="BC12" s="306" t="s">
        <v>235</v>
      </c>
      <c r="BD12" s="306" t="s">
        <v>95</v>
      </c>
    </row>
    <row r="13" spans="1:56" s="2" customFormat="1" ht="12" customHeight="1" hidden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306" t="s">
        <v>236</v>
      </c>
      <c r="BA13" s="306" t="s">
        <v>1</v>
      </c>
      <c r="BB13" s="306" t="s">
        <v>1</v>
      </c>
      <c r="BC13" s="306" t="s">
        <v>237</v>
      </c>
      <c r="BD13" s="306" t="s">
        <v>95</v>
      </c>
    </row>
    <row r="14" spans="1:56" s="2" customFormat="1" ht="12" customHeight="1" hidden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18. 2. 2020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306" t="s">
        <v>238</v>
      </c>
      <c r="BA14" s="306" t="s">
        <v>1</v>
      </c>
      <c r="BB14" s="306" t="s">
        <v>1</v>
      </c>
      <c r="BC14" s="306" t="s">
        <v>239</v>
      </c>
      <c r="BD14" s="306" t="s">
        <v>95</v>
      </c>
    </row>
    <row r="15" spans="1:56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306" t="s">
        <v>240</v>
      </c>
      <c r="BA15" s="306" t="s">
        <v>1</v>
      </c>
      <c r="BB15" s="306" t="s">
        <v>1</v>
      </c>
      <c r="BC15" s="306" t="s">
        <v>241</v>
      </c>
      <c r="BD15" s="306" t="s">
        <v>95</v>
      </c>
    </row>
    <row r="16" spans="1:56" s="2" customFormat="1" ht="12" customHeight="1" hidden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306" t="s">
        <v>242</v>
      </c>
      <c r="BA16" s="306" t="s">
        <v>1</v>
      </c>
      <c r="BB16" s="306" t="s">
        <v>1</v>
      </c>
      <c r="BC16" s="306" t="s">
        <v>243</v>
      </c>
      <c r="BD16" s="306" t="s">
        <v>95</v>
      </c>
    </row>
    <row r="17" spans="1:31" s="2" customFormat="1" ht="18" customHeight="1" hidden="1">
      <c r="A17" s="39"/>
      <c r="B17" s="45"/>
      <c r="C17" s="39"/>
      <c r="D17" s="39"/>
      <c r="E17" s="142" t="s">
        <v>27</v>
      </c>
      <c r="F17" s="39"/>
      <c r="G17" s="39"/>
      <c r="H17" s="39"/>
      <c r="I17" s="157" t="s">
        <v>28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3" t="s">
        <v>29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3" t="s">
        <v>31</v>
      </c>
      <c r="E22" s="39"/>
      <c r="F22" s="39"/>
      <c r="G22" s="39"/>
      <c r="H22" s="39"/>
      <c r="I22" s="157" t="s">
        <v>25</v>
      </c>
      <c r="J22" s="142" t="s">
        <v>32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33</v>
      </c>
      <c r="F23" s="39"/>
      <c r="G23" s="39"/>
      <c r="H23" s="39"/>
      <c r="I23" s="157" t="s">
        <v>28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3" t="s">
        <v>36</v>
      </c>
      <c r="E25" s="39"/>
      <c r="F25" s="39"/>
      <c r="G25" s="39"/>
      <c r="H25" s="39"/>
      <c r="I25" s="157" t="s">
        <v>25</v>
      </c>
      <c r="J25" s="142" t="s">
        <v>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38</v>
      </c>
      <c r="F26" s="39"/>
      <c r="G26" s="39"/>
      <c r="H26" s="39"/>
      <c r="I26" s="157" t="s">
        <v>28</v>
      </c>
      <c r="J26" s="142" t="s">
        <v>39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3" t="s">
        <v>40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95.25" customHeight="1" hidden="1">
      <c r="A29" s="159"/>
      <c r="B29" s="160"/>
      <c r="C29" s="159"/>
      <c r="D29" s="159"/>
      <c r="E29" s="161" t="s">
        <v>41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6" t="s">
        <v>42</v>
      </c>
      <c r="E32" s="39"/>
      <c r="F32" s="39"/>
      <c r="G32" s="39"/>
      <c r="H32" s="39"/>
      <c r="I32" s="155"/>
      <c r="J32" s="167">
        <f>ROUND(J144,2)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8" t="s">
        <v>44</v>
      </c>
      <c r="G34" s="39"/>
      <c r="H34" s="39"/>
      <c r="I34" s="169" t="s">
        <v>43</v>
      </c>
      <c r="J34" s="168" t="s">
        <v>45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70" t="s">
        <v>46</v>
      </c>
      <c r="E35" s="153" t="s">
        <v>47</v>
      </c>
      <c r="F35" s="171">
        <f>ROUND((ROUND((SUM(BE144:BE1367)),2)+SUM(BE1369:BE1373)),2)</f>
        <v>0</v>
      </c>
      <c r="G35" s="39"/>
      <c r="H35" s="39"/>
      <c r="I35" s="172">
        <v>0.21</v>
      </c>
      <c r="J35" s="171">
        <f>ROUND((ROUND(((SUM(BE144:BE1367))*I35),2)+(SUM(BE1369:BE1373)*I35)),2)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48</v>
      </c>
      <c r="F36" s="171">
        <f>ROUND((ROUND((SUM(BF144:BF1367)),2)+SUM(BF1369:BF1373)),2)</f>
        <v>0</v>
      </c>
      <c r="G36" s="39"/>
      <c r="H36" s="39"/>
      <c r="I36" s="172">
        <v>0.15</v>
      </c>
      <c r="J36" s="171">
        <f>ROUND((ROUND(((SUM(BF144:BF1367))*I36),2)+(SUM(BF1369:BF1373)*I36)),2)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49</v>
      </c>
      <c r="F37" s="171">
        <f>ROUND((ROUND((SUM(BG144:BG1367)),2)+SUM(BG1369:BG1373)),2)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50</v>
      </c>
      <c r="F38" s="171">
        <f>ROUND((ROUND((SUM(BH144:BH1367)),2)+SUM(BH1369:BH1373)),2)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51</v>
      </c>
      <c r="F39" s="171">
        <f>ROUND((ROUND((SUM(BI144:BI1367)),2)+SUM(BI1369:BI1373)),2)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7" t="s">
        <v>142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143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01.02 - nové konstrukce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Suchohrdly u Miroslavi</v>
      </c>
      <c r="G91" s="41"/>
      <c r="H91" s="41"/>
      <c r="I91" s="157" t="s">
        <v>22</v>
      </c>
      <c r="J91" s="80" t="str">
        <f>IF(J14="","",J14)</f>
        <v>18. 2. 2020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Suchohrdly u Miroslavi</v>
      </c>
      <c r="G93" s="41"/>
      <c r="H93" s="41"/>
      <c r="I93" s="157" t="s">
        <v>31</v>
      </c>
      <c r="J93" s="37" t="str">
        <f>E23</f>
        <v>Babka &amp; Šuchma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157" t="s">
        <v>36</v>
      </c>
      <c r="J94" s="37" t="str">
        <f>E26</f>
        <v>STAGA stavební agentura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J144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150</v>
      </c>
      <c r="E99" s="206"/>
      <c r="F99" s="206"/>
      <c r="G99" s="206"/>
      <c r="H99" s="206"/>
      <c r="I99" s="207"/>
      <c r="J99" s="208">
        <f>J145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244</v>
      </c>
      <c r="E100" s="212"/>
      <c r="F100" s="212"/>
      <c r="G100" s="212"/>
      <c r="H100" s="212"/>
      <c r="I100" s="213"/>
      <c r="J100" s="214">
        <f>J146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245</v>
      </c>
      <c r="E101" s="212"/>
      <c r="F101" s="212"/>
      <c r="G101" s="212"/>
      <c r="H101" s="212"/>
      <c r="I101" s="213"/>
      <c r="J101" s="214">
        <f>J211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246</v>
      </c>
      <c r="E102" s="212"/>
      <c r="F102" s="212"/>
      <c r="G102" s="212"/>
      <c r="H102" s="212"/>
      <c r="I102" s="213"/>
      <c r="J102" s="214">
        <f>J291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4"/>
      <c r="D103" s="211" t="s">
        <v>247</v>
      </c>
      <c r="E103" s="212"/>
      <c r="F103" s="212"/>
      <c r="G103" s="212"/>
      <c r="H103" s="212"/>
      <c r="I103" s="213"/>
      <c r="J103" s="214">
        <f>J371</f>
        <v>0</v>
      </c>
      <c r="K103" s="134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4"/>
      <c r="D104" s="211" t="s">
        <v>248</v>
      </c>
      <c r="E104" s="212"/>
      <c r="F104" s="212"/>
      <c r="G104" s="212"/>
      <c r="H104" s="212"/>
      <c r="I104" s="213"/>
      <c r="J104" s="214">
        <f>J516</f>
        <v>0</v>
      </c>
      <c r="K104" s="134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4"/>
      <c r="D105" s="211" t="s">
        <v>151</v>
      </c>
      <c r="E105" s="212"/>
      <c r="F105" s="212"/>
      <c r="G105" s="212"/>
      <c r="H105" s="212"/>
      <c r="I105" s="213"/>
      <c r="J105" s="214">
        <f>J744</f>
        <v>0</v>
      </c>
      <c r="K105" s="134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4"/>
      <c r="D106" s="211" t="s">
        <v>249</v>
      </c>
      <c r="E106" s="212"/>
      <c r="F106" s="212"/>
      <c r="G106" s="212"/>
      <c r="H106" s="212"/>
      <c r="I106" s="213"/>
      <c r="J106" s="214">
        <f>J751</f>
        <v>0</v>
      </c>
      <c r="K106" s="134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3"/>
      <c r="C107" s="204"/>
      <c r="D107" s="205" t="s">
        <v>250</v>
      </c>
      <c r="E107" s="206"/>
      <c r="F107" s="206"/>
      <c r="G107" s="206"/>
      <c r="H107" s="206"/>
      <c r="I107" s="207"/>
      <c r="J107" s="208">
        <f>J753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10"/>
      <c r="C108" s="134"/>
      <c r="D108" s="211" t="s">
        <v>251</v>
      </c>
      <c r="E108" s="212"/>
      <c r="F108" s="212"/>
      <c r="G108" s="212"/>
      <c r="H108" s="212"/>
      <c r="I108" s="213"/>
      <c r="J108" s="214">
        <f>J754</f>
        <v>0</v>
      </c>
      <c r="K108" s="134"/>
      <c r="L108" s="2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0"/>
      <c r="C109" s="134"/>
      <c r="D109" s="211" t="s">
        <v>252</v>
      </c>
      <c r="E109" s="212"/>
      <c r="F109" s="212"/>
      <c r="G109" s="212"/>
      <c r="H109" s="212"/>
      <c r="I109" s="213"/>
      <c r="J109" s="214">
        <f>J782</f>
        <v>0</v>
      </c>
      <c r="K109" s="134"/>
      <c r="L109" s="2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0"/>
      <c r="C110" s="134"/>
      <c r="D110" s="211" t="s">
        <v>253</v>
      </c>
      <c r="E110" s="212"/>
      <c r="F110" s="212"/>
      <c r="G110" s="212"/>
      <c r="H110" s="212"/>
      <c r="I110" s="213"/>
      <c r="J110" s="214">
        <f>J881</f>
        <v>0</v>
      </c>
      <c r="K110" s="134"/>
      <c r="L110" s="21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0"/>
      <c r="C111" s="134"/>
      <c r="D111" s="211" t="s">
        <v>254</v>
      </c>
      <c r="E111" s="212"/>
      <c r="F111" s="212"/>
      <c r="G111" s="212"/>
      <c r="H111" s="212"/>
      <c r="I111" s="213"/>
      <c r="J111" s="214">
        <f>J937</f>
        <v>0</v>
      </c>
      <c r="K111" s="134"/>
      <c r="L111" s="2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0"/>
      <c r="C112" s="134"/>
      <c r="D112" s="211" t="s">
        <v>255</v>
      </c>
      <c r="E112" s="212"/>
      <c r="F112" s="212"/>
      <c r="G112" s="212"/>
      <c r="H112" s="212"/>
      <c r="I112" s="213"/>
      <c r="J112" s="214">
        <f>J1038</f>
        <v>0</v>
      </c>
      <c r="K112" s="134"/>
      <c r="L112" s="2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0"/>
      <c r="C113" s="134"/>
      <c r="D113" s="211" t="s">
        <v>256</v>
      </c>
      <c r="E113" s="212"/>
      <c r="F113" s="212"/>
      <c r="G113" s="212"/>
      <c r="H113" s="212"/>
      <c r="I113" s="213"/>
      <c r="J113" s="214">
        <f>J1046</f>
        <v>0</v>
      </c>
      <c r="K113" s="134"/>
      <c r="L113" s="2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0"/>
      <c r="C114" s="134"/>
      <c r="D114" s="211" t="s">
        <v>257</v>
      </c>
      <c r="E114" s="212"/>
      <c r="F114" s="212"/>
      <c r="G114" s="212"/>
      <c r="H114" s="212"/>
      <c r="I114" s="213"/>
      <c r="J114" s="214">
        <f>J1096</f>
        <v>0</v>
      </c>
      <c r="K114" s="134"/>
      <c r="L114" s="2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0"/>
      <c r="C115" s="134"/>
      <c r="D115" s="211" t="s">
        <v>258</v>
      </c>
      <c r="E115" s="212"/>
      <c r="F115" s="212"/>
      <c r="G115" s="212"/>
      <c r="H115" s="212"/>
      <c r="I115" s="213"/>
      <c r="J115" s="214">
        <f>J1114</f>
        <v>0</v>
      </c>
      <c r="K115" s="134"/>
      <c r="L115" s="2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0"/>
      <c r="C116" s="134"/>
      <c r="D116" s="211" t="s">
        <v>259</v>
      </c>
      <c r="E116" s="212"/>
      <c r="F116" s="212"/>
      <c r="G116" s="212"/>
      <c r="H116" s="212"/>
      <c r="I116" s="213"/>
      <c r="J116" s="214">
        <f>J1125</f>
        <v>0</v>
      </c>
      <c r="K116" s="134"/>
      <c r="L116" s="21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10"/>
      <c r="C117" s="134"/>
      <c r="D117" s="211" t="s">
        <v>260</v>
      </c>
      <c r="E117" s="212"/>
      <c r="F117" s="212"/>
      <c r="G117" s="212"/>
      <c r="H117" s="212"/>
      <c r="I117" s="213"/>
      <c r="J117" s="214">
        <f>J1223</f>
        <v>0</v>
      </c>
      <c r="K117" s="134"/>
      <c r="L117" s="21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10"/>
      <c r="C118" s="134"/>
      <c r="D118" s="211" t="s">
        <v>261</v>
      </c>
      <c r="E118" s="212"/>
      <c r="F118" s="212"/>
      <c r="G118" s="212"/>
      <c r="H118" s="212"/>
      <c r="I118" s="213"/>
      <c r="J118" s="214">
        <f>J1256</f>
        <v>0</v>
      </c>
      <c r="K118" s="134"/>
      <c r="L118" s="21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10"/>
      <c r="C119" s="134"/>
      <c r="D119" s="211" t="s">
        <v>262</v>
      </c>
      <c r="E119" s="212"/>
      <c r="F119" s="212"/>
      <c r="G119" s="212"/>
      <c r="H119" s="212"/>
      <c r="I119" s="213"/>
      <c r="J119" s="214">
        <f>J1320</f>
        <v>0</v>
      </c>
      <c r="K119" s="134"/>
      <c r="L119" s="21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10"/>
      <c r="C120" s="134"/>
      <c r="D120" s="211" t="s">
        <v>263</v>
      </c>
      <c r="E120" s="212"/>
      <c r="F120" s="212"/>
      <c r="G120" s="212"/>
      <c r="H120" s="212"/>
      <c r="I120" s="213"/>
      <c r="J120" s="214">
        <f>J1340</f>
        <v>0</v>
      </c>
      <c r="K120" s="134"/>
      <c r="L120" s="21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9" customFormat="1" ht="24.95" customHeight="1">
      <c r="A121" s="9"/>
      <c r="B121" s="203"/>
      <c r="C121" s="204"/>
      <c r="D121" s="205" t="s">
        <v>264</v>
      </c>
      <c r="E121" s="206"/>
      <c r="F121" s="206"/>
      <c r="G121" s="206"/>
      <c r="H121" s="206"/>
      <c r="I121" s="207"/>
      <c r="J121" s="208">
        <f>J1350</f>
        <v>0</v>
      </c>
      <c r="K121" s="204"/>
      <c r="L121" s="20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9" customFormat="1" ht="21.8" customHeight="1">
      <c r="A122" s="9"/>
      <c r="B122" s="203"/>
      <c r="C122" s="204"/>
      <c r="D122" s="216" t="s">
        <v>153</v>
      </c>
      <c r="E122" s="204"/>
      <c r="F122" s="204"/>
      <c r="G122" s="204"/>
      <c r="H122" s="204"/>
      <c r="I122" s="217"/>
      <c r="J122" s="218">
        <f>J1368</f>
        <v>0</v>
      </c>
      <c r="K122" s="204"/>
      <c r="L122" s="20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s="2" customFormat="1" ht="21.8" customHeight="1">
      <c r="A123" s="39"/>
      <c r="B123" s="40"/>
      <c r="C123" s="41"/>
      <c r="D123" s="41"/>
      <c r="E123" s="41"/>
      <c r="F123" s="41"/>
      <c r="G123" s="41"/>
      <c r="H123" s="41"/>
      <c r="I123" s="155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67"/>
      <c r="C124" s="68"/>
      <c r="D124" s="68"/>
      <c r="E124" s="68"/>
      <c r="F124" s="68"/>
      <c r="G124" s="68"/>
      <c r="H124" s="68"/>
      <c r="I124" s="193"/>
      <c r="J124" s="68"/>
      <c r="K124" s="68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8" spans="1:31" s="2" customFormat="1" ht="6.95" customHeight="1">
      <c r="A128" s="39"/>
      <c r="B128" s="69"/>
      <c r="C128" s="70"/>
      <c r="D128" s="70"/>
      <c r="E128" s="70"/>
      <c r="F128" s="70"/>
      <c r="G128" s="70"/>
      <c r="H128" s="70"/>
      <c r="I128" s="196"/>
      <c r="J128" s="70"/>
      <c r="K128" s="70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4.95" customHeight="1">
      <c r="A129" s="39"/>
      <c r="B129" s="40"/>
      <c r="C129" s="24" t="s">
        <v>154</v>
      </c>
      <c r="D129" s="41"/>
      <c r="E129" s="41"/>
      <c r="F129" s="41"/>
      <c r="G129" s="41"/>
      <c r="H129" s="41"/>
      <c r="I129" s="155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155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16</v>
      </c>
      <c r="D131" s="41"/>
      <c r="E131" s="41"/>
      <c r="F131" s="41"/>
      <c r="G131" s="41"/>
      <c r="H131" s="41"/>
      <c r="I131" s="155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197" t="str">
        <f>E7</f>
        <v>Sociální byty - Suchohrdly u Miroslavi</v>
      </c>
      <c r="F132" s="33"/>
      <c r="G132" s="33"/>
      <c r="H132" s="33"/>
      <c r="I132" s="155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2:12" s="1" customFormat="1" ht="12" customHeight="1">
      <c r="B133" s="22"/>
      <c r="C133" s="33" t="s">
        <v>141</v>
      </c>
      <c r="D133" s="23"/>
      <c r="E133" s="23"/>
      <c r="F133" s="23"/>
      <c r="G133" s="23"/>
      <c r="H133" s="23"/>
      <c r="I133" s="147"/>
      <c r="J133" s="23"/>
      <c r="K133" s="23"/>
      <c r="L133" s="21"/>
    </row>
    <row r="134" spans="1:31" s="2" customFormat="1" ht="16.5" customHeight="1">
      <c r="A134" s="39"/>
      <c r="B134" s="40"/>
      <c r="C134" s="41"/>
      <c r="D134" s="41"/>
      <c r="E134" s="197" t="s">
        <v>142</v>
      </c>
      <c r="F134" s="41"/>
      <c r="G134" s="41"/>
      <c r="H134" s="41"/>
      <c r="I134" s="155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2" customHeight="1">
      <c r="A135" s="39"/>
      <c r="B135" s="40"/>
      <c r="C135" s="33" t="s">
        <v>143</v>
      </c>
      <c r="D135" s="41"/>
      <c r="E135" s="41"/>
      <c r="F135" s="41"/>
      <c r="G135" s="41"/>
      <c r="H135" s="41"/>
      <c r="I135" s="155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6.5" customHeight="1">
      <c r="A136" s="39"/>
      <c r="B136" s="40"/>
      <c r="C136" s="41"/>
      <c r="D136" s="41"/>
      <c r="E136" s="77" t="str">
        <f>E11</f>
        <v>01.02 - nové konstrukce</v>
      </c>
      <c r="F136" s="41"/>
      <c r="G136" s="41"/>
      <c r="H136" s="41"/>
      <c r="I136" s="155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6.95" customHeight="1">
      <c r="A137" s="39"/>
      <c r="B137" s="40"/>
      <c r="C137" s="41"/>
      <c r="D137" s="41"/>
      <c r="E137" s="41"/>
      <c r="F137" s="41"/>
      <c r="G137" s="41"/>
      <c r="H137" s="41"/>
      <c r="I137" s="155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2" customHeight="1">
      <c r="A138" s="39"/>
      <c r="B138" s="40"/>
      <c r="C138" s="33" t="s">
        <v>20</v>
      </c>
      <c r="D138" s="41"/>
      <c r="E138" s="41"/>
      <c r="F138" s="28" t="str">
        <f>F14</f>
        <v>Suchohrdly u Miroslavi</v>
      </c>
      <c r="G138" s="41"/>
      <c r="H138" s="41"/>
      <c r="I138" s="157" t="s">
        <v>22</v>
      </c>
      <c r="J138" s="80" t="str">
        <f>IF(J14="","",J14)</f>
        <v>18. 2. 2020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6.95" customHeight="1">
      <c r="A139" s="39"/>
      <c r="B139" s="40"/>
      <c r="C139" s="41"/>
      <c r="D139" s="41"/>
      <c r="E139" s="41"/>
      <c r="F139" s="41"/>
      <c r="G139" s="41"/>
      <c r="H139" s="41"/>
      <c r="I139" s="155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25.65" customHeight="1">
      <c r="A140" s="39"/>
      <c r="B140" s="40"/>
      <c r="C140" s="33" t="s">
        <v>24</v>
      </c>
      <c r="D140" s="41"/>
      <c r="E140" s="41"/>
      <c r="F140" s="28" t="str">
        <f>E17</f>
        <v>Obec Suchohrdly u Miroslavi</v>
      </c>
      <c r="G140" s="41"/>
      <c r="H140" s="41"/>
      <c r="I140" s="157" t="s">
        <v>31</v>
      </c>
      <c r="J140" s="37" t="str">
        <f>E23</f>
        <v>Babka &amp; Šuchma s.r.o.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25.65" customHeight="1">
      <c r="A141" s="39"/>
      <c r="B141" s="40"/>
      <c r="C141" s="33" t="s">
        <v>29</v>
      </c>
      <c r="D141" s="41"/>
      <c r="E141" s="41"/>
      <c r="F141" s="28" t="str">
        <f>IF(E20="","",E20)</f>
        <v>Vyplň údaj</v>
      </c>
      <c r="G141" s="41"/>
      <c r="H141" s="41"/>
      <c r="I141" s="157" t="s">
        <v>36</v>
      </c>
      <c r="J141" s="37" t="str">
        <f>E26</f>
        <v>STAGA stavební agentura s.r.o.</v>
      </c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10.3" customHeight="1">
      <c r="A142" s="39"/>
      <c r="B142" s="40"/>
      <c r="C142" s="41"/>
      <c r="D142" s="41"/>
      <c r="E142" s="41"/>
      <c r="F142" s="41"/>
      <c r="G142" s="41"/>
      <c r="H142" s="41"/>
      <c r="I142" s="155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11" customFormat="1" ht="29.25" customHeight="1">
      <c r="A143" s="219"/>
      <c r="B143" s="220"/>
      <c r="C143" s="221" t="s">
        <v>155</v>
      </c>
      <c r="D143" s="222" t="s">
        <v>67</v>
      </c>
      <c r="E143" s="222" t="s">
        <v>63</v>
      </c>
      <c r="F143" s="222" t="s">
        <v>64</v>
      </c>
      <c r="G143" s="222" t="s">
        <v>156</v>
      </c>
      <c r="H143" s="222" t="s">
        <v>157</v>
      </c>
      <c r="I143" s="223" t="s">
        <v>158</v>
      </c>
      <c r="J143" s="222" t="s">
        <v>147</v>
      </c>
      <c r="K143" s="224" t="s">
        <v>159</v>
      </c>
      <c r="L143" s="225"/>
      <c r="M143" s="101" t="s">
        <v>1</v>
      </c>
      <c r="N143" s="102" t="s">
        <v>46</v>
      </c>
      <c r="O143" s="102" t="s">
        <v>160</v>
      </c>
      <c r="P143" s="102" t="s">
        <v>161</v>
      </c>
      <c r="Q143" s="102" t="s">
        <v>162</v>
      </c>
      <c r="R143" s="102" t="s">
        <v>163</v>
      </c>
      <c r="S143" s="102" t="s">
        <v>164</v>
      </c>
      <c r="T143" s="103" t="s">
        <v>165</v>
      </c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</row>
    <row r="144" spans="1:63" s="2" customFormat="1" ht="22.8" customHeight="1">
      <c r="A144" s="39"/>
      <c r="B144" s="40"/>
      <c r="C144" s="108" t="s">
        <v>166</v>
      </c>
      <c r="D144" s="41"/>
      <c r="E144" s="41"/>
      <c r="F144" s="41"/>
      <c r="G144" s="41"/>
      <c r="H144" s="41"/>
      <c r="I144" s="155"/>
      <c r="J144" s="226">
        <f>BK144</f>
        <v>0</v>
      </c>
      <c r="K144" s="41"/>
      <c r="L144" s="45"/>
      <c r="M144" s="104"/>
      <c r="N144" s="227"/>
      <c r="O144" s="105"/>
      <c r="P144" s="228">
        <f>P145+P753+P1350+P1368</f>
        <v>0</v>
      </c>
      <c r="Q144" s="105"/>
      <c r="R144" s="228">
        <f>R145+R753+R1350+R1368</f>
        <v>1122.1528196299998</v>
      </c>
      <c r="S144" s="105"/>
      <c r="T144" s="229">
        <f>T145+T753+T1350+T1368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81</v>
      </c>
      <c r="AU144" s="18" t="s">
        <v>149</v>
      </c>
      <c r="BK144" s="230">
        <f>BK145+BK753+BK1350+BK1368</f>
        <v>0</v>
      </c>
    </row>
    <row r="145" spans="1:63" s="12" customFormat="1" ht="25.9" customHeight="1">
      <c r="A145" s="12"/>
      <c r="B145" s="231"/>
      <c r="C145" s="232"/>
      <c r="D145" s="233" t="s">
        <v>81</v>
      </c>
      <c r="E145" s="234" t="s">
        <v>167</v>
      </c>
      <c r="F145" s="234" t="s">
        <v>168</v>
      </c>
      <c r="G145" s="232"/>
      <c r="H145" s="232"/>
      <c r="I145" s="235"/>
      <c r="J145" s="218">
        <f>BK145</f>
        <v>0</v>
      </c>
      <c r="K145" s="232"/>
      <c r="L145" s="236"/>
      <c r="M145" s="237"/>
      <c r="N145" s="238"/>
      <c r="O145" s="238"/>
      <c r="P145" s="239">
        <f>P146+P211+P291+P371+P516+P744+P751</f>
        <v>0</v>
      </c>
      <c r="Q145" s="238"/>
      <c r="R145" s="239">
        <f>R146+R211+R291+R371+R516+R744+R751</f>
        <v>1059.7751883399999</v>
      </c>
      <c r="S145" s="238"/>
      <c r="T145" s="240">
        <f>T146+T211+T291+T371+T516+T744+T751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1" t="s">
        <v>89</v>
      </c>
      <c r="AT145" s="242" t="s">
        <v>81</v>
      </c>
      <c r="AU145" s="242" t="s">
        <v>82</v>
      </c>
      <c r="AY145" s="241" t="s">
        <v>169</v>
      </c>
      <c r="BK145" s="243">
        <f>BK146+BK211+BK291+BK371+BK516+BK744+BK751</f>
        <v>0</v>
      </c>
    </row>
    <row r="146" spans="1:63" s="12" customFormat="1" ht="22.8" customHeight="1">
      <c r="A146" s="12"/>
      <c r="B146" s="231"/>
      <c r="C146" s="232"/>
      <c r="D146" s="233" t="s">
        <v>81</v>
      </c>
      <c r="E146" s="244" t="s">
        <v>89</v>
      </c>
      <c r="F146" s="244" t="s">
        <v>265</v>
      </c>
      <c r="G146" s="232"/>
      <c r="H146" s="232"/>
      <c r="I146" s="235"/>
      <c r="J146" s="245">
        <f>BK146</f>
        <v>0</v>
      </c>
      <c r="K146" s="232"/>
      <c r="L146" s="236"/>
      <c r="M146" s="237"/>
      <c r="N146" s="238"/>
      <c r="O146" s="238"/>
      <c r="P146" s="239">
        <f>SUM(P147:P210)</f>
        <v>0</v>
      </c>
      <c r="Q146" s="238"/>
      <c r="R146" s="239">
        <f>SUM(R147:R210)</f>
        <v>0</v>
      </c>
      <c r="S146" s="238"/>
      <c r="T146" s="240">
        <f>SUM(T147:T210)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41" t="s">
        <v>89</v>
      </c>
      <c r="AT146" s="242" t="s">
        <v>81</v>
      </c>
      <c r="AU146" s="242" t="s">
        <v>89</v>
      </c>
      <c r="AY146" s="241" t="s">
        <v>169</v>
      </c>
      <c r="BK146" s="243">
        <f>SUM(BK147:BK210)</f>
        <v>0</v>
      </c>
    </row>
    <row r="147" spans="1:65" s="2" customFormat="1" ht="44.25" customHeight="1">
      <c r="A147" s="39"/>
      <c r="B147" s="40"/>
      <c r="C147" s="246" t="s">
        <v>89</v>
      </c>
      <c r="D147" s="246" t="s">
        <v>172</v>
      </c>
      <c r="E147" s="247" t="s">
        <v>266</v>
      </c>
      <c r="F147" s="248" t="s">
        <v>267</v>
      </c>
      <c r="G147" s="249" t="s">
        <v>191</v>
      </c>
      <c r="H147" s="250">
        <v>145.125</v>
      </c>
      <c r="I147" s="251"/>
      <c r="J147" s="252">
        <f>ROUND(I147*H147,2)</f>
        <v>0</v>
      </c>
      <c r="K147" s="248" t="s">
        <v>176</v>
      </c>
      <c r="L147" s="45"/>
      <c r="M147" s="253" t="s">
        <v>1</v>
      </c>
      <c r="N147" s="254" t="s">
        <v>48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177</v>
      </c>
      <c r="AT147" s="257" t="s">
        <v>172</v>
      </c>
      <c r="AU147" s="257" t="s">
        <v>95</v>
      </c>
      <c r="AY147" s="18" t="s">
        <v>169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95</v>
      </c>
      <c r="BK147" s="258">
        <f>ROUND(I147*H147,2)</f>
        <v>0</v>
      </c>
      <c r="BL147" s="18" t="s">
        <v>177</v>
      </c>
      <c r="BM147" s="257" t="s">
        <v>268</v>
      </c>
    </row>
    <row r="148" spans="1:51" s="13" customFormat="1" ht="12">
      <c r="A148" s="13"/>
      <c r="B148" s="259"/>
      <c r="C148" s="260"/>
      <c r="D148" s="261" t="s">
        <v>179</v>
      </c>
      <c r="E148" s="262" t="s">
        <v>1</v>
      </c>
      <c r="F148" s="263" t="s">
        <v>180</v>
      </c>
      <c r="G148" s="260"/>
      <c r="H148" s="262" t="s">
        <v>1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179</v>
      </c>
      <c r="AU148" s="269" t="s">
        <v>95</v>
      </c>
      <c r="AV148" s="13" t="s">
        <v>89</v>
      </c>
      <c r="AW148" s="13" t="s">
        <v>35</v>
      </c>
      <c r="AX148" s="13" t="s">
        <v>82</v>
      </c>
      <c r="AY148" s="269" t="s">
        <v>169</v>
      </c>
    </row>
    <row r="149" spans="1:51" s="13" customFormat="1" ht="12">
      <c r="A149" s="13"/>
      <c r="B149" s="259"/>
      <c r="C149" s="260"/>
      <c r="D149" s="261" t="s">
        <v>179</v>
      </c>
      <c r="E149" s="262" t="s">
        <v>1</v>
      </c>
      <c r="F149" s="263" t="s">
        <v>269</v>
      </c>
      <c r="G149" s="260"/>
      <c r="H149" s="262" t="s">
        <v>1</v>
      </c>
      <c r="I149" s="264"/>
      <c r="J149" s="260"/>
      <c r="K149" s="260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179</v>
      </c>
      <c r="AU149" s="269" t="s">
        <v>95</v>
      </c>
      <c r="AV149" s="13" t="s">
        <v>89</v>
      </c>
      <c r="AW149" s="13" t="s">
        <v>35</v>
      </c>
      <c r="AX149" s="13" t="s">
        <v>82</v>
      </c>
      <c r="AY149" s="269" t="s">
        <v>169</v>
      </c>
    </row>
    <row r="150" spans="1:51" s="14" customFormat="1" ht="12">
      <c r="A150" s="14"/>
      <c r="B150" s="270"/>
      <c r="C150" s="271"/>
      <c r="D150" s="261" t="s">
        <v>179</v>
      </c>
      <c r="E150" s="272" t="s">
        <v>1</v>
      </c>
      <c r="F150" s="273" t="s">
        <v>270</v>
      </c>
      <c r="G150" s="271"/>
      <c r="H150" s="274">
        <v>145.125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179</v>
      </c>
      <c r="AU150" s="280" t="s">
        <v>95</v>
      </c>
      <c r="AV150" s="14" t="s">
        <v>95</v>
      </c>
      <c r="AW150" s="14" t="s">
        <v>35</v>
      </c>
      <c r="AX150" s="14" t="s">
        <v>82</v>
      </c>
      <c r="AY150" s="280" t="s">
        <v>169</v>
      </c>
    </row>
    <row r="151" spans="1:51" s="15" customFormat="1" ht="12">
      <c r="A151" s="15"/>
      <c r="B151" s="281"/>
      <c r="C151" s="282"/>
      <c r="D151" s="261" t="s">
        <v>179</v>
      </c>
      <c r="E151" s="283" t="s">
        <v>213</v>
      </c>
      <c r="F151" s="284" t="s">
        <v>183</v>
      </c>
      <c r="G151" s="282"/>
      <c r="H151" s="285">
        <v>145.125</v>
      </c>
      <c r="I151" s="286"/>
      <c r="J151" s="282"/>
      <c r="K151" s="282"/>
      <c r="L151" s="287"/>
      <c r="M151" s="288"/>
      <c r="N151" s="289"/>
      <c r="O151" s="289"/>
      <c r="P151" s="289"/>
      <c r="Q151" s="289"/>
      <c r="R151" s="289"/>
      <c r="S151" s="289"/>
      <c r="T151" s="29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1" t="s">
        <v>179</v>
      </c>
      <c r="AU151" s="291" t="s">
        <v>95</v>
      </c>
      <c r="AV151" s="15" t="s">
        <v>177</v>
      </c>
      <c r="AW151" s="15" t="s">
        <v>35</v>
      </c>
      <c r="AX151" s="15" t="s">
        <v>89</v>
      </c>
      <c r="AY151" s="291" t="s">
        <v>169</v>
      </c>
    </row>
    <row r="152" spans="1:65" s="2" customFormat="1" ht="44.25" customHeight="1">
      <c r="A152" s="39"/>
      <c r="B152" s="40"/>
      <c r="C152" s="246" t="s">
        <v>95</v>
      </c>
      <c r="D152" s="246" t="s">
        <v>172</v>
      </c>
      <c r="E152" s="247" t="s">
        <v>271</v>
      </c>
      <c r="F152" s="248" t="s">
        <v>272</v>
      </c>
      <c r="G152" s="249" t="s">
        <v>191</v>
      </c>
      <c r="H152" s="250">
        <v>277.812</v>
      </c>
      <c r="I152" s="251"/>
      <c r="J152" s="252">
        <f>ROUND(I152*H152,2)</f>
        <v>0</v>
      </c>
      <c r="K152" s="248" t="s">
        <v>176</v>
      </c>
      <c r="L152" s="45"/>
      <c r="M152" s="253" t="s">
        <v>1</v>
      </c>
      <c r="N152" s="254" t="s">
        <v>48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177</v>
      </c>
      <c r="AT152" s="257" t="s">
        <v>172</v>
      </c>
      <c r="AU152" s="257" t="s">
        <v>95</v>
      </c>
      <c r="AY152" s="18" t="s">
        <v>169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95</v>
      </c>
      <c r="BK152" s="258">
        <f>ROUND(I152*H152,2)</f>
        <v>0</v>
      </c>
      <c r="BL152" s="18" t="s">
        <v>177</v>
      </c>
      <c r="BM152" s="257" t="s">
        <v>273</v>
      </c>
    </row>
    <row r="153" spans="1:51" s="13" customFormat="1" ht="12">
      <c r="A153" s="13"/>
      <c r="B153" s="259"/>
      <c r="C153" s="260"/>
      <c r="D153" s="261" t="s">
        <v>179</v>
      </c>
      <c r="E153" s="262" t="s">
        <v>1</v>
      </c>
      <c r="F153" s="263" t="s">
        <v>180</v>
      </c>
      <c r="G153" s="260"/>
      <c r="H153" s="262" t="s">
        <v>1</v>
      </c>
      <c r="I153" s="264"/>
      <c r="J153" s="260"/>
      <c r="K153" s="260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179</v>
      </c>
      <c r="AU153" s="269" t="s">
        <v>95</v>
      </c>
      <c r="AV153" s="13" t="s">
        <v>89</v>
      </c>
      <c r="AW153" s="13" t="s">
        <v>35</v>
      </c>
      <c r="AX153" s="13" t="s">
        <v>82</v>
      </c>
      <c r="AY153" s="269" t="s">
        <v>169</v>
      </c>
    </row>
    <row r="154" spans="1:51" s="13" customFormat="1" ht="12">
      <c r="A154" s="13"/>
      <c r="B154" s="259"/>
      <c r="C154" s="260"/>
      <c r="D154" s="261" t="s">
        <v>179</v>
      </c>
      <c r="E154" s="262" t="s">
        <v>1</v>
      </c>
      <c r="F154" s="263" t="s">
        <v>274</v>
      </c>
      <c r="G154" s="260"/>
      <c r="H154" s="262" t="s">
        <v>1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179</v>
      </c>
      <c r="AU154" s="269" t="s">
        <v>95</v>
      </c>
      <c r="AV154" s="13" t="s">
        <v>89</v>
      </c>
      <c r="AW154" s="13" t="s">
        <v>35</v>
      </c>
      <c r="AX154" s="13" t="s">
        <v>82</v>
      </c>
      <c r="AY154" s="269" t="s">
        <v>169</v>
      </c>
    </row>
    <row r="155" spans="1:51" s="13" customFormat="1" ht="12">
      <c r="A155" s="13"/>
      <c r="B155" s="259"/>
      <c r="C155" s="260"/>
      <c r="D155" s="261" t="s">
        <v>179</v>
      </c>
      <c r="E155" s="262" t="s">
        <v>1</v>
      </c>
      <c r="F155" s="263" t="s">
        <v>275</v>
      </c>
      <c r="G155" s="260"/>
      <c r="H155" s="262" t="s">
        <v>1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179</v>
      </c>
      <c r="AU155" s="269" t="s">
        <v>95</v>
      </c>
      <c r="AV155" s="13" t="s">
        <v>89</v>
      </c>
      <c r="AW155" s="13" t="s">
        <v>35</v>
      </c>
      <c r="AX155" s="13" t="s">
        <v>82</v>
      </c>
      <c r="AY155" s="269" t="s">
        <v>169</v>
      </c>
    </row>
    <row r="156" spans="1:51" s="14" customFormat="1" ht="12">
      <c r="A156" s="14"/>
      <c r="B156" s="270"/>
      <c r="C156" s="271"/>
      <c r="D156" s="261" t="s">
        <v>179</v>
      </c>
      <c r="E156" s="272" t="s">
        <v>1</v>
      </c>
      <c r="F156" s="273" t="s">
        <v>276</v>
      </c>
      <c r="G156" s="271"/>
      <c r="H156" s="274">
        <v>131.68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179</v>
      </c>
      <c r="AU156" s="280" t="s">
        <v>95</v>
      </c>
      <c r="AV156" s="14" t="s">
        <v>95</v>
      </c>
      <c r="AW156" s="14" t="s">
        <v>35</v>
      </c>
      <c r="AX156" s="14" t="s">
        <v>82</v>
      </c>
      <c r="AY156" s="280" t="s">
        <v>169</v>
      </c>
    </row>
    <row r="157" spans="1:51" s="13" customFormat="1" ht="12">
      <c r="A157" s="13"/>
      <c r="B157" s="259"/>
      <c r="C157" s="260"/>
      <c r="D157" s="261" t="s">
        <v>179</v>
      </c>
      <c r="E157" s="262" t="s">
        <v>1</v>
      </c>
      <c r="F157" s="263" t="s">
        <v>277</v>
      </c>
      <c r="G157" s="260"/>
      <c r="H157" s="262" t="s">
        <v>1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179</v>
      </c>
      <c r="AU157" s="269" t="s">
        <v>95</v>
      </c>
      <c r="AV157" s="13" t="s">
        <v>89</v>
      </c>
      <c r="AW157" s="13" t="s">
        <v>35</v>
      </c>
      <c r="AX157" s="13" t="s">
        <v>82</v>
      </c>
      <c r="AY157" s="269" t="s">
        <v>169</v>
      </c>
    </row>
    <row r="158" spans="1:51" s="14" customFormat="1" ht="12">
      <c r="A158" s="14"/>
      <c r="B158" s="270"/>
      <c r="C158" s="271"/>
      <c r="D158" s="261" t="s">
        <v>179</v>
      </c>
      <c r="E158" s="272" t="s">
        <v>1</v>
      </c>
      <c r="F158" s="273" t="s">
        <v>278</v>
      </c>
      <c r="G158" s="271"/>
      <c r="H158" s="274">
        <v>11.84</v>
      </c>
      <c r="I158" s="275"/>
      <c r="J158" s="271"/>
      <c r="K158" s="271"/>
      <c r="L158" s="276"/>
      <c r="M158" s="277"/>
      <c r="N158" s="278"/>
      <c r="O158" s="278"/>
      <c r="P158" s="278"/>
      <c r="Q158" s="278"/>
      <c r="R158" s="278"/>
      <c r="S158" s="278"/>
      <c r="T158" s="27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0" t="s">
        <v>179</v>
      </c>
      <c r="AU158" s="280" t="s">
        <v>95</v>
      </c>
      <c r="AV158" s="14" t="s">
        <v>95</v>
      </c>
      <c r="AW158" s="14" t="s">
        <v>35</v>
      </c>
      <c r="AX158" s="14" t="s">
        <v>82</v>
      </c>
      <c r="AY158" s="280" t="s">
        <v>169</v>
      </c>
    </row>
    <row r="159" spans="1:51" s="14" customFormat="1" ht="12">
      <c r="A159" s="14"/>
      <c r="B159" s="270"/>
      <c r="C159" s="271"/>
      <c r="D159" s="261" t="s">
        <v>179</v>
      </c>
      <c r="E159" s="272" t="s">
        <v>1</v>
      </c>
      <c r="F159" s="273" t="s">
        <v>279</v>
      </c>
      <c r="G159" s="271"/>
      <c r="H159" s="274">
        <v>14.76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179</v>
      </c>
      <c r="AU159" s="280" t="s">
        <v>95</v>
      </c>
      <c r="AV159" s="14" t="s">
        <v>95</v>
      </c>
      <c r="AW159" s="14" t="s">
        <v>35</v>
      </c>
      <c r="AX159" s="14" t="s">
        <v>82</v>
      </c>
      <c r="AY159" s="280" t="s">
        <v>169</v>
      </c>
    </row>
    <row r="160" spans="1:51" s="14" customFormat="1" ht="12">
      <c r="A160" s="14"/>
      <c r="B160" s="270"/>
      <c r="C160" s="271"/>
      <c r="D160" s="261" t="s">
        <v>179</v>
      </c>
      <c r="E160" s="272" t="s">
        <v>1</v>
      </c>
      <c r="F160" s="273" t="s">
        <v>280</v>
      </c>
      <c r="G160" s="271"/>
      <c r="H160" s="274">
        <v>119.532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179</v>
      </c>
      <c r="AU160" s="280" t="s">
        <v>95</v>
      </c>
      <c r="AV160" s="14" t="s">
        <v>95</v>
      </c>
      <c r="AW160" s="14" t="s">
        <v>35</v>
      </c>
      <c r="AX160" s="14" t="s">
        <v>82</v>
      </c>
      <c r="AY160" s="280" t="s">
        <v>169</v>
      </c>
    </row>
    <row r="161" spans="1:51" s="15" customFormat="1" ht="12">
      <c r="A161" s="15"/>
      <c r="B161" s="281"/>
      <c r="C161" s="282"/>
      <c r="D161" s="261" t="s">
        <v>179</v>
      </c>
      <c r="E161" s="283" t="s">
        <v>219</v>
      </c>
      <c r="F161" s="284" t="s">
        <v>183</v>
      </c>
      <c r="G161" s="282"/>
      <c r="H161" s="285">
        <v>277.812</v>
      </c>
      <c r="I161" s="286"/>
      <c r="J161" s="282"/>
      <c r="K161" s="282"/>
      <c r="L161" s="287"/>
      <c r="M161" s="288"/>
      <c r="N161" s="289"/>
      <c r="O161" s="289"/>
      <c r="P161" s="289"/>
      <c r="Q161" s="289"/>
      <c r="R161" s="289"/>
      <c r="S161" s="289"/>
      <c r="T161" s="29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1" t="s">
        <v>179</v>
      </c>
      <c r="AU161" s="291" t="s">
        <v>95</v>
      </c>
      <c r="AV161" s="15" t="s">
        <v>177</v>
      </c>
      <c r="AW161" s="15" t="s">
        <v>35</v>
      </c>
      <c r="AX161" s="15" t="s">
        <v>89</v>
      </c>
      <c r="AY161" s="291" t="s">
        <v>169</v>
      </c>
    </row>
    <row r="162" spans="1:65" s="2" customFormat="1" ht="55.5" customHeight="1">
      <c r="A162" s="39"/>
      <c r="B162" s="40"/>
      <c r="C162" s="246" t="s">
        <v>188</v>
      </c>
      <c r="D162" s="246" t="s">
        <v>172</v>
      </c>
      <c r="E162" s="247" t="s">
        <v>281</v>
      </c>
      <c r="F162" s="248" t="s">
        <v>282</v>
      </c>
      <c r="G162" s="249" t="s">
        <v>191</v>
      </c>
      <c r="H162" s="250">
        <v>642.937</v>
      </c>
      <c r="I162" s="251"/>
      <c r="J162" s="252">
        <f>ROUND(I162*H162,2)</f>
        <v>0</v>
      </c>
      <c r="K162" s="248" t="s">
        <v>176</v>
      </c>
      <c r="L162" s="45"/>
      <c r="M162" s="253" t="s">
        <v>1</v>
      </c>
      <c r="N162" s="254" t="s">
        <v>48</v>
      </c>
      <c r="O162" s="92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7" t="s">
        <v>177</v>
      </c>
      <c r="AT162" s="257" t="s">
        <v>172</v>
      </c>
      <c r="AU162" s="257" t="s">
        <v>95</v>
      </c>
      <c r="AY162" s="18" t="s">
        <v>169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8" t="s">
        <v>95</v>
      </c>
      <c r="BK162" s="258">
        <f>ROUND(I162*H162,2)</f>
        <v>0</v>
      </c>
      <c r="BL162" s="18" t="s">
        <v>177</v>
      </c>
      <c r="BM162" s="257" t="s">
        <v>283</v>
      </c>
    </row>
    <row r="163" spans="1:51" s="13" customFormat="1" ht="12">
      <c r="A163" s="13"/>
      <c r="B163" s="259"/>
      <c r="C163" s="260"/>
      <c r="D163" s="261" t="s">
        <v>179</v>
      </c>
      <c r="E163" s="262" t="s">
        <v>1</v>
      </c>
      <c r="F163" s="263" t="s">
        <v>180</v>
      </c>
      <c r="G163" s="260"/>
      <c r="H163" s="262" t="s">
        <v>1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179</v>
      </c>
      <c r="AU163" s="269" t="s">
        <v>95</v>
      </c>
      <c r="AV163" s="13" t="s">
        <v>89</v>
      </c>
      <c r="AW163" s="13" t="s">
        <v>35</v>
      </c>
      <c r="AX163" s="13" t="s">
        <v>82</v>
      </c>
      <c r="AY163" s="269" t="s">
        <v>169</v>
      </c>
    </row>
    <row r="164" spans="1:51" s="13" customFormat="1" ht="12">
      <c r="A164" s="13"/>
      <c r="B164" s="259"/>
      <c r="C164" s="260"/>
      <c r="D164" s="261" t="s">
        <v>179</v>
      </c>
      <c r="E164" s="262" t="s">
        <v>1</v>
      </c>
      <c r="F164" s="263" t="s">
        <v>284</v>
      </c>
      <c r="G164" s="260"/>
      <c r="H164" s="262" t="s">
        <v>1</v>
      </c>
      <c r="I164" s="264"/>
      <c r="J164" s="260"/>
      <c r="K164" s="260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179</v>
      </c>
      <c r="AU164" s="269" t="s">
        <v>95</v>
      </c>
      <c r="AV164" s="13" t="s">
        <v>89</v>
      </c>
      <c r="AW164" s="13" t="s">
        <v>35</v>
      </c>
      <c r="AX164" s="13" t="s">
        <v>82</v>
      </c>
      <c r="AY164" s="269" t="s">
        <v>169</v>
      </c>
    </row>
    <row r="165" spans="1:51" s="14" customFormat="1" ht="12">
      <c r="A165" s="14"/>
      <c r="B165" s="270"/>
      <c r="C165" s="271"/>
      <c r="D165" s="261" t="s">
        <v>179</v>
      </c>
      <c r="E165" s="272" t="s">
        <v>1</v>
      </c>
      <c r="F165" s="273" t="s">
        <v>285</v>
      </c>
      <c r="G165" s="271"/>
      <c r="H165" s="274">
        <v>145.125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179</v>
      </c>
      <c r="AU165" s="280" t="s">
        <v>95</v>
      </c>
      <c r="AV165" s="14" t="s">
        <v>95</v>
      </c>
      <c r="AW165" s="14" t="s">
        <v>35</v>
      </c>
      <c r="AX165" s="14" t="s">
        <v>82</v>
      </c>
      <c r="AY165" s="280" t="s">
        <v>169</v>
      </c>
    </row>
    <row r="166" spans="1:51" s="13" customFormat="1" ht="12">
      <c r="A166" s="13"/>
      <c r="B166" s="259"/>
      <c r="C166" s="260"/>
      <c r="D166" s="261" t="s">
        <v>179</v>
      </c>
      <c r="E166" s="262" t="s">
        <v>1</v>
      </c>
      <c r="F166" s="263" t="s">
        <v>286</v>
      </c>
      <c r="G166" s="260"/>
      <c r="H166" s="262" t="s">
        <v>1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179</v>
      </c>
      <c r="AU166" s="269" t="s">
        <v>95</v>
      </c>
      <c r="AV166" s="13" t="s">
        <v>89</v>
      </c>
      <c r="AW166" s="13" t="s">
        <v>35</v>
      </c>
      <c r="AX166" s="13" t="s">
        <v>82</v>
      </c>
      <c r="AY166" s="269" t="s">
        <v>169</v>
      </c>
    </row>
    <row r="167" spans="1:51" s="14" customFormat="1" ht="12">
      <c r="A167" s="14"/>
      <c r="B167" s="270"/>
      <c r="C167" s="271"/>
      <c r="D167" s="261" t="s">
        <v>179</v>
      </c>
      <c r="E167" s="272" t="s">
        <v>1</v>
      </c>
      <c r="F167" s="273" t="s">
        <v>287</v>
      </c>
      <c r="G167" s="271"/>
      <c r="H167" s="274">
        <v>277.812</v>
      </c>
      <c r="I167" s="275"/>
      <c r="J167" s="271"/>
      <c r="K167" s="271"/>
      <c r="L167" s="276"/>
      <c r="M167" s="277"/>
      <c r="N167" s="278"/>
      <c r="O167" s="278"/>
      <c r="P167" s="278"/>
      <c r="Q167" s="278"/>
      <c r="R167" s="278"/>
      <c r="S167" s="278"/>
      <c r="T167" s="27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0" t="s">
        <v>179</v>
      </c>
      <c r="AU167" s="280" t="s">
        <v>95</v>
      </c>
      <c r="AV167" s="14" t="s">
        <v>95</v>
      </c>
      <c r="AW167" s="14" t="s">
        <v>35</v>
      </c>
      <c r="AX167" s="14" t="s">
        <v>82</v>
      </c>
      <c r="AY167" s="280" t="s">
        <v>169</v>
      </c>
    </row>
    <row r="168" spans="1:51" s="13" customFormat="1" ht="12">
      <c r="A168" s="13"/>
      <c r="B168" s="259"/>
      <c r="C168" s="260"/>
      <c r="D168" s="261" t="s">
        <v>179</v>
      </c>
      <c r="E168" s="262" t="s">
        <v>1</v>
      </c>
      <c r="F168" s="263" t="s">
        <v>288</v>
      </c>
      <c r="G168" s="260"/>
      <c r="H168" s="262" t="s">
        <v>1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179</v>
      </c>
      <c r="AU168" s="269" t="s">
        <v>95</v>
      </c>
      <c r="AV168" s="13" t="s">
        <v>89</v>
      </c>
      <c r="AW168" s="13" t="s">
        <v>35</v>
      </c>
      <c r="AX168" s="13" t="s">
        <v>82</v>
      </c>
      <c r="AY168" s="269" t="s">
        <v>169</v>
      </c>
    </row>
    <row r="169" spans="1:51" s="14" customFormat="1" ht="12">
      <c r="A169" s="14"/>
      <c r="B169" s="270"/>
      <c r="C169" s="271"/>
      <c r="D169" s="261" t="s">
        <v>179</v>
      </c>
      <c r="E169" s="272" t="s">
        <v>1</v>
      </c>
      <c r="F169" s="273" t="s">
        <v>289</v>
      </c>
      <c r="G169" s="271"/>
      <c r="H169" s="274">
        <v>220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179</v>
      </c>
      <c r="AU169" s="280" t="s">
        <v>95</v>
      </c>
      <c r="AV169" s="14" t="s">
        <v>95</v>
      </c>
      <c r="AW169" s="14" t="s">
        <v>35</v>
      </c>
      <c r="AX169" s="14" t="s">
        <v>82</v>
      </c>
      <c r="AY169" s="280" t="s">
        <v>169</v>
      </c>
    </row>
    <row r="170" spans="1:51" s="15" customFormat="1" ht="12">
      <c r="A170" s="15"/>
      <c r="B170" s="281"/>
      <c r="C170" s="282"/>
      <c r="D170" s="261" t="s">
        <v>179</v>
      </c>
      <c r="E170" s="283" t="s">
        <v>1</v>
      </c>
      <c r="F170" s="284" t="s">
        <v>183</v>
      </c>
      <c r="G170" s="282"/>
      <c r="H170" s="285">
        <v>642.937</v>
      </c>
      <c r="I170" s="286"/>
      <c r="J170" s="282"/>
      <c r="K170" s="282"/>
      <c r="L170" s="287"/>
      <c r="M170" s="288"/>
      <c r="N170" s="289"/>
      <c r="O170" s="289"/>
      <c r="P170" s="289"/>
      <c r="Q170" s="289"/>
      <c r="R170" s="289"/>
      <c r="S170" s="289"/>
      <c r="T170" s="29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1" t="s">
        <v>179</v>
      </c>
      <c r="AU170" s="291" t="s">
        <v>95</v>
      </c>
      <c r="AV170" s="15" t="s">
        <v>177</v>
      </c>
      <c r="AW170" s="15" t="s">
        <v>35</v>
      </c>
      <c r="AX170" s="15" t="s">
        <v>89</v>
      </c>
      <c r="AY170" s="291" t="s">
        <v>169</v>
      </c>
    </row>
    <row r="171" spans="1:65" s="2" customFormat="1" ht="33" customHeight="1">
      <c r="A171" s="39"/>
      <c r="B171" s="40"/>
      <c r="C171" s="246" t="s">
        <v>177</v>
      </c>
      <c r="D171" s="246" t="s">
        <v>172</v>
      </c>
      <c r="E171" s="247" t="s">
        <v>290</v>
      </c>
      <c r="F171" s="248" t="s">
        <v>291</v>
      </c>
      <c r="G171" s="249" t="s">
        <v>191</v>
      </c>
      <c r="H171" s="250">
        <v>422.937</v>
      </c>
      <c r="I171" s="251"/>
      <c r="J171" s="252">
        <f>ROUND(I171*H171,2)</f>
        <v>0</v>
      </c>
      <c r="K171" s="248" t="s">
        <v>176</v>
      </c>
      <c r="L171" s="45"/>
      <c r="M171" s="253" t="s">
        <v>1</v>
      </c>
      <c r="N171" s="254" t="s">
        <v>48</v>
      </c>
      <c r="O171" s="92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7" t="s">
        <v>177</v>
      </c>
      <c r="AT171" s="257" t="s">
        <v>172</v>
      </c>
      <c r="AU171" s="257" t="s">
        <v>95</v>
      </c>
      <c r="AY171" s="18" t="s">
        <v>169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95</v>
      </c>
      <c r="BK171" s="258">
        <f>ROUND(I171*H171,2)</f>
        <v>0</v>
      </c>
      <c r="BL171" s="18" t="s">
        <v>177</v>
      </c>
      <c r="BM171" s="257" t="s">
        <v>292</v>
      </c>
    </row>
    <row r="172" spans="1:51" s="13" customFormat="1" ht="12">
      <c r="A172" s="13"/>
      <c r="B172" s="259"/>
      <c r="C172" s="260"/>
      <c r="D172" s="261" t="s">
        <v>179</v>
      </c>
      <c r="E172" s="262" t="s">
        <v>1</v>
      </c>
      <c r="F172" s="263" t="s">
        <v>180</v>
      </c>
      <c r="G172" s="260"/>
      <c r="H172" s="262" t="s">
        <v>1</v>
      </c>
      <c r="I172" s="264"/>
      <c r="J172" s="260"/>
      <c r="K172" s="260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179</v>
      </c>
      <c r="AU172" s="269" t="s">
        <v>95</v>
      </c>
      <c r="AV172" s="13" t="s">
        <v>89</v>
      </c>
      <c r="AW172" s="13" t="s">
        <v>35</v>
      </c>
      <c r="AX172" s="13" t="s">
        <v>82</v>
      </c>
      <c r="AY172" s="269" t="s">
        <v>169</v>
      </c>
    </row>
    <row r="173" spans="1:51" s="13" customFormat="1" ht="12">
      <c r="A173" s="13"/>
      <c r="B173" s="259"/>
      <c r="C173" s="260"/>
      <c r="D173" s="261" t="s">
        <v>179</v>
      </c>
      <c r="E173" s="262" t="s">
        <v>1</v>
      </c>
      <c r="F173" s="263" t="s">
        <v>284</v>
      </c>
      <c r="G173" s="260"/>
      <c r="H173" s="262" t="s">
        <v>1</v>
      </c>
      <c r="I173" s="264"/>
      <c r="J173" s="260"/>
      <c r="K173" s="260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179</v>
      </c>
      <c r="AU173" s="269" t="s">
        <v>95</v>
      </c>
      <c r="AV173" s="13" t="s">
        <v>89</v>
      </c>
      <c r="AW173" s="13" t="s">
        <v>35</v>
      </c>
      <c r="AX173" s="13" t="s">
        <v>82</v>
      </c>
      <c r="AY173" s="269" t="s">
        <v>169</v>
      </c>
    </row>
    <row r="174" spans="1:51" s="14" customFormat="1" ht="12">
      <c r="A174" s="14"/>
      <c r="B174" s="270"/>
      <c r="C174" s="271"/>
      <c r="D174" s="261" t="s">
        <v>179</v>
      </c>
      <c r="E174" s="272" t="s">
        <v>1</v>
      </c>
      <c r="F174" s="273" t="s">
        <v>285</v>
      </c>
      <c r="G174" s="271"/>
      <c r="H174" s="274">
        <v>145.125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179</v>
      </c>
      <c r="AU174" s="280" t="s">
        <v>95</v>
      </c>
      <c r="AV174" s="14" t="s">
        <v>95</v>
      </c>
      <c r="AW174" s="14" t="s">
        <v>35</v>
      </c>
      <c r="AX174" s="14" t="s">
        <v>82</v>
      </c>
      <c r="AY174" s="280" t="s">
        <v>169</v>
      </c>
    </row>
    <row r="175" spans="1:51" s="13" customFormat="1" ht="12">
      <c r="A175" s="13"/>
      <c r="B175" s="259"/>
      <c r="C175" s="260"/>
      <c r="D175" s="261" t="s">
        <v>179</v>
      </c>
      <c r="E175" s="262" t="s">
        <v>1</v>
      </c>
      <c r="F175" s="263" t="s">
        <v>286</v>
      </c>
      <c r="G175" s="260"/>
      <c r="H175" s="262" t="s">
        <v>1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179</v>
      </c>
      <c r="AU175" s="269" t="s">
        <v>95</v>
      </c>
      <c r="AV175" s="13" t="s">
        <v>89</v>
      </c>
      <c r="AW175" s="13" t="s">
        <v>35</v>
      </c>
      <c r="AX175" s="13" t="s">
        <v>82</v>
      </c>
      <c r="AY175" s="269" t="s">
        <v>169</v>
      </c>
    </row>
    <row r="176" spans="1:51" s="14" customFormat="1" ht="12">
      <c r="A176" s="14"/>
      <c r="B176" s="270"/>
      <c r="C176" s="271"/>
      <c r="D176" s="261" t="s">
        <v>179</v>
      </c>
      <c r="E176" s="272" t="s">
        <v>1</v>
      </c>
      <c r="F176" s="273" t="s">
        <v>287</v>
      </c>
      <c r="G176" s="271"/>
      <c r="H176" s="274">
        <v>277.812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179</v>
      </c>
      <c r="AU176" s="280" t="s">
        <v>95</v>
      </c>
      <c r="AV176" s="14" t="s">
        <v>95</v>
      </c>
      <c r="AW176" s="14" t="s">
        <v>35</v>
      </c>
      <c r="AX176" s="14" t="s">
        <v>82</v>
      </c>
      <c r="AY176" s="280" t="s">
        <v>169</v>
      </c>
    </row>
    <row r="177" spans="1:51" s="15" customFormat="1" ht="12">
      <c r="A177" s="15"/>
      <c r="B177" s="281"/>
      <c r="C177" s="282"/>
      <c r="D177" s="261" t="s">
        <v>179</v>
      </c>
      <c r="E177" s="283" t="s">
        <v>1</v>
      </c>
      <c r="F177" s="284" t="s">
        <v>183</v>
      </c>
      <c r="G177" s="282"/>
      <c r="H177" s="285">
        <v>422.937</v>
      </c>
      <c r="I177" s="286"/>
      <c r="J177" s="282"/>
      <c r="K177" s="282"/>
      <c r="L177" s="287"/>
      <c r="M177" s="288"/>
      <c r="N177" s="289"/>
      <c r="O177" s="289"/>
      <c r="P177" s="289"/>
      <c r="Q177" s="289"/>
      <c r="R177" s="289"/>
      <c r="S177" s="289"/>
      <c r="T177" s="29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1" t="s">
        <v>179</v>
      </c>
      <c r="AU177" s="291" t="s">
        <v>95</v>
      </c>
      <c r="AV177" s="15" t="s">
        <v>177</v>
      </c>
      <c r="AW177" s="15" t="s">
        <v>35</v>
      </c>
      <c r="AX177" s="15" t="s">
        <v>89</v>
      </c>
      <c r="AY177" s="291" t="s">
        <v>169</v>
      </c>
    </row>
    <row r="178" spans="1:65" s="2" customFormat="1" ht="33" customHeight="1">
      <c r="A178" s="39"/>
      <c r="B178" s="40"/>
      <c r="C178" s="246" t="s">
        <v>201</v>
      </c>
      <c r="D178" s="246" t="s">
        <v>172</v>
      </c>
      <c r="E178" s="247" t="s">
        <v>293</v>
      </c>
      <c r="F178" s="248" t="s">
        <v>294</v>
      </c>
      <c r="G178" s="249" t="s">
        <v>191</v>
      </c>
      <c r="H178" s="250">
        <v>422.937</v>
      </c>
      <c r="I178" s="251"/>
      <c r="J178" s="252">
        <f>ROUND(I178*H178,2)</f>
        <v>0</v>
      </c>
      <c r="K178" s="248" t="s">
        <v>176</v>
      </c>
      <c r="L178" s="45"/>
      <c r="M178" s="253" t="s">
        <v>1</v>
      </c>
      <c r="N178" s="254" t="s">
        <v>48</v>
      </c>
      <c r="O178" s="92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7" t="s">
        <v>177</v>
      </c>
      <c r="AT178" s="257" t="s">
        <v>172</v>
      </c>
      <c r="AU178" s="257" t="s">
        <v>95</v>
      </c>
      <c r="AY178" s="18" t="s">
        <v>169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8" t="s">
        <v>95</v>
      </c>
      <c r="BK178" s="258">
        <f>ROUND(I178*H178,2)</f>
        <v>0</v>
      </c>
      <c r="BL178" s="18" t="s">
        <v>177</v>
      </c>
      <c r="BM178" s="257" t="s">
        <v>295</v>
      </c>
    </row>
    <row r="179" spans="1:51" s="13" customFormat="1" ht="12">
      <c r="A179" s="13"/>
      <c r="B179" s="259"/>
      <c r="C179" s="260"/>
      <c r="D179" s="261" t="s">
        <v>179</v>
      </c>
      <c r="E179" s="262" t="s">
        <v>1</v>
      </c>
      <c r="F179" s="263" t="s">
        <v>180</v>
      </c>
      <c r="G179" s="260"/>
      <c r="H179" s="262" t="s">
        <v>1</v>
      </c>
      <c r="I179" s="264"/>
      <c r="J179" s="260"/>
      <c r="K179" s="260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179</v>
      </c>
      <c r="AU179" s="269" t="s">
        <v>95</v>
      </c>
      <c r="AV179" s="13" t="s">
        <v>89</v>
      </c>
      <c r="AW179" s="13" t="s">
        <v>35</v>
      </c>
      <c r="AX179" s="13" t="s">
        <v>82</v>
      </c>
      <c r="AY179" s="269" t="s">
        <v>169</v>
      </c>
    </row>
    <row r="180" spans="1:51" s="13" customFormat="1" ht="12">
      <c r="A180" s="13"/>
      <c r="B180" s="259"/>
      <c r="C180" s="260"/>
      <c r="D180" s="261" t="s">
        <v>179</v>
      </c>
      <c r="E180" s="262" t="s">
        <v>1</v>
      </c>
      <c r="F180" s="263" t="s">
        <v>284</v>
      </c>
      <c r="G180" s="260"/>
      <c r="H180" s="262" t="s">
        <v>1</v>
      </c>
      <c r="I180" s="264"/>
      <c r="J180" s="260"/>
      <c r="K180" s="260"/>
      <c r="L180" s="265"/>
      <c r="M180" s="266"/>
      <c r="N180" s="267"/>
      <c r="O180" s="267"/>
      <c r="P180" s="267"/>
      <c r="Q180" s="267"/>
      <c r="R180" s="267"/>
      <c r="S180" s="267"/>
      <c r="T180" s="26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9" t="s">
        <v>179</v>
      </c>
      <c r="AU180" s="269" t="s">
        <v>95</v>
      </c>
      <c r="AV180" s="13" t="s">
        <v>89</v>
      </c>
      <c r="AW180" s="13" t="s">
        <v>35</v>
      </c>
      <c r="AX180" s="13" t="s">
        <v>82</v>
      </c>
      <c r="AY180" s="269" t="s">
        <v>169</v>
      </c>
    </row>
    <row r="181" spans="1:51" s="14" customFormat="1" ht="12">
      <c r="A181" s="14"/>
      <c r="B181" s="270"/>
      <c r="C181" s="271"/>
      <c r="D181" s="261" t="s">
        <v>179</v>
      </c>
      <c r="E181" s="272" t="s">
        <v>1</v>
      </c>
      <c r="F181" s="273" t="s">
        <v>285</v>
      </c>
      <c r="G181" s="271"/>
      <c r="H181" s="274">
        <v>145.125</v>
      </c>
      <c r="I181" s="275"/>
      <c r="J181" s="271"/>
      <c r="K181" s="271"/>
      <c r="L181" s="276"/>
      <c r="M181" s="277"/>
      <c r="N181" s="278"/>
      <c r="O181" s="278"/>
      <c r="P181" s="278"/>
      <c r="Q181" s="278"/>
      <c r="R181" s="278"/>
      <c r="S181" s="278"/>
      <c r="T181" s="27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0" t="s">
        <v>179</v>
      </c>
      <c r="AU181" s="280" t="s">
        <v>95</v>
      </c>
      <c r="AV181" s="14" t="s">
        <v>95</v>
      </c>
      <c r="AW181" s="14" t="s">
        <v>35</v>
      </c>
      <c r="AX181" s="14" t="s">
        <v>82</v>
      </c>
      <c r="AY181" s="280" t="s">
        <v>169</v>
      </c>
    </row>
    <row r="182" spans="1:51" s="13" customFormat="1" ht="12">
      <c r="A182" s="13"/>
      <c r="B182" s="259"/>
      <c r="C182" s="260"/>
      <c r="D182" s="261" t="s">
        <v>179</v>
      </c>
      <c r="E182" s="262" t="s">
        <v>1</v>
      </c>
      <c r="F182" s="263" t="s">
        <v>286</v>
      </c>
      <c r="G182" s="260"/>
      <c r="H182" s="262" t="s">
        <v>1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179</v>
      </c>
      <c r="AU182" s="269" t="s">
        <v>95</v>
      </c>
      <c r="AV182" s="13" t="s">
        <v>89</v>
      </c>
      <c r="AW182" s="13" t="s">
        <v>35</v>
      </c>
      <c r="AX182" s="13" t="s">
        <v>82</v>
      </c>
      <c r="AY182" s="269" t="s">
        <v>169</v>
      </c>
    </row>
    <row r="183" spans="1:51" s="14" customFormat="1" ht="12">
      <c r="A183" s="14"/>
      <c r="B183" s="270"/>
      <c r="C183" s="271"/>
      <c r="D183" s="261" t="s">
        <v>179</v>
      </c>
      <c r="E183" s="272" t="s">
        <v>1</v>
      </c>
      <c r="F183" s="273" t="s">
        <v>287</v>
      </c>
      <c r="G183" s="271"/>
      <c r="H183" s="274">
        <v>277.812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179</v>
      </c>
      <c r="AU183" s="280" t="s">
        <v>95</v>
      </c>
      <c r="AV183" s="14" t="s">
        <v>95</v>
      </c>
      <c r="AW183" s="14" t="s">
        <v>35</v>
      </c>
      <c r="AX183" s="14" t="s">
        <v>82</v>
      </c>
      <c r="AY183" s="280" t="s">
        <v>169</v>
      </c>
    </row>
    <row r="184" spans="1:51" s="15" customFormat="1" ht="12">
      <c r="A184" s="15"/>
      <c r="B184" s="281"/>
      <c r="C184" s="282"/>
      <c r="D184" s="261" t="s">
        <v>179</v>
      </c>
      <c r="E184" s="283" t="s">
        <v>1</v>
      </c>
      <c r="F184" s="284" t="s">
        <v>183</v>
      </c>
      <c r="G184" s="282"/>
      <c r="H184" s="285">
        <v>422.937</v>
      </c>
      <c r="I184" s="286"/>
      <c r="J184" s="282"/>
      <c r="K184" s="282"/>
      <c r="L184" s="287"/>
      <c r="M184" s="288"/>
      <c r="N184" s="289"/>
      <c r="O184" s="289"/>
      <c r="P184" s="289"/>
      <c r="Q184" s="289"/>
      <c r="R184" s="289"/>
      <c r="S184" s="289"/>
      <c r="T184" s="29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1" t="s">
        <v>179</v>
      </c>
      <c r="AU184" s="291" t="s">
        <v>95</v>
      </c>
      <c r="AV184" s="15" t="s">
        <v>177</v>
      </c>
      <c r="AW184" s="15" t="s">
        <v>35</v>
      </c>
      <c r="AX184" s="15" t="s">
        <v>89</v>
      </c>
      <c r="AY184" s="291" t="s">
        <v>169</v>
      </c>
    </row>
    <row r="185" spans="1:65" s="2" customFormat="1" ht="33" customHeight="1">
      <c r="A185" s="39"/>
      <c r="B185" s="40"/>
      <c r="C185" s="246" t="s">
        <v>206</v>
      </c>
      <c r="D185" s="246" t="s">
        <v>172</v>
      </c>
      <c r="E185" s="247" t="s">
        <v>296</v>
      </c>
      <c r="F185" s="248" t="s">
        <v>297</v>
      </c>
      <c r="G185" s="249" t="s">
        <v>191</v>
      </c>
      <c r="H185" s="250">
        <v>220</v>
      </c>
      <c r="I185" s="251"/>
      <c r="J185" s="252">
        <f>ROUND(I185*H185,2)</f>
        <v>0</v>
      </c>
      <c r="K185" s="248" t="s">
        <v>176</v>
      </c>
      <c r="L185" s="45"/>
      <c r="M185" s="253" t="s">
        <v>1</v>
      </c>
      <c r="N185" s="254" t="s">
        <v>48</v>
      </c>
      <c r="O185" s="92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7" t="s">
        <v>177</v>
      </c>
      <c r="AT185" s="257" t="s">
        <v>172</v>
      </c>
      <c r="AU185" s="257" t="s">
        <v>95</v>
      </c>
      <c r="AY185" s="18" t="s">
        <v>169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8" t="s">
        <v>95</v>
      </c>
      <c r="BK185" s="258">
        <f>ROUND(I185*H185,2)</f>
        <v>0</v>
      </c>
      <c r="BL185" s="18" t="s">
        <v>177</v>
      </c>
      <c r="BM185" s="257" t="s">
        <v>298</v>
      </c>
    </row>
    <row r="186" spans="1:51" s="13" customFormat="1" ht="12">
      <c r="A186" s="13"/>
      <c r="B186" s="259"/>
      <c r="C186" s="260"/>
      <c r="D186" s="261" t="s">
        <v>179</v>
      </c>
      <c r="E186" s="262" t="s">
        <v>1</v>
      </c>
      <c r="F186" s="263" t="s">
        <v>180</v>
      </c>
      <c r="G186" s="260"/>
      <c r="H186" s="262" t="s">
        <v>1</v>
      </c>
      <c r="I186" s="264"/>
      <c r="J186" s="260"/>
      <c r="K186" s="260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179</v>
      </c>
      <c r="AU186" s="269" t="s">
        <v>95</v>
      </c>
      <c r="AV186" s="13" t="s">
        <v>89</v>
      </c>
      <c r="AW186" s="13" t="s">
        <v>35</v>
      </c>
      <c r="AX186" s="13" t="s">
        <v>82</v>
      </c>
      <c r="AY186" s="269" t="s">
        <v>169</v>
      </c>
    </row>
    <row r="187" spans="1:51" s="13" customFormat="1" ht="12">
      <c r="A187" s="13"/>
      <c r="B187" s="259"/>
      <c r="C187" s="260"/>
      <c r="D187" s="261" t="s">
        <v>179</v>
      </c>
      <c r="E187" s="262" t="s">
        <v>1</v>
      </c>
      <c r="F187" s="263" t="s">
        <v>288</v>
      </c>
      <c r="G187" s="260"/>
      <c r="H187" s="262" t="s">
        <v>1</v>
      </c>
      <c r="I187" s="264"/>
      <c r="J187" s="260"/>
      <c r="K187" s="260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179</v>
      </c>
      <c r="AU187" s="269" t="s">
        <v>95</v>
      </c>
      <c r="AV187" s="13" t="s">
        <v>89</v>
      </c>
      <c r="AW187" s="13" t="s">
        <v>35</v>
      </c>
      <c r="AX187" s="13" t="s">
        <v>82</v>
      </c>
      <c r="AY187" s="269" t="s">
        <v>169</v>
      </c>
    </row>
    <row r="188" spans="1:51" s="14" customFormat="1" ht="12">
      <c r="A188" s="14"/>
      <c r="B188" s="270"/>
      <c r="C188" s="271"/>
      <c r="D188" s="261" t="s">
        <v>179</v>
      </c>
      <c r="E188" s="272" t="s">
        <v>1</v>
      </c>
      <c r="F188" s="273" t="s">
        <v>299</v>
      </c>
      <c r="G188" s="271"/>
      <c r="H188" s="274">
        <v>220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179</v>
      </c>
      <c r="AU188" s="280" t="s">
        <v>95</v>
      </c>
      <c r="AV188" s="14" t="s">
        <v>95</v>
      </c>
      <c r="AW188" s="14" t="s">
        <v>35</v>
      </c>
      <c r="AX188" s="14" t="s">
        <v>82</v>
      </c>
      <c r="AY188" s="280" t="s">
        <v>169</v>
      </c>
    </row>
    <row r="189" spans="1:51" s="15" customFormat="1" ht="12">
      <c r="A189" s="15"/>
      <c r="B189" s="281"/>
      <c r="C189" s="282"/>
      <c r="D189" s="261" t="s">
        <v>179</v>
      </c>
      <c r="E189" s="283" t="s">
        <v>217</v>
      </c>
      <c r="F189" s="284" t="s">
        <v>183</v>
      </c>
      <c r="G189" s="282"/>
      <c r="H189" s="285">
        <v>220</v>
      </c>
      <c r="I189" s="286"/>
      <c r="J189" s="282"/>
      <c r="K189" s="282"/>
      <c r="L189" s="287"/>
      <c r="M189" s="288"/>
      <c r="N189" s="289"/>
      <c r="O189" s="289"/>
      <c r="P189" s="289"/>
      <c r="Q189" s="289"/>
      <c r="R189" s="289"/>
      <c r="S189" s="289"/>
      <c r="T189" s="290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1" t="s">
        <v>179</v>
      </c>
      <c r="AU189" s="291" t="s">
        <v>95</v>
      </c>
      <c r="AV189" s="15" t="s">
        <v>177</v>
      </c>
      <c r="AW189" s="15" t="s">
        <v>35</v>
      </c>
      <c r="AX189" s="15" t="s">
        <v>89</v>
      </c>
      <c r="AY189" s="291" t="s">
        <v>169</v>
      </c>
    </row>
    <row r="190" spans="1:65" s="2" customFormat="1" ht="55.5" customHeight="1">
      <c r="A190" s="39"/>
      <c r="B190" s="40"/>
      <c r="C190" s="246" t="s">
        <v>300</v>
      </c>
      <c r="D190" s="246" t="s">
        <v>172</v>
      </c>
      <c r="E190" s="247" t="s">
        <v>301</v>
      </c>
      <c r="F190" s="248" t="s">
        <v>302</v>
      </c>
      <c r="G190" s="249" t="s">
        <v>191</v>
      </c>
      <c r="H190" s="250">
        <v>202.937</v>
      </c>
      <c r="I190" s="251"/>
      <c r="J190" s="252">
        <f>ROUND(I190*H190,2)</f>
        <v>0</v>
      </c>
      <c r="K190" s="248" t="s">
        <v>176</v>
      </c>
      <c r="L190" s="45"/>
      <c r="M190" s="253" t="s">
        <v>1</v>
      </c>
      <c r="N190" s="254" t="s">
        <v>48</v>
      </c>
      <c r="O190" s="92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7" t="s">
        <v>177</v>
      </c>
      <c r="AT190" s="257" t="s">
        <v>172</v>
      </c>
      <c r="AU190" s="257" t="s">
        <v>95</v>
      </c>
      <c r="AY190" s="18" t="s">
        <v>169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8" t="s">
        <v>95</v>
      </c>
      <c r="BK190" s="258">
        <f>ROUND(I190*H190,2)</f>
        <v>0</v>
      </c>
      <c r="BL190" s="18" t="s">
        <v>177</v>
      </c>
      <c r="BM190" s="257" t="s">
        <v>303</v>
      </c>
    </row>
    <row r="191" spans="1:51" s="13" customFormat="1" ht="12">
      <c r="A191" s="13"/>
      <c r="B191" s="259"/>
      <c r="C191" s="260"/>
      <c r="D191" s="261" t="s">
        <v>179</v>
      </c>
      <c r="E191" s="262" t="s">
        <v>1</v>
      </c>
      <c r="F191" s="263" t="s">
        <v>180</v>
      </c>
      <c r="G191" s="260"/>
      <c r="H191" s="262" t="s">
        <v>1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179</v>
      </c>
      <c r="AU191" s="269" t="s">
        <v>95</v>
      </c>
      <c r="AV191" s="13" t="s">
        <v>89</v>
      </c>
      <c r="AW191" s="13" t="s">
        <v>35</v>
      </c>
      <c r="AX191" s="13" t="s">
        <v>82</v>
      </c>
      <c r="AY191" s="269" t="s">
        <v>169</v>
      </c>
    </row>
    <row r="192" spans="1:51" s="13" customFormat="1" ht="12">
      <c r="A192" s="13"/>
      <c r="B192" s="259"/>
      <c r="C192" s="260"/>
      <c r="D192" s="261" t="s">
        <v>179</v>
      </c>
      <c r="E192" s="262" t="s">
        <v>1</v>
      </c>
      <c r="F192" s="263" t="s">
        <v>284</v>
      </c>
      <c r="G192" s="260"/>
      <c r="H192" s="262" t="s">
        <v>1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179</v>
      </c>
      <c r="AU192" s="269" t="s">
        <v>95</v>
      </c>
      <c r="AV192" s="13" t="s">
        <v>89</v>
      </c>
      <c r="AW192" s="13" t="s">
        <v>35</v>
      </c>
      <c r="AX192" s="13" t="s">
        <v>82</v>
      </c>
      <c r="AY192" s="269" t="s">
        <v>169</v>
      </c>
    </row>
    <row r="193" spans="1:51" s="14" customFormat="1" ht="12">
      <c r="A193" s="14"/>
      <c r="B193" s="270"/>
      <c r="C193" s="271"/>
      <c r="D193" s="261" t="s">
        <v>179</v>
      </c>
      <c r="E193" s="272" t="s">
        <v>1</v>
      </c>
      <c r="F193" s="273" t="s">
        <v>285</v>
      </c>
      <c r="G193" s="271"/>
      <c r="H193" s="274">
        <v>145.125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179</v>
      </c>
      <c r="AU193" s="280" t="s">
        <v>95</v>
      </c>
      <c r="AV193" s="14" t="s">
        <v>95</v>
      </c>
      <c r="AW193" s="14" t="s">
        <v>35</v>
      </c>
      <c r="AX193" s="14" t="s">
        <v>82</v>
      </c>
      <c r="AY193" s="280" t="s">
        <v>169</v>
      </c>
    </row>
    <row r="194" spans="1:51" s="13" customFormat="1" ht="12">
      <c r="A194" s="13"/>
      <c r="B194" s="259"/>
      <c r="C194" s="260"/>
      <c r="D194" s="261" t="s">
        <v>179</v>
      </c>
      <c r="E194" s="262" t="s">
        <v>1</v>
      </c>
      <c r="F194" s="263" t="s">
        <v>286</v>
      </c>
      <c r="G194" s="260"/>
      <c r="H194" s="262" t="s">
        <v>1</v>
      </c>
      <c r="I194" s="264"/>
      <c r="J194" s="260"/>
      <c r="K194" s="260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179</v>
      </c>
      <c r="AU194" s="269" t="s">
        <v>95</v>
      </c>
      <c r="AV194" s="13" t="s">
        <v>89</v>
      </c>
      <c r="AW194" s="13" t="s">
        <v>35</v>
      </c>
      <c r="AX194" s="13" t="s">
        <v>82</v>
      </c>
      <c r="AY194" s="269" t="s">
        <v>169</v>
      </c>
    </row>
    <row r="195" spans="1:51" s="14" customFormat="1" ht="12">
      <c r="A195" s="14"/>
      <c r="B195" s="270"/>
      <c r="C195" s="271"/>
      <c r="D195" s="261" t="s">
        <v>179</v>
      </c>
      <c r="E195" s="272" t="s">
        <v>1</v>
      </c>
      <c r="F195" s="273" t="s">
        <v>287</v>
      </c>
      <c r="G195" s="271"/>
      <c r="H195" s="274">
        <v>277.812</v>
      </c>
      <c r="I195" s="275"/>
      <c r="J195" s="271"/>
      <c r="K195" s="271"/>
      <c r="L195" s="276"/>
      <c r="M195" s="277"/>
      <c r="N195" s="278"/>
      <c r="O195" s="278"/>
      <c r="P195" s="278"/>
      <c r="Q195" s="278"/>
      <c r="R195" s="278"/>
      <c r="S195" s="278"/>
      <c r="T195" s="27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80" t="s">
        <v>179</v>
      </c>
      <c r="AU195" s="280" t="s">
        <v>95</v>
      </c>
      <c r="AV195" s="14" t="s">
        <v>95</v>
      </c>
      <c r="AW195" s="14" t="s">
        <v>35</v>
      </c>
      <c r="AX195" s="14" t="s">
        <v>82</v>
      </c>
      <c r="AY195" s="280" t="s">
        <v>169</v>
      </c>
    </row>
    <row r="196" spans="1:51" s="13" customFormat="1" ht="12">
      <c r="A196" s="13"/>
      <c r="B196" s="259"/>
      <c r="C196" s="260"/>
      <c r="D196" s="261" t="s">
        <v>179</v>
      </c>
      <c r="E196" s="262" t="s">
        <v>1</v>
      </c>
      <c r="F196" s="263" t="s">
        <v>304</v>
      </c>
      <c r="G196" s="260"/>
      <c r="H196" s="262" t="s">
        <v>1</v>
      </c>
      <c r="I196" s="264"/>
      <c r="J196" s="260"/>
      <c r="K196" s="260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179</v>
      </c>
      <c r="AU196" s="269" t="s">
        <v>95</v>
      </c>
      <c r="AV196" s="13" t="s">
        <v>89</v>
      </c>
      <c r="AW196" s="13" t="s">
        <v>35</v>
      </c>
      <c r="AX196" s="13" t="s">
        <v>82</v>
      </c>
      <c r="AY196" s="269" t="s">
        <v>169</v>
      </c>
    </row>
    <row r="197" spans="1:51" s="14" customFormat="1" ht="12">
      <c r="A197" s="14"/>
      <c r="B197" s="270"/>
      <c r="C197" s="271"/>
      <c r="D197" s="261" t="s">
        <v>179</v>
      </c>
      <c r="E197" s="272" t="s">
        <v>1</v>
      </c>
      <c r="F197" s="273" t="s">
        <v>305</v>
      </c>
      <c r="G197" s="271"/>
      <c r="H197" s="274">
        <v>-220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179</v>
      </c>
      <c r="AU197" s="280" t="s">
        <v>95</v>
      </c>
      <c r="AV197" s="14" t="s">
        <v>95</v>
      </c>
      <c r="AW197" s="14" t="s">
        <v>35</v>
      </c>
      <c r="AX197" s="14" t="s">
        <v>82</v>
      </c>
      <c r="AY197" s="280" t="s">
        <v>169</v>
      </c>
    </row>
    <row r="198" spans="1:51" s="15" customFormat="1" ht="12">
      <c r="A198" s="15"/>
      <c r="B198" s="281"/>
      <c r="C198" s="282"/>
      <c r="D198" s="261" t="s">
        <v>179</v>
      </c>
      <c r="E198" s="283" t="s">
        <v>1</v>
      </c>
      <c r="F198" s="284" t="s">
        <v>183</v>
      </c>
      <c r="G198" s="282"/>
      <c r="H198" s="285">
        <v>202.937</v>
      </c>
      <c r="I198" s="286"/>
      <c r="J198" s="282"/>
      <c r="K198" s="282"/>
      <c r="L198" s="287"/>
      <c r="M198" s="288"/>
      <c r="N198" s="289"/>
      <c r="O198" s="289"/>
      <c r="P198" s="289"/>
      <c r="Q198" s="289"/>
      <c r="R198" s="289"/>
      <c r="S198" s="289"/>
      <c r="T198" s="29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1" t="s">
        <v>179</v>
      </c>
      <c r="AU198" s="291" t="s">
        <v>95</v>
      </c>
      <c r="AV198" s="15" t="s">
        <v>177</v>
      </c>
      <c r="AW198" s="15" t="s">
        <v>35</v>
      </c>
      <c r="AX198" s="15" t="s">
        <v>89</v>
      </c>
      <c r="AY198" s="291" t="s">
        <v>169</v>
      </c>
    </row>
    <row r="199" spans="1:65" s="2" customFormat="1" ht="55.5" customHeight="1">
      <c r="A199" s="39"/>
      <c r="B199" s="40"/>
      <c r="C199" s="246" t="s">
        <v>306</v>
      </c>
      <c r="D199" s="246" t="s">
        <v>172</v>
      </c>
      <c r="E199" s="247" t="s">
        <v>307</v>
      </c>
      <c r="F199" s="248" t="s">
        <v>308</v>
      </c>
      <c r="G199" s="249" t="s">
        <v>191</v>
      </c>
      <c r="H199" s="250">
        <v>1826.433</v>
      </c>
      <c r="I199" s="251"/>
      <c r="J199" s="252">
        <f>ROUND(I199*H199,2)</f>
        <v>0</v>
      </c>
      <c r="K199" s="248" t="s">
        <v>176</v>
      </c>
      <c r="L199" s="45"/>
      <c r="M199" s="253" t="s">
        <v>1</v>
      </c>
      <c r="N199" s="254" t="s">
        <v>48</v>
      </c>
      <c r="O199" s="92"/>
      <c r="P199" s="255">
        <f>O199*H199</f>
        <v>0</v>
      </c>
      <c r="Q199" s="255">
        <v>0</v>
      </c>
      <c r="R199" s="255">
        <f>Q199*H199</f>
        <v>0</v>
      </c>
      <c r="S199" s="255">
        <v>0</v>
      </c>
      <c r="T199" s="25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7" t="s">
        <v>177</v>
      </c>
      <c r="AT199" s="257" t="s">
        <v>172</v>
      </c>
      <c r="AU199" s="257" t="s">
        <v>95</v>
      </c>
      <c r="AY199" s="18" t="s">
        <v>169</v>
      </c>
      <c r="BE199" s="258">
        <f>IF(N199="základní",J199,0)</f>
        <v>0</v>
      </c>
      <c r="BF199" s="258">
        <f>IF(N199="snížená",J199,0)</f>
        <v>0</v>
      </c>
      <c r="BG199" s="258">
        <f>IF(N199="zákl. přenesená",J199,0)</f>
        <v>0</v>
      </c>
      <c r="BH199" s="258">
        <f>IF(N199="sníž. přenesená",J199,0)</f>
        <v>0</v>
      </c>
      <c r="BI199" s="258">
        <f>IF(N199="nulová",J199,0)</f>
        <v>0</v>
      </c>
      <c r="BJ199" s="18" t="s">
        <v>95</v>
      </c>
      <c r="BK199" s="258">
        <f>ROUND(I199*H199,2)</f>
        <v>0</v>
      </c>
      <c r="BL199" s="18" t="s">
        <v>177</v>
      </c>
      <c r="BM199" s="257" t="s">
        <v>309</v>
      </c>
    </row>
    <row r="200" spans="1:51" s="13" customFormat="1" ht="12">
      <c r="A200" s="13"/>
      <c r="B200" s="259"/>
      <c r="C200" s="260"/>
      <c r="D200" s="261" t="s">
        <v>179</v>
      </c>
      <c r="E200" s="262" t="s">
        <v>1</v>
      </c>
      <c r="F200" s="263" t="s">
        <v>180</v>
      </c>
      <c r="G200" s="260"/>
      <c r="H200" s="262" t="s">
        <v>1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9" t="s">
        <v>179</v>
      </c>
      <c r="AU200" s="269" t="s">
        <v>95</v>
      </c>
      <c r="AV200" s="13" t="s">
        <v>89</v>
      </c>
      <c r="AW200" s="13" t="s">
        <v>35</v>
      </c>
      <c r="AX200" s="13" t="s">
        <v>82</v>
      </c>
      <c r="AY200" s="269" t="s">
        <v>169</v>
      </c>
    </row>
    <row r="201" spans="1:51" s="13" customFormat="1" ht="12">
      <c r="A201" s="13"/>
      <c r="B201" s="259"/>
      <c r="C201" s="260"/>
      <c r="D201" s="261" t="s">
        <v>179</v>
      </c>
      <c r="E201" s="262" t="s">
        <v>1</v>
      </c>
      <c r="F201" s="263" t="s">
        <v>284</v>
      </c>
      <c r="G201" s="260"/>
      <c r="H201" s="262" t="s">
        <v>1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179</v>
      </c>
      <c r="AU201" s="269" t="s">
        <v>95</v>
      </c>
      <c r="AV201" s="13" t="s">
        <v>89</v>
      </c>
      <c r="AW201" s="13" t="s">
        <v>35</v>
      </c>
      <c r="AX201" s="13" t="s">
        <v>82</v>
      </c>
      <c r="AY201" s="269" t="s">
        <v>169</v>
      </c>
    </row>
    <row r="202" spans="1:51" s="14" customFormat="1" ht="12">
      <c r="A202" s="14"/>
      <c r="B202" s="270"/>
      <c r="C202" s="271"/>
      <c r="D202" s="261" t="s">
        <v>179</v>
      </c>
      <c r="E202" s="272" t="s">
        <v>1</v>
      </c>
      <c r="F202" s="273" t="s">
        <v>285</v>
      </c>
      <c r="G202" s="271"/>
      <c r="H202" s="274">
        <v>145.125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179</v>
      </c>
      <c r="AU202" s="280" t="s">
        <v>95</v>
      </c>
      <c r="AV202" s="14" t="s">
        <v>95</v>
      </c>
      <c r="AW202" s="14" t="s">
        <v>35</v>
      </c>
      <c r="AX202" s="14" t="s">
        <v>82</v>
      </c>
      <c r="AY202" s="280" t="s">
        <v>169</v>
      </c>
    </row>
    <row r="203" spans="1:51" s="13" customFormat="1" ht="12">
      <c r="A203" s="13"/>
      <c r="B203" s="259"/>
      <c r="C203" s="260"/>
      <c r="D203" s="261" t="s">
        <v>179</v>
      </c>
      <c r="E203" s="262" t="s">
        <v>1</v>
      </c>
      <c r="F203" s="263" t="s">
        <v>286</v>
      </c>
      <c r="G203" s="260"/>
      <c r="H203" s="262" t="s">
        <v>1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179</v>
      </c>
      <c r="AU203" s="269" t="s">
        <v>95</v>
      </c>
      <c r="AV203" s="13" t="s">
        <v>89</v>
      </c>
      <c r="AW203" s="13" t="s">
        <v>35</v>
      </c>
      <c r="AX203" s="13" t="s">
        <v>82</v>
      </c>
      <c r="AY203" s="269" t="s">
        <v>169</v>
      </c>
    </row>
    <row r="204" spans="1:51" s="14" customFormat="1" ht="12">
      <c r="A204" s="14"/>
      <c r="B204" s="270"/>
      <c r="C204" s="271"/>
      <c r="D204" s="261" t="s">
        <v>179</v>
      </c>
      <c r="E204" s="272" t="s">
        <v>1</v>
      </c>
      <c r="F204" s="273" t="s">
        <v>287</v>
      </c>
      <c r="G204" s="271"/>
      <c r="H204" s="274">
        <v>277.812</v>
      </c>
      <c r="I204" s="275"/>
      <c r="J204" s="271"/>
      <c r="K204" s="271"/>
      <c r="L204" s="276"/>
      <c r="M204" s="277"/>
      <c r="N204" s="278"/>
      <c r="O204" s="278"/>
      <c r="P204" s="278"/>
      <c r="Q204" s="278"/>
      <c r="R204" s="278"/>
      <c r="S204" s="278"/>
      <c r="T204" s="27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0" t="s">
        <v>179</v>
      </c>
      <c r="AU204" s="280" t="s">
        <v>95</v>
      </c>
      <c r="AV204" s="14" t="s">
        <v>95</v>
      </c>
      <c r="AW204" s="14" t="s">
        <v>35</v>
      </c>
      <c r="AX204" s="14" t="s">
        <v>82</v>
      </c>
      <c r="AY204" s="280" t="s">
        <v>169</v>
      </c>
    </row>
    <row r="205" spans="1:51" s="13" customFormat="1" ht="12">
      <c r="A205" s="13"/>
      <c r="B205" s="259"/>
      <c r="C205" s="260"/>
      <c r="D205" s="261" t="s">
        <v>179</v>
      </c>
      <c r="E205" s="262" t="s">
        <v>1</v>
      </c>
      <c r="F205" s="263" t="s">
        <v>304</v>
      </c>
      <c r="G205" s="260"/>
      <c r="H205" s="262" t="s">
        <v>1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179</v>
      </c>
      <c r="AU205" s="269" t="s">
        <v>95</v>
      </c>
      <c r="AV205" s="13" t="s">
        <v>89</v>
      </c>
      <c r="AW205" s="13" t="s">
        <v>35</v>
      </c>
      <c r="AX205" s="13" t="s">
        <v>82</v>
      </c>
      <c r="AY205" s="269" t="s">
        <v>169</v>
      </c>
    </row>
    <row r="206" spans="1:51" s="14" customFormat="1" ht="12">
      <c r="A206" s="14"/>
      <c r="B206" s="270"/>
      <c r="C206" s="271"/>
      <c r="D206" s="261" t="s">
        <v>179</v>
      </c>
      <c r="E206" s="272" t="s">
        <v>1</v>
      </c>
      <c r="F206" s="273" t="s">
        <v>305</v>
      </c>
      <c r="G206" s="271"/>
      <c r="H206" s="274">
        <v>-220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179</v>
      </c>
      <c r="AU206" s="280" t="s">
        <v>95</v>
      </c>
      <c r="AV206" s="14" t="s">
        <v>95</v>
      </c>
      <c r="AW206" s="14" t="s">
        <v>35</v>
      </c>
      <c r="AX206" s="14" t="s">
        <v>82</v>
      </c>
      <c r="AY206" s="280" t="s">
        <v>169</v>
      </c>
    </row>
    <row r="207" spans="1:51" s="15" customFormat="1" ht="12">
      <c r="A207" s="15"/>
      <c r="B207" s="281"/>
      <c r="C207" s="282"/>
      <c r="D207" s="261" t="s">
        <v>179</v>
      </c>
      <c r="E207" s="283" t="s">
        <v>1</v>
      </c>
      <c r="F207" s="284" t="s">
        <v>183</v>
      </c>
      <c r="G207" s="282"/>
      <c r="H207" s="285">
        <v>202.937</v>
      </c>
      <c r="I207" s="286"/>
      <c r="J207" s="282"/>
      <c r="K207" s="282"/>
      <c r="L207" s="287"/>
      <c r="M207" s="288"/>
      <c r="N207" s="289"/>
      <c r="O207" s="289"/>
      <c r="P207" s="289"/>
      <c r="Q207" s="289"/>
      <c r="R207" s="289"/>
      <c r="S207" s="289"/>
      <c r="T207" s="29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1" t="s">
        <v>179</v>
      </c>
      <c r="AU207" s="291" t="s">
        <v>95</v>
      </c>
      <c r="AV207" s="15" t="s">
        <v>177</v>
      </c>
      <c r="AW207" s="15" t="s">
        <v>35</v>
      </c>
      <c r="AX207" s="15" t="s">
        <v>89</v>
      </c>
      <c r="AY207" s="291" t="s">
        <v>169</v>
      </c>
    </row>
    <row r="208" spans="1:51" s="14" customFormat="1" ht="12">
      <c r="A208" s="14"/>
      <c r="B208" s="270"/>
      <c r="C208" s="271"/>
      <c r="D208" s="261" t="s">
        <v>179</v>
      </c>
      <c r="E208" s="271"/>
      <c r="F208" s="273" t="s">
        <v>310</v>
      </c>
      <c r="G208" s="271"/>
      <c r="H208" s="274">
        <v>1826.433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179</v>
      </c>
      <c r="AU208" s="280" t="s">
        <v>95</v>
      </c>
      <c r="AV208" s="14" t="s">
        <v>95</v>
      </c>
      <c r="AW208" s="14" t="s">
        <v>4</v>
      </c>
      <c r="AX208" s="14" t="s">
        <v>89</v>
      </c>
      <c r="AY208" s="280" t="s">
        <v>169</v>
      </c>
    </row>
    <row r="209" spans="1:65" s="2" customFormat="1" ht="33" customHeight="1">
      <c r="A209" s="39"/>
      <c r="B209" s="40"/>
      <c r="C209" s="246" t="s">
        <v>170</v>
      </c>
      <c r="D209" s="246" t="s">
        <v>172</v>
      </c>
      <c r="E209" s="247" t="s">
        <v>311</v>
      </c>
      <c r="F209" s="248" t="s">
        <v>312</v>
      </c>
      <c r="G209" s="249" t="s">
        <v>199</v>
      </c>
      <c r="H209" s="250">
        <v>365.287</v>
      </c>
      <c r="I209" s="251"/>
      <c r="J209" s="252">
        <f>ROUND(I209*H209,2)</f>
        <v>0</v>
      </c>
      <c r="K209" s="248" t="s">
        <v>176</v>
      </c>
      <c r="L209" s="45"/>
      <c r="M209" s="253" t="s">
        <v>1</v>
      </c>
      <c r="N209" s="254" t="s">
        <v>48</v>
      </c>
      <c r="O209" s="92"/>
      <c r="P209" s="255">
        <f>O209*H209</f>
        <v>0</v>
      </c>
      <c r="Q209" s="255">
        <v>0</v>
      </c>
      <c r="R209" s="255">
        <f>Q209*H209</f>
        <v>0</v>
      </c>
      <c r="S209" s="255">
        <v>0</v>
      </c>
      <c r="T209" s="25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7" t="s">
        <v>177</v>
      </c>
      <c r="AT209" s="257" t="s">
        <v>172</v>
      </c>
      <c r="AU209" s="257" t="s">
        <v>95</v>
      </c>
      <c r="AY209" s="18" t="s">
        <v>169</v>
      </c>
      <c r="BE209" s="258">
        <f>IF(N209="základní",J209,0)</f>
        <v>0</v>
      </c>
      <c r="BF209" s="258">
        <f>IF(N209="snížená",J209,0)</f>
        <v>0</v>
      </c>
      <c r="BG209" s="258">
        <f>IF(N209="zákl. přenesená",J209,0)</f>
        <v>0</v>
      </c>
      <c r="BH209" s="258">
        <f>IF(N209="sníž. přenesená",J209,0)</f>
        <v>0</v>
      </c>
      <c r="BI209" s="258">
        <f>IF(N209="nulová",J209,0)</f>
        <v>0</v>
      </c>
      <c r="BJ209" s="18" t="s">
        <v>95</v>
      </c>
      <c r="BK209" s="258">
        <f>ROUND(I209*H209,2)</f>
        <v>0</v>
      </c>
      <c r="BL209" s="18" t="s">
        <v>177</v>
      </c>
      <c r="BM209" s="257" t="s">
        <v>313</v>
      </c>
    </row>
    <row r="210" spans="1:51" s="14" customFormat="1" ht="12">
      <c r="A210" s="14"/>
      <c r="B210" s="270"/>
      <c r="C210" s="271"/>
      <c r="D210" s="261" t="s">
        <v>179</v>
      </c>
      <c r="E210" s="271"/>
      <c r="F210" s="273" t="s">
        <v>314</v>
      </c>
      <c r="G210" s="271"/>
      <c r="H210" s="274">
        <v>365.287</v>
      </c>
      <c r="I210" s="275"/>
      <c r="J210" s="271"/>
      <c r="K210" s="271"/>
      <c r="L210" s="276"/>
      <c r="M210" s="277"/>
      <c r="N210" s="278"/>
      <c r="O210" s="278"/>
      <c r="P210" s="278"/>
      <c r="Q210" s="278"/>
      <c r="R210" s="278"/>
      <c r="S210" s="278"/>
      <c r="T210" s="27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0" t="s">
        <v>179</v>
      </c>
      <c r="AU210" s="280" t="s">
        <v>95</v>
      </c>
      <c r="AV210" s="14" t="s">
        <v>95</v>
      </c>
      <c r="AW210" s="14" t="s">
        <v>4</v>
      </c>
      <c r="AX210" s="14" t="s">
        <v>89</v>
      </c>
      <c r="AY210" s="280" t="s">
        <v>169</v>
      </c>
    </row>
    <row r="211" spans="1:63" s="12" customFormat="1" ht="22.8" customHeight="1">
      <c r="A211" s="12"/>
      <c r="B211" s="231"/>
      <c r="C211" s="232"/>
      <c r="D211" s="233" t="s">
        <v>81</v>
      </c>
      <c r="E211" s="244" t="s">
        <v>95</v>
      </c>
      <c r="F211" s="244" t="s">
        <v>315</v>
      </c>
      <c r="G211" s="232"/>
      <c r="H211" s="232"/>
      <c r="I211" s="235"/>
      <c r="J211" s="245">
        <f>BK211</f>
        <v>0</v>
      </c>
      <c r="K211" s="232"/>
      <c r="L211" s="236"/>
      <c r="M211" s="237"/>
      <c r="N211" s="238"/>
      <c r="O211" s="238"/>
      <c r="P211" s="239">
        <f>SUM(P212:P290)</f>
        <v>0</v>
      </c>
      <c r="Q211" s="238"/>
      <c r="R211" s="239">
        <f>SUM(R212:R290)</f>
        <v>533.60702015</v>
      </c>
      <c r="S211" s="238"/>
      <c r="T211" s="240">
        <f>SUM(T212:T290)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41" t="s">
        <v>89</v>
      </c>
      <c r="AT211" s="242" t="s">
        <v>81</v>
      </c>
      <c r="AU211" s="242" t="s">
        <v>89</v>
      </c>
      <c r="AY211" s="241" t="s">
        <v>169</v>
      </c>
      <c r="BK211" s="243">
        <f>SUM(BK212:BK290)</f>
        <v>0</v>
      </c>
    </row>
    <row r="212" spans="1:65" s="2" customFormat="1" ht="21.75" customHeight="1">
      <c r="A212" s="39"/>
      <c r="B212" s="40"/>
      <c r="C212" s="246" t="s">
        <v>316</v>
      </c>
      <c r="D212" s="246" t="s">
        <v>172</v>
      </c>
      <c r="E212" s="247" t="s">
        <v>317</v>
      </c>
      <c r="F212" s="248" t="s">
        <v>318</v>
      </c>
      <c r="G212" s="249" t="s">
        <v>191</v>
      </c>
      <c r="H212" s="250">
        <v>13.891</v>
      </c>
      <c r="I212" s="251"/>
      <c r="J212" s="252">
        <f>ROUND(I212*H212,2)</f>
        <v>0</v>
      </c>
      <c r="K212" s="248" t="s">
        <v>176</v>
      </c>
      <c r="L212" s="45"/>
      <c r="M212" s="253" t="s">
        <v>1</v>
      </c>
      <c r="N212" s="254" t="s">
        <v>48</v>
      </c>
      <c r="O212" s="92"/>
      <c r="P212" s="255">
        <f>O212*H212</f>
        <v>0</v>
      </c>
      <c r="Q212" s="255">
        <v>2.25634</v>
      </c>
      <c r="R212" s="255">
        <f>Q212*H212</f>
        <v>31.342818939999997</v>
      </c>
      <c r="S212" s="255">
        <v>0</v>
      </c>
      <c r="T212" s="25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7" t="s">
        <v>177</v>
      </c>
      <c r="AT212" s="257" t="s">
        <v>172</v>
      </c>
      <c r="AU212" s="257" t="s">
        <v>95</v>
      </c>
      <c r="AY212" s="18" t="s">
        <v>169</v>
      </c>
      <c r="BE212" s="258">
        <f>IF(N212="základní",J212,0)</f>
        <v>0</v>
      </c>
      <c r="BF212" s="258">
        <f>IF(N212="snížená",J212,0)</f>
        <v>0</v>
      </c>
      <c r="BG212" s="258">
        <f>IF(N212="zákl. přenesená",J212,0)</f>
        <v>0</v>
      </c>
      <c r="BH212" s="258">
        <f>IF(N212="sníž. přenesená",J212,0)</f>
        <v>0</v>
      </c>
      <c r="BI212" s="258">
        <f>IF(N212="nulová",J212,0)</f>
        <v>0</v>
      </c>
      <c r="BJ212" s="18" t="s">
        <v>95</v>
      </c>
      <c r="BK212" s="258">
        <f>ROUND(I212*H212,2)</f>
        <v>0</v>
      </c>
      <c r="BL212" s="18" t="s">
        <v>177</v>
      </c>
      <c r="BM212" s="257" t="s">
        <v>319</v>
      </c>
    </row>
    <row r="213" spans="1:51" s="13" customFormat="1" ht="12">
      <c r="A213" s="13"/>
      <c r="B213" s="259"/>
      <c r="C213" s="260"/>
      <c r="D213" s="261" t="s">
        <v>179</v>
      </c>
      <c r="E213" s="262" t="s">
        <v>1</v>
      </c>
      <c r="F213" s="263" t="s">
        <v>180</v>
      </c>
      <c r="G213" s="260"/>
      <c r="H213" s="262" t="s">
        <v>1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179</v>
      </c>
      <c r="AU213" s="269" t="s">
        <v>95</v>
      </c>
      <c r="AV213" s="13" t="s">
        <v>89</v>
      </c>
      <c r="AW213" s="13" t="s">
        <v>35</v>
      </c>
      <c r="AX213" s="13" t="s">
        <v>82</v>
      </c>
      <c r="AY213" s="269" t="s">
        <v>169</v>
      </c>
    </row>
    <row r="214" spans="1:51" s="13" customFormat="1" ht="12">
      <c r="A214" s="13"/>
      <c r="B214" s="259"/>
      <c r="C214" s="260"/>
      <c r="D214" s="261" t="s">
        <v>179</v>
      </c>
      <c r="E214" s="262" t="s">
        <v>1</v>
      </c>
      <c r="F214" s="263" t="s">
        <v>320</v>
      </c>
      <c r="G214" s="260"/>
      <c r="H214" s="262" t="s">
        <v>1</v>
      </c>
      <c r="I214" s="264"/>
      <c r="J214" s="260"/>
      <c r="K214" s="260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179</v>
      </c>
      <c r="AU214" s="269" t="s">
        <v>95</v>
      </c>
      <c r="AV214" s="13" t="s">
        <v>89</v>
      </c>
      <c r="AW214" s="13" t="s">
        <v>35</v>
      </c>
      <c r="AX214" s="13" t="s">
        <v>82</v>
      </c>
      <c r="AY214" s="269" t="s">
        <v>169</v>
      </c>
    </row>
    <row r="215" spans="1:51" s="13" customFormat="1" ht="12">
      <c r="A215" s="13"/>
      <c r="B215" s="259"/>
      <c r="C215" s="260"/>
      <c r="D215" s="261" t="s">
        <v>179</v>
      </c>
      <c r="E215" s="262" t="s">
        <v>1</v>
      </c>
      <c r="F215" s="263" t="s">
        <v>275</v>
      </c>
      <c r="G215" s="260"/>
      <c r="H215" s="262" t="s">
        <v>1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179</v>
      </c>
      <c r="AU215" s="269" t="s">
        <v>95</v>
      </c>
      <c r="AV215" s="13" t="s">
        <v>89</v>
      </c>
      <c r="AW215" s="13" t="s">
        <v>35</v>
      </c>
      <c r="AX215" s="13" t="s">
        <v>82</v>
      </c>
      <c r="AY215" s="269" t="s">
        <v>169</v>
      </c>
    </row>
    <row r="216" spans="1:51" s="14" customFormat="1" ht="12">
      <c r="A216" s="14"/>
      <c r="B216" s="270"/>
      <c r="C216" s="271"/>
      <c r="D216" s="261" t="s">
        <v>179</v>
      </c>
      <c r="E216" s="272" t="s">
        <v>1</v>
      </c>
      <c r="F216" s="273" t="s">
        <v>321</v>
      </c>
      <c r="G216" s="271"/>
      <c r="H216" s="274">
        <v>6.584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179</v>
      </c>
      <c r="AU216" s="280" t="s">
        <v>95</v>
      </c>
      <c r="AV216" s="14" t="s">
        <v>95</v>
      </c>
      <c r="AW216" s="14" t="s">
        <v>35</v>
      </c>
      <c r="AX216" s="14" t="s">
        <v>82</v>
      </c>
      <c r="AY216" s="280" t="s">
        <v>169</v>
      </c>
    </row>
    <row r="217" spans="1:51" s="13" customFormat="1" ht="12">
      <c r="A217" s="13"/>
      <c r="B217" s="259"/>
      <c r="C217" s="260"/>
      <c r="D217" s="261" t="s">
        <v>179</v>
      </c>
      <c r="E217" s="262" t="s">
        <v>1</v>
      </c>
      <c r="F217" s="263" t="s">
        <v>277</v>
      </c>
      <c r="G217" s="260"/>
      <c r="H217" s="262" t="s">
        <v>1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179</v>
      </c>
      <c r="AU217" s="269" t="s">
        <v>95</v>
      </c>
      <c r="AV217" s="13" t="s">
        <v>89</v>
      </c>
      <c r="AW217" s="13" t="s">
        <v>35</v>
      </c>
      <c r="AX217" s="13" t="s">
        <v>82</v>
      </c>
      <c r="AY217" s="269" t="s">
        <v>169</v>
      </c>
    </row>
    <row r="218" spans="1:51" s="14" customFormat="1" ht="12">
      <c r="A218" s="14"/>
      <c r="B218" s="270"/>
      <c r="C218" s="271"/>
      <c r="D218" s="261" t="s">
        <v>179</v>
      </c>
      <c r="E218" s="272" t="s">
        <v>1</v>
      </c>
      <c r="F218" s="273" t="s">
        <v>322</v>
      </c>
      <c r="G218" s="271"/>
      <c r="H218" s="274">
        <v>0.592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179</v>
      </c>
      <c r="AU218" s="280" t="s">
        <v>95</v>
      </c>
      <c r="AV218" s="14" t="s">
        <v>95</v>
      </c>
      <c r="AW218" s="14" t="s">
        <v>35</v>
      </c>
      <c r="AX218" s="14" t="s">
        <v>82</v>
      </c>
      <c r="AY218" s="280" t="s">
        <v>169</v>
      </c>
    </row>
    <row r="219" spans="1:51" s="14" customFormat="1" ht="12">
      <c r="A219" s="14"/>
      <c r="B219" s="270"/>
      <c r="C219" s="271"/>
      <c r="D219" s="261" t="s">
        <v>179</v>
      </c>
      <c r="E219" s="272" t="s">
        <v>1</v>
      </c>
      <c r="F219" s="273" t="s">
        <v>323</v>
      </c>
      <c r="G219" s="271"/>
      <c r="H219" s="274">
        <v>0.738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179</v>
      </c>
      <c r="AU219" s="280" t="s">
        <v>95</v>
      </c>
      <c r="AV219" s="14" t="s">
        <v>95</v>
      </c>
      <c r="AW219" s="14" t="s">
        <v>35</v>
      </c>
      <c r="AX219" s="14" t="s">
        <v>82</v>
      </c>
      <c r="AY219" s="280" t="s">
        <v>169</v>
      </c>
    </row>
    <row r="220" spans="1:51" s="14" customFormat="1" ht="12">
      <c r="A220" s="14"/>
      <c r="B220" s="270"/>
      <c r="C220" s="271"/>
      <c r="D220" s="261" t="s">
        <v>179</v>
      </c>
      <c r="E220" s="272" t="s">
        <v>1</v>
      </c>
      <c r="F220" s="273" t="s">
        <v>324</v>
      </c>
      <c r="G220" s="271"/>
      <c r="H220" s="274">
        <v>5.977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179</v>
      </c>
      <c r="AU220" s="280" t="s">
        <v>95</v>
      </c>
      <c r="AV220" s="14" t="s">
        <v>95</v>
      </c>
      <c r="AW220" s="14" t="s">
        <v>35</v>
      </c>
      <c r="AX220" s="14" t="s">
        <v>82</v>
      </c>
      <c r="AY220" s="280" t="s">
        <v>169</v>
      </c>
    </row>
    <row r="221" spans="1:51" s="15" customFormat="1" ht="12">
      <c r="A221" s="15"/>
      <c r="B221" s="281"/>
      <c r="C221" s="282"/>
      <c r="D221" s="261" t="s">
        <v>179</v>
      </c>
      <c r="E221" s="283" t="s">
        <v>1</v>
      </c>
      <c r="F221" s="284" t="s">
        <v>183</v>
      </c>
      <c r="G221" s="282"/>
      <c r="H221" s="285">
        <v>13.891</v>
      </c>
      <c r="I221" s="286"/>
      <c r="J221" s="282"/>
      <c r="K221" s="282"/>
      <c r="L221" s="287"/>
      <c r="M221" s="288"/>
      <c r="N221" s="289"/>
      <c r="O221" s="289"/>
      <c r="P221" s="289"/>
      <c r="Q221" s="289"/>
      <c r="R221" s="289"/>
      <c r="S221" s="289"/>
      <c r="T221" s="29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1" t="s">
        <v>179</v>
      </c>
      <c r="AU221" s="291" t="s">
        <v>95</v>
      </c>
      <c r="AV221" s="15" t="s">
        <v>177</v>
      </c>
      <c r="AW221" s="15" t="s">
        <v>35</v>
      </c>
      <c r="AX221" s="15" t="s">
        <v>89</v>
      </c>
      <c r="AY221" s="291" t="s">
        <v>169</v>
      </c>
    </row>
    <row r="222" spans="1:65" s="2" customFormat="1" ht="21.75" customHeight="1">
      <c r="A222" s="39"/>
      <c r="B222" s="40"/>
      <c r="C222" s="246" t="s">
        <v>325</v>
      </c>
      <c r="D222" s="246" t="s">
        <v>172</v>
      </c>
      <c r="E222" s="247" t="s">
        <v>326</v>
      </c>
      <c r="F222" s="248" t="s">
        <v>327</v>
      </c>
      <c r="G222" s="249" t="s">
        <v>191</v>
      </c>
      <c r="H222" s="250">
        <v>70.835</v>
      </c>
      <c r="I222" s="251"/>
      <c r="J222" s="252">
        <f>ROUND(I222*H222,2)</f>
        <v>0</v>
      </c>
      <c r="K222" s="248" t="s">
        <v>176</v>
      </c>
      <c r="L222" s="45"/>
      <c r="M222" s="253" t="s">
        <v>1</v>
      </c>
      <c r="N222" s="254" t="s">
        <v>48</v>
      </c>
      <c r="O222" s="92"/>
      <c r="P222" s="255">
        <f>O222*H222</f>
        <v>0</v>
      </c>
      <c r="Q222" s="255">
        <v>2.45329</v>
      </c>
      <c r="R222" s="255">
        <f>Q222*H222</f>
        <v>173.77879714999997</v>
      </c>
      <c r="S222" s="255">
        <v>0</v>
      </c>
      <c r="T222" s="25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7" t="s">
        <v>177</v>
      </c>
      <c r="AT222" s="257" t="s">
        <v>172</v>
      </c>
      <c r="AU222" s="257" t="s">
        <v>95</v>
      </c>
      <c r="AY222" s="18" t="s">
        <v>169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8" t="s">
        <v>95</v>
      </c>
      <c r="BK222" s="258">
        <f>ROUND(I222*H222,2)</f>
        <v>0</v>
      </c>
      <c r="BL222" s="18" t="s">
        <v>177</v>
      </c>
      <c r="BM222" s="257" t="s">
        <v>328</v>
      </c>
    </row>
    <row r="223" spans="1:51" s="13" customFormat="1" ht="12">
      <c r="A223" s="13"/>
      <c r="B223" s="259"/>
      <c r="C223" s="260"/>
      <c r="D223" s="261" t="s">
        <v>179</v>
      </c>
      <c r="E223" s="262" t="s">
        <v>1</v>
      </c>
      <c r="F223" s="263" t="s">
        <v>180</v>
      </c>
      <c r="G223" s="260"/>
      <c r="H223" s="262" t="s">
        <v>1</v>
      </c>
      <c r="I223" s="264"/>
      <c r="J223" s="260"/>
      <c r="K223" s="260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179</v>
      </c>
      <c r="AU223" s="269" t="s">
        <v>95</v>
      </c>
      <c r="AV223" s="13" t="s">
        <v>89</v>
      </c>
      <c r="AW223" s="13" t="s">
        <v>35</v>
      </c>
      <c r="AX223" s="13" t="s">
        <v>82</v>
      </c>
      <c r="AY223" s="269" t="s">
        <v>169</v>
      </c>
    </row>
    <row r="224" spans="1:51" s="13" customFormat="1" ht="12">
      <c r="A224" s="13"/>
      <c r="B224" s="259"/>
      <c r="C224" s="260"/>
      <c r="D224" s="261" t="s">
        <v>179</v>
      </c>
      <c r="E224" s="262" t="s">
        <v>1</v>
      </c>
      <c r="F224" s="263" t="s">
        <v>329</v>
      </c>
      <c r="G224" s="260"/>
      <c r="H224" s="262" t="s">
        <v>1</v>
      </c>
      <c r="I224" s="264"/>
      <c r="J224" s="260"/>
      <c r="K224" s="260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179</v>
      </c>
      <c r="AU224" s="269" t="s">
        <v>95</v>
      </c>
      <c r="AV224" s="13" t="s">
        <v>89</v>
      </c>
      <c r="AW224" s="13" t="s">
        <v>35</v>
      </c>
      <c r="AX224" s="13" t="s">
        <v>82</v>
      </c>
      <c r="AY224" s="269" t="s">
        <v>169</v>
      </c>
    </row>
    <row r="225" spans="1:51" s="13" customFormat="1" ht="12">
      <c r="A225" s="13"/>
      <c r="B225" s="259"/>
      <c r="C225" s="260"/>
      <c r="D225" s="261" t="s">
        <v>179</v>
      </c>
      <c r="E225" s="262" t="s">
        <v>1</v>
      </c>
      <c r="F225" s="263" t="s">
        <v>275</v>
      </c>
      <c r="G225" s="260"/>
      <c r="H225" s="262" t="s">
        <v>1</v>
      </c>
      <c r="I225" s="264"/>
      <c r="J225" s="260"/>
      <c r="K225" s="260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179</v>
      </c>
      <c r="AU225" s="269" t="s">
        <v>95</v>
      </c>
      <c r="AV225" s="13" t="s">
        <v>89</v>
      </c>
      <c r="AW225" s="13" t="s">
        <v>35</v>
      </c>
      <c r="AX225" s="13" t="s">
        <v>82</v>
      </c>
      <c r="AY225" s="269" t="s">
        <v>169</v>
      </c>
    </row>
    <row r="226" spans="1:51" s="14" customFormat="1" ht="12">
      <c r="A226" s="14"/>
      <c r="B226" s="270"/>
      <c r="C226" s="271"/>
      <c r="D226" s="261" t="s">
        <v>179</v>
      </c>
      <c r="E226" s="272" t="s">
        <v>1</v>
      </c>
      <c r="F226" s="273" t="s">
        <v>330</v>
      </c>
      <c r="G226" s="271"/>
      <c r="H226" s="274">
        <v>32.92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179</v>
      </c>
      <c r="AU226" s="280" t="s">
        <v>95</v>
      </c>
      <c r="AV226" s="14" t="s">
        <v>95</v>
      </c>
      <c r="AW226" s="14" t="s">
        <v>35</v>
      </c>
      <c r="AX226" s="14" t="s">
        <v>82</v>
      </c>
      <c r="AY226" s="280" t="s">
        <v>169</v>
      </c>
    </row>
    <row r="227" spans="1:51" s="13" customFormat="1" ht="12">
      <c r="A227" s="13"/>
      <c r="B227" s="259"/>
      <c r="C227" s="260"/>
      <c r="D227" s="261" t="s">
        <v>179</v>
      </c>
      <c r="E227" s="262" t="s">
        <v>1</v>
      </c>
      <c r="F227" s="263" t="s">
        <v>277</v>
      </c>
      <c r="G227" s="260"/>
      <c r="H227" s="262" t="s">
        <v>1</v>
      </c>
      <c r="I227" s="264"/>
      <c r="J227" s="260"/>
      <c r="K227" s="260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179</v>
      </c>
      <c r="AU227" s="269" t="s">
        <v>95</v>
      </c>
      <c r="AV227" s="13" t="s">
        <v>89</v>
      </c>
      <c r="AW227" s="13" t="s">
        <v>35</v>
      </c>
      <c r="AX227" s="13" t="s">
        <v>82</v>
      </c>
      <c r="AY227" s="269" t="s">
        <v>169</v>
      </c>
    </row>
    <row r="228" spans="1:51" s="14" customFormat="1" ht="12">
      <c r="A228" s="14"/>
      <c r="B228" s="270"/>
      <c r="C228" s="271"/>
      <c r="D228" s="261" t="s">
        <v>179</v>
      </c>
      <c r="E228" s="272" t="s">
        <v>1</v>
      </c>
      <c r="F228" s="273" t="s">
        <v>331</v>
      </c>
      <c r="G228" s="271"/>
      <c r="H228" s="274">
        <v>29.428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179</v>
      </c>
      <c r="AU228" s="280" t="s">
        <v>95</v>
      </c>
      <c r="AV228" s="14" t="s">
        <v>95</v>
      </c>
      <c r="AW228" s="14" t="s">
        <v>35</v>
      </c>
      <c r="AX228" s="14" t="s">
        <v>82</v>
      </c>
      <c r="AY228" s="280" t="s">
        <v>169</v>
      </c>
    </row>
    <row r="229" spans="1:51" s="14" customFormat="1" ht="12">
      <c r="A229" s="14"/>
      <c r="B229" s="270"/>
      <c r="C229" s="271"/>
      <c r="D229" s="261" t="s">
        <v>179</v>
      </c>
      <c r="E229" s="272" t="s">
        <v>1</v>
      </c>
      <c r="F229" s="273" t="s">
        <v>332</v>
      </c>
      <c r="G229" s="271"/>
      <c r="H229" s="274">
        <v>3.024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179</v>
      </c>
      <c r="AU229" s="280" t="s">
        <v>95</v>
      </c>
      <c r="AV229" s="14" t="s">
        <v>95</v>
      </c>
      <c r="AW229" s="14" t="s">
        <v>35</v>
      </c>
      <c r="AX229" s="14" t="s">
        <v>82</v>
      </c>
      <c r="AY229" s="280" t="s">
        <v>169</v>
      </c>
    </row>
    <row r="230" spans="1:51" s="14" customFormat="1" ht="12">
      <c r="A230" s="14"/>
      <c r="B230" s="270"/>
      <c r="C230" s="271"/>
      <c r="D230" s="261" t="s">
        <v>179</v>
      </c>
      <c r="E230" s="272" t="s">
        <v>1</v>
      </c>
      <c r="F230" s="273" t="s">
        <v>333</v>
      </c>
      <c r="G230" s="271"/>
      <c r="H230" s="274">
        <v>5.463</v>
      </c>
      <c r="I230" s="275"/>
      <c r="J230" s="271"/>
      <c r="K230" s="271"/>
      <c r="L230" s="276"/>
      <c r="M230" s="277"/>
      <c r="N230" s="278"/>
      <c r="O230" s="278"/>
      <c r="P230" s="278"/>
      <c r="Q230" s="278"/>
      <c r="R230" s="278"/>
      <c r="S230" s="278"/>
      <c r="T230" s="27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0" t="s">
        <v>179</v>
      </c>
      <c r="AU230" s="280" t="s">
        <v>95</v>
      </c>
      <c r="AV230" s="14" t="s">
        <v>95</v>
      </c>
      <c r="AW230" s="14" t="s">
        <v>35</v>
      </c>
      <c r="AX230" s="14" t="s">
        <v>82</v>
      </c>
      <c r="AY230" s="280" t="s">
        <v>169</v>
      </c>
    </row>
    <row r="231" spans="1:51" s="15" customFormat="1" ht="12">
      <c r="A231" s="15"/>
      <c r="B231" s="281"/>
      <c r="C231" s="282"/>
      <c r="D231" s="261" t="s">
        <v>179</v>
      </c>
      <c r="E231" s="283" t="s">
        <v>1</v>
      </c>
      <c r="F231" s="284" t="s">
        <v>183</v>
      </c>
      <c r="G231" s="282"/>
      <c r="H231" s="285">
        <v>70.835</v>
      </c>
      <c r="I231" s="286"/>
      <c r="J231" s="282"/>
      <c r="K231" s="282"/>
      <c r="L231" s="287"/>
      <c r="M231" s="288"/>
      <c r="N231" s="289"/>
      <c r="O231" s="289"/>
      <c r="P231" s="289"/>
      <c r="Q231" s="289"/>
      <c r="R231" s="289"/>
      <c r="S231" s="289"/>
      <c r="T231" s="290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1" t="s">
        <v>179</v>
      </c>
      <c r="AU231" s="291" t="s">
        <v>95</v>
      </c>
      <c r="AV231" s="15" t="s">
        <v>177</v>
      </c>
      <c r="AW231" s="15" t="s">
        <v>35</v>
      </c>
      <c r="AX231" s="15" t="s">
        <v>89</v>
      </c>
      <c r="AY231" s="291" t="s">
        <v>169</v>
      </c>
    </row>
    <row r="232" spans="1:65" s="2" customFormat="1" ht="16.5" customHeight="1">
      <c r="A232" s="39"/>
      <c r="B232" s="40"/>
      <c r="C232" s="246" t="s">
        <v>334</v>
      </c>
      <c r="D232" s="246" t="s">
        <v>172</v>
      </c>
      <c r="E232" s="247" t="s">
        <v>335</v>
      </c>
      <c r="F232" s="248" t="s">
        <v>336</v>
      </c>
      <c r="G232" s="249" t="s">
        <v>337</v>
      </c>
      <c r="H232" s="250">
        <v>239.348</v>
      </c>
      <c r="I232" s="251"/>
      <c r="J232" s="252">
        <f>ROUND(I232*H232,2)</f>
        <v>0</v>
      </c>
      <c r="K232" s="248" t="s">
        <v>176</v>
      </c>
      <c r="L232" s="45"/>
      <c r="M232" s="253" t="s">
        <v>1</v>
      </c>
      <c r="N232" s="254" t="s">
        <v>48</v>
      </c>
      <c r="O232" s="92"/>
      <c r="P232" s="255">
        <f>O232*H232</f>
        <v>0</v>
      </c>
      <c r="Q232" s="255">
        <v>0.00269</v>
      </c>
      <c r="R232" s="255">
        <f>Q232*H232</f>
        <v>0.6438461200000001</v>
      </c>
      <c r="S232" s="255">
        <v>0</v>
      </c>
      <c r="T232" s="25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7" t="s">
        <v>177</v>
      </c>
      <c r="AT232" s="257" t="s">
        <v>172</v>
      </c>
      <c r="AU232" s="257" t="s">
        <v>95</v>
      </c>
      <c r="AY232" s="18" t="s">
        <v>169</v>
      </c>
      <c r="BE232" s="258">
        <f>IF(N232="základní",J232,0)</f>
        <v>0</v>
      </c>
      <c r="BF232" s="258">
        <f>IF(N232="snížená",J232,0)</f>
        <v>0</v>
      </c>
      <c r="BG232" s="258">
        <f>IF(N232="zákl. přenesená",J232,0)</f>
        <v>0</v>
      </c>
      <c r="BH232" s="258">
        <f>IF(N232="sníž. přenesená",J232,0)</f>
        <v>0</v>
      </c>
      <c r="BI232" s="258">
        <f>IF(N232="nulová",J232,0)</f>
        <v>0</v>
      </c>
      <c r="BJ232" s="18" t="s">
        <v>95</v>
      </c>
      <c r="BK232" s="258">
        <f>ROUND(I232*H232,2)</f>
        <v>0</v>
      </c>
      <c r="BL232" s="18" t="s">
        <v>177</v>
      </c>
      <c r="BM232" s="257" t="s">
        <v>338</v>
      </c>
    </row>
    <row r="233" spans="1:51" s="13" customFormat="1" ht="12">
      <c r="A233" s="13"/>
      <c r="B233" s="259"/>
      <c r="C233" s="260"/>
      <c r="D233" s="261" t="s">
        <v>179</v>
      </c>
      <c r="E233" s="262" t="s">
        <v>1</v>
      </c>
      <c r="F233" s="263" t="s">
        <v>180</v>
      </c>
      <c r="G233" s="260"/>
      <c r="H233" s="262" t="s">
        <v>1</v>
      </c>
      <c r="I233" s="264"/>
      <c r="J233" s="260"/>
      <c r="K233" s="260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179</v>
      </c>
      <c r="AU233" s="269" t="s">
        <v>95</v>
      </c>
      <c r="AV233" s="13" t="s">
        <v>89</v>
      </c>
      <c r="AW233" s="13" t="s">
        <v>35</v>
      </c>
      <c r="AX233" s="13" t="s">
        <v>82</v>
      </c>
      <c r="AY233" s="269" t="s">
        <v>169</v>
      </c>
    </row>
    <row r="234" spans="1:51" s="13" customFormat="1" ht="12">
      <c r="A234" s="13"/>
      <c r="B234" s="259"/>
      <c r="C234" s="260"/>
      <c r="D234" s="261" t="s">
        <v>179</v>
      </c>
      <c r="E234" s="262" t="s">
        <v>1</v>
      </c>
      <c r="F234" s="263" t="s">
        <v>339</v>
      </c>
      <c r="G234" s="260"/>
      <c r="H234" s="262" t="s">
        <v>1</v>
      </c>
      <c r="I234" s="264"/>
      <c r="J234" s="260"/>
      <c r="K234" s="260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179</v>
      </c>
      <c r="AU234" s="269" t="s">
        <v>95</v>
      </c>
      <c r="AV234" s="13" t="s">
        <v>89</v>
      </c>
      <c r="AW234" s="13" t="s">
        <v>35</v>
      </c>
      <c r="AX234" s="13" t="s">
        <v>82</v>
      </c>
      <c r="AY234" s="269" t="s">
        <v>169</v>
      </c>
    </row>
    <row r="235" spans="1:51" s="13" customFormat="1" ht="12">
      <c r="A235" s="13"/>
      <c r="B235" s="259"/>
      <c r="C235" s="260"/>
      <c r="D235" s="261" t="s">
        <v>179</v>
      </c>
      <c r="E235" s="262" t="s">
        <v>1</v>
      </c>
      <c r="F235" s="263" t="s">
        <v>275</v>
      </c>
      <c r="G235" s="260"/>
      <c r="H235" s="262" t="s">
        <v>1</v>
      </c>
      <c r="I235" s="264"/>
      <c r="J235" s="260"/>
      <c r="K235" s="260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179</v>
      </c>
      <c r="AU235" s="269" t="s">
        <v>95</v>
      </c>
      <c r="AV235" s="13" t="s">
        <v>89</v>
      </c>
      <c r="AW235" s="13" t="s">
        <v>35</v>
      </c>
      <c r="AX235" s="13" t="s">
        <v>82</v>
      </c>
      <c r="AY235" s="269" t="s">
        <v>169</v>
      </c>
    </row>
    <row r="236" spans="1:51" s="14" customFormat="1" ht="12">
      <c r="A236" s="14"/>
      <c r="B236" s="270"/>
      <c r="C236" s="271"/>
      <c r="D236" s="261" t="s">
        <v>179</v>
      </c>
      <c r="E236" s="272" t="s">
        <v>1</v>
      </c>
      <c r="F236" s="273" t="s">
        <v>340</v>
      </c>
      <c r="G236" s="271"/>
      <c r="H236" s="274">
        <v>98.76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179</v>
      </c>
      <c r="AU236" s="280" t="s">
        <v>95</v>
      </c>
      <c r="AV236" s="14" t="s">
        <v>95</v>
      </c>
      <c r="AW236" s="14" t="s">
        <v>35</v>
      </c>
      <c r="AX236" s="14" t="s">
        <v>82</v>
      </c>
      <c r="AY236" s="280" t="s">
        <v>169</v>
      </c>
    </row>
    <row r="237" spans="1:51" s="13" customFormat="1" ht="12">
      <c r="A237" s="13"/>
      <c r="B237" s="259"/>
      <c r="C237" s="260"/>
      <c r="D237" s="261" t="s">
        <v>179</v>
      </c>
      <c r="E237" s="262" t="s">
        <v>1</v>
      </c>
      <c r="F237" s="263" t="s">
        <v>277</v>
      </c>
      <c r="G237" s="260"/>
      <c r="H237" s="262" t="s">
        <v>1</v>
      </c>
      <c r="I237" s="264"/>
      <c r="J237" s="260"/>
      <c r="K237" s="260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179</v>
      </c>
      <c r="AU237" s="269" t="s">
        <v>95</v>
      </c>
      <c r="AV237" s="13" t="s">
        <v>89</v>
      </c>
      <c r="AW237" s="13" t="s">
        <v>35</v>
      </c>
      <c r="AX237" s="13" t="s">
        <v>82</v>
      </c>
      <c r="AY237" s="269" t="s">
        <v>169</v>
      </c>
    </row>
    <row r="238" spans="1:51" s="14" customFormat="1" ht="12">
      <c r="A238" s="14"/>
      <c r="B238" s="270"/>
      <c r="C238" s="271"/>
      <c r="D238" s="261" t="s">
        <v>179</v>
      </c>
      <c r="E238" s="272" t="s">
        <v>1</v>
      </c>
      <c r="F238" s="273" t="s">
        <v>341</v>
      </c>
      <c r="G238" s="271"/>
      <c r="H238" s="274">
        <v>102.998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0" t="s">
        <v>179</v>
      </c>
      <c r="AU238" s="280" t="s">
        <v>95</v>
      </c>
      <c r="AV238" s="14" t="s">
        <v>95</v>
      </c>
      <c r="AW238" s="14" t="s">
        <v>35</v>
      </c>
      <c r="AX238" s="14" t="s">
        <v>82</v>
      </c>
      <c r="AY238" s="280" t="s">
        <v>169</v>
      </c>
    </row>
    <row r="239" spans="1:51" s="14" customFormat="1" ht="12">
      <c r="A239" s="14"/>
      <c r="B239" s="270"/>
      <c r="C239" s="271"/>
      <c r="D239" s="261" t="s">
        <v>179</v>
      </c>
      <c r="E239" s="272" t="s">
        <v>1</v>
      </c>
      <c r="F239" s="273" t="s">
        <v>342</v>
      </c>
      <c r="G239" s="271"/>
      <c r="H239" s="274">
        <v>12.096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179</v>
      </c>
      <c r="AU239" s="280" t="s">
        <v>95</v>
      </c>
      <c r="AV239" s="14" t="s">
        <v>95</v>
      </c>
      <c r="AW239" s="14" t="s">
        <v>35</v>
      </c>
      <c r="AX239" s="14" t="s">
        <v>82</v>
      </c>
      <c r="AY239" s="280" t="s">
        <v>169</v>
      </c>
    </row>
    <row r="240" spans="1:51" s="14" customFormat="1" ht="12">
      <c r="A240" s="14"/>
      <c r="B240" s="270"/>
      <c r="C240" s="271"/>
      <c r="D240" s="261" t="s">
        <v>179</v>
      </c>
      <c r="E240" s="272" t="s">
        <v>1</v>
      </c>
      <c r="F240" s="273" t="s">
        <v>343</v>
      </c>
      <c r="G240" s="271"/>
      <c r="H240" s="274">
        <v>25.494</v>
      </c>
      <c r="I240" s="275"/>
      <c r="J240" s="271"/>
      <c r="K240" s="271"/>
      <c r="L240" s="276"/>
      <c r="M240" s="277"/>
      <c r="N240" s="278"/>
      <c r="O240" s="278"/>
      <c r="P240" s="278"/>
      <c r="Q240" s="278"/>
      <c r="R240" s="278"/>
      <c r="S240" s="278"/>
      <c r="T240" s="27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0" t="s">
        <v>179</v>
      </c>
      <c r="AU240" s="280" t="s">
        <v>95</v>
      </c>
      <c r="AV240" s="14" t="s">
        <v>95</v>
      </c>
      <c r="AW240" s="14" t="s">
        <v>35</v>
      </c>
      <c r="AX240" s="14" t="s">
        <v>82</v>
      </c>
      <c r="AY240" s="280" t="s">
        <v>169</v>
      </c>
    </row>
    <row r="241" spans="1:51" s="15" customFormat="1" ht="12">
      <c r="A241" s="15"/>
      <c r="B241" s="281"/>
      <c r="C241" s="282"/>
      <c r="D241" s="261" t="s">
        <v>179</v>
      </c>
      <c r="E241" s="283" t="s">
        <v>1</v>
      </c>
      <c r="F241" s="284" t="s">
        <v>183</v>
      </c>
      <c r="G241" s="282"/>
      <c r="H241" s="285">
        <v>239.348</v>
      </c>
      <c r="I241" s="286"/>
      <c r="J241" s="282"/>
      <c r="K241" s="282"/>
      <c r="L241" s="287"/>
      <c r="M241" s="288"/>
      <c r="N241" s="289"/>
      <c r="O241" s="289"/>
      <c r="P241" s="289"/>
      <c r="Q241" s="289"/>
      <c r="R241" s="289"/>
      <c r="S241" s="289"/>
      <c r="T241" s="290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1" t="s">
        <v>179</v>
      </c>
      <c r="AU241" s="291" t="s">
        <v>95</v>
      </c>
      <c r="AV241" s="15" t="s">
        <v>177</v>
      </c>
      <c r="AW241" s="15" t="s">
        <v>35</v>
      </c>
      <c r="AX241" s="15" t="s">
        <v>89</v>
      </c>
      <c r="AY241" s="291" t="s">
        <v>169</v>
      </c>
    </row>
    <row r="242" spans="1:65" s="2" customFormat="1" ht="16.5" customHeight="1">
      <c r="A242" s="39"/>
      <c r="B242" s="40"/>
      <c r="C242" s="246" t="s">
        <v>344</v>
      </c>
      <c r="D242" s="246" t="s">
        <v>172</v>
      </c>
      <c r="E242" s="247" t="s">
        <v>345</v>
      </c>
      <c r="F242" s="248" t="s">
        <v>346</v>
      </c>
      <c r="G242" s="249" t="s">
        <v>337</v>
      </c>
      <c r="H242" s="250">
        <v>239.348</v>
      </c>
      <c r="I242" s="251"/>
      <c r="J242" s="252">
        <f>ROUND(I242*H242,2)</f>
        <v>0</v>
      </c>
      <c r="K242" s="248" t="s">
        <v>176</v>
      </c>
      <c r="L242" s="45"/>
      <c r="M242" s="253" t="s">
        <v>1</v>
      </c>
      <c r="N242" s="254" t="s">
        <v>48</v>
      </c>
      <c r="O242" s="92"/>
      <c r="P242" s="255">
        <f>O242*H242</f>
        <v>0</v>
      </c>
      <c r="Q242" s="255">
        <v>0</v>
      </c>
      <c r="R242" s="255">
        <f>Q242*H242</f>
        <v>0</v>
      </c>
      <c r="S242" s="255">
        <v>0</v>
      </c>
      <c r="T242" s="256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7" t="s">
        <v>177</v>
      </c>
      <c r="AT242" s="257" t="s">
        <v>172</v>
      </c>
      <c r="AU242" s="257" t="s">
        <v>95</v>
      </c>
      <c r="AY242" s="18" t="s">
        <v>169</v>
      </c>
      <c r="BE242" s="258">
        <f>IF(N242="základní",J242,0)</f>
        <v>0</v>
      </c>
      <c r="BF242" s="258">
        <f>IF(N242="snížená",J242,0)</f>
        <v>0</v>
      </c>
      <c r="BG242" s="258">
        <f>IF(N242="zákl. přenesená",J242,0)</f>
        <v>0</v>
      </c>
      <c r="BH242" s="258">
        <f>IF(N242="sníž. přenesená",J242,0)</f>
        <v>0</v>
      </c>
      <c r="BI242" s="258">
        <f>IF(N242="nulová",J242,0)</f>
        <v>0</v>
      </c>
      <c r="BJ242" s="18" t="s">
        <v>95</v>
      </c>
      <c r="BK242" s="258">
        <f>ROUND(I242*H242,2)</f>
        <v>0</v>
      </c>
      <c r="BL242" s="18" t="s">
        <v>177</v>
      </c>
      <c r="BM242" s="257" t="s">
        <v>347</v>
      </c>
    </row>
    <row r="243" spans="1:65" s="2" customFormat="1" ht="21.75" customHeight="1">
      <c r="A243" s="39"/>
      <c r="B243" s="40"/>
      <c r="C243" s="246" t="s">
        <v>348</v>
      </c>
      <c r="D243" s="246" t="s">
        <v>172</v>
      </c>
      <c r="E243" s="247" t="s">
        <v>349</v>
      </c>
      <c r="F243" s="248" t="s">
        <v>350</v>
      </c>
      <c r="G243" s="249" t="s">
        <v>199</v>
      </c>
      <c r="H243" s="250">
        <v>0</v>
      </c>
      <c r="I243" s="251"/>
      <c r="J243" s="252">
        <f>ROUND(I243*H243,2)</f>
        <v>0</v>
      </c>
      <c r="K243" s="248" t="s">
        <v>176</v>
      </c>
      <c r="L243" s="45"/>
      <c r="M243" s="253" t="s">
        <v>1</v>
      </c>
      <c r="N243" s="254" t="s">
        <v>48</v>
      </c>
      <c r="O243" s="92"/>
      <c r="P243" s="255">
        <f>O243*H243</f>
        <v>0</v>
      </c>
      <c r="Q243" s="255">
        <v>1.06017</v>
      </c>
      <c r="R243" s="255">
        <f>Q243*H243</f>
        <v>0</v>
      </c>
      <c r="S243" s="255">
        <v>0</v>
      </c>
      <c r="T243" s="25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7" t="s">
        <v>177</v>
      </c>
      <c r="AT243" s="257" t="s">
        <v>172</v>
      </c>
      <c r="AU243" s="257" t="s">
        <v>95</v>
      </c>
      <c r="AY243" s="18" t="s">
        <v>169</v>
      </c>
      <c r="BE243" s="258">
        <f>IF(N243="základní",J243,0)</f>
        <v>0</v>
      </c>
      <c r="BF243" s="258">
        <f>IF(N243="snížená",J243,0)</f>
        <v>0</v>
      </c>
      <c r="BG243" s="258">
        <f>IF(N243="zákl. přenesená",J243,0)</f>
        <v>0</v>
      </c>
      <c r="BH243" s="258">
        <f>IF(N243="sníž. přenesená",J243,0)</f>
        <v>0</v>
      </c>
      <c r="BI243" s="258">
        <f>IF(N243="nulová",J243,0)</f>
        <v>0</v>
      </c>
      <c r="BJ243" s="18" t="s">
        <v>95</v>
      </c>
      <c r="BK243" s="258">
        <f>ROUND(I243*H243,2)</f>
        <v>0</v>
      </c>
      <c r="BL243" s="18" t="s">
        <v>177</v>
      </c>
      <c r="BM243" s="257" t="s">
        <v>351</v>
      </c>
    </row>
    <row r="244" spans="1:51" s="13" customFormat="1" ht="12">
      <c r="A244" s="13"/>
      <c r="B244" s="259"/>
      <c r="C244" s="260"/>
      <c r="D244" s="261" t="s">
        <v>179</v>
      </c>
      <c r="E244" s="262" t="s">
        <v>1</v>
      </c>
      <c r="F244" s="263" t="s">
        <v>180</v>
      </c>
      <c r="G244" s="260"/>
      <c r="H244" s="262" t="s">
        <v>1</v>
      </c>
      <c r="I244" s="264"/>
      <c r="J244" s="260"/>
      <c r="K244" s="260"/>
      <c r="L244" s="265"/>
      <c r="M244" s="266"/>
      <c r="N244" s="267"/>
      <c r="O244" s="267"/>
      <c r="P244" s="267"/>
      <c r="Q244" s="267"/>
      <c r="R244" s="267"/>
      <c r="S244" s="267"/>
      <c r="T244" s="26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9" t="s">
        <v>179</v>
      </c>
      <c r="AU244" s="269" t="s">
        <v>95</v>
      </c>
      <c r="AV244" s="13" t="s">
        <v>89</v>
      </c>
      <c r="AW244" s="13" t="s">
        <v>35</v>
      </c>
      <c r="AX244" s="13" t="s">
        <v>82</v>
      </c>
      <c r="AY244" s="269" t="s">
        <v>169</v>
      </c>
    </row>
    <row r="245" spans="1:51" s="13" customFormat="1" ht="12">
      <c r="A245" s="13"/>
      <c r="B245" s="259"/>
      <c r="C245" s="260"/>
      <c r="D245" s="261" t="s">
        <v>179</v>
      </c>
      <c r="E245" s="262" t="s">
        <v>1</v>
      </c>
      <c r="F245" s="263" t="s">
        <v>352</v>
      </c>
      <c r="G245" s="260"/>
      <c r="H245" s="262" t="s">
        <v>1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179</v>
      </c>
      <c r="AU245" s="269" t="s">
        <v>95</v>
      </c>
      <c r="AV245" s="13" t="s">
        <v>89</v>
      </c>
      <c r="AW245" s="13" t="s">
        <v>35</v>
      </c>
      <c r="AX245" s="13" t="s">
        <v>82</v>
      </c>
      <c r="AY245" s="269" t="s">
        <v>169</v>
      </c>
    </row>
    <row r="246" spans="1:51" s="13" customFormat="1" ht="12">
      <c r="A246" s="13"/>
      <c r="B246" s="259"/>
      <c r="C246" s="260"/>
      <c r="D246" s="261" t="s">
        <v>179</v>
      </c>
      <c r="E246" s="262" t="s">
        <v>1</v>
      </c>
      <c r="F246" s="263" t="s">
        <v>353</v>
      </c>
      <c r="G246" s="260"/>
      <c r="H246" s="262" t="s">
        <v>1</v>
      </c>
      <c r="I246" s="264"/>
      <c r="J246" s="260"/>
      <c r="K246" s="260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179</v>
      </c>
      <c r="AU246" s="269" t="s">
        <v>95</v>
      </c>
      <c r="AV246" s="13" t="s">
        <v>89</v>
      </c>
      <c r="AW246" s="13" t="s">
        <v>35</v>
      </c>
      <c r="AX246" s="13" t="s">
        <v>82</v>
      </c>
      <c r="AY246" s="269" t="s">
        <v>169</v>
      </c>
    </row>
    <row r="247" spans="1:51" s="15" customFormat="1" ht="12">
      <c r="A247" s="15"/>
      <c r="B247" s="281"/>
      <c r="C247" s="282"/>
      <c r="D247" s="261" t="s">
        <v>179</v>
      </c>
      <c r="E247" s="283" t="s">
        <v>1</v>
      </c>
      <c r="F247" s="284" t="s">
        <v>183</v>
      </c>
      <c r="G247" s="282"/>
      <c r="H247" s="285">
        <v>0</v>
      </c>
      <c r="I247" s="286"/>
      <c r="J247" s="282"/>
      <c r="K247" s="282"/>
      <c r="L247" s="287"/>
      <c r="M247" s="288"/>
      <c r="N247" s="289"/>
      <c r="O247" s="289"/>
      <c r="P247" s="289"/>
      <c r="Q247" s="289"/>
      <c r="R247" s="289"/>
      <c r="S247" s="289"/>
      <c r="T247" s="290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1" t="s">
        <v>179</v>
      </c>
      <c r="AU247" s="291" t="s">
        <v>95</v>
      </c>
      <c r="AV247" s="15" t="s">
        <v>177</v>
      </c>
      <c r="AW247" s="15" t="s">
        <v>35</v>
      </c>
      <c r="AX247" s="15" t="s">
        <v>89</v>
      </c>
      <c r="AY247" s="291" t="s">
        <v>169</v>
      </c>
    </row>
    <row r="248" spans="1:65" s="2" customFormat="1" ht="33" customHeight="1">
      <c r="A248" s="39"/>
      <c r="B248" s="40"/>
      <c r="C248" s="246" t="s">
        <v>8</v>
      </c>
      <c r="D248" s="246" t="s">
        <v>172</v>
      </c>
      <c r="E248" s="247" t="s">
        <v>354</v>
      </c>
      <c r="F248" s="248" t="s">
        <v>355</v>
      </c>
      <c r="G248" s="249" t="s">
        <v>337</v>
      </c>
      <c r="H248" s="250">
        <v>22.11</v>
      </c>
      <c r="I248" s="251"/>
      <c r="J248" s="252">
        <f>ROUND(I248*H248,2)</f>
        <v>0</v>
      </c>
      <c r="K248" s="248" t="s">
        <v>176</v>
      </c>
      <c r="L248" s="45"/>
      <c r="M248" s="253" t="s">
        <v>1</v>
      </c>
      <c r="N248" s="254" t="s">
        <v>48</v>
      </c>
      <c r="O248" s="92"/>
      <c r="P248" s="255">
        <f>O248*H248</f>
        <v>0</v>
      </c>
      <c r="Q248" s="255">
        <v>1.0146</v>
      </c>
      <c r="R248" s="255">
        <f>Q248*H248</f>
        <v>22.432806</v>
      </c>
      <c r="S248" s="255">
        <v>0</v>
      </c>
      <c r="T248" s="25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7" t="s">
        <v>177</v>
      </c>
      <c r="AT248" s="257" t="s">
        <v>172</v>
      </c>
      <c r="AU248" s="257" t="s">
        <v>95</v>
      </c>
      <c r="AY248" s="18" t="s">
        <v>169</v>
      </c>
      <c r="BE248" s="258">
        <f>IF(N248="základní",J248,0)</f>
        <v>0</v>
      </c>
      <c r="BF248" s="258">
        <f>IF(N248="snížená",J248,0)</f>
        <v>0</v>
      </c>
      <c r="BG248" s="258">
        <f>IF(N248="zákl. přenesená",J248,0)</f>
        <v>0</v>
      </c>
      <c r="BH248" s="258">
        <f>IF(N248="sníž. přenesená",J248,0)</f>
        <v>0</v>
      </c>
      <c r="BI248" s="258">
        <f>IF(N248="nulová",J248,0)</f>
        <v>0</v>
      </c>
      <c r="BJ248" s="18" t="s">
        <v>95</v>
      </c>
      <c r="BK248" s="258">
        <f>ROUND(I248*H248,2)</f>
        <v>0</v>
      </c>
      <c r="BL248" s="18" t="s">
        <v>177</v>
      </c>
      <c r="BM248" s="257" t="s">
        <v>356</v>
      </c>
    </row>
    <row r="249" spans="1:51" s="13" customFormat="1" ht="12">
      <c r="A249" s="13"/>
      <c r="B249" s="259"/>
      <c r="C249" s="260"/>
      <c r="D249" s="261" t="s">
        <v>179</v>
      </c>
      <c r="E249" s="262" t="s">
        <v>1</v>
      </c>
      <c r="F249" s="263" t="s">
        <v>180</v>
      </c>
      <c r="G249" s="260"/>
      <c r="H249" s="262" t="s">
        <v>1</v>
      </c>
      <c r="I249" s="264"/>
      <c r="J249" s="260"/>
      <c r="K249" s="260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179</v>
      </c>
      <c r="AU249" s="269" t="s">
        <v>95</v>
      </c>
      <c r="AV249" s="13" t="s">
        <v>89</v>
      </c>
      <c r="AW249" s="13" t="s">
        <v>35</v>
      </c>
      <c r="AX249" s="13" t="s">
        <v>82</v>
      </c>
      <c r="AY249" s="269" t="s">
        <v>169</v>
      </c>
    </row>
    <row r="250" spans="1:51" s="13" customFormat="1" ht="12">
      <c r="A250" s="13"/>
      <c r="B250" s="259"/>
      <c r="C250" s="260"/>
      <c r="D250" s="261" t="s">
        <v>179</v>
      </c>
      <c r="E250" s="262" t="s">
        <v>1</v>
      </c>
      <c r="F250" s="263" t="s">
        <v>357</v>
      </c>
      <c r="G250" s="260"/>
      <c r="H250" s="262" t="s">
        <v>1</v>
      </c>
      <c r="I250" s="264"/>
      <c r="J250" s="260"/>
      <c r="K250" s="260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179</v>
      </c>
      <c r="AU250" s="269" t="s">
        <v>95</v>
      </c>
      <c r="AV250" s="13" t="s">
        <v>89</v>
      </c>
      <c r="AW250" s="13" t="s">
        <v>35</v>
      </c>
      <c r="AX250" s="13" t="s">
        <v>82</v>
      </c>
      <c r="AY250" s="269" t="s">
        <v>169</v>
      </c>
    </row>
    <row r="251" spans="1:51" s="13" customFormat="1" ht="12">
      <c r="A251" s="13"/>
      <c r="B251" s="259"/>
      <c r="C251" s="260"/>
      <c r="D251" s="261" t="s">
        <v>179</v>
      </c>
      <c r="E251" s="262" t="s">
        <v>1</v>
      </c>
      <c r="F251" s="263" t="s">
        <v>277</v>
      </c>
      <c r="G251" s="260"/>
      <c r="H251" s="262" t="s">
        <v>1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179</v>
      </c>
      <c r="AU251" s="269" t="s">
        <v>95</v>
      </c>
      <c r="AV251" s="13" t="s">
        <v>89</v>
      </c>
      <c r="AW251" s="13" t="s">
        <v>35</v>
      </c>
      <c r="AX251" s="13" t="s">
        <v>82</v>
      </c>
      <c r="AY251" s="269" t="s">
        <v>169</v>
      </c>
    </row>
    <row r="252" spans="1:51" s="14" customFormat="1" ht="12">
      <c r="A252" s="14"/>
      <c r="B252" s="270"/>
      <c r="C252" s="271"/>
      <c r="D252" s="261" t="s">
        <v>179</v>
      </c>
      <c r="E252" s="272" t="s">
        <v>1</v>
      </c>
      <c r="F252" s="273" t="s">
        <v>358</v>
      </c>
      <c r="G252" s="271"/>
      <c r="H252" s="274">
        <v>22.11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179</v>
      </c>
      <c r="AU252" s="280" t="s">
        <v>95</v>
      </c>
      <c r="AV252" s="14" t="s">
        <v>95</v>
      </c>
      <c r="AW252" s="14" t="s">
        <v>35</v>
      </c>
      <c r="AX252" s="14" t="s">
        <v>82</v>
      </c>
      <c r="AY252" s="280" t="s">
        <v>169</v>
      </c>
    </row>
    <row r="253" spans="1:51" s="15" customFormat="1" ht="12">
      <c r="A253" s="15"/>
      <c r="B253" s="281"/>
      <c r="C253" s="282"/>
      <c r="D253" s="261" t="s">
        <v>179</v>
      </c>
      <c r="E253" s="283" t="s">
        <v>1</v>
      </c>
      <c r="F253" s="284" t="s">
        <v>183</v>
      </c>
      <c r="G253" s="282"/>
      <c r="H253" s="285">
        <v>22.11</v>
      </c>
      <c r="I253" s="286"/>
      <c r="J253" s="282"/>
      <c r="K253" s="282"/>
      <c r="L253" s="287"/>
      <c r="M253" s="288"/>
      <c r="N253" s="289"/>
      <c r="O253" s="289"/>
      <c r="P253" s="289"/>
      <c r="Q253" s="289"/>
      <c r="R253" s="289"/>
      <c r="S253" s="289"/>
      <c r="T253" s="290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1" t="s">
        <v>179</v>
      </c>
      <c r="AU253" s="291" t="s">
        <v>95</v>
      </c>
      <c r="AV253" s="15" t="s">
        <v>177</v>
      </c>
      <c r="AW253" s="15" t="s">
        <v>35</v>
      </c>
      <c r="AX253" s="15" t="s">
        <v>89</v>
      </c>
      <c r="AY253" s="291" t="s">
        <v>169</v>
      </c>
    </row>
    <row r="254" spans="1:65" s="2" customFormat="1" ht="33" customHeight="1">
      <c r="A254" s="39"/>
      <c r="B254" s="40"/>
      <c r="C254" s="246" t="s">
        <v>359</v>
      </c>
      <c r="D254" s="246" t="s">
        <v>172</v>
      </c>
      <c r="E254" s="247" t="s">
        <v>360</v>
      </c>
      <c r="F254" s="248" t="s">
        <v>361</v>
      </c>
      <c r="G254" s="249" t="s">
        <v>337</v>
      </c>
      <c r="H254" s="250">
        <v>66.145</v>
      </c>
      <c r="I254" s="251"/>
      <c r="J254" s="252">
        <f>ROUND(I254*H254,2)</f>
        <v>0</v>
      </c>
      <c r="K254" s="248" t="s">
        <v>176</v>
      </c>
      <c r="L254" s="45"/>
      <c r="M254" s="253" t="s">
        <v>1</v>
      </c>
      <c r="N254" s="254" t="s">
        <v>48</v>
      </c>
      <c r="O254" s="92"/>
      <c r="P254" s="255">
        <f>O254*H254</f>
        <v>0</v>
      </c>
      <c r="Q254" s="255">
        <v>1.20855</v>
      </c>
      <c r="R254" s="255">
        <f>Q254*H254</f>
        <v>79.93953975</v>
      </c>
      <c r="S254" s="255">
        <v>0</v>
      </c>
      <c r="T254" s="256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7" t="s">
        <v>177</v>
      </c>
      <c r="AT254" s="257" t="s">
        <v>172</v>
      </c>
      <c r="AU254" s="257" t="s">
        <v>95</v>
      </c>
      <c r="AY254" s="18" t="s">
        <v>169</v>
      </c>
      <c r="BE254" s="258">
        <f>IF(N254="základní",J254,0)</f>
        <v>0</v>
      </c>
      <c r="BF254" s="258">
        <f>IF(N254="snížená",J254,0)</f>
        <v>0</v>
      </c>
      <c r="BG254" s="258">
        <f>IF(N254="zákl. přenesená",J254,0)</f>
        <v>0</v>
      </c>
      <c r="BH254" s="258">
        <f>IF(N254="sníž. přenesená",J254,0)</f>
        <v>0</v>
      </c>
      <c r="BI254" s="258">
        <f>IF(N254="nulová",J254,0)</f>
        <v>0</v>
      </c>
      <c r="BJ254" s="18" t="s">
        <v>95</v>
      </c>
      <c r="BK254" s="258">
        <f>ROUND(I254*H254,2)</f>
        <v>0</v>
      </c>
      <c r="BL254" s="18" t="s">
        <v>177</v>
      </c>
      <c r="BM254" s="257" t="s">
        <v>362</v>
      </c>
    </row>
    <row r="255" spans="1:51" s="13" customFormat="1" ht="12">
      <c r="A255" s="13"/>
      <c r="B255" s="259"/>
      <c r="C255" s="260"/>
      <c r="D255" s="261" t="s">
        <v>179</v>
      </c>
      <c r="E255" s="262" t="s">
        <v>1</v>
      </c>
      <c r="F255" s="263" t="s">
        <v>180</v>
      </c>
      <c r="G255" s="260"/>
      <c r="H255" s="262" t="s">
        <v>1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179</v>
      </c>
      <c r="AU255" s="269" t="s">
        <v>95</v>
      </c>
      <c r="AV255" s="13" t="s">
        <v>89</v>
      </c>
      <c r="AW255" s="13" t="s">
        <v>35</v>
      </c>
      <c r="AX255" s="13" t="s">
        <v>82</v>
      </c>
      <c r="AY255" s="269" t="s">
        <v>169</v>
      </c>
    </row>
    <row r="256" spans="1:51" s="13" customFormat="1" ht="12">
      <c r="A256" s="13"/>
      <c r="B256" s="259"/>
      <c r="C256" s="260"/>
      <c r="D256" s="261" t="s">
        <v>179</v>
      </c>
      <c r="E256" s="262" t="s">
        <v>1</v>
      </c>
      <c r="F256" s="263" t="s">
        <v>357</v>
      </c>
      <c r="G256" s="260"/>
      <c r="H256" s="262" t="s">
        <v>1</v>
      </c>
      <c r="I256" s="264"/>
      <c r="J256" s="260"/>
      <c r="K256" s="260"/>
      <c r="L256" s="265"/>
      <c r="M256" s="266"/>
      <c r="N256" s="267"/>
      <c r="O256" s="267"/>
      <c r="P256" s="267"/>
      <c r="Q256" s="267"/>
      <c r="R256" s="267"/>
      <c r="S256" s="267"/>
      <c r="T256" s="26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9" t="s">
        <v>179</v>
      </c>
      <c r="AU256" s="269" t="s">
        <v>95</v>
      </c>
      <c r="AV256" s="13" t="s">
        <v>89</v>
      </c>
      <c r="AW256" s="13" t="s">
        <v>35</v>
      </c>
      <c r="AX256" s="13" t="s">
        <v>82</v>
      </c>
      <c r="AY256" s="269" t="s">
        <v>169</v>
      </c>
    </row>
    <row r="257" spans="1:51" s="13" customFormat="1" ht="12">
      <c r="A257" s="13"/>
      <c r="B257" s="259"/>
      <c r="C257" s="260"/>
      <c r="D257" s="261" t="s">
        <v>179</v>
      </c>
      <c r="E257" s="262" t="s">
        <v>1</v>
      </c>
      <c r="F257" s="263" t="s">
        <v>275</v>
      </c>
      <c r="G257" s="260"/>
      <c r="H257" s="262" t="s">
        <v>1</v>
      </c>
      <c r="I257" s="264"/>
      <c r="J257" s="260"/>
      <c r="K257" s="260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179</v>
      </c>
      <c r="AU257" s="269" t="s">
        <v>95</v>
      </c>
      <c r="AV257" s="13" t="s">
        <v>89</v>
      </c>
      <c r="AW257" s="13" t="s">
        <v>35</v>
      </c>
      <c r="AX257" s="13" t="s">
        <v>82</v>
      </c>
      <c r="AY257" s="269" t="s">
        <v>169</v>
      </c>
    </row>
    <row r="258" spans="1:51" s="14" customFormat="1" ht="12">
      <c r="A258" s="14"/>
      <c r="B258" s="270"/>
      <c r="C258" s="271"/>
      <c r="D258" s="261" t="s">
        <v>179</v>
      </c>
      <c r="E258" s="272" t="s">
        <v>1</v>
      </c>
      <c r="F258" s="273" t="s">
        <v>363</v>
      </c>
      <c r="G258" s="271"/>
      <c r="H258" s="274">
        <v>40.55</v>
      </c>
      <c r="I258" s="275"/>
      <c r="J258" s="271"/>
      <c r="K258" s="271"/>
      <c r="L258" s="276"/>
      <c r="M258" s="277"/>
      <c r="N258" s="278"/>
      <c r="O258" s="278"/>
      <c r="P258" s="278"/>
      <c r="Q258" s="278"/>
      <c r="R258" s="278"/>
      <c r="S258" s="278"/>
      <c r="T258" s="27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80" t="s">
        <v>179</v>
      </c>
      <c r="AU258" s="280" t="s">
        <v>95</v>
      </c>
      <c r="AV258" s="14" t="s">
        <v>95</v>
      </c>
      <c r="AW258" s="14" t="s">
        <v>35</v>
      </c>
      <c r="AX258" s="14" t="s">
        <v>82</v>
      </c>
      <c r="AY258" s="280" t="s">
        <v>169</v>
      </c>
    </row>
    <row r="259" spans="1:51" s="13" customFormat="1" ht="12">
      <c r="A259" s="13"/>
      <c r="B259" s="259"/>
      <c r="C259" s="260"/>
      <c r="D259" s="261" t="s">
        <v>179</v>
      </c>
      <c r="E259" s="262" t="s">
        <v>1</v>
      </c>
      <c r="F259" s="263" t="s">
        <v>277</v>
      </c>
      <c r="G259" s="260"/>
      <c r="H259" s="262" t="s">
        <v>1</v>
      </c>
      <c r="I259" s="264"/>
      <c r="J259" s="260"/>
      <c r="K259" s="260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179</v>
      </c>
      <c r="AU259" s="269" t="s">
        <v>95</v>
      </c>
      <c r="AV259" s="13" t="s">
        <v>89</v>
      </c>
      <c r="AW259" s="13" t="s">
        <v>35</v>
      </c>
      <c r="AX259" s="13" t="s">
        <v>82</v>
      </c>
      <c r="AY259" s="269" t="s">
        <v>169</v>
      </c>
    </row>
    <row r="260" spans="1:51" s="14" customFormat="1" ht="12">
      <c r="A260" s="14"/>
      <c r="B260" s="270"/>
      <c r="C260" s="271"/>
      <c r="D260" s="261" t="s">
        <v>179</v>
      </c>
      <c r="E260" s="272" t="s">
        <v>1</v>
      </c>
      <c r="F260" s="273" t="s">
        <v>364</v>
      </c>
      <c r="G260" s="271"/>
      <c r="H260" s="274">
        <v>25.595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179</v>
      </c>
      <c r="AU260" s="280" t="s">
        <v>95</v>
      </c>
      <c r="AV260" s="14" t="s">
        <v>95</v>
      </c>
      <c r="AW260" s="14" t="s">
        <v>35</v>
      </c>
      <c r="AX260" s="14" t="s">
        <v>82</v>
      </c>
      <c r="AY260" s="280" t="s">
        <v>169</v>
      </c>
    </row>
    <row r="261" spans="1:51" s="15" customFormat="1" ht="12">
      <c r="A261" s="15"/>
      <c r="B261" s="281"/>
      <c r="C261" s="282"/>
      <c r="D261" s="261" t="s">
        <v>179</v>
      </c>
      <c r="E261" s="283" t="s">
        <v>1</v>
      </c>
      <c r="F261" s="284" t="s">
        <v>183</v>
      </c>
      <c r="G261" s="282"/>
      <c r="H261" s="285">
        <v>66.145</v>
      </c>
      <c r="I261" s="286"/>
      <c r="J261" s="282"/>
      <c r="K261" s="282"/>
      <c r="L261" s="287"/>
      <c r="M261" s="288"/>
      <c r="N261" s="289"/>
      <c r="O261" s="289"/>
      <c r="P261" s="289"/>
      <c r="Q261" s="289"/>
      <c r="R261" s="289"/>
      <c r="S261" s="289"/>
      <c r="T261" s="290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91" t="s">
        <v>179</v>
      </c>
      <c r="AU261" s="291" t="s">
        <v>95</v>
      </c>
      <c r="AV261" s="15" t="s">
        <v>177</v>
      </c>
      <c r="AW261" s="15" t="s">
        <v>35</v>
      </c>
      <c r="AX261" s="15" t="s">
        <v>89</v>
      </c>
      <c r="AY261" s="291" t="s">
        <v>169</v>
      </c>
    </row>
    <row r="262" spans="1:65" s="2" customFormat="1" ht="44.25" customHeight="1">
      <c r="A262" s="39"/>
      <c r="B262" s="40"/>
      <c r="C262" s="246" t="s">
        <v>365</v>
      </c>
      <c r="D262" s="246" t="s">
        <v>172</v>
      </c>
      <c r="E262" s="247" t="s">
        <v>366</v>
      </c>
      <c r="F262" s="248" t="s">
        <v>367</v>
      </c>
      <c r="G262" s="249" t="s">
        <v>199</v>
      </c>
      <c r="H262" s="250">
        <v>2.154</v>
      </c>
      <c r="I262" s="251"/>
      <c r="J262" s="252">
        <f>ROUND(I262*H262,2)</f>
        <v>0</v>
      </c>
      <c r="K262" s="248" t="s">
        <v>176</v>
      </c>
      <c r="L262" s="45"/>
      <c r="M262" s="253" t="s">
        <v>1</v>
      </c>
      <c r="N262" s="254" t="s">
        <v>48</v>
      </c>
      <c r="O262" s="92"/>
      <c r="P262" s="255">
        <f>O262*H262</f>
        <v>0</v>
      </c>
      <c r="Q262" s="255">
        <v>1.05871</v>
      </c>
      <c r="R262" s="255">
        <f>Q262*H262</f>
        <v>2.28046134</v>
      </c>
      <c r="S262" s="255">
        <v>0</v>
      </c>
      <c r="T262" s="25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7" t="s">
        <v>177</v>
      </c>
      <c r="AT262" s="257" t="s">
        <v>172</v>
      </c>
      <c r="AU262" s="257" t="s">
        <v>95</v>
      </c>
      <c r="AY262" s="18" t="s">
        <v>169</v>
      </c>
      <c r="BE262" s="258">
        <f>IF(N262="základní",J262,0)</f>
        <v>0</v>
      </c>
      <c r="BF262" s="258">
        <f>IF(N262="snížená",J262,0)</f>
        <v>0</v>
      </c>
      <c r="BG262" s="258">
        <f>IF(N262="zákl. přenesená",J262,0)</f>
        <v>0</v>
      </c>
      <c r="BH262" s="258">
        <f>IF(N262="sníž. přenesená",J262,0)</f>
        <v>0</v>
      </c>
      <c r="BI262" s="258">
        <f>IF(N262="nulová",J262,0)</f>
        <v>0</v>
      </c>
      <c r="BJ262" s="18" t="s">
        <v>95</v>
      </c>
      <c r="BK262" s="258">
        <f>ROUND(I262*H262,2)</f>
        <v>0</v>
      </c>
      <c r="BL262" s="18" t="s">
        <v>177</v>
      </c>
      <c r="BM262" s="257" t="s">
        <v>368</v>
      </c>
    </row>
    <row r="263" spans="1:51" s="13" customFormat="1" ht="12">
      <c r="A263" s="13"/>
      <c r="B263" s="259"/>
      <c r="C263" s="260"/>
      <c r="D263" s="261" t="s">
        <v>179</v>
      </c>
      <c r="E263" s="262" t="s">
        <v>1</v>
      </c>
      <c r="F263" s="263" t="s">
        <v>180</v>
      </c>
      <c r="G263" s="260"/>
      <c r="H263" s="262" t="s">
        <v>1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179</v>
      </c>
      <c r="AU263" s="269" t="s">
        <v>95</v>
      </c>
      <c r="AV263" s="13" t="s">
        <v>89</v>
      </c>
      <c r="AW263" s="13" t="s">
        <v>35</v>
      </c>
      <c r="AX263" s="13" t="s">
        <v>82</v>
      </c>
      <c r="AY263" s="269" t="s">
        <v>169</v>
      </c>
    </row>
    <row r="264" spans="1:51" s="13" customFormat="1" ht="12">
      <c r="A264" s="13"/>
      <c r="B264" s="259"/>
      <c r="C264" s="260"/>
      <c r="D264" s="261" t="s">
        <v>179</v>
      </c>
      <c r="E264" s="262" t="s">
        <v>1</v>
      </c>
      <c r="F264" s="263" t="s">
        <v>369</v>
      </c>
      <c r="G264" s="260"/>
      <c r="H264" s="262" t="s">
        <v>1</v>
      </c>
      <c r="I264" s="264"/>
      <c r="J264" s="260"/>
      <c r="K264" s="260"/>
      <c r="L264" s="265"/>
      <c r="M264" s="266"/>
      <c r="N264" s="267"/>
      <c r="O264" s="267"/>
      <c r="P264" s="267"/>
      <c r="Q264" s="267"/>
      <c r="R264" s="267"/>
      <c r="S264" s="267"/>
      <c r="T264" s="26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9" t="s">
        <v>179</v>
      </c>
      <c r="AU264" s="269" t="s">
        <v>95</v>
      </c>
      <c r="AV264" s="13" t="s">
        <v>89</v>
      </c>
      <c r="AW264" s="13" t="s">
        <v>35</v>
      </c>
      <c r="AX264" s="13" t="s">
        <v>82</v>
      </c>
      <c r="AY264" s="269" t="s">
        <v>169</v>
      </c>
    </row>
    <row r="265" spans="1:51" s="14" customFormat="1" ht="12">
      <c r="A265" s="14"/>
      <c r="B265" s="270"/>
      <c r="C265" s="271"/>
      <c r="D265" s="261" t="s">
        <v>179</v>
      </c>
      <c r="E265" s="272" t="s">
        <v>1</v>
      </c>
      <c r="F265" s="273" t="s">
        <v>370</v>
      </c>
      <c r="G265" s="271"/>
      <c r="H265" s="274">
        <v>2.154</v>
      </c>
      <c r="I265" s="275"/>
      <c r="J265" s="271"/>
      <c r="K265" s="271"/>
      <c r="L265" s="276"/>
      <c r="M265" s="277"/>
      <c r="N265" s="278"/>
      <c r="O265" s="278"/>
      <c r="P265" s="278"/>
      <c r="Q265" s="278"/>
      <c r="R265" s="278"/>
      <c r="S265" s="278"/>
      <c r="T265" s="27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80" t="s">
        <v>179</v>
      </c>
      <c r="AU265" s="280" t="s">
        <v>95</v>
      </c>
      <c r="AV265" s="14" t="s">
        <v>95</v>
      </c>
      <c r="AW265" s="14" t="s">
        <v>35</v>
      </c>
      <c r="AX265" s="14" t="s">
        <v>82</v>
      </c>
      <c r="AY265" s="280" t="s">
        <v>169</v>
      </c>
    </row>
    <row r="266" spans="1:51" s="15" customFormat="1" ht="12">
      <c r="A266" s="15"/>
      <c r="B266" s="281"/>
      <c r="C266" s="282"/>
      <c r="D266" s="261" t="s">
        <v>179</v>
      </c>
      <c r="E266" s="283" t="s">
        <v>1</v>
      </c>
      <c r="F266" s="284" t="s">
        <v>183</v>
      </c>
      <c r="G266" s="282"/>
      <c r="H266" s="285">
        <v>2.154</v>
      </c>
      <c r="I266" s="286"/>
      <c r="J266" s="282"/>
      <c r="K266" s="282"/>
      <c r="L266" s="287"/>
      <c r="M266" s="288"/>
      <c r="N266" s="289"/>
      <c r="O266" s="289"/>
      <c r="P266" s="289"/>
      <c r="Q266" s="289"/>
      <c r="R266" s="289"/>
      <c r="S266" s="289"/>
      <c r="T266" s="290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91" t="s">
        <v>179</v>
      </c>
      <c r="AU266" s="291" t="s">
        <v>95</v>
      </c>
      <c r="AV266" s="15" t="s">
        <v>177</v>
      </c>
      <c r="AW266" s="15" t="s">
        <v>35</v>
      </c>
      <c r="AX266" s="15" t="s">
        <v>89</v>
      </c>
      <c r="AY266" s="291" t="s">
        <v>169</v>
      </c>
    </row>
    <row r="267" spans="1:65" s="2" customFormat="1" ht="33" customHeight="1">
      <c r="A267" s="39"/>
      <c r="B267" s="40"/>
      <c r="C267" s="246" t="s">
        <v>371</v>
      </c>
      <c r="D267" s="246" t="s">
        <v>172</v>
      </c>
      <c r="E267" s="247" t="s">
        <v>372</v>
      </c>
      <c r="F267" s="248" t="s">
        <v>373</v>
      </c>
      <c r="G267" s="249" t="s">
        <v>191</v>
      </c>
      <c r="H267" s="250">
        <v>64.463</v>
      </c>
      <c r="I267" s="251"/>
      <c r="J267" s="252">
        <f>ROUND(I267*H267,2)</f>
        <v>0</v>
      </c>
      <c r="K267" s="248" t="s">
        <v>176</v>
      </c>
      <c r="L267" s="45"/>
      <c r="M267" s="253" t="s">
        <v>1</v>
      </c>
      <c r="N267" s="254" t="s">
        <v>48</v>
      </c>
      <c r="O267" s="92"/>
      <c r="P267" s="255">
        <f>O267*H267</f>
        <v>0</v>
      </c>
      <c r="Q267" s="255">
        <v>2.16</v>
      </c>
      <c r="R267" s="255">
        <f>Q267*H267</f>
        <v>139.24008</v>
      </c>
      <c r="S267" s="255">
        <v>0</v>
      </c>
      <c r="T267" s="256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7" t="s">
        <v>177</v>
      </c>
      <c r="AT267" s="257" t="s">
        <v>172</v>
      </c>
      <c r="AU267" s="257" t="s">
        <v>95</v>
      </c>
      <c r="AY267" s="18" t="s">
        <v>169</v>
      </c>
      <c r="BE267" s="258">
        <f>IF(N267="základní",J267,0)</f>
        <v>0</v>
      </c>
      <c r="BF267" s="258">
        <f>IF(N267="snížená",J267,0)</f>
        <v>0</v>
      </c>
      <c r="BG267" s="258">
        <f>IF(N267="zákl. přenesená",J267,0)</f>
        <v>0</v>
      </c>
      <c r="BH267" s="258">
        <f>IF(N267="sníž. přenesená",J267,0)</f>
        <v>0</v>
      </c>
      <c r="BI267" s="258">
        <f>IF(N267="nulová",J267,0)</f>
        <v>0</v>
      </c>
      <c r="BJ267" s="18" t="s">
        <v>95</v>
      </c>
      <c r="BK267" s="258">
        <f>ROUND(I267*H267,2)</f>
        <v>0</v>
      </c>
      <c r="BL267" s="18" t="s">
        <v>177</v>
      </c>
      <c r="BM267" s="257" t="s">
        <v>374</v>
      </c>
    </row>
    <row r="268" spans="1:51" s="13" customFormat="1" ht="12">
      <c r="A268" s="13"/>
      <c r="B268" s="259"/>
      <c r="C268" s="260"/>
      <c r="D268" s="261" t="s">
        <v>179</v>
      </c>
      <c r="E268" s="262" t="s">
        <v>1</v>
      </c>
      <c r="F268" s="263" t="s">
        <v>180</v>
      </c>
      <c r="G268" s="260"/>
      <c r="H268" s="262" t="s">
        <v>1</v>
      </c>
      <c r="I268" s="264"/>
      <c r="J268" s="260"/>
      <c r="K268" s="260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179</v>
      </c>
      <c r="AU268" s="269" t="s">
        <v>95</v>
      </c>
      <c r="AV268" s="13" t="s">
        <v>89</v>
      </c>
      <c r="AW268" s="13" t="s">
        <v>35</v>
      </c>
      <c r="AX268" s="13" t="s">
        <v>82</v>
      </c>
      <c r="AY268" s="269" t="s">
        <v>169</v>
      </c>
    </row>
    <row r="269" spans="1:51" s="13" customFormat="1" ht="12">
      <c r="A269" s="13"/>
      <c r="B269" s="259"/>
      <c r="C269" s="260"/>
      <c r="D269" s="261" t="s">
        <v>179</v>
      </c>
      <c r="E269" s="262" t="s">
        <v>1</v>
      </c>
      <c r="F269" s="263" t="s">
        <v>375</v>
      </c>
      <c r="G269" s="260"/>
      <c r="H269" s="262" t="s">
        <v>1</v>
      </c>
      <c r="I269" s="264"/>
      <c r="J269" s="260"/>
      <c r="K269" s="260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179</v>
      </c>
      <c r="AU269" s="269" t="s">
        <v>95</v>
      </c>
      <c r="AV269" s="13" t="s">
        <v>89</v>
      </c>
      <c r="AW269" s="13" t="s">
        <v>35</v>
      </c>
      <c r="AX269" s="13" t="s">
        <v>82</v>
      </c>
      <c r="AY269" s="269" t="s">
        <v>169</v>
      </c>
    </row>
    <row r="270" spans="1:51" s="14" customFormat="1" ht="12">
      <c r="A270" s="14"/>
      <c r="B270" s="270"/>
      <c r="C270" s="271"/>
      <c r="D270" s="261" t="s">
        <v>179</v>
      </c>
      <c r="E270" s="272" t="s">
        <v>1</v>
      </c>
      <c r="F270" s="273" t="s">
        <v>376</v>
      </c>
      <c r="G270" s="271"/>
      <c r="H270" s="274">
        <v>55.447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179</v>
      </c>
      <c r="AU270" s="280" t="s">
        <v>95</v>
      </c>
      <c r="AV270" s="14" t="s">
        <v>95</v>
      </c>
      <c r="AW270" s="14" t="s">
        <v>35</v>
      </c>
      <c r="AX270" s="14" t="s">
        <v>82</v>
      </c>
      <c r="AY270" s="280" t="s">
        <v>169</v>
      </c>
    </row>
    <row r="271" spans="1:51" s="13" customFormat="1" ht="12">
      <c r="A271" s="13"/>
      <c r="B271" s="259"/>
      <c r="C271" s="260"/>
      <c r="D271" s="261" t="s">
        <v>179</v>
      </c>
      <c r="E271" s="262" t="s">
        <v>1</v>
      </c>
      <c r="F271" s="263" t="s">
        <v>377</v>
      </c>
      <c r="G271" s="260"/>
      <c r="H271" s="262" t="s">
        <v>1</v>
      </c>
      <c r="I271" s="264"/>
      <c r="J271" s="260"/>
      <c r="K271" s="260"/>
      <c r="L271" s="265"/>
      <c r="M271" s="266"/>
      <c r="N271" s="267"/>
      <c r="O271" s="267"/>
      <c r="P271" s="267"/>
      <c r="Q271" s="267"/>
      <c r="R271" s="267"/>
      <c r="S271" s="267"/>
      <c r="T271" s="26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9" t="s">
        <v>179</v>
      </c>
      <c r="AU271" s="269" t="s">
        <v>95</v>
      </c>
      <c r="AV271" s="13" t="s">
        <v>89</v>
      </c>
      <c r="AW271" s="13" t="s">
        <v>35</v>
      </c>
      <c r="AX271" s="13" t="s">
        <v>82</v>
      </c>
      <c r="AY271" s="269" t="s">
        <v>169</v>
      </c>
    </row>
    <row r="272" spans="1:51" s="14" customFormat="1" ht="12">
      <c r="A272" s="14"/>
      <c r="B272" s="270"/>
      <c r="C272" s="271"/>
      <c r="D272" s="261" t="s">
        <v>179</v>
      </c>
      <c r="E272" s="272" t="s">
        <v>1</v>
      </c>
      <c r="F272" s="273" t="s">
        <v>378</v>
      </c>
      <c r="G272" s="271"/>
      <c r="H272" s="274">
        <v>9.016</v>
      </c>
      <c r="I272" s="275"/>
      <c r="J272" s="271"/>
      <c r="K272" s="271"/>
      <c r="L272" s="276"/>
      <c r="M272" s="277"/>
      <c r="N272" s="278"/>
      <c r="O272" s="278"/>
      <c r="P272" s="278"/>
      <c r="Q272" s="278"/>
      <c r="R272" s="278"/>
      <c r="S272" s="278"/>
      <c r="T272" s="27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80" t="s">
        <v>179</v>
      </c>
      <c r="AU272" s="280" t="s">
        <v>95</v>
      </c>
      <c r="AV272" s="14" t="s">
        <v>95</v>
      </c>
      <c r="AW272" s="14" t="s">
        <v>35</v>
      </c>
      <c r="AX272" s="14" t="s">
        <v>82</v>
      </c>
      <c r="AY272" s="280" t="s">
        <v>169</v>
      </c>
    </row>
    <row r="273" spans="1:51" s="15" customFormat="1" ht="12">
      <c r="A273" s="15"/>
      <c r="B273" s="281"/>
      <c r="C273" s="282"/>
      <c r="D273" s="261" t="s">
        <v>179</v>
      </c>
      <c r="E273" s="283" t="s">
        <v>1</v>
      </c>
      <c r="F273" s="284" t="s">
        <v>183</v>
      </c>
      <c r="G273" s="282"/>
      <c r="H273" s="285">
        <v>64.463</v>
      </c>
      <c r="I273" s="286"/>
      <c r="J273" s="282"/>
      <c r="K273" s="282"/>
      <c r="L273" s="287"/>
      <c r="M273" s="288"/>
      <c r="N273" s="289"/>
      <c r="O273" s="289"/>
      <c r="P273" s="289"/>
      <c r="Q273" s="289"/>
      <c r="R273" s="289"/>
      <c r="S273" s="289"/>
      <c r="T273" s="290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91" t="s">
        <v>179</v>
      </c>
      <c r="AU273" s="291" t="s">
        <v>95</v>
      </c>
      <c r="AV273" s="15" t="s">
        <v>177</v>
      </c>
      <c r="AW273" s="15" t="s">
        <v>35</v>
      </c>
      <c r="AX273" s="15" t="s">
        <v>89</v>
      </c>
      <c r="AY273" s="291" t="s">
        <v>169</v>
      </c>
    </row>
    <row r="274" spans="1:65" s="2" customFormat="1" ht="21.75" customHeight="1">
      <c r="A274" s="39"/>
      <c r="B274" s="40"/>
      <c r="C274" s="246" t="s">
        <v>379</v>
      </c>
      <c r="D274" s="246" t="s">
        <v>172</v>
      </c>
      <c r="E274" s="247" t="s">
        <v>380</v>
      </c>
      <c r="F274" s="248" t="s">
        <v>381</v>
      </c>
      <c r="G274" s="249" t="s">
        <v>191</v>
      </c>
      <c r="H274" s="250">
        <v>33.268</v>
      </c>
      <c r="I274" s="251"/>
      <c r="J274" s="252">
        <f>ROUND(I274*H274,2)</f>
        <v>0</v>
      </c>
      <c r="K274" s="248" t="s">
        <v>176</v>
      </c>
      <c r="L274" s="45"/>
      <c r="M274" s="253" t="s">
        <v>1</v>
      </c>
      <c r="N274" s="254" t="s">
        <v>48</v>
      </c>
      <c r="O274" s="92"/>
      <c r="P274" s="255">
        <f>O274*H274</f>
        <v>0</v>
      </c>
      <c r="Q274" s="255">
        <v>2.45329</v>
      </c>
      <c r="R274" s="255">
        <f>Q274*H274</f>
        <v>81.61605172</v>
      </c>
      <c r="S274" s="255">
        <v>0</v>
      </c>
      <c r="T274" s="256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7" t="s">
        <v>177</v>
      </c>
      <c r="AT274" s="257" t="s">
        <v>172</v>
      </c>
      <c r="AU274" s="257" t="s">
        <v>95</v>
      </c>
      <c r="AY274" s="18" t="s">
        <v>169</v>
      </c>
      <c r="BE274" s="258">
        <f>IF(N274="základní",J274,0)</f>
        <v>0</v>
      </c>
      <c r="BF274" s="258">
        <f>IF(N274="snížená",J274,0)</f>
        <v>0</v>
      </c>
      <c r="BG274" s="258">
        <f>IF(N274="zákl. přenesená",J274,0)</f>
        <v>0</v>
      </c>
      <c r="BH274" s="258">
        <f>IF(N274="sníž. přenesená",J274,0)</f>
        <v>0</v>
      </c>
      <c r="BI274" s="258">
        <f>IF(N274="nulová",J274,0)</f>
        <v>0</v>
      </c>
      <c r="BJ274" s="18" t="s">
        <v>95</v>
      </c>
      <c r="BK274" s="258">
        <f>ROUND(I274*H274,2)</f>
        <v>0</v>
      </c>
      <c r="BL274" s="18" t="s">
        <v>177</v>
      </c>
      <c r="BM274" s="257" t="s">
        <v>382</v>
      </c>
    </row>
    <row r="275" spans="1:51" s="13" customFormat="1" ht="12">
      <c r="A275" s="13"/>
      <c r="B275" s="259"/>
      <c r="C275" s="260"/>
      <c r="D275" s="261" t="s">
        <v>179</v>
      </c>
      <c r="E275" s="262" t="s">
        <v>1</v>
      </c>
      <c r="F275" s="263" t="s">
        <v>180</v>
      </c>
      <c r="G275" s="260"/>
      <c r="H275" s="262" t="s">
        <v>1</v>
      </c>
      <c r="I275" s="264"/>
      <c r="J275" s="260"/>
      <c r="K275" s="260"/>
      <c r="L275" s="265"/>
      <c r="M275" s="266"/>
      <c r="N275" s="267"/>
      <c r="O275" s="267"/>
      <c r="P275" s="267"/>
      <c r="Q275" s="267"/>
      <c r="R275" s="267"/>
      <c r="S275" s="267"/>
      <c r="T275" s="26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9" t="s">
        <v>179</v>
      </c>
      <c r="AU275" s="269" t="s">
        <v>95</v>
      </c>
      <c r="AV275" s="13" t="s">
        <v>89</v>
      </c>
      <c r="AW275" s="13" t="s">
        <v>35</v>
      </c>
      <c r="AX275" s="13" t="s">
        <v>82</v>
      </c>
      <c r="AY275" s="269" t="s">
        <v>169</v>
      </c>
    </row>
    <row r="276" spans="1:51" s="13" customFormat="1" ht="12">
      <c r="A276" s="13"/>
      <c r="B276" s="259"/>
      <c r="C276" s="260"/>
      <c r="D276" s="261" t="s">
        <v>179</v>
      </c>
      <c r="E276" s="262" t="s">
        <v>1</v>
      </c>
      <c r="F276" s="263" t="s">
        <v>383</v>
      </c>
      <c r="G276" s="260"/>
      <c r="H276" s="262" t="s">
        <v>1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179</v>
      </c>
      <c r="AU276" s="269" t="s">
        <v>95</v>
      </c>
      <c r="AV276" s="13" t="s">
        <v>89</v>
      </c>
      <c r="AW276" s="13" t="s">
        <v>35</v>
      </c>
      <c r="AX276" s="13" t="s">
        <v>82</v>
      </c>
      <c r="AY276" s="269" t="s">
        <v>169</v>
      </c>
    </row>
    <row r="277" spans="1:51" s="14" customFormat="1" ht="12">
      <c r="A277" s="14"/>
      <c r="B277" s="270"/>
      <c r="C277" s="271"/>
      <c r="D277" s="261" t="s">
        <v>179</v>
      </c>
      <c r="E277" s="272" t="s">
        <v>1</v>
      </c>
      <c r="F277" s="273" t="s">
        <v>384</v>
      </c>
      <c r="G277" s="271"/>
      <c r="H277" s="274">
        <v>33.268</v>
      </c>
      <c r="I277" s="275"/>
      <c r="J277" s="271"/>
      <c r="K277" s="271"/>
      <c r="L277" s="276"/>
      <c r="M277" s="277"/>
      <c r="N277" s="278"/>
      <c r="O277" s="278"/>
      <c r="P277" s="278"/>
      <c r="Q277" s="278"/>
      <c r="R277" s="278"/>
      <c r="S277" s="278"/>
      <c r="T277" s="27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80" t="s">
        <v>179</v>
      </c>
      <c r="AU277" s="280" t="s">
        <v>95</v>
      </c>
      <c r="AV277" s="14" t="s">
        <v>95</v>
      </c>
      <c r="AW277" s="14" t="s">
        <v>35</v>
      </c>
      <c r="AX277" s="14" t="s">
        <v>82</v>
      </c>
      <c r="AY277" s="280" t="s">
        <v>169</v>
      </c>
    </row>
    <row r="278" spans="1:51" s="15" customFormat="1" ht="12">
      <c r="A278" s="15"/>
      <c r="B278" s="281"/>
      <c r="C278" s="282"/>
      <c r="D278" s="261" t="s">
        <v>179</v>
      </c>
      <c r="E278" s="283" t="s">
        <v>1</v>
      </c>
      <c r="F278" s="284" t="s">
        <v>183</v>
      </c>
      <c r="G278" s="282"/>
      <c r="H278" s="285">
        <v>33.268</v>
      </c>
      <c r="I278" s="286"/>
      <c r="J278" s="282"/>
      <c r="K278" s="282"/>
      <c r="L278" s="287"/>
      <c r="M278" s="288"/>
      <c r="N278" s="289"/>
      <c r="O278" s="289"/>
      <c r="P278" s="289"/>
      <c r="Q278" s="289"/>
      <c r="R278" s="289"/>
      <c r="S278" s="289"/>
      <c r="T278" s="290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91" t="s">
        <v>179</v>
      </c>
      <c r="AU278" s="291" t="s">
        <v>95</v>
      </c>
      <c r="AV278" s="15" t="s">
        <v>177</v>
      </c>
      <c r="AW278" s="15" t="s">
        <v>35</v>
      </c>
      <c r="AX278" s="15" t="s">
        <v>89</v>
      </c>
      <c r="AY278" s="291" t="s">
        <v>169</v>
      </c>
    </row>
    <row r="279" spans="1:65" s="2" customFormat="1" ht="16.5" customHeight="1">
      <c r="A279" s="39"/>
      <c r="B279" s="40"/>
      <c r="C279" s="246" t="s">
        <v>385</v>
      </c>
      <c r="D279" s="246" t="s">
        <v>172</v>
      </c>
      <c r="E279" s="247" t="s">
        <v>386</v>
      </c>
      <c r="F279" s="248" t="s">
        <v>387</v>
      </c>
      <c r="G279" s="249" t="s">
        <v>337</v>
      </c>
      <c r="H279" s="250">
        <v>24.03</v>
      </c>
      <c r="I279" s="251"/>
      <c r="J279" s="252">
        <f>ROUND(I279*H279,2)</f>
        <v>0</v>
      </c>
      <c r="K279" s="248" t="s">
        <v>176</v>
      </c>
      <c r="L279" s="45"/>
      <c r="M279" s="253" t="s">
        <v>1</v>
      </c>
      <c r="N279" s="254" t="s">
        <v>48</v>
      </c>
      <c r="O279" s="92"/>
      <c r="P279" s="255">
        <f>O279*H279</f>
        <v>0</v>
      </c>
      <c r="Q279" s="255">
        <v>0.00247</v>
      </c>
      <c r="R279" s="255">
        <f>Q279*H279</f>
        <v>0.0593541</v>
      </c>
      <c r="S279" s="255">
        <v>0</v>
      </c>
      <c r="T279" s="256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7" t="s">
        <v>177</v>
      </c>
      <c r="AT279" s="257" t="s">
        <v>172</v>
      </c>
      <c r="AU279" s="257" t="s">
        <v>95</v>
      </c>
      <c r="AY279" s="18" t="s">
        <v>169</v>
      </c>
      <c r="BE279" s="258">
        <f>IF(N279="základní",J279,0)</f>
        <v>0</v>
      </c>
      <c r="BF279" s="258">
        <f>IF(N279="snížená",J279,0)</f>
        <v>0</v>
      </c>
      <c r="BG279" s="258">
        <f>IF(N279="zákl. přenesená",J279,0)</f>
        <v>0</v>
      </c>
      <c r="BH279" s="258">
        <f>IF(N279="sníž. přenesená",J279,0)</f>
        <v>0</v>
      </c>
      <c r="BI279" s="258">
        <f>IF(N279="nulová",J279,0)</f>
        <v>0</v>
      </c>
      <c r="BJ279" s="18" t="s">
        <v>95</v>
      </c>
      <c r="BK279" s="258">
        <f>ROUND(I279*H279,2)</f>
        <v>0</v>
      </c>
      <c r="BL279" s="18" t="s">
        <v>177</v>
      </c>
      <c r="BM279" s="257" t="s">
        <v>388</v>
      </c>
    </row>
    <row r="280" spans="1:51" s="13" customFormat="1" ht="12">
      <c r="A280" s="13"/>
      <c r="B280" s="259"/>
      <c r="C280" s="260"/>
      <c r="D280" s="261" t="s">
        <v>179</v>
      </c>
      <c r="E280" s="262" t="s">
        <v>1</v>
      </c>
      <c r="F280" s="263" t="s">
        <v>180</v>
      </c>
      <c r="G280" s="260"/>
      <c r="H280" s="262" t="s">
        <v>1</v>
      </c>
      <c r="I280" s="264"/>
      <c r="J280" s="260"/>
      <c r="K280" s="260"/>
      <c r="L280" s="265"/>
      <c r="M280" s="266"/>
      <c r="N280" s="267"/>
      <c r="O280" s="267"/>
      <c r="P280" s="267"/>
      <c r="Q280" s="267"/>
      <c r="R280" s="267"/>
      <c r="S280" s="267"/>
      <c r="T280" s="26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9" t="s">
        <v>179</v>
      </c>
      <c r="AU280" s="269" t="s">
        <v>95</v>
      </c>
      <c r="AV280" s="13" t="s">
        <v>89</v>
      </c>
      <c r="AW280" s="13" t="s">
        <v>35</v>
      </c>
      <c r="AX280" s="13" t="s">
        <v>82</v>
      </c>
      <c r="AY280" s="269" t="s">
        <v>169</v>
      </c>
    </row>
    <row r="281" spans="1:51" s="13" customFormat="1" ht="12">
      <c r="A281" s="13"/>
      <c r="B281" s="259"/>
      <c r="C281" s="260"/>
      <c r="D281" s="261" t="s">
        <v>179</v>
      </c>
      <c r="E281" s="262" t="s">
        <v>1</v>
      </c>
      <c r="F281" s="263" t="s">
        <v>389</v>
      </c>
      <c r="G281" s="260"/>
      <c r="H281" s="262" t="s">
        <v>1</v>
      </c>
      <c r="I281" s="264"/>
      <c r="J281" s="260"/>
      <c r="K281" s="260"/>
      <c r="L281" s="265"/>
      <c r="M281" s="266"/>
      <c r="N281" s="267"/>
      <c r="O281" s="267"/>
      <c r="P281" s="267"/>
      <c r="Q281" s="267"/>
      <c r="R281" s="267"/>
      <c r="S281" s="267"/>
      <c r="T281" s="26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9" t="s">
        <v>179</v>
      </c>
      <c r="AU281" s="269" t="s">
        <v>95</v>
      </c>
      <c r="AV281" s="13" t="s">
        <v>89</v>
      </c>
      <c r="AW281" s="13" t="s">
        <v>35</v>
      </c>
      <c r="AX281" s="13" t="s">
        <v>82</v>
      </c>
      <c r="AY281" s="269" t="s">
        <v>169</v>
      </c>
    </row>
    <row r="282" spans="1:51" s="14" customFormat="1" ht="12">
      <c r="A282" s="14"/>
      <c r="B282" s="270"/>
      <c r="C282" s="271"/>
      <c r="D282" s="261" t="s">
        <v>179</v>
      </c>
      <c r="E282" s="272" t="s">
        <v>1</v>
      </c>
      <c r="F282" s="273" t="s">
        <v>390</v>
      </c>
      <c r="G282" s="271"/>
      <c r="H282" s="274">
        <v>24.03</v>
      </c>
      <c r="I282" s="275"/>
      <c r="J282" s="271"/>
      <c r="K282" s="271"/>
      <c r="L282" s="276"/>
      <c r="M282" s="277"/>
      <c r="N282" s="278"/>
      <c r="O282" s="278"/>
      <c r="P282" s="278"/>
      <c r="Q282" s="278"/>
      <c r="R282" s="278"/>
      <c r="S282" s="278"/>
      <c r="T282" s="27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80" t="s">
        <v>179</v>
      </c>
      <c r="AU282" s="280" t="s">
        <v>95</v>
      </c>
      <c r="AV282" s="14" t="s">
        <v>95</v>
      </c>
      <c r="AW282" s="14" t="s">
        <v>35</v>
      </c>
      <c r="AX282" s="14" t="s">
        <v>82</v>
      </c>
      <c r="AY282" s="280" t="s">
        <v>169</v>
      </c>
    </row>
    <row r="283" spans="1:51" s="15" customFormat="1" ht="12">
      <c r="A283" s="15"/>
      <c r="B283" s="281"/>
      <c r="C283" s="282"/>
      <c r="D283" s="261" t="s">
        <v>179</v>
      </c>
      <c r="E283" s="283" t="s">
        <v>1</v>
      </c>
      <c r="F283" s="284" t="s">
        <v>183</v>
      </c>
      <c r="G283" s="282"/>
      <c r="H283" s="285">
        <v>24.03</v>
      </c>
      <c r="I283" s="286"/>
      <c r="J283" s="282"/>
      <c r="K283" s="282"/>
      <c r="L283" s="287"/>
      <c r="M283" s="288"/>
      <c r="N283" s="289"/>
      <c r="O283" s="289"/>
      <c r="P283" s="289"/>
      <c r="Q283" s="289"/>
      <c r="R283" s="289"/>
      <c r="S283" s="289"/>
      <c r="T283" s="290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91" t="s">
        <v>179</v>
      </c>
      <c r="AU283" s="291" t="s">
        <v>95</v>
      </c>
      <c r="AV283" s="15" t="s">
        <v>177</v>
      </c>
      <c r="AW283" s="15" t="s">
        <v>35</v>
      </c>
      <c r="AX283" s="15" t="s">
        <v>89</v>
      </c>
      <c r="AY283" s="291" t="s">
        <v>169</v>
      </c>
    </row>
    <row r="284" spans="1:65" s="2" customFormat="1" ht="16.5" customHeight="1">
      <c r="A284" s="39"/>
      <c r="B284" s="40"/>
      <c r="C284" s="246" t="s">
        <v>7</v>
      </c>
      <c r="D284" s="246" t="s">
        <v>172</v>
      </c>
      <c r="E284" s="247" t="s">
        <v>391</v>
      </c>
      <c r="F284" s="248" t="s">
        <v>392</v>
      </c>
      <c r="G284" s="249" t="s">
        <v>337</v>
      </c>
      <c r="H284" s="250">
        <v>24.03</v>
      </c>
      <c r="I284" s="251"/>
      <c r="J284" s="252">
        <f>ROUND(I284*H284,2)</f>
        <v>0</v>
      </c>
      <c r="K284" s="248" t="s">
        <v>176</v>
      </c>
      <c r="L284" s="45"/>
      <c r="M284" s="253" t="s">
        <v>1</v>
      </c>
      <c r="N284" s="254" t="s">
        <v>48</v>
      </c>
      <c r="O284" s="92"/>
      <c r="P284" s="255">
        <f>O284*H284</f>
        <v>0</v>
      </c>
      <c r="Q284" s="255">
        <v>0</v>
      </c>
      <c r="R284" s="255">
        <f>Q284*H284</f>
        <v>0</v>
      </c>
      <c r="S284" s="255">
        <v>0</v>
      </c>
      <c r="T284" s="25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7" t="s">
        <v>177</v>
      </c>
      <c r="AT284" s="257" t="s">
        <v>172</v>
      </c>
      <c r="AU284" s="257" t="s">
        <v>95</v>
      </c>
      <c r="AY284" s="18" t="s">
        <v>169</v>
      </c>
      <c r="BE284" s="258">
        <f>IF(N284="základní",J284,0)</f>
        <v>0</v>
      </c>
      <c r="BF284" s="258">
        <f>IF(N284="snížená",J284,0)</f>
        <v>0</v>
      </c>
      <c r="BG284" s="258">
        <f>IF(N284="zákl. přenesená",J284,0)</f>
        <v>0</v>
      </c>
      <c r="BH284" s="258">
        <f>IF(N284="sníž. přenesená",J284,0)</f>
        <v>0</v>
      </c>
      <c r="BI284" s="258">
        <f>IF(N284="nulová",J284,0)</f>
        <v>0</v>
      </c>
      <c r="BJ284" s="18" t="s">
        <v>95</v>
      </c>
      <c r="BK284" s="258">
        <f>ROUND(I284*H284,2)</f>
        <v>0</v>
      </c>
      <c r="BL284" s="18" t="s">
        <v>177</v>
      </c>
      <c r="BM284" s="257" t="s">
        <v>393</v>
      </c>
    </row>
    <row r="285" spans="1:65" s="2" customFormat="1" ht="21.75" customHeight="1">
      <c r="A285" s="39"/>
      <c r="B285" s="40"/>
      <c r="C285" s="246" t="s">
        <v>394</v>
      </c>
      <c r="D285" s="246" t="s">
        <v>172</v>
      </c>
      <c r="E285" s="247" t="s">
        <v>395</v>
      </c>
      <c r="F285" s="248" t="s">
        <v>396</v>
      </c>
      <c r="G285" s="249" t="s">
        <v>199</v>
      </c>
      <c r="H285" s="250">
        <v>2.139</v>
      </c>
      <c r="I285" s="251"/>
      <c r="J285" s="252">
        <f>ROUND(I285*H285,2)</f>
        <v>0</v>
      </c>
      <c r="K285" s="248" t="s">
        <v>176</v>
      </c>
      <c r="L285" s="45"/>
      <c r="M285" s="253" t="s">
        <v>1</v>
      </c>
      <c r="N285" s="254" t="s">
        <v>48</v>
      </c>
      <c r="O285" s="92"/>
      <c r="P285" s="255">
        <f>O285*H285</f>
        <v>0</v>
      </c>
      <c r="Q285" s="255">
        <v>1.06277</v>
      </c>
      <c r="R285" s="255">
        <f>Q285*H285</f>
        <v>2.2732650299999997</v>
      </c>
      <c r="S285" s="255">
        <v>0</v>
      </c>
      <c r="T285" s="256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57" t="s">
        <v>177</v>
      </c>
      <c r="AT285" s="257" t="s">
        <v>172</v>
      </c>
      <c r="AU285" s="257" t="s">
        <v>95</v>
      </c>
      <c r="AY285" s="18" t="s">
        <v>169</v>
      </c>
      <c r="BE285" s="258">
        <f>IF(N285="základní",J285,0)</f>
        <v>0</v>
      </c>
      <c r="BF285" s="258">
        <f>IF(N285="snížená",J285,0)</f>
        <v>0</v>
      </c>
      <c r="BG285" s="258">
        <f>IF(N285="zákl. přenesená",J285,0)</f>
        <v>0</v>
      </c>
      <c r="BH285" s="258">
        <f>IF(N285="sníž. přenesená",J285,0)</f>
        <v>0</v>
      </c>
      <c r="BI285" s="258">
        <f>IF(N285="nulová",J285,0)</f>
        <v>0</v>
      </c>
      <c r="BJ285" s="18" t="s">
        <v>95</v>
      </c>
      <c r="BK285" s="258">
        <f>ROUND(I285*H285,2)</f>
        <v>0</v>
      </c>
      <c r="BL285" s="18" t="s">
        <v>177</v>
      </c>
      <c r="BM285" s="257" t="s">
        <v>397</v>
      </c>
    </row>
    <row r="286" spans="1:51" s="13" customFormat="1" ht="12">
      <c r="A286" s="13"/>
      <c r="B286" s="259"/>
      <c r="C286" s="260"/>
      <c r="D286" s="261" t="s">
        <v>179</v>
      </c>
      <c r="E286" s="262" t="s">
        <v>1</v>
      </c>
      <c r="F286" s="263" t="s">
        <v>180</v>
      </c>
      <c r="G286" s="260"/>
      <c r="H286" s="262" t="s">
        <v>1</v>
      </c>
      <c r="I286" s="264"/>
      <c r="J286" s="260"/>
      <c r="K286" s="260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179</v>
      </c>
      <c r="AU286" s="269" t="s">
        <v>95</v>
      </c>
      <c r="AV286" s="13" t="s">
        <v>89</v>
      </c>
      <c r="AW286" s="13" t="s">
        <v>35</v>
      </c>
      <c r="AX286" s="13" t="s">
        <v>82</v>
      </c>
      <c r="AY286" s="269" t="s">
        <v>169</v>
      </c>
    </row>
    <row r="287" spans="1:51" s="13" customFormat="1" ht="12">
      <c r="A287" s="13"/>
      <c r="B287" s="259"/>
      <c r="C287" s="260"/>
      <c r="D287" s="261" t="s">
        <v>179</v>
      </c>
      <c r="E287" s="262" t="s">
        <v>1</v>
      </c>
      <c r="F287" s="263" t="s">
        <v>398</v>
      </c>
      <c r="G287" s="260"/>
      <c r="H287" s="262" t="s">
        <v>1</v>
      </c>
      <c r="I287" s="264"/>
      <c r="J287" s="260"/>
      <c r="K287" s="260"/>
      <c r="L287" s="265"/>
      <c r="M287" s="266"/>
      <c r="N287" s="267"/>
      <c r="O287" s="267"/>
      <c r="P287" s="267"/>
      <c r="Q287" s="267"/>
      <c r="R287" s="267"/>
      <c r="S287" s="267"/>
      <c r="T287" s="26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9" t="s">
        <v>179</v>
      </c>
      <c r="AU287" s="269" t="s">
        <v>95</v>
      </c>
      <c r="AV287" s="13" t="s">
        <v>89</v>
      </c>
      <c r="AW287" s="13" t="s">
        <v>35</v>
      </c>
      <c r="AX287" s="13" t="s">
        <v>82</v>
      </c>
      <c r="AY287" s="269" t="s">
        <v>169</v>
      </c>
    </row>
    <row r="288" spans="1:51" s="14" customFormat="1" ht="12">
      <c r="A288" s="14"/>
      <c r="B288" s="270"/>
      <c r="C288" s="271"/>
      <c r="D288" s="261" t="s">
        <v>179</v>
      </c>
      <c r="E288" s="272" t="s">
        <v>1</v>
      </c>
      <c r="F288" s="273" t="s">
        <v>399</v>
      </c>
      <c r="G288" s="271"/>
      <c r="H288" s="274">
        <v>2.139</v>
      </c>
      <c r="I288" s="275"/>
      <c r="J288" s="271"/>
      <c r="K288" s="271"/>
      <c r="L288" s="276"/>
      <c r="M288" s="277"/>
      <c r="N288" s="278"/>
      <c r="O288" s="278"/>
      <c r="P288" s="278"/>
      <c r="Q288" s="278"/>
      <c r="R288" s="278"/>
      <c r="S288" s="278"/>
      <c r="T288" s="27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80" t="s">
        <v>179</v>
      </c>
      <c r="AU288" s="280" t="s">
        <v>95</v>
      </c>
      <c r="AV288" s="14" t="s">
        <v>95</v>
      </c>
      <c r="AW288" s="14" t="s">
        <v>35</v>
      </c>
      <c r="AX288" s="14" t="s">
        <v>82</v>
      </c>
      <c r="AY288" s="280" t="s">
        <v>169</v>
      </c>
    </row>
    <row r="289" spans="1:51" s="15" customFormat="1" ht="12">
      <c r="A289" s="15"/>
      <c r="B289" s="281"/>
      <c r="C289" s="282"/>
      <c r="D289" s="261" t="s">
        <v>179</v>
      </c>
      <c r="E289" s="283" t="s">
        <v>1</v>
      </c>
      <c r="F289" s="284" t="s">
        <v>183</v>
      </c>
      <c r="G289" s="282"/>
      <c r="H289" s="285">
        <v>2.139</v>
      </c>
      <c r="I289" s="286"/>
      <c r="J289" s="282"/>
      <c r="K289" s="282"/>
      <c r="L289" s="287"/>
      <c r="M289" s="288"/>
      <c r="N289" s="289"/>
      <c r="O289" s="289"/>
      <c r="P289" s="289"/>
      <c r="Q289" s="289"/>
      <c r="R289" s="289"/>
      <c r="S289" s="289"/>
      <c r="T289" s="29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1" t="s">
        <v>179</v>
      </c>
      <c r="AU289" s="291" t="s">
        <v>95</v>
      </c>
      <c r="AV289" s="15" t="s">
        <v>177</v>
      </c>
      <c r="AW289" s="15" t="s">
        <v>35</v>
      </c>
      <c r="AX289" s="15" t="s">
        <v>89</v>
      </c>
      <c r="AY289" s="291" t="s">
        <v>169</v>
      </c>
    </row>
    <row r="290" spans="1:65" s="2" customFormat="1" ht="16.5" customHeight="1">
      <c r="A290" s="39"/>
      <c r="B290" s="40"/>
      <c r="C290" s="246" t="s">
        <v>400</v>
      </c>
      <c r="D290" s="246" t="s">
        <v>172</v>
      </c>
      <c r="E290" s="247" t="s">
        <v>401</v>
      </c>
      <c r="F290" s="248" t="s">
        <v>402</v>
      </c>
      <c r="G290" s="249" t="s">
        <v>403</v>
      </c>
      <c r="H290" s="250">
        <v>1</v>
      </c>
      <c r="I290" s="251"/>
      <c r="J290" s="252">
        <f>ROUND(I290*H290,2)</f>
        <v>0</v>
      </c>
      <c r="K290" s="248" t="s">
        <v>1</v>
      </c>
      <c r="L290" s="45"/>
      <c r="M290" s="253" t="s">
        <v>1</v>
      </c>
      <c r="N290" s="254" t="s">
        <v>48</v>
      </c>
      <c r="O290" s="92"/>
      <c r="P290" s="255">
        <f>O290*H290</f>
        <v>0</v>
      </c>
      <c r="Q290" s="255">
        <v>0</v>
      </c>
      <c r="R290" s="255">
        <f>Q290*H290</f>
        <v>0</v>
      </c>
      <c r="S290" s="255">
        <v>0</v>
      </c>
      <c r="T290" s="256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7" t="s">
        <v>177</v>
      </c>
      <c r="AT290" s="257" t="s">
        <v>172</v>
      </c>
      <c r="AU290" s="257" t="s">
        <v>95</v>
      </c>
      <c r="AY290" s="18" t="s">
        <v>169</v>
      </c>
      <c r="BE290" s="258">
        <f>IF(N290="základní",J290,0)</f>
        <v>0</v>
      </c>
      <c r="BF290" s="258">
        <f>IF(N290="snížená",J290,0)</f>
        <v>0</v>
      </c>
      <c r="BG290" s="258">
        <f>IF(N290="zákl. přenesená",J290,0)</f>
        <v>0</v>
      </c>
      <c r="BH290" s="258">
        <f>IF(N290="sníž. přenesená",J290,0)</f>
        <v>0</v>
      </c>
      <c r="BI290" s="258">
        <f>IF(N290="nulová",J290,0)</f>
        <v>0</v>
      </c>
      <c r="BJ290" s="18" t="s">
        <v>95</v>
      </c>
      <c r="BK290" s="258">
        <f>ROUND(I290*H290,2)</f>
        <v>0</v>
      </c>
      <c r="BL290" s="18" t="s">
        <v>177</v>
      </c>
      <c r="BM290" s="257" t="s">
        <v>404</v>
      </c>
    </row>
    <row r="291" spans="1:63" s="12" customFormat="1" ht="22.8" customHeight="1">
      <c r="A291" s="12"/>
      <c r="B291" s="231"/>
      <c r="C291" s="232"/>
      <c r="D291" s="233" t="s">
        <v>81</v>
      </c>
      <c r="E291" s="244" t="s">
        <v>188</v>
      </c>
      <c r="F291" s="244" t="s">
        <v>405</v>
      </c>
      <c r="G291" s="232"/>
      <c r="H291" s="232"/>
      <c r="I291" s="235"/>
      <c r="J291" s="245">
        <f>BK291</f>
        <v>0</v>
      </c>
      <c r="K291" s="232"/>
      <c r="L291" s="236"/>
      <c r="M291" s="237"/>
      <c r="N291" s="238"/>
      <c r="O291" s="238"/>
      <c r="P291" s="239">
        <f>SUM(P292:P370)</f>
        <v>0</v>
      </c>
      <c r="Q291" s="238"/>
      <c r="R291" s="239">
        <f>SUM(R292:R370)</f>
        <v>163.426736</v>
      </c>
      <c r="S291" s="238"/>
      <c r="T291" s="240">
        <f>SUM(T292:T370)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41" t="s">
        <v>89</v>
      </c>
      <c r="AT291" s="242" t="s">
        <v>81</v>
      </c>
      <c r="AU291" s="242" t="s">
        <v>89</v>
      </c>
      <c r="AY291" s="241" t="s">
        <v>169</v>
      </c>
      <c r="BK291" s="243">
        <f>SUM(BK292:BK370)</f>
        <v>0</v>
      </c>
    </row>
    <row r="292" spans="1:65" s="2" customFormat="1" ht="44.25" customHeight="1">
      <c r="A292" s="39"/>
      <c r="B292" s="40"/>
      <c r="C292" s="246" t="s">
        <v>406</v>
      </c>
      <c r="D292" s="246" t="s">
        <v>172</v>
      </c>
      <c r="E292" s="247" t="s">
        <v>407</v>
      </c>
      <c r="F292" s="248" t="s">
        <v>408</v>
      </c>
      <c r="G292" s="249" t="s">
        <v>337</v>
      </c>
      <c r="H292" s="250">
        <v>315.523</v>
      </c>
      <c r="I292" s="251"/>
      <c r="J292" s="252">
        <f>ROUND(I292*H292,2)</f>
        <v>0</v>
      </c>
      <c r="K292" s="248" t="s">
        <v>176</v>
      </c>
      <c r="L292" s="45"/>
      <c r="M292" s="253" t="s">
        <v>1</v>
      </c>
      <c r="N292" s="254" t="s">
        <v>48</v>
      </c>
      <c r="O292" s="92"/>
      <c r="P292" s="255">
        <f>O292*H292</f>
        <v>0</v>
      </c>
      <c r="Q292" s="255">
        <v>0.30962</v>
      </c>
      <c r="R292" s="255">
        <f>Q292*H292</f>
        <v>97.69223126000001</v>
      </c>
      <c r="S292" s="255">
        <v>0</v>
      </c>
      <c r="T292" s="256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7" t="s">
        <v>177</v>
      </c>
      <c r="AT292" s="257" t="s">
        <v>172</v>
      </c>
      <c r="AU292" s="257" t="s">
        <v>95</v>
      </c>
      <c r="AY292" s="18" t="s">
        <v>169</v>
      </c>
      <c r="BE292" s="258">
        <f>IF(N292="základní",J292,0)</f>
        <v>0</v>
      </c>
      <c r="BF292" s="258">
        <f>IF(N292="snížená",J292,0)</f>
        <v>0</v>
      </c>
      <c r="BG292" s="258">
        <f>IF(N292="zákl. přenesená",J292,0)</f>
        <v>0</v>
      </c>
      <c r="BH292" s="258">
        <f>IF(N292="sníž. přenesená",J292,0)</f>
        <v>0</v>
      </c>
      <c r="BI292" s="258">
        <f>IF(N292="nulová",J292,0)</f>
        <v>0</v>
      </c>
      <c r="BJ292" s="18" t="s">
        <v>95</v>
      </c>
      <c r="BK292" s="258">
        <f>ROUND(I292*H292,2)</f>
        <v>0</v>
      </c>
      <c r="BL292" s="18" t="s">
        <v>177</v>
      </c>
      <c r="BM292" s="257" t="s">
        <v>409</v>
      </c>
    </row>
    <row r="293" spans="1:51" s="13" customFormat="1" ht="12">
      <c r="A293" s="13"/>
      <c r="B293" s="259"/>
      <c r="C293" s="260"/>
      <c r="D293" s="261" t="s">
        <v>179</v>
      </c>
      <c r="E293" s="262" t="s">
        <v>1</v>
      </c>
      <c r="F293" s="263" t="s">
        <v>180</v>
      </c>
      <c r="G293" s="260"/>
      <c r="H293" s="262" t="s">
        <v>1</v>
      </c>
      <c r="I293" s="264"/>
      <c r="J293" s="260"/>
      <c r="K293" s="260"/>
      <c r="L293" s="265"/>
      <c r="M293" s="266"/>
      <c r="N293" s="267"/>
      <c r="O293" s="267"/>
      <c r="P293" s="267"/>
      <c r="Q293" s="267"/>
      <c r="R293" s="267"/>
      <c r="S293" s="267"/>
      <c r="T293" s="26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9" t="s">
        <v>179</v>
      </c>
      <c r="AU293" s="269" t="s">
        <v>95</v>
      </c>
      <c r="AV293" s="13" t="s">
        <v>89</v>
      </c>
      <c r="AW293" s="13" t="s">
        <v>35</v>
      </c>
      <c r="AX293" s="13" t="s">
        <v>82</v>
      </c>
      <c r="AY293" s="269" t="s">
        <v>169</v>
      </c>
    </row>
    <row r="294" spans="1:51" s="13" customFormat="1" ht="12">
      <c r="A294" s="13"/>
      <c r="B294" s="259"/>
      <c r="C294" s="260"/>
      <c r="D294" s="261" t="s">
        <v>179</v>
      </c>
      <c r="E294" s="262" t="s">
        <v>1</v>
      </c>
      <c r="F294" s="263" t="s">
        <v>410</v>
      </c>
      <c r="G294" s="260"/>
      <c r="H294" s="262" t="s">
        <v>1</v>
      </c>
      <c r="I294" s="264"/>
      <c r="J294" s="260"/>
      <c r="K294" s="260"/>
      <c r="L294" s="265"/>
      <c r="M294" s="266"/>
      <c r="N294" s="267"/>
      <c r="O294" s="267"/>
      <c r="P294" s="267"/>
      <c r="Q294" s="267"/>
      <c r="R294" s="267"/>
      <c r="S294" s="267"/>
      <c r="T294" s="26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9" t="s">
        <v>179</v>
      </c>
      <c r="AU294" s="269" t="s">
        <v>95</v>
      </c>
      <c r="AV294" s="13" t="s">
        <v>89</v>
      </c>
      <c r="AW294" s="13" t="s">
        <v>35</v>
      </c>
      <c r="AX294" s="13" t="s">
        <v>82</v>
      </c>
      <c r="AY294" s="269" t="s">
        <v>169</v>
      </c>
    </row>
    <row r="295" spans="1:51" s="13" customFormat="1" ht="12">
      <c r="A295" s="13"/>
      <c r="B295" s="259"/>
      <c r="C295" s="260"/>
      <c r="D295" s="261" t="s">
        <v>179</v>
      </c>
      <c r="E295" s="262" t="s">
        <v>1</v>
      </c>
      <c r="F295" s="263" t="s">
        <v>411</v>
      </c>
      <c r="G295" s="260"/>
      <c r="H295" s="262" t="s">
        <v>1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9" t="s">
        <v>179</v>
      </c>
      <c r="AU295" s="269" t="s">
        <v>95</v>
      </c>
      <c r="AV295" s="13" t="s">
        <v>89</v>
      </c>
      <c r="AW295" s="13" t="s">
        <v>35</v>
      </c>
      <c r="AX295" s="13" t="s">
        <v>82</v>
      </c>
      <c r="AY295" s="269" t="s">
        <v>169</v>
      </c>
    </row>
    <row r="296" spans="1:51" s="14" customFormat="1" ht="12">
      <c r="A296" s="14"/>
      <c r="B296" s="270"/>
      <c r="C296" s="271"/>
      <c r="D296" s="261" t="s">
        <v>179</v>
      </c>
      <c r="E296" s="272" t="s">
        <v>1</v>
      </c>
      <c r="F296" s="273" t="s">
        <v>412</v>
      </c>
      <c r="G296" s="271"/>
      <c r="H296" s="274">
        <v>274.175</v>
      </c>
      <c r="I296" s="275"/>
      <c r="J296" s="271"/>
      <c r="K296" s="271"/>
      <c r="L296" s="276"/>
      <c r="M296" s="277"/>
      <c r="N296" s="278"/>
      <c r="O296" s="278"/>
      <c r="P296" s="278"/>
      <c r="Q296" s="278"/>
      <c r="R296" s="278"/>
      <c r="S296" s="278"/>
      <c r="T296" s="27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80" t="s">
        <v>179</v>
      </c>
      <c r="AU296" s="280" t="s">
        <v>95</v>
      </c>
      <c r="AV296" s="14" t="s">
        <v>95</v>
      </c>
      <c r="AW296" s="14" t="s">
        <v>35</v>
      </c>
      <c r="AX296" s="14" t="s">
        <v>82</v>
      </c>
      <c r="AY296" s="280" t="s">
        <v>169</v>
      </c>
    </row>
    <row r="297" spans="1:51" s="14" customFormat="1" ht="12">
      <c r="A297" s="14"/>
      <c r="B297" s="270"/>
      <c r="C297" s="271"/>
      <c r="D297" s="261" t="s">
        <v>179</v>
      </c>
      <c r="E297" s="272" t="s">
        <v>1</v>
      </c>
      <c r="F297" s="273" t="s">
        <v>413</v>
      </c>
      <c r="G297" s="271"/>
      <c r="H297" s="274">
        <v>-54.327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179</v>
      </c>
      <c r="AU297" s="280" t="s">
        <v>95</v>
      </c>
      <c r="AV297" s="14" t="s">
        <v>95</v>
      </c>
      <c r="AW297" s="14" t="s">
        <v>35</v>
      </c>
      <c r="AX297" s="14" t="s">
        <v>82</v>
      </c>
      <c r="AY297" s="280" t="s">
        <v>169</v>
      </c>
    </row>
    <row r="298" spans="1:51" s="13" customFormat="1" ht="12">
      <c r="A298" s="13"/>
      <c r="B298" s="259"/>
      <c r="C298" s="260"/>
      <c r="D298" s="261" t="s">
        <v>179</v>
      </c>
      <c r="E298" s="262" t="s">
        <v>1</v>
      </c>
      <c r="F298" s="263" t="s">
        <v>414</v>
      </c>
      <c r="G298" s="260"/>
      <c r="H298" s="262" t="s">
        <v>1</v>
      </c>
      <c r="I298" s="264"/>
      <c r="J298" s="260"/>
      <c r="K298" s="260"/>
      <c r="L298" s="265"/>
      <c r="M298" s="266"/>
      <c r="N298" s="267"/>
      <c r="O298" s="267"/>
      <c r="P298" s="267"/>
      <c r="Q298" s="267"/>
      <c r="R298" s="267"/>
      <c r="S298" s="267"/>
      <c r="T298" s="26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9" t="s">
        <v>179</v>
      </c>
      <c r="AU298" s="269" t="s">
        <v>95</v>
      </c>
      <c r="AV298" s="13" t="s">
        <v>89</v>
      </c>
      <c r="AW298" s="13" t="s">
        <v>35</v>
      </c>
      <c r="AX298" s="13" t="s">
        <v>82</v>
      </c>
      <c r="AY298" s="269" t="s">
        <v>169</v>
      </c>
    </row>
    <row r="299" spans="1:51" s="14" customFormat="1" ht="12">
      <c r="A299" s="14"/>
      <c r="B299" s="270"/>
      <c r="C299" s="271"/>
      <c r="D299" s="261" t="s">
        <v>179</v>
      </c>
      <c r="E299" s="272" t="s">
        <v>1</v>
      </c>
      <c r="F299" s="273" t="s">
        <v>415</v>
      </c>
      <c r="G299" s="271"/>
      <c r="H299" s="274">
        <v>60.075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179</v>
      </c>
      <c r="AU299" s="280" t="s">
        <v>95</v>
      </c>
      <c r="AV299" s="14" t="s">
        <v>95</v>
      </c>
      <c r="AW299" s="14" t="s">
        <v>35</v>
      </c>
      <c r="AX299" s="14" t="s">
        <v>82</v>
      </c>
      <c r="AY299" s="280" t="s">
        <v>169</v>
      </c>
    </row>
    <row r="300" spans="1:51" s="14" customFormat="1" ht="12">
      <c r="A300" s="14"/>
      <c r="B300" s="270"/>
      <c r="C300" s="271"/>
      <c r="D300" s="261" t="s">
        <v>179</v>
      </c>
      <c r="E300" s="272" t="s">
        <v>1</v>
      </c>
      <c r="F300" s="273" t="s">
        <v>416</v>
      </c>
      <c r="G300" s="271"/>
      <c r="H300" s="274">
        <v>35.6</v>
      </c>
      <c r="I300" s="275"/>
      <c r="J300" s="271"/>
      <c r="K300" s="271"/>
      <c r="L300" s="276"/>
      <c r="M300" s="277"/>
      <c r="N300" s="278"/>
      <c r="O300" s="278"/>
      <c r="P300" s="278"/>
      <c r="Q300" s="278"/>
      <c r="R300" s="278"/>
      <c r="S300" s="278"/>
      <c r="T300" s="27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80" t="s">
        <v>179</v>
      </c>
      <c r="AU300" s="280" t="s">
        <v>95</v>
      </c>
      <c r="AV300" s="14" t="s">
        <v>95</v>
      </c>
      <c r="AW300" s="14" t="s">
        <v>35</v>
      </c>
      <c r="AX300" s="14" t="s">
        <v>82</v>
      </c>
      <c r="AY300" s="280" t="s">
        <v>169</v>
      </c>
    </row>
    <row r="301" spans="1:51" s="15" customFormat="1" ht="12">
      <c r="A301" s="15"/>
      <c r="B301" s="281"/>
      <c r="C301" s="282"/>
      <c r="D301" s="261" t="s">
        <v>179</v>
      </c>
      <c r="E301" s="283" t="s">
        <v>1</v>
      </c>
      <c r="F301" s="284" t="s">
        <v>183</v>
      </c>
      <c r="G301" s="282"/>
      <c r="H301" s="285">
        <v>315.523</v>
      </c>
      <c r="I301" s="286"/>
      <c r="J301" s="282"/>
      <c r="K301" s="282"/>
      <c r="L301" s="287"/>
      <c r="M301" s="288"/>
      <c r="N301" s="289"/>
      <c r="O301" s="289"/>
      <c r="P301" s="289"/>
      <c r="Q301" s="289"/>
      <c r="R301" s="289"/>
      <c r="S301" s="289"/>
      <c r="T301" s="290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91" t="s">
        <v>179</v>
      </c>
      <c r="AU301" s="291" t="s">
        <v>95</v>
      </c>
      <c r="AV301" s="15" t="s">
        <v>177</v>
      </c>
      <c r="AW301" s="15" t="s">
        <v>35</v>
      </c>
      <c r="AX301" s="15" t="s">
        <v>89</v>
      </c>
      <c r="AY301" s="291" t="s">
        <v>169</v>
      </c>
    </row>
    <row r="302" spans="1:65" s="2" customFormat="1" ht="33" customHeight="1">
      <c r="A302" s="39"/>
      <c r="B302" s="40"/>
      <c r="C302" s="246" t="s">
        <v>417</v>
      </c>
      <c r="D302" s="246" t="s">
        <v>172</v>
      </c>
      <c r="E302" s="247" t="s">
        <v>418</v>
      </c>
      <c r="F302" s="248" t="s">
        <v>419</v>
      </c>
      <c r="G302" s="249" t="s">
        <v>337</v>
      </c>
      <c r="H302" s="250">
        <v>181.5</v>
      </c>
      <c r="I302" s="251"/>
      <c r="J302" s="252">
        <f>ROUND(I302*H302,2)</f>
        <v>0</v>
      </c>
      <c r="K302" s="248" t="s">
        <v>176</v>
      </c>
      <c r="L302" s="45"/>
      <c r="M302" s="253" t="s">
        <v>1</v>
      </c>
      <c r="N302" s="254" t="s">
        <v>48</v>
      </c>
      <c r="O302" s="92"/>
      <c r="P302" s="255">
        <f>O302*H302</f>
        <v>0</v>
      </c>
      <c r="Q302" s="255">
        <v>0.30727</v>
      </c>
      <c r="R302" s="255">
        <f>Q302*H302</f>
        <v>55.769504999999995</v>
      </c>
      <c r="S302" s="255">
        <v>0</v>
      </c>
      <c r="T302" s="25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57" t="s">
        <v>177</v>
      </c>
      <c r="AT302" s="257" t="s">
        <v>172</v>
      </c>
      <c r="AU302" s="257" t="s">
        <v>95</v>
      </c>
      <c r="AY302" s="18" t="s">
        <v>169</v>
      </c>
      <c r="BE302" s="258">
        <f>IF(N302="základní",J302,0)</f>
        <v>0</v>
      </c>
      <c r="BF302" s="258">
        <f>IF(N302="snížená",J302,0)</f>
        <v>0</v>
      </c>
      <c r="BG302" s="258">
        <f>IF(N302="zákl. přenesená",J302,0)</f>
        <v>0</v>
      </c>
      <c r="BH302" s="258">
        <f>IF(N302="sníž. přenesená",J302,0)</f>
        <v>0</v>
      </c>
      <c r="BI302" s="258">
        <f>IF(N302="nulová",J302,0)</f>
        <v>0</v>
      </c>
      <c r="BJ302" s="18" t="s">
        <v>95</v>
      </c>
      <c r="BK302" s="258">
        <f>ROUND(I302*H302,2)</f>
        <v>0</v>
      </c>
      <c r="BL302" s="18" t="s">
        <v>177</v>
      </c>
      <c r="BM302" s="257" t="s">
        <v>420</v>
      </c>
    </row>
    <row r="303" spans="1:51" s="13" customFormat="1" ht="12">
      <c r="A303" s="13"/>
      <c r="B303" s="259"/>
      <c r="C303" s="260"/>
      <c r="D303" s="261" t="s">
        <v>179</v>
      </c>
      <c r="E303" s="262" t="s">
        <v>1</v>
      </c>
      <c r="F303" s="263" t="s">
        <v>180</v>
      </c>
      <c r="G303" s="260"/>
      <c r="H303" s="262" t="s">
        <v>1</v>
      </c>
      <c r="I303" s="264"/>
      <c r="J303" s="260"/>
      <c r="K303" s="260"/>
      <c r="L303" s="265"/>
      <c r="M303" s="266"/>
      <c r="N303" s="267"/>
      <c r="O303" s="267"/>
      <c r="P303" s="267"/>
      <c r="Q303" s="267"/>
      <c r="R303" s="267"/>
      <c r="S303" s="267"/>
      <c r="T303" s="26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9" t="s">
        <v>179</v>
      </c>
      <c r="AU303" s="269" t="s">
        <v>95</v>
      </c>
      <c r="AV303" s="13" t="s">
        <v>89</v>
      </c>
      <c r="AW303" s="13" t="s">
        <v>35</v>
      </c>
      <c r="AX303" s="13" t="s">
        <v>82</v>
      </c>
      <c r="AY303" s="269" t="s">
        <v>169</v>
      </c>
    </row>
    <row r="304" spans="1:51" s="13" customFormat="1" ht="12">
      <c r="A304" s="13"/>
      <c r="B304" s="259"/>
      <c r="C304" s="260"/>
      <c r="D304" s="261" t="s">
        <v>179</v>
      </c>
      <c r="E304" s="262" t="s">
        <v>1</v>
      </c>
      <c r="F304" s="263" t="s">
        <v>410</v>
      </c>
      <c r="G304" s="260"/>
      <c r="H304" s="262" t="s">
        <v>1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9" t="s">
        <v>179</v>
      </c>
      <c r="AU304" s="269" t="s">
        <v>95</v>
      </c>
      <c r="AV304" s="13" t="s">
        <v>89</v>
      </c>
      <c r="AW304" s="13" t="s">
        <v>35</v>
      </c>
      <c r="AX304" s="13" t="s">
        <v>82</v>
      </c>
      <c r="AY304" s="269" t="s">
        <v>169</v>
      </c>
    </row>
    <row r="305" spans="1:51" s="13" customFormat="1" ht="12">
      <c r="A305" s="13"/>
      <c r="B305" s="259"/>
      <c r="C305" s="260"/>
      <c r="D305" s="261" t="s">
        <v>179</v>
      </c>
      <c r="E305" s="262" t="s">
        <v>1</v>
      </c>
      <c r="F305" s="263" t="s">
        <v>411</v>
      </c>
      <c r="G305" s="260"/>
      <c r="H305" s="262" t="s">
        <v>1</v>
      </c>
      <c r="I305" s="264"/>
      <c r="J305" s="260"/>
      <c r="K305" s="260"/>
      <c r="L305" s="265"/>
      <c r="M305" s="266"/>
      <c r="N305" s="267"/>
      <c r="O305" s="267"/>
      <c r="P305" s="267"/>
      <c r="Q305" s="267"/>
      <c r="R305" s="267"/>
      <c r="S305" s="267"/>
      <c r="T305" s="26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9" t="s">
        <v>179</v>
      </c>
      <c r="AU305" s="269" t="s">
        <v>95</v>
      </c>
      <c r="AV305" s="13" t="s">
        <v>89</v>
      </c>
      <c r="AW305" s="13" t="s">
        <v>35</v>
      </c>
      <c r="AX305" s="13" t="s">
        <v>82</v>
      </c>
      <c r="AY305" s="269" t="s">
        <v>169</v>
      </c>
    </row>
    <row r="306" spans="1:51" s="14" customFormat="1" ht="12">
      <c r="A306" s="14"/>
      <c r="B306" s="270"/>
      <c r="C306" s="271"/>
      <c r="D306" s="261" t="s">
        <v>179</v>
      </c>
      <c r="E306" s="272" t="s">
        <v>1</v>
      </c>
      <c r="F306" s="273" t="s">
        <v>421</v>
      </c>
      <c r="G306" s="271"/>
      <c r="H306" s="274">
        <v>106.425</v>
      </c>
      <c r="I306" s="275"/>
      <c r="J306" s="271"/>
      <c r="K306" s="271"/>
      <c r="L306" s="276"/>
      <c r="M306" s="277"/>
      <c r="N306" s="278"/>
      <c r="O306" s="278"/>
      <c r="P306" s="278"/>
      <c r="Q306" s="278"/>
      <c r="R306" s="278"/>
      <c r="S306" s="278"/>
      <c r="T306" s="27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0" t="s">
        <v>179</v>
      </c>
      <c r="AU306" s="280" t="s">
        <v>95</v>
      </c>
      <c r="AV306" s="14" t="s">
        <v>95</v>
      </c>
      <c r="AW306" s="14" t="s">
        <v>35</v>
      </c>
      <c r="AX306" s="14" t="s">
        <v>82</v>
      </c>
      <c r="AY306" s="280" t="s">
        <v>169</v>
      </c>
    </row>
    <row r="307" spans="1:51" s="13" customFormat="1" ht="12">
      <c r="A307" s="13"/>
      <c r="B307" s="259"/>
      <c r="C307" s="260"/>
      <c r="D307" s="261" t="s">
        <v>179</v>
      </c>
      <c r="E307" s="262" t="s">
        <v>1</v>
      </c>
      <c r="F307" s="263" t="s">
        <v>414</v>
      </c>
      <c r="G307" s="260"/>
      <c r="H307" s="262" t="s">
        <v>1</v>
      </c>
      <c r="I307" s="264"/>
      <c r="J307" s="260"/>
      <c r="K307" s="260"/>
      <c r="L307" s="265"/>
      <c r="M307" s="266"/>
      <c r="N307" s="267"/>
      <c r="O307" s="267"/>
      <c r="P307" s="267"/>
      <c r="Q307" s="267"/>
      <c r="R307" s="267"/>
      <c r="S307" s="267"/>
      <c r="T307" s="26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9" t="s">
        <v>179</v>
      </c>
      <c r="AU307" s="269" t="s">
        <v>95</v>
      </c>
      <c r="AV307" s="13" t="s">
        <v>89</v>
      </c>
      <c r="AW307" s="13" t="s">
        <v>35</v>
      </c>
      <c r="AX307" s="13" t="s">
        <v>82</v>
      </c>
      <c r="AY307" s="269" t="s">
        <v>169</v>
      </c>
    </row>
    <row r="308" spans="1:51" s="14" customFormat="1" ht="12">
      <c r="A308" s="14"/>
      <c r="B308" s="270"/>
      <c r="C308" s="271"/>
      <c r="D308" s="261" t="s">
        <v>179</v>
      </c>
      <c r="E308" s="272" t="s">
        <v>1</v>
      </c>
      <c r="F308" s="273" t="s">
        <v>422</v>
      </c>
      <c r="G308" s="271"/>
      <c r="H308" s="274">
        <v>36</v>
      </c>
      <c r="I308" s="275"/>
      <c r="J308" s="271"/>
      <c r="K308" s="271"/>
      <c r="L308" s="276"/>
      <c r="M308" s="277"/>
      <c r="N308" s="278"/>
      <c r="O308" s="278"/>
      <c r="P308" s="278"/>
      <c r="Q308" s="278"/>
      <c r="R308" s="278"/>
      <c r="S308" s="278"/>
      <c r="T308" s="27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0" t="s">
        <v>179</v>
      </c>
      <c r="AU308" s="280" t="s">
        <v>95</v>
      </c>
      <c r="AV308" s="14" t="s">
        <v>95</v>
      </c>
      <c r="AW308" s="14" t="s">
        <v>35</v>
      </c>
      <c r="AX308" s="14" t="s">
        <v>82</v>
      </c>
      <c r="AY308" s="280" t="s">
        <v>169</v>
      </c>
    </row>
    <row r="309" spans="1:51" s="14" customFormat="1" ht="12">
      <c r="A309" s="14"/>
      <c r="B309" s="270"/>
      <c r="C309" s="271"/>
      <c r="D309" s="261" t="s">
        <v>179</v>
      </c>
      <c r="E309" s="272" t="s">
        <v>1</v>
      </c>
      <c r="F309" s="273" t="s">
        <v>423</v>
      </c>
      <c r="G309" s="271"/>
      <c r="H309" s="274">
        <v>96</v>
      </c>
      <c r="I309" s="275"/>
      <c r="J309" s="271"/>
      <c r="K309" s="271"/>
      <c r="L309" s="276"/>
      <c r="M309" s="277"/>
      <c r="N309" s="278"/>
      <c r="O309" s="278"/>
      <c r="P309" s="278"/>
      <c r="Q309" s="278"/>
      <c r="R309" s="278"/>
      <c r="S309" s="278"/>
      <c r="T309" s="27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80" t="s">
        <v>179</v>
      </c>
      <c r="AU309" s="280" t="s">
        <v>95</v>
      </c>
      <c r="AV309" s="14" t="s">
        <v>95</v>
      </c>
      <c r="AW309" s="14" t="s">
        <v>35</v>
      </c>
      <c r="AX309" s="14" t="s">
        <v>82</v>
      </c>
      <c r="AY309" s="280" t="s">
        <v>169</v>
      </c>
    </row>
    <row r="310" spans="1:51" s="14" customFormat="1" ht="12">
      <c r="A310" s="14"/>
      <c r="B310" s="270"/>
      <c r="C310" s="271"/>
      <c r="D310" s="261" t="s">
        <v>179</v>
      </c>
      <c r="E310" s="272" t="s">
        <v>1</v>
      </c>
      <c r="F310" s="273" t="s">
        <v>424</v>
      </c>
      <c r="G310" s="271"/>
      <c r="H310" s="274">
        <v>-56.925</v>
      </c>
      <c r="I310" s="275"/>
      <c r="J310" s="271"/>
      <c r="K310" s="271"/>
      <c r="L310" s="276"/>
      <c r="M310" s="277"/>
      <c r="N310" s="278"/>
      <c r="O310" s="278"/>
      <c r="P310" s="278"/>
      <c r="Q310" s="278"/>
      <c r="R310" s="278"/>
      <c r="S310" s="278"/>
      <c r="T310" s="27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80" t="s">
        <v>179</v>
      </c>
      <c r="AU310" s="280" t="s">
        <v>95</v>
      </c>
      <c r="AV310" s="14" t="s">
        <v>95</v>
      </c>
      <c r="AW310" s="14" t="s">
        <v>35</v>
      </c>
      <c r="AX310" s="14" t="s">
        <v>82</v>
      </c>
      <c r="AY310" s="280" t="s">
        <v>169</v>
      </c>
    </row>
    <row r="311" spans="1:51" s="15" customFormat="1" ht="12">
      <c r="A311" s="15"/>
      <c r="B311" s="281"/>
      <c r="C311" s="282"/>
      <c r="D311" s="261" t="s">
        <v>179</v>
      </c>
      <c r="E311" s="283" t="s">
        <v>1</v>
      </c>
      <c r="F311" s="284" t="s">
        <v>183</v>
      </c>
      <c r="G311" s="282"/>
      <c r="H311" s="285">
        <v>181.5</v>
      </c>
      <c r="I311" s="286"/>
      <c r="J311" s="282"/>
      <c r="K311" s="282"/>
      <c r="L311" s="287"/>
      <c r="M311" s="288"/>
      <c r="N311" s="289"/>
      <c r="O311" s="289"/>
      <c r="P311" s="289"/>
      <c r="Q311" s="289"/>
      <c r="R311" s="289"/>
      <c r="S311" s="289"/>
      <c r="T311" s="290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91" t="s">
        <v>179</v>
      </c>
      <c r="AU311" s="291" t="s">
        <v>95</v>
      </c>
      <c r="AV311" s="15" t="s">
        <v>177</v>
      </c>
      <c r="AW311" s="15" t="s">
        <v>35</v>
      </c>
      <c r="AX311" s="15" t="s">
        <v>89</v>
      </c>
      <c r="AY311" s="291" t="s">
        <v>169</v>
      </c>
    </row>
    <row r="312" spans="1:65" s="2" customFormat="1" ht="33" customHeight="1">
      <c r="A312" s="39"/>
      <c r="B312" s="40"/>
      <c r="C312" s="246" t="s">
        <v>425</v>
      </c>
      <c r="D312" s="246" t="s">
        <v>172</v>
      </c>
      <c r="E312" s="247" t="s">
        <v>426</v>
      </c>
      <c r="F312" s="248" t="s">
        <v>427</v>
      </c>
      <c r="G312" s="249" t="s">
        <v>337</v>
      </c>
      <c r="H312" s="250">
        <v>14.438</v>
      </c>
      <c r="I312" s="251"/>
      <c r="J312" s="252">
        <f>ROUND(I312*H312,2)</f>
        <v>0</v>
      </c>
      <c r="K312" s="248" t="s">
        <v>176</v>
      </c>
      <c r="L312" s="45"/>
      <c r="M312" s="253" t="s">
        <v>1</v>
      </c>
      <c r="N312" s="254" t="s">
        <v>48</v>
      </c>
      <c r="O312" s="92"/>
      <c r="P312" s="255">
        <f>O312*H312</f>
        <v>0</v>
      </c>
      <c r="Q312" s="255">
        <v>0.20133</v>
      </c>
      <c r="R312" s="255">
        <f>Q312*H312</f>
        <v>2.90680254</v>
      </c>
      <c r="S312" s="255">
        <v>0</v>
      </c>
      <c r="T312" s="25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57" t="s">
        <v>177</v>
      </c>
      <c r="AT312" s="257" t="s">
        <v>172</v>
      </c>
      <c r="AU312" s="257" t="s">
        <v>95</v>
      </c>
      <c r="AY312" s="18" t="s">
        <v>169</v>
      </c>
      <c r="BE312" s="258">
        <f>IF(N312="základní",J312,0)</f>
        <v>0</v>
      </c>
      <c r="BF312" s="258">
        <f>IF(N312="snížená",J312,0)</f>
        <v>0</v>
      </c>
      <c r="BG312" s="258">
        <f>IF(N312="zákl. přenesená",J312,0)</f>
        <v>0</v>
      </c>
      <c r="BH312" s="258">
        <f>IF(N312="sníž. přenesená",J312,0)</f>
        <v>0</v>
      </c>
      <c r="BI312" s="258">
        <f>IF(N312="nulová",J312,0)</f>
        <v>0</v>
      </c>
      <c r="BJ312" s="18" t="s">
        <v>95</v>
      </c>
      <c r="BK312" s="258">
        <f>ROUND(I312*H312,2)</f>
        <v>0</v>
      </c>
      <c r="BL312" s="18" t="s">
        <v>177</v>
      </c>
      <c r="BM312" s="257" t="s">
        <v>428</v>
      </c>
    </row>
    <row r="313" spans="1:51" s="13" customFormat="1" ht="12">
      <c r="A313" s="13"/>
      <c r="B313" s="259"/>
      <c r="C313" s="260"/>
      <c r="D313" s="261" t="s">
        <v>179</v>
      </c>
      <c r="E313" s="262" t="s">
        <v>1</v>
      </c>
      <c r="F313" s="263" t="s">
        <v>180</v>
      </c>
      <c r="G313" s="260"/>
      <c r="H313" s="262" t="s">
        <v>1</v>
      </c>
      <c r="I313" s="264"/>
      <c r="J313" s="260"/>
      <c r="K313" s="260"/>
      <c r="L313" s="265"/>
      <c r="M313" s="266"/>
      <c r="N313" s="267"/>
      <c r="O313" s="267"/>
      <c r="P313" s="267"/>
      <c r="Q313" s="267"/>
      <c r="R313" s="267"/>
      <c r="S313" s="267"/>
      <c r="T313" s="26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9" t="s">
        <v>179</v>
      </c>
      <c r="AU313" s="269" t="s">
        <v>95</v>
      </c>
      <c r="AV313" s="13" t="s">
        <v>89</v>
      </c>
      <c r="AW313" s="13" t="s">
        <v>35</v>
      </c>
      <c r="AX313" s="13" t="s">
        <v>82</v>
      </c>
      <c r="AY313" s="269" t="s">
        <v>169</v>
      </c>
    </row>
    <row r="314" spans="1:51" s="13" customFormat="1" ht="12">
      <c r="A314" s="13"/>
      <c r="B314" s="259"/>
      <c r="C314" s="260"/>
      <c r="D314" s="261" t="s">
        <v>179</v>
      </c>
      <c r="E314" s="262" t="s">
        <v>1</v>
      </c>
      <c r="F314" s="263" t="s">
        <v>410</v>
      </c>
      <c r="G314" s="260"/>
      <c r="H314" s="262" t="s">
        <v>1</v>
      </c>
      <c r="I314" s="264"/>
      <c r="J314" s="260"/>
      <c r="K314" s="260"/>
      <c r="L314" s="265"/>
      <c r="M314" s="266"/>
      <c r="N314" s="267"/>
      <c r="O314" s="267"/>
      <c r="P314" s="267"/>
      <c r="Q314" s="267"/>
      <c r="R314" s="267"/>
      <c r="S314" s="267"/>
      <c r="T314" s="26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9" t="s">
        <v>179</v>
      </c>
      <c r="AU314" s="269" t="s">
        <v>95</v>
      </c>
      <c r="AV314" s="13" t="s">
        <v>89</v>
      </c>
      <c r="AW314" s="13" t="s">
        <v>35</v>
      </c>
      <c r="AX314" s="13" t="s">
        <v>82</v>
      </c>
      <c r="AY314" s="269" t="s">
        <v>169</v>
      </c>
    </row>
    <row r="315" spans="1:51" s="13" customFormat="1" ht="12">
      <c r="A315" s="13"/>
      <c r="B315" s="259"/>
      <c r="C315" s="260"/>
      <c r="D315" s="261" t="s">
        <v>179</v>
      </c>
      <c r="E315" s="262" t="s">
        <v>1</v>
      </c>
      <c r="F315" s="263" t="s">
        <v>411</v>
      </c>
      <c r="G315" s="260"/>
      <c r="H315" s="262" t="s">
        <v>1</v>
      </c>
      <c r="I315" s="264"/>
      <c r="J315" s="260"/>
      <c r="K315" s="260"/>
      <c r="L315" s="265"/>
      <c r="M315" s="266"/>
      <c r="N315" s="267"/>
      <c r="O315" s="267"/>
      <c r="P315" s="267"/>
      <c r="Q315" s="267"/>
      <c r="R315" s="267"/>
      <c r="S315" s="267"/>
      <c r="T315" s="26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9" t="s">
        <v>179</v>
      </c>
      <c r="AU315" s="269" t="s">
        <v>95</v>
      </c>
      <c r="AV315" s="13" t="s">
        <v>89</v>
      </c>
      <c r="AW315" s="13" t="s">
        <v>35</v>
      </c>
      <c r="AX315" s="13" t="s">
        <v>82</v>
      </c>
      <c r="AY315" s="269" t="s">
        <v>169</v>
      </c>
    </row>
    <row r="316" spans="1:51" s="14" customFormat="1" ht="12">
      <c r="A316" s="14"/>
      <c r="B316" s="270"/>
      <c r="C316" s="271"/>
      <c r="D316" s="261" t="s">
        <v>179</v>
      </c>
      <c r="E316" s="272" t="s">
        <v>1</v>
      </c>
      <c r="F316" s="273" t="s">
        <v>429</v>
      </c>
      <c r="G316" s="271"/>
      <c r="H316" s="274">
        <v>14.438</v>
      </c>
      <c r="I316" s="275"/>
      <c r="J316" s="271"/>
      <c r="K316" s="271"/>
      <c r="L316" s="276"/>
      <c r="M316" s="277"/>
      <c r="N316" s="278"/>
      <c r="O316" s="278"/>
      <c r="P316" s="278"/>
      <c r="Q316" s="278"/>
      <c r="R316" s="278"/>
      <c r="S316" s="278"/>
      <c r="T316" s="27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80" t="s">
        <v>179</v>
      </c>
      <c r="AU316" s="280" t="s">
        <v>95</v>
      </c>
      <c r="AV316" s="14" t="s">
        <v>95</v>
      </c>
      <c r="AW316" s="14" t="s">
        <v>35</v>
      </c>
      <c r="AX316" s="14" t="s">
        <v>82</v>
      </c>
      <c r="AY316" s="280" t="s">
        <v>169</v>
      </c>
    </row>
    <row r="317" spans="1:51" s="15" customFormat="1" ht="12">
      <c r="A317" s="15"/>
      <c r="B317" s="281"/>
      <c r="C317" s="282"/>
      <c r="D317" s="261" t="s">
        <v>179</v>
      </c>
      <c r="E317" s="283" t="s">
        <v>1</v>
      </c>
      <c r="F317" s="284" t="s">
        <v>183</v>
      </c>
      <c r="G317" s="282"/>
      <c r="H317" s="285">
        <v>14.438</v>
      </c>
      <c r="I317" s="286"/>
      <c r="J317" s="282"/>
      <c r="K317" s="282"/>
      <c r="L317" s="287"/>
      <c r="M317" s="288"/>
      <c r="N317" s="289"/>
      <c r="O317" s="289"/>
      <c r="P317" s="289"/>
      <c r="Q317" s="289"/>
      <c r="R317" s="289"/>
      <c r="S317" s="289"/>
      <c r="T317" s="290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91" t="s">
        <v>179</v>
      </c>
      <c r="AU317" s="291" t="s">
        <v>95</v>
      </c>
      <c r="AV317" s="15" t="s">
        <v>177</v>
      </c>
      <c r="AW317" s="15" t="s">
        <v>35</v>
      </c>
      <c r="AX317" s="15" t="s">
        <v>89</v>
      </c>
      <c r="AY317" s="291" t="s">
        <v>169</v>
      </c>
    </row>
    <row r="318" spans="1:65" s="2" customFormat="1" ht="33" customHeight="1">
      <c r="A318" s="39"/>
      <c r="B318" s="40"/>
      <c r="C318" s="246" t="s">
        <v>430</v>
      </c>
      <c r="D318" s="246" t="s">
        <v>172</v>
      </c>
      <c r="E318" s="247" t="s">
        <v>431</v>
      </c>
      <c r="F318" s="248" t="s">
        <v>432</v>
      </c>
      <c r="G318" s="249" t="s">
        <v>337</v>
      </c>
      <c r="H318" s="250">
        <v>2.52</v>
      </c>
      <c r="I318" s="251"/>
      <c r="J318" s="252">
        <f>ROUND(I318*H318,2)</f>
        <v>0</v>
      </c>
      <c r="K318" s="248" t="s">
        <v>176</v>
      </c>
      <c r="L318" s="45"/>
      <c r="M318" s="253" t="s">
        <v>1</v>
      </c>
      <c r="N318" s="254" t="s">
        <v>48</v>
      </c>
      <c r="O318" s="92"/>
      <c r="P318" s="255">
        <f>O318*H318</f>
        <v>0</v>
      </c>
      <c r="Q318" s="255">
        <v>0.10445</v>
      </c>
      <c r="R318" s="255">
        <f>Q318*H318</f>
        <v>0.263214</v>
      </c>
      <c r="S318" s="255">
        <v>0</v>
      </c>
      <c r="T318" s="256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57" t="s">
        <v>177</v>
      </c>
      <c r="AT318" s="257" t="s">
        <v>172</v>
      </c>
      <c r="AU318" s="257" t="s">
        <v>95</v>
      </c>
      <c r="AY318" s="18" t="s">
        <v>169</v>
      </c>
      <c r="BE318" s="258">
        <f>IF(N318="základní",J318,0)</f>
        <v>0</v>
      </c>
      <c r="BF318" s="258">
        <f>IF(N318="snížená",J318,0)</f>
        <v>0</v>
      </c>
      <c r="BG318" s="258">
        <f>IF(N318="zákl. přenesená",J318,0)</f>
        <v>0</v>
      </c>
      <c r="BH318" s="258">
        <f>IF(N318="sníž. přenesená",J318,0)</f>
        <v>0</v>
      </c>
      <c r="BI318" s="258">
        <f>IF(N318="nulová",J318,0)</f>
        <v>0</v>
      </c>
      <c r="BJ318" s="18" t="s">
        <v>95</v>
      </c>
      <c r="BK318" s="258">
        <f>ROUND(I318*H318,2)</f>
        <v>0</v>
      </c>
      <c r="BL318" s="18" t="s">
        <v>177</v>
      </c>
      <c r="BM318" s="257" t="s">
        <v>433</v>
      </c>
    </row>
    <row r="319" spans="1:51" s="13" customFormat="1" ht="12">
      <c r="A319" s="13"/>
      <c r="B319" s="259"/>
      <c r="C319" s="260"/>
      <c r="D319" s="261" t="s">
        <v>179</v>
      </c>
      <c r="E319" s="262" t="s">
        <v>1</v>
      </c>
      <c r="F319" s="263" t="s">
        <v>180</v>
      </c>
      <c r="G319" s="260"/>
      <c r="H319" s="262" t="s">
        <v>1</v>
      </c>
      <c r="I319" s="264"/>
      <c r="J319" s="260"/>
      <c r="K319" s="260"/>
      <c r="L319" s="265"/>
      <c r="M319" s="266"/>
      <c r="N319" s="267"/>
      <c r="O319" s="267"/>
      <c r="P319" s="267"/>
      <c r="Q319" s="267"/>
      <c r="R319" s="267"/>
      <c r="S319" s="267"/>
      <c r="T319" s="26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9" t="s">
        <v>179</v>
      </c>
      <c r="AU319" s="269" t="s">
        <v>95</v>
      </c>
      <c r="AV319" s="13" t="s">
        <v>89</v>
      </c>
      <c r="AW319" s="13" t="s">
        <v>35</v>
      </c>
      <c r="AX319" s="13" t="s">
        <v>82</v>
      </c>
      <c r="AY319" s="269" t="s">
        <v>169</v>
      </c>
    </row>
    <row r="320" spans="1:51" s="13" customFormat="1" ht="12">
      <c r="A320" s="13"/>
      <c r="B320" s="259"/>
      <c r="C320" s="260"/>
      <c r="D320" s="261" t="s">
        <v>179</v>
      </c>
      <c r="E320" s="262" t="s">
        <v>1</v>
      </c>
      <c r="F320" s="263" t="s">
        <v>434</v>
      </c>
      <c r="G320" s="260"/>
      <c r="H320" s="262" t="s">
        <v>1</v>
      </c>
      <c r="I320" s="264"/>
      <c r="J320" s="260"/>
      <c r="K320" s="260"/>
      <c r="L320" s="265"/>
      <c r="M320" s="266"/>
      <c r="N320" s="267"/>
      <c r="O320" s="267"/>
      <c r="P320" s="267"/>
      <c r="Q320" s="267"/>
      <c r="R320" s="267"/>
      <c r="S320" s="267"/>
      <c r="T320" s="26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9" t="s">
        <v>179</v>
      </c>
      <c r="AU320" s="269" t="s">
        <v>95</v>
      </c>
      <c r="AV320" s="13" t="s">
        <v>89</v>
      </c>
      <c r="AW320" s="13" t="s">
        <v>35</v>
      </c>
      <c r="AX320" s="13" t="s">
        <v>82</v>
      </c>
      <c r="AY320" s="269" t="s">
        <v>169</v>
      </c>
    </row>
    <row r="321" spans="1:51" s="13" customFormat="1" ht="12">
      <c r="A321" s="13"/>
      <c r="B321" s="259"/>
      <c r="C321" s="260"/>
      <c r="D321" s="261" t="s">
        <v>179</v>
      </c>
      <c r="E321" s="262" t="s">
        <v>1</v>
      </c>
      <c r="F321" s="263" t="s">
        <v>411</v>
      </c>
      <c r="G321" s="260"/>
      <c r="H321" s="262" t="s">
        <v>1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179</v>
      </c>
      <c r="AU321" s="269" t="s">
        <v>95</v>
      </c>
      <c r="AV321" s="13" t="s">
        <v>89</v>
      </c>
      <c r="AW321" s="13" t="s">
        <v>35</v>
      </c>
      <c r="AX321" s="13" t="s">
        <v>82</v>
      </c>
      <c r="AY321" s="269" t="s">
        <v>169</v>
      </c>
    </row>
    <row r="322" spans="1:51" s="14" customFormat="1" ht="12">
      <c r="A322" s="14"/>
      <c r="B322" s="270"/>
      <c r="C322" s="271"/>
      <c r="D322" s="261" t="s">
        <v>179</v>
      </c>
      <c r="E322" s="272" t="s">
        <v>1</v>
      </c>
      <c r="F322" s="273" t="s">
        <v>435</v>
      </c>
      <c r="G322" s="271"/>
      <c r="H322" s="274">
        <v>2.52</v>
      </c>
      <c r="I322" s="275"/>
      <c r="J322" s="271"/>
      <c r="K322" s="271"/>
      <c r="L322" s="276"/>
      <c r="M322" s="277"/>
      <c r="N322" s="278"/>
      <c r="O322" s="278"/>
      <c r="P322" s="278"/>
      <c r="Q322" s="278"/>
      <c r="R322" s="278"/>
      <c r="S322" s="278"/>
      <c r="T322" s="27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80" t="s">
        <v>179</v>
      </c>
      <c r="AU322" s="280" t="s">
        <v>95</v>
      </c>
      <c r="AV322" s="14" t="s">
        <v>95</v>
      </c>
      <c r="AW322" s="14" t="s">
        <v>35</v>
      </c>
      <c r="AX322" s="14" t="s">
        <v>82</v>
      </c>
      <c r="AY322" s="280" t="s">
        <v>169</v>
      </c>
    </row>
    <row r="323" spans="1:51" s="15" customFormat="1" ht="12">
      <c r="A323" s="15"/>
      <c r="B323" s="281"/>
      <c r="C323" s="282"/>
      <c r="D323" s="261" t="s">
        <v>179</v>
      </c>
      <c r="E323" s="283" t="s">
        <v>1</v>
      </c>
      <c r="F323" s="284" t="s">
        <v>183</v>
      </c>
      <c r="G323" s="282"/>
      <c r="H323" s="285">
        <v>2.52</v>
      </c>
      <c r="I323" s="286"/>
      <c r="J323" s="282"/>
      <c r="K323" s="282"/>
      <c r="L323" s="287"/>
      <c r="M323" s="288"/>
      <c r="N323" s="289"/>
      <c r="O323" s="289"/>
      <c r="P323" s="289"/>
      <c r="Q323" s="289"/>
      <c r="R323" s="289"/>
      <c r="S323" s="289"/>
      <c r="T323" s="290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91" t="s">
        <v>179</v>
      </c>
      <c r="AU323" s="291" t="s">
        <v>95</v>
      </c>
      <c r="AV323" s="15" t="s">
        <v>177</v>
      </c>
      <c r="AW323" s="15" t="s">
        <v>35</v>
      </c>
      <c r="AX323" s="15" t="s">
        <v>89</v>
      </c>
      <c r="AY323" s="291" t="s">
        <v>169</v>
      </c>
    </row>
    <row r="324" spans="1:65" s="2" customFormat="1" ht="33" customHeight="1">
      <c r="A324" s="39"/>
      <c r="B324" s="40"/>
      <c r="C324" s="246" t="s">
        <v>436</v>
      </c>
      <c r="D324" s="246" t="s">
        <v>172</v>
      </c>
      <c r="E324" s="247" t="s">
        <v>437</v>
      </c>
      <c r="F324" s="248" t="s">
        <v>438</v>
      </c>
      <c r="G324" s="249" t="s">
        <v>186</v>
      </c>
      <c r="H324" s="250">
        <v>29</v>
      </c>
      <c r="I324" s="251"/>
      <c r="J324" s="252">
        <f>ROUND(I324*H324,2)</f>
        <v>0</v>
      </c>
      <c r="K324" s="248" t="s">
        <v>176</v>
      </c>
      <c r="L324" s="45"/>
      <c r="M324" s="253" t="s">
        <v>1</v>
      </c>
      <c r="N324" s="254" t="s">
        <v>48</v>
      </c>
      <c r="O324" s="92"/>
      <c r="P324" s="255">
        <f>O324*H324</f>
        <v>0</v>
      </c>
      <c r="Q324" s="255">
        <v>0.03655</v>
      </c>
      <c r="R324" s="255">
        <f>Q324*H324</f>
        <v>1.05995</v>
      </c>
      <c r="S324" s="255">
        <v>0</v>
      </c>
      <c r="T324" s="256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57" t="s">
        <v>177</v>
      </c>
      <c r="AT324" s="257" t="s">
        <v>172</v>
      </c>
      <c r="AU324" s="257" t="s">
        <v>95</v>
      </c>
      <c r="AY324" s="18" t="s">
        <v>169</v>
      </c>
      <c r="BE324" s="258">
        <f>IF(N324="základní",J324,0)</f>
        <v>0</v>
      </c>
      <c r="BF324" s="258">
        <f>IF(N324="snížená",J324,0)</f>
        <v>0</v>
      </c>
      <c r="BG324" s="258">
        <f>IF(N324="zákl. přenesená",J324,0)</f>
        <v>0</v>
      </c>
      <c r="BH324" s="258">
        <f>IF(N324="sníž. přenesená",J324,0)</f>
        <v>0</v>
      </c>
      <c r="BI324" s="258">
        <f>IF(N324="nulová",J324,0)</f>
        <v>0</v>
      </c>
      <c r="BJ324" s="18" t="s">
        <v>95</v>
      </c>
      <c r="BK324" s="258">
        <f>ROUND(I324*H324,2)</f>
        <v>0</v>
      </c>
      <c r="BL324" s="18" t="s">
        <v>177</v>
      </c>
      <c r="BM324" s="257" t="s">
        <v>439</v>
      </c>
    </row>
    <row r="325" spans="1:51" s="13" customFormat="1" ht="12">
      <c r="A325" s="13"/>
      <c r="B325" s="259"/>
      <c r="C325" s="260"/>
      <c r="D325" s="261" t="s">
        <v>179</v>
      </c>
      <c r="E325" s="262" t="s">
        <v>1</v>
      </c>
      <c r="F325" s="263" t="s">
        <v>180</v>
      </c>
      <c r="G325" s="260"/>
      <c r="H325" s="262" t="s">
        <v>1</v>
      </c>
      <c r="I325" s="264"/>
      <c r="J325" s="260"/>
      <c r="K325" s="260"/>
      <c r="L325" s="265"/>
      <c r="M325" s="266"/>
      <c r="N325" s="267"/>
      <c r="O325" s="267"/>
      <c r="P325" s="267"/>
      <c r="Q325" s="267"/>
      <c r="R325" s="267"/>
      <c r="S325" s="267"/>
      <c r="T325" s="26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9" t="s">
        <v>179</v>
      </c>
      <c r="AU325" s="269" t="s">
        <v>95</v>
      </c>
      <c r="AV325" s="13" t="s">
        <v>89</v>
      </c>
      <c r="AW325" s="13" t="s">
        <v>35</v>
      </c>
      <c r="AX325" s="13" t="s">
        <v>82</v>
      </c>
      <c r="AY325" s="269" t="s">
        <v>169</v>
      </c>
    </row>
    <row r="326" spans="1:51" s="13" customFormat="1" ht="12">
      <c r="A326" s="13"/>
      <c r="B326" s="259"/>
      <c r="C326" s="260"/>
      <c r="D326" s="261" t="s">
        <v>179</v>
      </c>
      <c r="E326" s="262" t="s">
        <v>1</v>
      </c>
      <c r="F326" s="263" t="s">
        <v>440</v>
      </c>
      <c r="G326" s="260"/>
      <c r="H326" s="262" t="s">
        <v>1</v>
      </c>
      <c r="I326" s="264"/>
      <c r="J326" s="260"/>
      <c r="K326" s="260"/>
      <c r="L326" s="265"/>
      <c r="M326" s="266"/>
      <c r="N326" s="267"/>
      <c r="O326" s="267"/>
      <c r="P326" s="267"/>
      <c r="Q326" s="267"/>
      <c r="R326" s="267"/>
      <c r="S326" s="267"/>
      <c r="T326" s="26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9" t="s">
        <v>179</v>
      </c>
      <c r="AU326" s="269" t="s">
        <v>95</v>
      </c>
      <c r="AV326" s="13" t="s">
        <v>89</v>
      </c>
      <c r="AW326" s="13" t="s">
        <v>35</v>
      </c>
      <c r="AX326" s="13" t="s">
        <v>82</v>
      </c>
      <c r="AY326" s="269" t="s">
        <v>169</v>
      </c>
    </row>
    <row r="327" spans="1:51" s="13" customFormat="1" ht="12">
      <c r="A327" s="13"/>
      <c r="B327" s="259"/>
      <c r="C327" s="260"/>
      <c r="D327" s="261" t="s">
        <v>179</v>
      </c>
      <c r="E327" s="262" t="s">
        <v>1</v>
      </c>
      <c r="F327" s="263" t="s">
        <v>441</v>
      </c>
      <c r="G327" s="260"/>
      <c r="H327" s="262" t="s">
        <v>1</v>
      </c>
      <c r="I327" s="264"/>
      <c r="J327" s="260"/>
      <c r="K327" s="260"/>
      <c r="L327" s="265"/>
      <c r="M327" s="266"/>
      <c r="N327" s="267"/>
      <c r="O327" s="267"/>
      <c r="P327" s="267"/>
      <c r="Q327" s="267"/>
      <c r="R327" s="267"/>
      <c r="S327" s="267"/>
      <c r="T327" s="26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9" t="s">
        <v>179</v>
      </c>
      <c r="AU327" s="269" t="s">
        <v>95</v>
      </c>
      <c r="AV327" s="13" t="s">
        <v>89</v>
      </c>
      <c r="AW327" s="13" t="s">
        <v>35</v>
      </c>
      <c r="AX327" s="13" t="s">
        <v>82</v>
      </c>
      <c r="AY327" s="269" t="s">
        <v>169</v>
      </c>
    </row>
    <row r="328" spans="1:51" s="14" customFormat="1" ht="12">
      <c r="A328" s="14"/>
      <c r="B328" s="270"/>
      <c r="C328" s="271"/>
      <c r="D328" s="261" t="s">
        <v>179</v>
      </c>
      <c r="E328" s="272" t="s">
        <v>1</v>
      </c>
      <c r="F328" s="273" t="s">
        <v>442</v>
      </c>
      <c r="G328" s="271"/>
      <c r="H328" s="274">
        <v>5</v>
      </c>
      <c r="I328" s="275"/>
      <c r="J328" s="271"/>
      <c r="K328" s="271"/>
      <c r="L328" s="276"/>
      <c r="M328" s="277"/>
      <c r="N328" s="278"/>
      <c r="O328" s="278"/>
      <c r="P328" s="278"/>
      <c r="Q328" s="278"/>
      <c r="R328" s="278"/>
      <c r="S328" s="278"/>
      <c r="T328" s="27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80" t="s">
        <v>179</v>
      </c>
      <c r="AU328" s="280" t="s">
        <v>95</v>
      </c>
      <c r="AV328" s="14" t="s">
        <v>95</v>
      </c>
      <c r="AW328" s="14" t="s">
        <v>35</v>
      </c>
      <c r="AX328" s="14" t="s">
        <v>82</v>
      </c>
      <c r="AY328" s="280" t="s">
        <v>169</v>
      </c>
    </row>
    <row r="329" spans="1:51" s="13" customFormat="1" ht="12">
      <c r="A329" s="13"/>
      <c r="B329" s="259"/>
      <c r="C329" s="260"/>
      <c r="D329" s="261" t="s">
        <v>179</v>
      </c>
      <c r="E329" s="262" t="s">
        <v>1</v>
      </c>
      <c r="F329" s="263" t="s">
        <v>443</v>
      </c>
      <c r="G329" s="260"/>
      <c r="H329" s="262" t="s">
        <v>1</v>
      </c>
      <c r="I329" s="264"/>
      <c r="J329" s="260"/>
      <c r="K329" s="260"/>
      <c r="L329" s="265"/>
      <c r="M329" s="266"/>
      <c r="N329" s="267"/>
      <c r="O329" s="267"/>
      <c r="P329" s="267"/>
      <c r="Q329" s="267"/>
      <c r="R329" s="267"/>
      <c r="S329" s="267"/>
      <c r="T329" s="26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9" t="s">
        <v>179</v>
      </c>
      <c r="AU329" s="269" t="s">
        <v>95</v>
      </c>
      <c r="AV329" s="13" t="s">
        <v>89</v>
      </c>
      <c r="AW329" s="13" t="s">
        <v>35</v>
      </c>
      <c r="AX329" s="13" t="s">
        <v>82</v>
      </c>
      <c r="AY329" s="269" t="s">
        <v>169</v>
      </c>
    </row>
    <row r="330" spans="1:51" s="14" customFormat="1" ht="12">
      <c r="A330" s="14"/>
      <c r="B330" s="270"/>
      <c r="C330" s="271"/>
      <c r="D330" s="261" t="s">
        <v>179</v>
      </c>
      <c r="E330" s="272" t="s">
        <v>1</v>
      </c>
      <c r="F330" s="273" t="s">
        <v>444</v>
      </c>
      <c r="G330" s="271"/>
      <c r="H330" s="274">
        <v>24</v>
      </c>
      <c r="I330" s="275"/>
      <c r="J330" s="271"/>
      <c r="K330" s="271"/>
      <c r="L330" s="276"/>
      <c r="M330" s="277"/>
      <c r="N330" s="278"/>
      <c r="O330" s="278"/>
      <c r="P330" s="278"/>
      <c r="Q330" s="278"/>
      <c r="R330" s="278"/>
      <c r="S330" s="278"/>
      <c r="T330" s="27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0" t="s">
        <v>179</v>
      </c>
      <c r="AU330" s="280" t="s">
        <v>95</v>
      </c>
      <c r="AV330" s="14" t="s">
        <v>95</v>
      </c>
      <c r="AW330" s="14" t="s">
        <v>35</v>
      </c>
      <c r="AX330" s="14" t="s">
        <v>82</v>
      </c>
      <c r="AY330" s="280" t="s">
        <v>169</v>
      </c>
    </row>
    <row r="331" spans="1:51" s="15" customFormat="1" ht="12">
      <c r="A331" s="15"/>
      <c r="B331" s="281"/>
      <c r="C331" s="282"/>
      <c r="D331" s="261" t="s">
        <v>179</v>
      </c>
      <c r="E331" s="283" t="s">
        <v>1</v>
      </c>
      <c r="F331" s="284" t="s">
        <v>183</v>
      </c>
      <c r="G331" s="282"/>
      <c r="H331" s="285">
        <v>29</v>
      </c>
      <c r="I331" s="286"/>
      <c r="J331" s="282"/>
      <c r="K331" s="282"/>
      <c r="L331" s="287"/>
      <c r="M331" s="288"/>
      <c r="N331" s="289"/>
      <c r="O331" s="289"/>
      <c r="P331" s="289"/>
      <c r="Q331" s="289"/>
      <c r="R331" s="289"/>
      <c r="S331" s="289"/>
      <c r="T331" s="290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91" t="s">
        <v>179</v>
      </c>
      <c r="AU331" s="291" t="s">
        <v>95</v>
      </c>
      <c r="AV331" s="15" t="s">
        <v>177</v>
      </c>
      <c r="AW331" s="15" t="s">
        <v>35</v>
      </c>
      <c r="AX331" s="15" t="s">
        <v>89</v>
      </c>
      <c r="AY331" s="291" t="s">
        <v>169</v>
      </c>
    </row>
    <row r="332" spans="1:65" s="2" customFormat="1" ht="33" customHeight="1">
      <c r="A332" s="39"/>
      <c r="B332" s="40"/>
      <c r="C332" s="246" t="s">
        <v>445</v>
      </c>
      <c r="D332" s="246" t="s">
        <v>172</v>
      </c>
      <c r="E332" s="247" t="s">
        <v>446</v>
      </c>
      <c r="F332" s="248" t="s">
        <v>447</v>
      </c>
      <c r="G332" s="249" t="s">
        <v>186</v>
      </c>
      <c r="H332" s="250">
        <v>4</v>
      </c>
      <c r="I332" s="251"/>
      <c r="J332" s="252">
        <f>ROUND(I332*H332,2)</f>
        <v>0</v>
      </c>
      <c r="K332" s="248" t="s">
        <v>176</v>
      </c>
      <c r="L332" s="45"/>
      <c r="M332" s="253" t="s">
        <v>1</v>
      </c>
      <c r="N332" s="254" t="s">
        <v>48</v>
      </c>
      <c r="O332" s="92"/>
      <c r="P332" s="255">
        <f>O332*H332</f>
        <v>0</v>
      </c>
      <c r="Q332" s="255">
        <v>0.04555</v>
      </c>
      <c r="R332" s="255">
        <f>Q332*H332</f>
        <v>0.1822</v>
      </c>
      <c r="S332" s="255">
        <v>0</v>
      </c>
      <c r="T332" s="256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57" t="s">
        <v>177</v>
      </c>
      <c r="AT332" s="257" t="s">
        <v>172</v>
      </c>
      <c r="AU332" s="257" t="s">
        <v>95</v>
      </c>
      <c r="AY332" s="18" t="s">
        <v>169</v>
      </c>
      <c r="BE332" s="258">
        <f>IF(N332="základní",J332,0)</f>
        <v>0</v>
      </c>
      <c r="BF332" s="258">
        <f>IF(N332="snížená",J332,0)</f>
        <v>0</v>
      </c>
      <c r="BG332" s="258">
        <f>IF(N332="zákl. přenesená",J332,0)</f>
        <v>0</v>
      </c>
      <c r="BH332" s="258">
        <f>IF(N332="sníž. přenesená",J332,0)</f>
        <v>0</v>
      </c>
      <c r="BI332" s="258">
        <f>IF(N332="nulová",J332,0)</f>
        <v>0</v>
      </c>
      <c r="BJ332" s="18" t="s">
        <v>95</v>
      </c>
      <c r="BK332" s="258">
        <f>ROUND(I332*H332,2)</f>
        <v>0</v>
      </c>
      <c r="BL332" s="18" t="s">
        <v>177</v>
      </c>
      <c r="BM332" s="257" t="s">
        <v>448</v>
      </c>
    </row>
    <row r="333" spans="1:51" s="13" customFormat="1" ht="12">
      <c r="A333" s="13"/>
      <c r="B333" s="259"/>
      <c r="C333" s="260"/>
      <c r="D333" s="261" t="s">
        <v>179</v>
      </c>
      <c r="E333" s="262" t="s">
        <v>1</v>
      </c>
      <c r="F333" s="263" t="s">
        <v>180</v>
      </c>
      <c r="G333" s="260"/>
      <c r="H333" s="262" t="s">
        <v>1</v>
      </c>
      <c r="I333" s="264"/>
      <c r="J333" s="260"/>
      <c r="K333" s="260"/>
      <c r="L333" s="265"/>
      <c r="M333" s="266"/>
      <c r="N333" s="267"/>
      <c r="O333" s="267"/>
      <c r="P333" s="267"/>
      <c r="Q333" s="267"/>
      <c r="R333" s="267"/>
      <c r="S333" s="267"/>
      <c r="T333" s="26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9" t="s">
        <v>179</v>
      </c>
      <c r="AU333" s="269" t="s">
        <v>95</v>
      </c>
      <c r="AV333" s="13" t="s">
        <v>89</v>
      </c>
      <c r="AW333" s="13" t="s">
        <v>35</v>
      </c>
      <c r="AX333" s="13" t="s">
        <v>82</v>
      </c>
      <c r="AY333" s="269" t="s">
        <v>169</v>
      </c>
    </row>
    <row r="334" spans="1:51" s="13" customFormat="1" ht="12">
      <c r="A334" s="13"/>
      <c r="B334" s="259"/>
      <c r="C334" s="260"/>
      <c r="D334" s="261" t="s">
        <v>179</v>
      </c>
      <c r="E334" s="262" t="s">
        <v>1</v>
      </c>
      <c r="F334" s="263" t="s">
        <v>440</v>
      </c>
      <c r="G334" s="260"/>
      <c r="H334" s="262" t="s">
        <v>1</v>
      </c>
      <c r="I334" s="264"/>
      <c r="J334" s="260"/>
      <c r="K334" s="260"/>
      <c r="L334" s="265"/>
      <c r="M334" s="266"/>
      <c r="N334" s="267"/>
      <c r="O334" s="267"/>
      <c r="P334" s="267"/>
      <c r="Q334" s="267"/>
      <c r="R334" s="267"/>
      <c r="S334" s="267"/>
      <c r="T334" s="26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9" t="s">
        <v>179</v>
      </c>
      <c r="AU334" s="269" t="s">
        <v>95</v>
      </c>
      <c r="AV334" s="13" t="s">
        <v>89</v>
      </c>
      <c r="AW334" s="13" t="s">
        <v>35</v>
      </c>
      <c r="AX334" s="13" t="s">
        <v>82</v>
      </c>
      <c r="AY334" s="269" t="s">
        <v>169</v>
      </c>
    </row>
    <row r="335" spans="1:51" s="13" customFormat="1" ht="12">
      <c r="A335" s="13"/>
      <c r="B335" s="259"/>
      <c r="C335" s="260"/>
      <c r="D335" s="261" t="s">
        <v>179</v>
      </c>
      <c r="E335" s="262" t="s">
        <v>1</v>
      </c>
      <c r="F335" s="263" t="s">
        <v>449</v>
      </c>
      <c r="G335" s="260"/>
      <c r="H335" s="262" t="s">
        <v>1</v>
      </c>
      <c r="I335" s="264"/>
      <c r="J335" s="260"/>
      <c r="K335" s="260"/>
      <c r="L335" s="265"/>
      <c r="M335" s="266"/>
      <c r="N335" s="267"/>
      <c r="O335" s="267"/>
      <c r="P335" s="267"/>
      <c r="Q335" s="267"/>
      <c r="R335" s="267"/>
      <c r="S335" s="267"/>
      <c r="T335" s="26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9" t="s">
        <v>179</v>
      </c>
      <c r="AU335" s="269" t="s">
        <v>95</v>
      </c>
      <c r="AV335" s="13" t="s">
        <v>89</v>
      </c>
      <c r="AW335" s="13" t="s">
        <v>35</v>
      </c>
      <c r="AX335" s="13" t="s">
        <v>82</v>
      </c>
      <c r="AY335" s="269" t="s">
        <v>169</v>
      </c>
    </row>
    <row r="336" spans="1:51" s="14" customFormat="1" ht="12">
      <c r="A336" s="14"/>
      <c r="B336" s="270"/>
      <c r="C336" s="271"/>
      <c r="D336" s="261" t="s">
        <v>179</v>
      </c>
      <c r="E336" s="272" t="s">
        <v>1</v>
      </c>
      <c r="F336" s="273" t="s">
        <v>450</v>
      </c>
      <c r="G336" s="271"/>
      <c r="H336" s="274">
        <v>1</v>
      </c>
      <c r="I336" s="275"/>
      <c r="J336" s="271"/>
      <c r="K336" s="271"/>
      <c r="L336" s="276"/>
      <c r="M336" s="277"/>
      <c r="N336" s="278"/>
      <c r="O336" s="278"/>
      <c r="P336" s="278"/>
      <c r="Q336" s="278"/>
      <c r="R336" s="278"/>
      <c r="S336" s="278"/>
      <c r="T336" s="27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80" t="s">
        <v>179</v>
      </c>
      <c r="AU336" s="280" t="s">
        <v>95</v>
      </c>
      <c r="AV336" s="14" t="s">
        <v>95</v>
      </c>
      <c r="AW336" s="14" t="s">
        <v>35</v>
      </c>
      <c r="AX336" s="14" t="s">
        <v>82</v>
      </c>
      <c r="AY336" s="280" t="s">
        <v>169</v>
      </c>
    </row>
    <row r="337" spans="1:51" s="13" customFormat="1" ht="12">
      <c r="A337" s="13"/>
      <c r="B337" s="259"/>
      <c r="C337" s="260"/>
      <c r="D337" s="261" t="s">
        <v>179</v>
      </c>
      <c r="E337" s="262" t="s">
        <v>1</v>
      </c>
      <c r="F337" s="263" t="s">
        <v>451</v>
      </c>
      <c r="G337" s="260"/>
      <c r="H337" s="262" t="s">
        <v>1</v>
      </c>
      <c r="I337" s="264"/>
      <c r="J337" s="260"/>
      <c r="K337" s="260"/>
      <c r="L337" s="265"/>
      <c r="M337" s="266"/>
      <c r="N337" s="267"/>
      <c r="O337" s="267"/>
      <c r="P337" s="267"/>
      <c r="Q337" s="267"/>
      <c r="R337" s="267"/>
      <c r="S337" s="267"/>
      <c r="T337" s="26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9" t="s">
        <v>179</v>
      </c>
      <c r="AU337" s="269" t="s">
        <v>95</v>
      </c>
      <c r="AV337" s="13" t="s">
        <v>89</v>
      </c>
      <c r="AW337" s="13" t="s">
        <v>35</v>
      </c>
      <c r="AX337" s="13" t="s">
        <v>82</v>
      </c>
      <c r="AY337" s="269" t="s">
        <v>169</v>
      </c>
    </row>
    <row r="338" spans="1:51" s="14" customFormat="1" ht="12">
      <c r="A338" s="14"/>
      <c r="B338" s="270"/>
      <c r="C338" s="271"/>
      <c r="D338" s="261" t="s">
        <v>179</v>
      </c>
      <c r="E338" s="272" t="s">
        <v>1</v>
      </c>
      <c r="F338" s="273" t="s">
        <v>452</v>
      </c>
      <c r="G338" s="271"/>
      <c r="H338" s="274">
        <v>3</v>
      </c>
      <c r="I338" s="275"/>
      <c r="J338" s="271"/>
      <c r="K338" s="271"/>
      <c r="L338" s="276"/>
      <c r="M338" s="277"/>
      <c r="N338" s="278"/>
      <c r="O338" s="278"/>
      <c r="P338" s="278"/>
      <c r="Q338" s="278"/>
      <c r="R338" s="278"/>
      <c r="S338" s="278"/>
      <c r="T338" s="27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80" t="s">
        <v>179</v>
      </c>
      <c r="AU338" s="280" t="s">
        <v>95</v>
      </c>
      <c r="AV338" s="14" t="s">
        <v>95</v>
      </c>
      <c r="AW338" s="14" t="s">
        <v>35</v>
      </c>
      <c r="AX338" s="14" t="s">
        <v>82</v>
      </c>
      <c r="AY338" s="280" t="s">
        <v>169</v>
      </c>
    </row>
    <row r="339" spans="1:51" s="15" customFormat="1" ht="12">
      <c r="A339" s="15"/>
      <c r="B339" s="281"/>
      <c r="C339" s="282"/>
      <c r="D339" s="261" t="s">
        <v>179</v>
      </c>
      <c r="E339" s="283" t="s">
        <v>1</v>
      </c>
      <c r="F339" s="284" t="s">
        <v>183</v>
      </c>
      <c r="G339" s="282"/>
      <c r="H339" s="285">
        <v>4</v>
      </c>
      <c r="I339" s="286"/>
      <c r="J339" s="282"/>
      <c r="K339" s="282"/>
      <c r="L339" s="287"/>
      <c r="M339" s="288"/>
      <c r="N339" s="289"/>
      <c r="O339" s="289"/>
      <c r="P339" s="289"/>
      <c r="Q339" s="289"/>
      <c r="R339" s="289"/>
      <c r="S339" s="289"/>
      <c r="T339" s="290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91" t="s">
        <v>179</v>
      </c>
      <c r="AU339" s="291" t="s">
        <v>95</v>
      </c>
      <c r="AV339" s="15" t="s">
        <v>177</v>
      </c>
      <c r="AW339" s="15" t="s">
        <v>35</v>
      </c>
      <c r="AX339" s="15" t="s">
        <v>89</v>
      </c>
      <c r="AY339" s="291" t="s">
        <v>169</v>
      </c>
    </row>
    <row r="340" spans="1:65" s="2" customFormat="1" ht="33" customHeight="1">
      <c r="A340" s="39"/>
      <c r="B340" s="40"/>
      <c r="C340" s="246" t="s">
        <v>453</v>
      </c>
      <c r="D340" s="246" t="s">
        <v>172</v>
      </c>
      <c r="E340" s="247" t="s">
        <v>454</v>
      </c>
      <c r="F340" s="248" t="s">
        <v>455</v>
      </c>
      <c r="G340" s="249" t="s">
        <v>186</v>
      </c>
      <c r="H340" s="250">
        <v>84</v>
      </c>
      <c r="I340" s="251"/>
      <c r="J340" s="252">
        <f>ROUND(I340*H340,2)</f>
        <v>0</v>
      </c>
      <c r="K340" s="248" t="s">
        <v>176</v>
      </c>
      <c r="L340" s="45"/>
      <c r="M340" s="253" t="s">
        <v>1</v>
      </c>
      <c r="N340" s="254" t="s">
        <v>48</v>
      </c>
      <c r="O340" s="92"/>
      <c r="P340" s="255">
        <f>O340*H340</f>
        <v>0</v>
      </c>
      <c r="Q340" s="255">
        <v>0.05455</v>
      </c>
      <c r="R340" s="255">
        <f>Q340*H340</f>
        <v>4.5822</v>
      </c>
      <c r="S340" s="255">
        <v>0</v>
      </c>
      <c r="T340" s="256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57" t="s">
        <v>177</v>
      </c>
      <c r="AT340" s="257" t="s">
        <v>172</v>
      </c>
      <c r="AU340" s="257" t="s">
        <v>95</v>
      </c>
      <c r="AY340" s="18" t="s">
        <v>169</v>
      </c>
      <c r="BE340" s="258">
        <f>IF(N340="základní",J340,0)</f>
        <v>0</v>
      </c>
      <c r="BF340" s="258">
        <f>IF(N340="snížená",J340,0)</f>
        <v>0</v>
      </c>
      <c r="BG340" s="258">
        <f>IF(N340="zákl. přenesená",J340,0)</f>
        <v>0</v>
      </c>
      <c r="BH340" s="258">
        <f>IF(N340="sníž. přenesená",J340,0)</f>
        <v>0</v>
      </c>
      <c r="BI340" s="258">
        <f>IF(N340="nulová",J340,0)</f>
        <v>0</v>
      </c>
      <c r="BJ340" s="18" t="s">
        <v>95</v>
      </c>
      <c r="BK340" s="258">
        <f>ROUND(I340*H340,2)</f>
        <v>0</v>
      </c>
      <c r="BL340" s="18" t="s">
        <v>177</v>
      </c>
      <c r="BM340" s="257" t="s">
        <v>456</v>
      </c>
    </row>
    <row r="341" spans="1:51" s="13" customFormat="1" ht="12">
      <c r="A341" s="13"/>
      <c r="B341" s="259"/>
      <c r="C341" s="260"/>
      <c r="D341" s="261" t="s">
        <v>179</v>
      </c>
      <c r="E341" s="262" t="s">
        <v>1</v>
      </c>
      <c r="F341" s="263" t="s">
        <v>180</v>
      </c>
      <c r="G341" s="260"/>
      <c r="H341" s="262" t="s">
        <v>1</v>
      </c>
      <c r="I341" s="264"/>
      <c r="J341" s="260"/>
      <c r="K341" s="260"/>
      <c r="L341" s="265"/>
      <c r="M341" s="266"/>
      <c r="N341" s="267"/>
      <c r="O341" s="267"/>
      <c r="P341" s="267"/>
      <c r="Q341" s="267"/>
      <c r="R341" s="267"/>
      <c r="S341" s="267"/>
      <c r="T341" s="26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9" t="s">
        <v>179</v>
      </c>
      <c r="AU341" s="269" t="s">
        <v>95</v>
      </c>
      <c r="AV341" s="13" t="s">
        <v>89</v>
      </c>
      <c r="AW341" s="13" t="s">
        <v>35</v>
      </c>
      <c r="AX341" s="13" t="s">
        <v>82</v>
      </c>
      <c r="AY341" s="269" t="s">
        <v>169</v>
      </c>
    </row>
    <row r="342" spans="1:51" s="13" customFormat="1" ht="12">
      <c r="A342" s="13"/>
      <c r="B342" s="259"/>
      <c r="C342" s="260"/>
      <c r="D342" s="261" t="s">
        <v>179</v>
      </c>
      <c r="E342" s="262" t="s">
        <v>1</v>
      </c>
      <c r="F342" s="263" t="s">
        <v>440</v>
      </c>
      <c r="G342" s="260"/>
      <c r="H342" s="262" t="s">
        <v>1</v>
      </c>
      <c r="I342" s="264"/>
      <c r="J342" s="260"/>
      <c r="K342" s="260"/>
      <c r="L342" s="265"/>
      <c r="M342" s="266"/>
      <c r="N342" s="267"/>
      <c r="O342" s="267"/>
      <c r="P342" s="267"/>
      <c r="Q342" s="267"/>
      <c r="R342" s="267"/>
      <c r="S342" s="267"/>
      <c r="T342" s="26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9" t="s">
        <v>179</v>
      </c>
      <c r="AU342" s="269" t="s">
        <v>95</v>
      </c>
      <c r="AV342" s="13" t="s">
        <v>89</v>
      </c>
      <c r="AW342" s="13" t="s">
        <v>35</v>
      </c>
      <c r="AX342" s="13" t="s">
        <v>82</v>
      </c>
      <c r="AY342" s="269" t="s">
        <v>169</v>
      </c>
    </row>
    <row r="343" spans="1:51" s="13" customFormat="1" ht="12">
      <c r="A343" s="13"/>
      <c r="B343" s="259"/>
      <c r="C343" s="260"/>
      <c r="D343" s="261" t="s">
        <v>179</v>
      </c>
      <c r="E343" s="262" t="s">
        <v>1</v>
      </c>
      <c r="F343" s="263" t="s">
        <v>457</v>
      </c>
      <c r="G343" s="260"/>
      <c r="H343" s="262" t="s">
        <v>1</v>
      </c>
      <c r="I343" s="264"/>
      <c r="J343" s="260"/>
      <c r="K343" s="260"/>
      <c r="L343" s="265"/>
      <c r="M343" s="266"/>
      <c r="N343" s="267"/>
      <c r="O343" s="267"/>
      <c r="P343" s="267"/>
      <c r="Q343" s="267"/>
      <c r="R343" s="267"/>
      <c r="S343" s="267"/>
      <c r="T343" s="26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9" t="s">
        <v>179</v>
      </c>
      <c r="AU343" s="269" t="s">
        <v>95</v>
      </c>
      <c r="AV343" s="13" t="s">
        <v>89</v>
      </c>
      <c r="AW343" s="13" t="s">
        <v>35</v>
      </c>
      <c r="AX343" s="13" t="s">
        <v>82</v>
      </c>
      <c r="AY343" s="269" t="s">
        <v>169</v>
      </c>
    </row>
    <row r="344" spans="1:51" s="14" customFormat="1" ht="12">
      <c r="A344" s="14"/>
      <c r="B344" s="270"/>
      <c r="C344" s="271"/>
      <c r="D344" s="261" t="s">
        <v>179</v>
      </c>
      <c r="E344" s="272" t="s">
        <v>1</v>
      </c>
      <c r="F344" s="273" t="s">
        <v>458</v>
      </c>
      <c r="G344" s="271"/>
      <c r="H344" s="274">
        <v>56</v>
      </c>
      <c r="I344" s="275"/>
      <c r="J344" s="271"/>
      <c r="K344" s="271"/>
      <c r="L344" s="276"/>
      <c r="M344" s="277"/>
      <c r="N344" s="278"/>
      <c r="O344" s="278"/>
      <c r="P344" s="278"/>
      <c r="Q344" s="278"/>
      <c r="R344" s="278"/>
      <c r="S344" s="278"/>
      <c r="T344" s="27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80" t="s">
        <v>179</v>
      </c>
      <c r="AU344" s="280" t="s">
        <v>95</v>
      </c>
      <c r="AV344" s="14" t="s">
        <v>95</v>
      </c>
      <c r="AW344" s="14" t="s">
        <v>35</v>
      </c>
      <c r="AX344" s="14" t="s">
        <v>82</v>
      </c>
      <c r="AY344" s="280" t="s">
        <v>169</v>
      </c>
    </row>
    <row r="345" spans="1:51" s="13" customFormat="1" ht="12">
      <c r="A345" s="13"/>
      <c r="B345" s="259"/>
      <c r="C345" s="260"/>
      <c r="D345" s="261" t="s">
        <v>179</v>
      </c>
      <c r="E345" s="262" t="s">
        <v>1</v>
      </c>
      <c r="F345" s="263" t="s">
        <v>459</v>
      </c>
      <c r="G345" s="260"/>
      <c r="H345" s="262" t="s">
        <v>1</v>
      </c>
      <c r="I345" s="264"/>
      <c r="J345" s="260"/>
      <c r="K345" s="260"/>
      <c r="L345" s="265"/>
      <c r="M345" s="266"/>
      <c r="N345" s="267"/>
      <c r="O345" s="267"/>
      <c r="P345" s="267"/>
      <c r="Q345" s="267"/>
      <c r="R345" s="267"/>
      <c r="S345" s="267"/>
      <c r="T345" s="26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9" t="s">
        <v>179</v>
      </c>
      <c r="AU345" s="269" t="s">
        <v>95</v>
      </c>
      <c r="AV345" s="13" t="s">
        <v>89</v>
      </c>
      <c r="AW345" s="13" t="s">
        <v>35</v>
      </c>
      <c r="AX345" s="13" t="s">
        <v>82</v>
      </c>
      <c r="AY345" s="269" t="s">
        <v>169</v>
      </c>
    </row>
    <row r="346" spans="1:51" s="14" customFormat="1" ht="12">
      <c r="A346" s="14"/>
      <c r="B346" s="270"/>
      <c r="C346" s="271"/>
      <c r="D346" s="261" t="s">
        <v>179</v>
      </c>
      <c r="E346" s="272" t="s">
        <v>1</v>
      </c>
      <c r="F346" s="273" t="s">
        <v>460</v>
      </c>
      <c r="G346" s="271"/>
      <c r="H346" s="274">
        <v>28</v>
      </c>
      <c r="I346" s="275"/>
      <c r="J346" s="271"/>
      <c r="K346" s="271"/>
      <c r="L346" s="276"/>
      <c r="M346" s="277"/>
      <c r="N346" s="278"/>
      <c r="O346" s="278"/>
      <c r="P346" s="278"/>
      <c r="Q346" s="278"/>
      <c r="R346" s="278"/>
      <c r="S346" s="278"/>
      <c r="T346" s="27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0" t="s">
        <v>179</v>
      </c>
      <c r="AU346" s="280" t="s">
        <v>95</v>
      </c>
      <c r="AV346" s="14" t="s">
        <v>95</v>
      </c>
      <c r="AW346" s="14" t="s">
        <v>35</v>
      </c>
      <c r="AX346" s="14" t="s">
        <v>82</v>
      </c>
      <c r="AY346" s="280" t="s">
        <v>169</v>
      </c>
    </row>
    <row r="347" spans="1:51" s="15" customFormat="1" ht="12">
      <c r="A347" s="15"/>
      <c r="B347" s="281"/>
      <c r="C347" s="282"/>
      <c r="D347" s="261" t="s">
        <v>179</v>
      </c>
      <c r="E347" s="283" t="s">
        <v>1</v>
      </c>
      <c r="F347" s="284" t="s">
        <v>183</v>
      </c>
      <c r="G347" s="282"/>
      <c r="H347" s="285">
        <v>84</v>
      </c>
      <c r="I347" s="286"/>
      <c r="J347" s="282"/>
      <c r="K347" s="282"/>
      <c r="L347" s="287"/>
      <c r="M347" s="288"/>
      <c r="N347" s="289"/>
      <c r="O347" s="289"/>
      <c r="P347" s="289"/>
      <c r="Q347" s="289"/>
      <c r="R347" s="289"/>
      <c r="S347" s="289"/>
      <c r="T347" s="290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91" t="s">
        <v>179</v>
      </c>
      <c r="AU347" s="291" t="s">
        <v>95</v>
      </c>
      <c r="AV347" s="15" t="s">
        <v>177</v>
      </c>
      <c r="AW347" s="15" t="s">
        <v>35</v>
      </c>
      <c r="AX347" s="15" t="s">
        <v>89</v>
      </c>
      <c r="AY347" s="291" t="s">
        <v>169</v>
      </c>
    </row>
    <row r="348" spans="1:65" s="2" customFormat="1" ht="33" customHeight="1">
      <c r="A348" s="39"/>
      <c r="B348" s="40"/>
      <c r="C348" s="246" t="s">
        <v>461</v>
      </c>
      <c r="D348" s="246" t="s">
        <v>172</v>
      </c>
      <c r="E348" s="247" t="s">
        <v>462</v>
      </c>
      <c r="F348" s="248" t="s">
        <v>463</v>
      </c>
      <c r="G348" s="249" t="s">
        <v>186</v>
      </c>
      <c r="H348" s="250">
        <v>8</v>
      </c>
      <c r="I348" s="251"/>
      <c r="J348" s="252">
        <f>ROUND(I348*H348,2)</f>
        <v>0</v>
      </c>
      <c r="K348" s="248" t="s">
        <v>176</v>
      </c>
      <c r="L348" s="45"/>
      <c r="M348" s="253" t="s">
        <v>1</v>
      </c>
      <c r="N348" s="254" t="s">
        <v>48</v>
      </c>
      <c r="O348" s="92"/>
      <c r="P348" s="255">
        <f>O348*H348</f>
        <v>0</v>
      </c>
      <c r="Q348" s="255">
        <v>0.06355</v>
      </c>
      <c r="R348" s="255">
        <f>Q348*H348</f>
        <v>0.5084</v>
      </c>
      <c r="S348" s="255">
        <v>0</v>
      </c>
      <c r="T348" s="256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57" t="s">
        <v>177</v>
      </c>
      <c r="AT348" s="257" t="s">
        <v>172</v>
      </c>
      <c r="AU348" s="257" t="s">
        <v>95</v>
      </c>
      <c r="AY348" s="18" t="s">
        <v>169</v>
      </c>
      <c r="BE348" s="258">
        <f>IF(N348="základní",J348,0)</f>
        <v>0</v>
      </c>
      <c r="BF348" s="258">
        <f>IF(N348="snížená",J348,0)</f>
        <v>0</v>
      </c>
      <c r="BG348" s="258">
        <f>IF(N348="zákl. přenesená",J348,0)</f>
        <v>0</v>
      </c>
      <c r="BH348" s="258">
        <f>IF(N348="sníž. přenesená",J348,0)</f>
        <v>0</v>
      </c>
      <c r="BI348" s="258">
        <f>IF(N348="nulová",J348,0)</f>
        <v>0</v>
      </c>
      <c r="BJ348" s="18" t="s">
        <v>95</v>
      </c>
      <c r="BK348" s="258">
        <f>ROUND(I348*H348,2)</f>
        <v>0</v>
      </c>
      <c r="BL348" s="18" t="s">
        <v>177</v>
      </c>
      <c r="BM348" s="257" t="s">
        <v>464</v>
      </c>
    </row>
    <row r="349" spans="1:51" s="13" customFormat="1" ht="12">
      <c r="A349" s="13"/>
      <c r="B349" s="259"/>
      <c r="C349" s="260"/>
      <c r="D349" s="261" t="s">
        <v>179</v>
      </c>
      <c r="E349" s="262" t="s">
        <v>1</v>
      </c>
      <c r="F349" s="263" t="s">
        <v>180</v>
      </c>
      <c r="G349" s="260"/>
      <c r="H349" s="262" t="s">
        <v>1</v>
      </c>
      <c r="I349" s="264"/>
      <c r="J349" s="260"/>
      <c r="K349" s="260"/>
      <c r="L349" s="265"/>
      <c r="M349" s="266"/>
      <c r="N349" s="267"/>
      <c r="O349" s="267"/>
      <c r="P349" s="267"/>
      <c r="Q349" s="267"/>
      <c r="R349" s="267"/>
      <c r="S349" s="267"/>
      <c r="T349" s="26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9" t="s">
        <v>179</v>
      </c>
      <c r="AU349" s="269" t="s">
        <v>95</v>
      </c>
      <c r="AV349" s="13" t="s">
        <v>89</v>
      </c>
      <c r="AW349" s="13" t="s">
        <v>35</v>
      </c>
      <c r="AX349" s="13" t="s">
        <v>82</v>
      </c>
      <c r="AY349" s="269" t="s">
        <v>169</v>
      </c>
    </row>
    <row r="350" spans="1:51" s="13" customFormat="1" ht="12">
      <c r="A350" s="13"/>
      <c r="B350" s="259"/>
      <c r="C350" s="260"/>
      <c r="D350" s="261" t="s">
        <v>179</v>
      </c>
      <c r="E350" s="262" t="s">
        <v>1</v>
      </c>
      <c r="F350" s="263" t="s">
        <v>440</v>
      </c>
      <c r="G350" s="260"/>
      <c r="H350" s="262" t="s">
        <v>1</v>
      </c>
      <c r="I350" s="264"/>
      <c r="J350" s="260"/>
      <c r="K350" s="260"/>
      <c r="L350" s="265"/>
      <c r="M350" s="266"/>
      <c r="N350" s="267"/>
      <c r="O350" s="267"/>
      <c r="P350" s="267"/>
      <c r="Q350" s="267"/>
      <c r="R350" s="267"/>
      <c r="S350" s="267"/>
      <c r="T350" s="26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9" t="s">
        <v>179</v>
      </c>
      <c r="AU350" s="269" t="s">
        <v>95</v>
      </c>
      <c r="AV350" s="13" t="s">
        <v>89</v>
      </c>
      <c r="AW350" s="13" t="s">
        <v>35</v>
      </c>
      <c r="AX350" s="13" t="s">
        <v>82</v>
      </c>
      <c r="AY350" s="269" t="s">
        <v>169</v>
      </c>
    </row>
    <row r="351" spans="1:51" s="13" customFormat="1" ht="12">
      <c r="A351" s="13"/>
      <c r="B351" s="259"/>
      <c r="C351" s="260"/>
      <c r="D351" s="261" t="s">
        <v>179</v>
      </c>
      <c r="E351" s="262" t="s">
        <v>1</v>
      </c>
      <c r="F351" s="263" t="s">
        <v>465</v>
      </c>
      <c r="G351" s="260"/>
      <c r="H351" s="262" t="s">
        <v>1</v>
      </c>
      <c r="I351" s="264"/>
      <c r="J351" s="260"/>
      <c r="K351" s="260"/>
      <c r="L351" s="265"/>
      <c r="M351" s="266"/>
      <c r="N351" s="267"/>
      <c r="O351" s="267"/>
      <c r="P351" s="267"/>
      <c r="Q351" s="267"/>
      <c r="R351" s="267"/>
      <c r="S351" s="267"/>
      <c r="T351" s="26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9" t="s">
        <v>179</v>
      </c>
      <c r="AU351" s="269" t="s">
        <v>95</v>
      </c>
      <c r="AV351" s="13" t="s">
        <v>89</v>
      </c>
      <c r="AW351" s="13" t="s">
        <v>35</v>
      </c>
      <c r="AX351" s="13" t="s">
        <v>82</v>
      </c>
      <c r="AY351" s="269" t="s">
        <v>169</v>
      </c>
    </row>
    <row r="352" spans="1:51" s="14" customFormat="1" ht="12">
      <c r="A352" s="14"/>
      <c r="B352" s="270"/>
      <c r="C352" s="271"/>
      <c r="D352" s="261" t="s">
        <v>179</v>
      </c>
      <c r="E352" s="272" t="s">
        <v>1</v>
      </c>
      <c r="F352" s="273" t="s">
        <v>466</v>
      </c>
      <c r="G352" s="271"/>
      <c r="H352" s="274">
        <v>8</v>
      </c>
      <c r="I352" s="275"/>
      <c r="J352" s="271"/>
      <c r="K352" s="271"/>
      <c r="L352" s="276"/>
      <c r="M352" s="277"/>
      <c r="N352" s="278"/>
      <c r="O352" s="278"/>
      <c r="P352" s="278"/>
      <c r="Q352" s="278"/>
      <c r="R352" s="278"/>
      <c r="S352" s="278"/>
      <c r="T352" s="27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80" t="s">
        <v>179</v>
      </c>
      <c r="AU352" s="280" t="s">
        <v>95</v>
      </c>
      <c r="AV352" s="14" t="s">
        <v>95</v>
      </c>
      <c r="AW352" s="14" t="s">
        <v>35</v>
      </c>
      <c r="AX352" s="14" t="s">
        <v>82</v>
      </c>
      <c r="AY352" s="280" t="s">
        <v>169</v>
      </c>
    </row>
    <row r="353" spans="1:51" s="15" customFormat="1" ht="12">
      <c r="A353" s="15"/>
      <c r="B353" s="281"/>
      <c r="C353" s="282"/>
      <c r="D353" s="261" t="s">
        <v>179</v>
      </c>
      <c r="E353" s="283" t="s">
        <v>1</v>
      </c>
      <c r="F353" s="284" t="s">
        <v>183</v>
      </c>
      <c r="G353" s="282"/>
      <c r="H353" s="285">
        <v>8</v>
      </c>
      <c r="I353" s="286"/>
      <c r="J353" s="282"/>
      <c r="K353" s="282"/>
      <c r="L353" s="287"/>
      <c r="M353" s="288"/>
      <c r="N353" s="289"/>
      <c r="O353" s="289"/>
      <c r="P353" s="289"/>
      <c r="Q353" s="289"/>
      <c r="R353" s="289"/>
      <c r="S353" s="289"/>
      <c r="T353" s="290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91" t="s">
        <v>179</v>
      </c>
      <c r="AU353" s="291" t="s">
        <v>95</v>
      </c>
      <c r="AV353" s="15" t="s">
        <v>177</v>
      </c>
      <c r="AW353" s="15" t="s">
        <v>35</v>
      </c>
      <c r="AX353" s="15" t="s">
        <v>89</v>
      </c>
      <c r="AY353" s="291" t="s">
        <v>169</v>
      </c>
    </row>
    <row r="354" spans="1:65" s="2" customFormat="1" ht="33" customHeight="1">
      <c r="A354" s="39"/>
      <c r="B354" s="40"/>
      <c r="C354" s="246" t="s">
        <v>467</v>
      </c>
      <c r="D354" s="246" t="s">
        <v>172</v>
      </c>
      <c r="E354" s="247" t="s">
        <v>468</v>
      </c>
      <c r="F354" s="248" t="s">
        <v>469</v>
      </c>
      <c r="G354" s="249" t="s">
        <v>186</v>
      </c>
      <c r="H354" s="250">
        <v>3</v>
      </c>
      <c r="I354" s="251"/>
      <c r="J354" s="252">
        <f>ROUND(I354*H354,2)</f>
        <v>0</v>
      </c>
      <c r="K354" s="248" t="s">
        <v>176</v>
      </c>
      <c r="L354" s="45"/>
      <c r="M354" s="253" t="s">
        <v>1</v>
      </c>
      <c r="N354" s="254" t="s">
        <v>48</v>
      </c>
      <c r="O354" s="92"/>
      <c r="P354" s="255">
        <f>O354*H354</f>
        <v>0</v>
      </c>
      <c r="Q354" s="255">
        <v>0.07285</v>
      </c>
      <c r="R354" s="255">
        <f>Q354*H354</f>
        <v>0.21855</v>
      </c>
      <c r="S354" s="255">
        <v>0</v>
      </c>
      <c r="T354" s="256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57" t="s">
        <v>177</v>
      </c>
      <c r="AT354" s="257" t="s">
        <v>172</v>
      </c>
      <c r="AU354" s="257" t="s">
        <v>95</v>
      </c>
      <c r="AY354" s="18" t="s">
        <v>169</v>
      </c>
      <c r="BE354" s="258">
        <f>IF(N354="základní",J354,0)</f>
        <v>0</v>
      </c>
      <c r="BF354" s="258">
        <f>IF(N354="snížená",J354,0)</f>
        <v>0</v>
      </c>
      <c r="BG354" s="258">
        <f>IF(N354="zákl. přenesená",J354,0)</f>
        <v>0</v>
      </c>
      <c r="BH354" s="258">
        <f>IF(N354="sníž. přenesená",J354,0)</f>
        <v>0</v>
      </c>
      <c r="BI354" s="258">
        <f>IF(N354="nulová",J354,0)</f>
        <v>0</v>
      </c>
      <c r="BJ354" s="18" t="s">
        <v>95</v>
      </c>
      <c r="BK354" s="258">
        <f>ROUND(I354*H354,2)</f>
        <v>0</v>
      </c>
      <c r="BL354" s="18" t="s">
        <v>177</v>
      </c>
      <c r="BM354" s="257" t="s">
        <v>470</v>
      </c>
    </row>
    <row r="355" spans="1:51" s="13" customFormat="1" ht="12">
      <c r="A355" s="13"/>
      <c r="B355" s="259"/>
      <c r="C355" s="260"/>
      <c r="D355" s="261" t="s">
        <v>179</v>
      </c>
      <c r="E355" s="262" t="s">
        <v>1</v>
      </c>
      <c r="F355" s="263" t="s">
        <v>180</v>
      </c>
      <c r="G355" s="260"/>
      <c r="H355" s="262" t="s">
        <v>1</v>
      </c>
      <c r="I355" s="264"/>
      <c r="J355" s="260"/>
      <c r="K355" s="260"/>
      <c r="L355" s="265"/>
      <c r="M355" s="266"/>
      <c r="N355" s="267"/>
      <c r="O355" s="267"/>
      <c r="P355" s="267"/>
      <c r="Q355" s="267"/>
      <c r="R355" s="267"/>
      <c r="S355" s="267"/>
      <c r="T355" s="26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9" t="s">
        <v>179</v>
      </c>
      <c r="AU355" s="269" t="s">
        <v>95</v>
      </c>
      <c r="AV355" s="13" t="s">
        <v>89</v>
      </c>
      <c r="AW355" s="13" t="s">
        <v>35</v>
      </c>
      <c r="AX355" s="13" t="s">
        <v>82</v>
      </c>
      <c r="AY355" s="269" t="s">
        <v>169</v>
      </c>
    </row>
    <row r="356" spans="1:51" s="13" customFormat="1" ht="12">
      <c r="A356" s="13"/>
      <c r="B356" s="259"/>
      <c r="C356" s="260"/>
      <c r="D356" s="261" t="s">
        <v>179</v>
      </c>
      <c r="E356" s="262" t="s">
        <v>1</v>
      </c>
      <c r="F356" s="263" t="s">
        <v>440</v>
      </c>
      <c r="G356" s="260"/>
      <c r="H356" s="262" t="s">
        <v>1</v>
      </c>
      <c r="I356" s="264"/>
      <c r="J356" s="260"/>
      <c r="K356" s="260"/>
      <c r="L356" s="265"/>
      <c r="M356" s="266"/>
      <c r="N356" s="267"/>
      <c r="O356" s="267"/>
      <c r="P356" s="267"/>
      <c r="Q356" s="267"/>
      <c r="R356" s="267"/>
      <c r="S356" s="267"/>
      <c r="T356" s="26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9" t="s">
        <v>179</v>
      </c>
      <c r="AU356" s="269" t="s">
        <v>95</v>
      </c>
      <c r="AV356" s="13" t="s">
        <v>89</v>
      </c>
      <c r="AW356" s="13" t="s">
        <v>35</v>
      </c>
      <c r="AX356" s="13" t="s">
        <v>82</v>
      </c>
      <c r="AY356" s="269" t="s">
        <v>169</v>
      </c>
    </row>
    <row r="357" spans="1:51" s="13" customFormat="1" ht="12">
      <c r="A357" s="13"/>
      <c r="B357" s="259"/>
      <c r="C357" s="260"/>
      <c r="D357" s="261" t="s">
        <v>179</v>
      </c>
      <c r="E357" s="262" t="s">
        <v>1</v>
      </c>
      <c r="F357" s="263" t="s">
        <v>471</v>
      </c>
      <c r="G357" s="260"/>
      <c r="H357" s="262" t="s">
        <v>1</v>
      </c>
      <c r="I357" s="264"/>
      <c r="J357" s="260"/>
      <c r="K357" s="260"/>
      <c r="L357" s="265"/>
      <c r="M357" s="266"/>
      <c r="N357" s="267"/>
      <c r="O357" s="267"/>
      <c r="P357" s="267"/>
      <c r="Q357" s="267"/>
      <c r="R357" s="267"/>
      <c r="S357" s="267"/>
      <c r="T357" s="26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9" t="s">
        <v>179</v>
      </c>
      <c r="AU357" s="269" t="s">
        <v>95</v>
      </c>
      <c r="AV357" s="13" t="s">
        <v>89</v>
      </c>
      <c r="AW357" s="13" t="s">
        <v>35</v>
      </c>
      <c r="AX357" s="13" t="s">
        <v>82</v>
      </c>
      <c r="AY357" s="269" t="s">
        <v>169</v>
      </c>
    </row>
    <row r="358" spans="1:51" s="14" customFormat="1" ht="12">
      <c r="A358" s="14"/>
      <c r="B358" s="270"/>
      <c r="C358" s="271"/>
      <c r="D358" s="261" t="s">
        <v>179</v>
      </c>
      <c r="E358" s="272" t="s">
        <v>1</v>
      </c>
      <c r="F358" s="273" t="s">
        <v>452</v>
      </c>
      <c r="G358" s="271"/>
      <c r="H358" s="274">
        <v>3</v>
      </c>
      <c r="I358" s="275"/>
      <c r="J358" s="271"/>
      <c r="K358" s="271"/>
      <c r="L358" s="276"/>
      <c r="M358" s="277"/>
      <c r="N358" s="278"/>
      <c r="O358" s="278"/>
      <c r="P358" s="278"/>
      <c r="Q358" s="278"/>
      <c r="R358" s="278"/>
      <c r="S358" s="278"/>
      <c r="T358" s="27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80" t="s">
        <v>179</v>
      </c>
      <c r="AU358" s="280" t="s">
        <v>95</v>
      </c>
      <c r="AV358" s="14" t="s">
        <v>95</v>
      </c>
      <c r="AW358" s="14" t="s">
        <v>35</v>
      </c>
      <c r="AX358" s="14" t="s">
        <v>82</v>
      </c>
      <c r="AY358" s="280" t="s">
        <v>169</v>
      </c>
    </row>
    <row r="359" spans="1:51" s="15" customFormat="1" ht="12">
      <c r="A359" s="15"/>
      <c r="B359" s="281"/>
      <c r="C359" s="282"/>
      <c r="D359" s="261" t="s">
        <v>179</v>
      </c>
      <c r="E359" s="283" t="s">
        <v>1</v>
      </c>
      <c r="F359" s="284" t="s">
        <v>183</v>
      </c>
      <c r="G359" s="282"/>
      <c r="H359" s="285">
        <v>3</v>
      </c>
      <c r="I359" s="286"/>
      <c r="J359" s="282"/>
      <c r="K359" s="282"/>
      <c r="L359" s="287"/>
      <c r="M359" s="288"/>
      <c r="N359" s="289"/>
      <c r="O359" s="289"/>
      <c r="P359" s="289"/>
      <c r="Q359" s="289"/>
      <c r="R359" s="289"/>
      <c r="S359" s="289"/>
      <c r="T359" s="290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91" t="s">
        <v>179</v>
      </c>
      <c r="AU359" s="291" t="s">
        <v>95</v>
      </c>
      <c r="AV359" s="15" t="s">
        <v>177</v>
      </c>
      <c r="AW359" s="15" t="s">
        <v>35</v>
      </c>
      <c r="AX359" s="15" t="s">
        <v>89</v>
      </c>
      <c r="AY359" s="291" t="s">
        <v>169</v>
      </c>
    </row>
    <row r="360" spans="1:65" s="2" customFormat="1" ht="21.75" customHeight="1">
      <c r="A360" s="39"/>
      <c r="B360" s="40"/>
      <c r="C360" s="246" t="s">
        <v>472</v>
      </c>
      <c r="D360" s="246" t="s">
        <v>172</v>
      </c>
      <c r="E360" s="247" t="s">
        <v>473</v>
      </c>
      <c r="F360" s="248" t="s">
        <v>474</v>
      </c>
      <c r="G360" s="249" t="s">
        <v>175</v>
      </c>
      <c r="H360" s="250">
        <v>42</v>
      </c>
      <c r="I360" s="251"/>
      <c r="J360" s="252">
        <f>ROUND(I360*H360,2)</f>
        <v>0</v>
      </c>
      <c r="K360" s="248" t="s">
        <v>176</v>
      </c>
      <c r="L360" s="45"/>
      <c r="M360" s="253" t="s">
        <v>1</v>
      </c>
      <c r="N360" s="254" t="s">
        <v>48</v>
      </c>
      <c r="O360" s="92"/>
      <c r="P360" s="255">
        <f>O360*H360</f>
        <v>0</v>
      </c>
      <c r="Q360" s="255">
        <v>0.0006</v>
      </c>
      <c r="R360" s="255">
        <f>Q360*H360</f>
        <v>0.025199999999999997</v>
      </c>
      <c r="S360" s="255">
        <v>0</v>
      </c>
      <c r="T360" s="256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57" t="s">
        <v>177</v>
      </c>
      <c r="AT360" s="257" t="s">
        <v>172</v>
      </c>
      <c r="AU360" s="257" t="s">
        <v>95</v>
      </c>
      <c r="AY360" s="18" t="s">
        <v>169</v>
      </c>
      <c r="BE360" s="258">
        <f>IF(N360="základní",J360,0)</f>
        <v>0</v>
      </c>
      <c r="BF360" s="258">
        <f>IF(N360="snížená",J360,0)</f>
        <v>0</v>
      </c>
      <c r="BG360" s="258">
        <f>IF(N360="zákl. přenesená",J360,0)</f>
        <v>0</v>
      </c>
      <c r="BH360" s="258">
        <f>IF(N360="sníž. přenesená",J360,0)</f>
        <v>0</v>
      </c>
      <c r="BI360" s="258">
        <f>IF(N360="nulová",J360,0)</f>
        <v>0</v>
      </c>
      <c r="BJ360" s="18" t="s">
        <v>95</v>
      </c>
      <c r="BK360" s="258">
        <f>ROUND(I360*H360,2)</f>
        <v>0</v>
      </c>
      <c r="BL360" s="18" t="s">
        <v>177</v>
      </c>
      <c r="BM360" s="257" t="s">
        <v>475</v>
      </c>
    </row>
    <row r="361" spans="1:51" s="13" customFormat="1" ht="12">
      <c r="A361" s="13"/>
      <c r="B361" s="259"/>
      <c r="C361" s="260"/>
      <c r="D361" s="261" t="s">
        <v>179</v>
      </c>
      <c r="E361" s="262" t="s">
        <v>1</v>
      </c>
      <c r="F361" s="263" t="s">
        <v>180</v>
      </c>
      <c r="G361" s="260"/>
      <c r="H361" s="262" t="s">
        <v>1</v>
      </c>
      <c r="I361" s="264"/>
      <c r="J361" s="260"/>
      <c r="K361" s="260"/>
      <c r="L361" s="265"/>
      <c r="M361" s="266"/>
      <c r="N361" s="267"/>
      <c r="O361" s="267"/>
      <c r="P361" s="267"/>
      <c r="Q361" s="267"/>
      <c r="R361" s="267"/>
      <c r="S361" s="267"/>
      <c r="T361" s="26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9" t="s">
        <v>179</v>
      </c>
      <c r="AU361" s="269" t="s">
        <v>95</v>
      </c>
      <c r="AV361" s="13" t="s">
        <v>89</v>
      </c>
      <c r="AW361" s="13" t="s">
        <v>35</v>
      </c>
      <c r="AX361" s="13" t="s">
        <v>82</v>
      </c>
      <c r="AY361" s="269" t="s">
        <v>169</v>
      </c>
    </row>
    <row r="362" spans="1:51" s="13" customFormat="1" ht="12">
      <c r="A362" s="13"/>
      <c r="B362" s="259"/>
      <c r="C362" s="260"/>
      <c r="D362" s="261" t="s">
        <v>179</v>
      </c>
      <c r="E362" s="262" t="s">
        <v>1</v>
      </c>
      <c r="F362" s="263" t="s">
        <v>476</v>
      </c>
      <c r="G362" s="260"/>
      <c r="H362" s="262" t="s">
        <v>1</v>
      </c>
      <c r="I362" s="264"/>
      <c r="J362" s="260"/>
      <c r="K362" s="260"/>
      <c r="L362" s="265"/>
      <c r="M362" s="266"/>
      <c r="N362" s="267"/>
      <c r="O362" s="267"/>
      <c r="P362" s="267"/>
      <c r="Q362" s="267"/>
      <c r="R362" s="267"/>
      <c r="S362" s="267"/>
      <c r="T362" s="26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9" t="s">
        <v>179</v>
      </c>
      <c r="AU362" s="269" t="s">
        <v>95</v>
      </c>
      <c r="AV362" s="13" t="s">
        <v>89</v>
      </c>
      <c r="AW362" s="13" t="s">
        <v>35</v>
      </c>
      <c r="AX362" s="13" t="s">
        <v>82</v>
      </c>
      <c r="AY362" s="269" t="s">
        <v>169</v>
      </c>
    </row>
    <row r="363" spans="1:51" s="13" customFormat="1" ht="12">
      <c r="A363" s="13"/>
      <c r="B363" s="259"/>
      <c r="C363" s="260"/>
      <c r="D363" s="261" t="s">
        <v>179</v>
      </c>
      <c r="E363" s="262" t="s">
        <v>1</v>
      </c>
      <c r="F363" s="263" t="s">
        <v>457</v>
      </c>
      <c r="G363" s="260"/>
      <c r="H363" s="262" t="s">
        <v>1</v>
      </c>
      <c r="I363" s="264"/>
      <c r="J363" s="260"/>
      <c r="K363" s="260"/>
      <c r="L363" s="265"/>
      <c r="M363" s="266"/>
      <c r="N363" s="267"/>
      <c r="O363" s="267"/>
      <c r="P363" s="267"/>
      <c r="Q363" s="267"/>
      <c r="R363" s="267"/>
      <c r="S363" s="267"/>
      <c r="T363" s="26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9" t="s">
        <v>179</v>
      </c>
      <c r="AU363" s="269" t="s">
        <v>95</v>
      </c>
      <c r="AV363" s="13" t="s">
        <v>89</v>
      </c>
      <c r="AW363" s="13" t="s">
        <v>35</v>
      </c>
      <c r="AX363" s="13" t="s">
        <v>82</v>
      </c>
      <c r="AY363" s="269" t="s">
        <v>169</v>
      </c>
    </row>
    <row r="364" spans="1:51" s="14" customFormat="1" ht="12">
      <c r="A364" s="14"/>
      <c r="B364" s="270"/>
      <c r="C364" s="271"/>
      <c r="D364" s="261" t="s">
        <v>179</v>
      </c>
      <c r="E364" s="272" t="s">
        <v>1</v>
      </c>
      <c r="F364" s="273" t="s">
        <v>477</v>
      </c>
      <c r="G364" s="271"/>
      <c r="H364" s="274">
        <v>42</v>
      </c>
      <c r="I364" s="275"/>
      <c r="J364" s="271"/>
      <c r="K364" s="271"/>
      <c r="L364" s="276"/>
      <c r="M364" s="277"/>
      <c r="N364" s="278"/>
      <c r="O364" s="278"/>
      <c r="P364" s="278"/>
      <c r="Q364" s="278"/>
      <c r="R364" s="278"/>
      <c r="S364" s="278"/>
      <c r="T364" s="27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80" t="s">
        <v>179</v>
      </c>
      <c r="AU364" s="280" t="s">
        <v>95</v>
      </c>
      <c r="AV364" s="14" t="s">
        <v>95</v>
      </c>
      <c r="AW364" s="14" t="s">
        <v>35</v>
      </c>
      <c r="AX364" s="14" t="s">
        <v>82</v>
      </c>
      <c r="AY364" s="280" t="s">
        <v>169</v>
      </c>
    </row>
    <row r="365" spans="1:51" s="15" customFormat="1" ht="12">
      <c r="A365" s="15"/>
      <c r="B365" s="281"/>
      <c r="C365" s="282"/>
      <c r="D365" s="261" t="s">
        <v>179</v>
      </c>
      <c r="E365" s="283" t="s">
        <v>1</v>
      </c>
      <c r="F365" s="284" t="s">
        <v>183</v>
      </c>
      <c r="G365" s="282"/>
      <c r="H365" s="285">
        <v>42</v>
      </c>
      <c r="I365" s="286"/>
      <c r="J365" s="282"/>
      <c r="K365" s="282"/>
      <c r="L365" s="287"/>
      <c r="M365" s="288"/>
      <c r="N365" s="289"/>
      <c r="O365" s="289"/>
      <c r="P365" s="289"/>
      <c r="Q365" s="289"/>
      <c r="R365" s="289"/>
      <c r="S365" s="289"/>
      <c r="T365" s="290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91" t="s">
        <v>179</v>
      </c>
      <c r="AU365" s="291" t="s">
        <v>95</v>
      </c>
      <c r="AV365" s="15" t="s">
        <v>177</v>
      </c>
      <c r="AW365" s="15" t="s">
        <v>35</v>
      </c>
      <c r="AX365" s="15" t="s">
        <v>89</v>
      </c>
      <c r="AY365" s="291" t="s">
        <v>169</v>
      </c>
    </row>
    <row r="366" spans="1:65" s="2" customFormat="1" ht="33" customHeight="1">
      <c r="A366" s="39"/>
      <c r="B366" s="40"/>
      <c r="C366" s="246" t="s">
        <v>478</v>
      </c>
      <c r="D366" s="246" t="s">
        <v>172</v>
      </c>
      <c r="E366" s="247" t="s">
        <v>479</v>
      </c>
      <c r="F366" s="248" t="s">
        <v>480</v>
      </c>
      <c r="G366" s="249" t="s">
        <v>337</v>
      </c>
      <c r="H366" s="250">
        <v>4.16</v>
      </c>
      <c r="I366" s="251"/>
      <c r="J366" s="252">
        <f>ROUND(I366*H366,2)</f>
        <v>0</v>
      </c>
      <c r="K366" s="248" t="s">
        <v>176</v>
      </c>
      <c r="L366" s="45"/>
      <c r="M366" s="253" t="s">
        <v>1</v>
      </c>
      <c r="N366" s="254" t="s">
        <v>48</v>
      </c>
      <c r="O366" s="92"/>
      <c r="P366" s="255">
        <f>O366*H366</f>
        <v>0</v>
      </c>
      <c r="Q366" s="255">
        <v>0.05252</v>
      </c>
      <c r="R366" s="255">
        <f>Q366*H366</f>
        <v>0.2184832</v>
      </c>
      <c r="S366" s="255">
        <v>0</v>
      </c>
      <c r="T366" s="256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57" t="s">
        <v>177</v>
      </c>
      <c r="AT366" s="257" t="s">
        <v>172</v>
      </c>
      <c r="AU366" s="257" t="s">
        <v>95</v>
      </c>
      <c r="AY366" s="18" t="s">
        <v>169</v>
      </c>
      <c r="BE366" s="258">
        <f>IF(N366="základní",J366,0)</f>
        <v>0</v>
      </c>
      <c r="BF366" s="258">
        <f>IF(N366="snížená",J366,0)</f>
        <v>0</v>
      </c>
      <c r="BG366" s="258">
        <f>IF(N366="zákl. přenesená",J366,0)</f>
        <v>0</v>
      </c>
      <c r="BH366" s="258">
        <f>IF(N366="sníž. přenesená",J366,0)</f>
        <v>0</v>
      </c>
      <c r="BI366" s="258">
        <f>IF(N366="nulová",J366,0)</f>
        <v>0</v>
      </c>
      <c r="BJ366" s="18" t="s">
        <v>95</v>
      </c>
      <c r="BK366" s="258">
        <f>ROUND(I366*H366,2)</f>
        <v>0</v>
      </c>
      <c r="BL366" s="18" t="s">
        <v>177</v>
      </c>
      <c r="BM366" s="257" t="s">
        <v>481</v>
      </c>
    </row>
    <row r="367" spans="1:51" s="13" customFormat="1" ht="12">
      <c r="A367" s="13"/>
      <c r="B367" s="259"/>
      <c r="C367" s="260"/>
      <c r="D367" s="261" t="s">
        <v>179</v>
      </c>
      <c r="E367" s="262" t="s">
        <v>1</v>
      </c>
      <c r="F367" s="263" t="s">
        <v>180</v>
      </c>
      <c r="G367" s="260"/>
      <c r="H367" s="262" t="s">
        <v>1</v>
      </c>
      <c r="I367" s="264"/>
      <c r="J367" s="260"/>
      <c r="K367" s="260"/>
      <c r="L367" s="265"/>
      <c r="M367" s="266"/>
      <c r="N367" s="267"/>
      <c r="O367" s="267"/>
      <c r="P367" s="267"/>
      <c r="Q367" s="267"/>
      <c r="R367" s="267"/>
      <c r="S367" s="267"/>
      <c r="T367" s="26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9" t="s">
        <v>179</v>
      </c>
      <c r="AU367" s="269" t="s">
        <v>95</v>
      </c>
      <c r="AV367" s="13" t="s">
        <v>89</v>
      </c>
      <c r="AW367" s="13" t="s">
        <v>35</v>
      </c>
      <c r="AX367" s="13" t="s">
        <v>82</v>
      </c>
      <c r="AY367" s="269" t="s">
        <v>169</v>
      </c>
    </row>
    <row r="368" spans="1:51" s="13" customFormat="1" ht="12">
      <c r="A368" s="13"/>
      <c r="B368" s="259"/>
      <c r="C368" s="260"/>
      <c r="D368" s="261" t="s">
        <v>179</v>
      </c>
      <c r="E368" s="262" t="s">
        <v>1</v>
      </c>
      <c r="F368" s="263" t="s">
        <v>482</v>
      </c>
      <c r="G368" s="260"/>
      <c r="H368" s="262" t="s">
        <v>1</v>
      </c>
      <c r="I368" s="264"/>
      <c r="J368" s="260"/>
      <c r="K368" s="260"/>
      <c r="L368" s="265"/>
      <c r="M368" s="266"/>
      <c r="N368" s="267"/>
      <c r="O368" s="267"/>
      <c r="P368" s="267"/>
      <c r="Q368" s="267"/>
      <c r="R368" s="267"/>
      <c r="S368" s="267"/>
      <c r="T368" s="26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9" t="s">
        <v>179</v>
      </c>
      <c r="AU368" s="269" t="s">
        <v>95</v>
      </c>
      <c r="AV368" s="13" t="s">
        <v>89</v>
      </c>
      <c r="AW368" s="13" t="s">
        <v>35</v>
      </c>
      <c r="AX368" s="13" t="s">
        <v>82</v>
      </c>
      <c r="AY368" s="269" t="s">
        <v>169</v>
      </c>
    </row>
    <row r="369" spans="1:51" s="14" customFormat="1" ht="12">
      <c r="A369" s="14"/>
      <c r="B369" s="270"/>
      <c r="C369" s="271"/>
      <c r="D369" s="261" t="s">
        <v>179</v>
      </c>
      <c r="E369" s="272" t="s">
        <v>1</v>
      </c>
      <c r="F369" s="273" t="s">
        <v>483</v>
      </c>
      <c r="G369" s="271"/>
      <c r="H369" s="274">
        <v>4.16</v>
      </c>
      <c r="I369" s="275"/>
      <c r="J369" s="271"/>
      <c r="K369" s="271"/>
      <c r="L369" s="276"/>
      <c r="M369" s="277"/>
      <c r="N369" s="278"/>
      <c r="O369" s="278"/>
      <c r="P369" s="278"/>
      <c r="Q369" s="278"/>
      <c r="R369" s="278"/>
      <c r="S369" s="278"/>
      <c r="T369" s="27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80" t="s">
        <v>179</v>
      </c>
      <c r="AU369" s="280" t="s">
        <v>95</v>
      </c>
      <c r="AV369" s="14" t="s">
        <v>95</v>
      </c>
      <c r="AW369" s="14" t="s">
        <v>35</v>
      </c>
      <c r="AX369" s="14" t="s">
        <v>82</v>
      </c>
      <c r="AY369" s="280" t="s">
        <v>169</v>
      </c>
    </row>
    <row r="370" spans="1:51" s="15" customFormat="1" ht="12">
      <c r="A370" s="15"/>
      <c r="B370" s="281"/>
      <c r="C370" s="282"/>
      <c r="D370" s="261" t="s">
        <v>179</v>
      </c>
      <c r="E370" s="283" t="s">
        <v>1</v>
      </c>
      <c r="F370" s="284" t="s">
        <v>183</v>
      </c>
      <c r="G370" s="282"/>
      <c r="H370" s="285">
        <v>4.16</v>
      </c>
      <c r="I370" s="286"/>
      <c r="J370" s="282"/>
      <c r="K370" s="282"/>
      <c r="L370" s="287"/>
      <c r="M370" s="288"/>
      <c r="N370" s="289"/>
      <c r="O370" s="289"/>
      <c r="P370" s="289"/>
      <c r="Q370" s="289"/>
      <c r="R370" s="289"/>
      <c r="S370" s="289"/>
      <c r="T370" s="290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91" t="s">
        <v>179</v>
      </c>
      <c r="AU370" s="291" t="s">
        <v>95</v>
      </c>
      <c r="AV370" s="15" t="s">
        <v>177</v>
      </c>
      <c r="AW370" s="15" t="s">
        <v>35</v>
      </c>
      <c r="AX370" s="15" t="s">
        <v>89</v>
      </c>
      <c r="AY370" s="291" t="s">
        <v>169</v>
      </c>
    </row>
    <row r="371" spans="1:63" s="12" customFormat="1" ht="22.8" customHeight="1">
      <c r="A371" s="12"/>
      <c r="B371" s="231"/>
      <c r="C371" s="232"/>
      <c r="D371" s="233" t="s">
        <v>81</v>
      </c>
      <c r="E371" s="244" t="s">
        <v>177</v>
      </c>
      <c r="F371" s="244" t="s">
        <v>484</v>
      </c>
      <c r="G371" s="232"/>
      <c r="H371" s="232"/>
      <c r="I371" s="235"/>
      <c r="J371" s="245">
        <f>BK371</f>
        <v>0</v>
      </c>
      <c r="K371" s="232"/>
      <c r="L371" s="236"/>
      <c r="M371" s="237"/>
      <c r="N371" s="238"/>
      <c r="O371" s="238"/>
      <c r="P371" s="239">
        <f>SUM(P372:P515)</f>
        <v>0</v>
      </c>
      <c r="Q371" s="238"/>
      <c r="R371" s="239">
        <f>SUM(R372:R515)</f>
        <v>253.83443731</v>
      </c>
      <c r="S371" s="238"/>
      <c r="T371" s="240">
        <f>SUM(T372:T515)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41" t="s">
        <v>89</v>
      </c>
      <c r="AT371" s="242" t="s">
        <v>81</v>
      </c>
      <c r="AU371" s="242" t="s">
        <v>89</v>
      </c>
      <c r="AY371" s="241" t="s">
        <v>169</v>
      </c>
      <c r="BK371" s="243">
        <f>SUM(BK372:BK515)</f>
        <v>0</v>
      </c>
    </row>
    <row r="372" spans="1:65" s="2" customFormat="1" ht="66.75" customHeight="1">
      <c r="A372" s="39"/>
      <c r="B372" s="40"/>
      <c r="C372" s="246" t="s">
        <v>485</v>
      </c>
      <c r="D372" s="246" t="s">
        <v>172</v>
      </c>
      <c r="E372" s="247" t="s">
        <v>486</v>
      </c>
      <c r="F372" s="248" t="s">
        <v>487</v>
      </c>
      <c r="G372" s="249" t="s">
        <v>337</v>
      </c>
      <c r="H372" s="250">
        <v>216.456</v>
      </c>
      <c r="I372" s="251"/>
      <c r="J372" s="252">
        <f>ROUND(I372*H372,2)</f>
        <v>0</v>
      </c>
      <c r="K372" s="248" t="s">
        <v>176</v>
      </c>
      <c r="L372" s="45"/>
      <c r="M372" s="253" t="s">
        <v>1</v>
      </c>
      <c r="N372" s="254" t="s">
        <v>48</v>
      </c>
      <c r="O372" s="92"/>
      <c r="P372" s="255">
        <f>O372*H372</f>
        <v>0</v>
      </c>
      <c r="Q372" s="255">
        <v>0.3769</v>
      </c>
      <c r="R372" s="255">
        <f>Q372*H372</f>
        <v>81.5822664</v>
      </c>
      <c r="S372" s="255">
        <v>0</v>
      </c>
      <c r="T372" s="25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57" t="s">
        <v>177</v>
      </c>
      <c r="AT372" s="257" t="s">
        <v>172</v>
      </c>
      <c r="AU372" s="257" t="s">
        <v>95</v>
      </c>
      <c r="AY372" s="18" t="s">
        <v>169</v>
      </c>
      <c r="BE372" s="258">
        <f>IF(N372="základní",J372,0)</f>
        <v>0</v>
      </c>
      <c r="BF372" s="258">
        <f>IF(N372="snížená",J372,0)</f>
        <v>0</v>
      </c>
      <c r="BG372" s="258">
        <f>IF(N372="zákl. přenesená",J372,0)</f>
        <v>0</v>
      </c>
      <c r="BH372" s="258">
        <f>IF(N372="sníž. přenesená",J372,0)</f>
        <v>0</v>
      </c>
      <c r="BI372" s="258">
        <f>IF(N372="nulová",J372,0)</f>
        <v>0</v>
      </c>
      <c r="BJ372" s="18" t="s">
        <v>95</v>
      </c>
      <c r="BK372" s="258">
        <f>ROUND(I372*H372,2)</f>
        <v>0</v>
      </c>
      <c r="BL372" s="18" t="s">
        <v>177</v>
      </c>
      <c r="BM372" s="257" t="s">
        <v>488</v>
      </c>
    </row>
    <row r="373" spans="1:51" s="13" customFormat="1" ht="12">
      <c r="A373" s="13"/>
      <c r="B373" s="259"/>
      <c r="C373" s="260"/>
      <c r="D373" s="261" t="s">
        <v>179</v>
      </c>
      <c r="E373" s="262" t="s">
        <v>1</v>
      </c>
      <c r="F373" s="263" t="s">
        <v>180</v>
      </c>
      <c r="G373" s="260"/>
      <c r="H373" s="262" t="s">
        <v>1</v>
      </c>
      <c r="I373" s="264"/>
      <c r="J373" s="260"/>
      <c r="K373" s="260"/>
      <c r="L373" s="265"/>
      <c r="M373" s="266"/>
      <c r="N373" s="267"/>
      <c r="O373" s="267"/>
      <c r="P373" s="267"/>
      <c r="Q373" s="267"/>
      <c r="R373" s="267"/>
      <c r="S373" s="267"/>
      <c r="T373" s="26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9" t="s">
        <v>179</v>
      </c>
      <c r="AU373" s="269" t="s">
        <v>95</v>
      </c>
      <c r="AV373" s="13" t="s">
        <v>89</v>
      </c>
      <c r="AW373" s="13" t="s">
        <v>35</v>
      </c>
      <c r="AX373" s="13" t="s">
        <v>82</v>
      </c>
      <c r="AY373" s="269" t="s">
        <v>169</v>
      </c>
    </row>
    <row r="374" spans="1:51" s="13" customFormat="1" ht="12">
      <c r="A374" s="13"/>
      <c r="B374" s="259"/>
      <c r="C374" s="260"/>
      <c r="D374" s="261" t="s">
        <v>179</v>
      </c>
      <c r="E374" s="262" t="s">
        <v>1</v>
      </c>
      <c r="F374" s="263" t="s">
        <v>489</v>
      </c>
      <c r="G374" s="260"/>
      <c r="H374" s="262" t="s">
        <v>1</v>
      </c>
      <c r="I374" s="264"/>
      <c r="J374" s="260"/>
      <c r="K374" s="260"/>
      <c r="L374" s="265"/>
      <c r="M374" s="266"/>
      <c r="N374" s="267"/>
      <c r="O374" s="267"/>
      <c r="P374" s="267"/>
      <c r="Q374" s="267"/>
      <c r="R374" s="267"/>
      <c r="S374" s="267"/>
      <c r="T374" s="26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9" t="s">
        <v>179</v>
      </c>
      <c r="AU374" s="269" t="s">
        <v>95</v>
      </c>
      <c r="AV374" s="13" t="s">
        <v>89</v>
      </c>
      <c r="AW374" s="13" t="s">
        <v>35</v>
      </c>
      <c r="AX374" s="13" t="s">
        <v>82</v>
      </c>
      <c r="AY374" s="269" t="s">
        <v>169</v>
      </c>
    </row>
    <row r="375" spans="1:51" s="13" customFormat="1" ht="12">
      <c r="A375" s="13"/>
      <c r="B375" s="259"/>
      <c r="C375" s="260"/>
      <c r="D375" s="261" t="s">
        <v>179</v>
      </c>
      <c r="E375" s="262" t="s">
        <v>1</v>
      </c>
      <c r="F375" s="263" t="s">
        <v>490</v>
      </c>
      <c r="G375" s="260"/>
      <c r="H375" s="262" t="s">
        <v>1</v>
      </c>
      <c r="I375" s="264"/>
      <c r="J375" s="260"/>
      <c r="K375" s="260"/>
      <c r="L375" s="265"/>
      <c r="M375" s="266"/>
      <c r="N375" s="267"/>
      <c r="O375" s="267"/>
      <c r="P375" s="267"/>
      <c r="Q375" s="267"/>
      <c r="R375" s="267"/>
      <c r="S375" s="267"/>
      <c r="T375" s="26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9" t="s">
        <v>179</v>
      </c>
      <c r="AU375" s="269" t="s">
        <v>95</v>
      </c>
      <c r="AV375" s="13" t="s">
        <v>89</v>
      </c>
      <c r="AW375" s="13" t="s">
        <v>35</v>
      </c>
      <c r="AX375" s="13" t="s">
        <v>82</v>
      </c>
      <c r="AY375" s="269" t="s">
        <v>169</v>
      </c>
    </row>
    <row r="376" spans="1:51" s="14" customFormat="1" ht="12">
      <c r="A376" s="14"/>
      <c r="B376" s="270"/>
      <c r="C376" s="271"/>
      <c r="D376" s="261" t="s">
        <v>179</v>
      </c>
      <c r="E376" s="272" t="s">
        <v>1</v>
      </c>
      <c r="F376" s="273" t="s">
        <v>491</v>
      </c>
      <c r="G376" s="271"/>
      <c r="H376" s="274">
        <v>136.32</v>
      </c>
      <c r="I376" s="275"/>
      <c r="J376" s="271"/>
      <c r="K376" s="271"/>
      <c r="L376" s="276"/>
      <c r="M376" s="277"/>
      <c r="N376" s="278"/>
      <c r="O376" s="278"/>
      <c r="P376" s="278"/>
      <c r="Q376" s="278"/>
      <c r="R376" s="278"/>
      <c r="S376" s="278"/>
      <c r="T376" s="27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0" t="s">
        <v>179</v>
      </c>
      <c r="AU376" s="280" t="s">
        <v>95</v>
      </c>
      <c r="AV376" s="14" t="s">
        <v>95</v>
      </c>
      <c r="AW376" s="14" t="s">
        <v>35</v>
      </c>
      <c r="AX376" s="14" t="s">
        <v>82</v>
      </c>
      <c r="AY376" s="280" t="s">
        <v>169</v>
      </c>
    </row>
    <row r="377" spans="1:51" s="14" customFormat="1" ht="12">
      <c r="A377" s="14"/>
      <c r="B377" s="270"/>
      <c r="C377" s="271"/>
      <c r="D377" s="261" t="s">
        <v>179</v>
      </c>
      <c r="E377" s="272" t="s">
        <v>1</v>
      </c>
      <c r="F377" s="273" t="s">
        <v>492</v>
      </c>
      <c r="G377" s="271"/>
      <c r="H377" s="274">
        <v>-9.114</v>
      </c>
      <c r="I377" s="275"/>
      <c r="J377" s="271"/>
      <c r="K377" s="271"/>
      <c r="L377" s="276"/>
      <c r="M377" s="277"/>
      <c r="N377" s="278"/>
      <c r="O377" s="278"/>
      <c r="P377" s="278"/>
      <c r="Q377" s="278"/>
      <c r="R377" s="278"/>
      <c r="S377" s="278"/>
      <c r="T377" s="27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80" t="s">
        <v>179</v>
      </c>
      <c r="AU377" s="280" t="s">
        <v>95</v>
      </c>
      <c r="AV377" s="14" t="s">
        <v>95</v>
      </c>
      <c r="AW377" s="14" t="s">
        <v>35</v>
      </c>
      <c r="AX377" s="14" t="s">
        <v>82</v>
      </c>
      <c r="AY377" s="280" t="s">
        <v>169</v>
      </c>
    </row>
    <row r="378" spans="1:51" s="13" customFormat="1" ht="12">
      <c r="A378" s="13"/>
      <c r="B378" s="259"/>
      <c r="C378" s="260"/>
      <c r="D378" s="261" t="s">
        <v>179</v>
      </c>
      <c r="E378" s="262" t="s">
        <v>1</v>
      </c>
      <c r="F378" s="263" t="s">
        <v>493</v>
      </c>
      <c r="G378" s="260"/>
      <c r="H378" s="262" t="s">
        <v>1</v>
      </c>
      <c r="I378" s="264"/>
      <c r="J378" s="260"/>
      <c r="K378" s="260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179</v>
      </c>
      <c r="AU378" s="269" t="s">
        <v>95</v>
      </c>
      <c r="AV378" s="13" t="s">
        <v>89</v>
      </c>
      <c r="AW378" s="13" t="s">
        <v>35</v>
      </c>
      <c r="AX378" s="13" t="s">
        <v>82</v>
      </c>
      <c r="AY378" s="269" t="s">
        <v>169</v>
      </c>
    </row>
    <row r="379" spans="1:51" s="14" customFormat="1" ht="12">
      <c r="A379" s="14"/>
      <c r="B379" s="270"/>
      <c r="C379" s="271"/>
      <c r="D379" s="261" t="s">
        <v>179</v>
      </c>
      <c r="E379" s="272" t="s">
        <v>1</v>
      </c>
      <c r="F379" s="273" t="s">
        <v>494</v>
      </c>
      <c r="G379" s="271"/>
      <c r="H379" s="274">
        <v>99.6</v>
      </c>
      <c r="I379" s="275"/>
      <c r="J379" s="271"/>
      <c r="K379" s="271"/>
      <c r="L379" s="276"/>
      <c r="M379" s="277"/>
      <c r="N379" s="278"/>
      <c r="O379" s="278"/>
      <c r="P379" s="278"/>
      <c r="Q379" s="278"/>
      <c r="R379" s="278"/>
      <c r="S379" s="278"/>
      <c r="T379" s="27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80" t="s">
        <v>179</v>
      </c>
      <c r="AU379" s="280" t="s">
        <v>95</v>
      </c>
      <c r="AV379" s="14" t="s">
        <v>95</v>
      </c>
      <c r="AW379" s="14" t="s">
        <v>35</v>
      </c>
      <c r="AX379" s="14" t="s">
        <v>82</v>
      </c>
      <c r="AY379" s="280" t="s">
        <v>169</v>
      </c>
    </row>
    <row r="380" spans="1:51" s="14" customFormat="1" ht="12">
      <c r="A380" s="14"/>
      <c r="B380" s="270"/>
      <c r="C380" s="271"/>
      <c r="D380" s="261" t="s">
        <v>179</v>
      </c>
      <c r="E380" s="272" t="s">
        <v>1</v>
      </c>
      <c r="F380" s="273" t="s">
        <v>495</v>
      </c>
      <c r="G380" s="271"/>
      <c r="H380" s="274">
        <v>-10.35</v>
      </c>
      <c r="I380" s="275"/>
      <c r="J380" s="271"/>
      <c r="K380" s="271"/>
      <c r="L380" s="276"/>
      <c r="M380" s="277"/>
      <c r="N380" s="278"/>
      <c r="O380" s="278"/>
      <c r="P380" s="278"/>
      <c r="Q380" s="278"/>
      <c r="R380" s="278"/>
      <c r="S380" s="278"/>
      <c r="T380" s="27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80" t="s">
        <v>179</v>
      </c>
      <c r="AU380" s="280" t="s">
        <v>95</v>
      </c>
      <c r="AV380" s="14" t="s">
        <v>95</v>
      </c>
      <c r="AW380" s="14" t="s">
        <v>35</v>
      </c>
      <c r="AX380" s="14" t="s">
        <v>82</v>
      </c>
      <c r="AY380" s="280" t="s">
        <v>169</v>
      </c>
    </row>
    <row r="381" spans="1:51" s="15" customFormat="1" ht="12">
      <c r="A381" s="15"/>
      <c r="B381" s="281"/>
      <c r="C381" s="282"/>
      <c r="D381" s="261" t="s">
        <v>179</v>
      </c>
      <c r="E381" s="283" t="s">
        <v>1</v>
      </c>
      <c r="F381" s="284" t="s">
        <v>183</v>
      </c>
      <c r="G381" s="282"/>
      <c r="H381" s="285">
        <v>216.456</v>
      </c>
      <c r="I381" s="286"/>
      <c r="J381" s="282"/>
      <c r="K381" s="282"/>
      <c r="L381" s="287"/>
      <c r="M381" s="288"/>
      <c r="N381" s="289"/>
      <c r="O381" s="289"/>
      <c r="P381" s="289"/>
      <c r="Q381" s="289"/>
      <c r="R381" s="289"/>
      <c r="S381" s="289"/>
      <c r="T381" s="290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91" t="s">
        <v>179</v>
      </c>
      <c r="AU381" s="291" t="s">
        <v>95</v>
      </c>
      <c r="AV381" s="15" t="s">
        <v>177</v>
      </c>
      <c r="AW381" s="15" t="s">
        <v>35</v>
      </c>
      <c r="AX381" s="15" t="s">
        <v>89</v>
      </c>
      <c r="AY381" s="291" t="s">
        <v>169</v>
      </c>
    </row>
    <row r="382" spans="1:65" s="2" customFormat="1" ht="66.75" customHeight="1">
      <c r="A382" s="39"/>
      <c r="B382" s="40"/>
      <c r="C382" s="246" t="s">
        <v>496</v>
      </c>
      <c r="D382" s="246" t="s">
        <v>172</v>
      </c>
      <c r="E382" s="247" t="s">
        <v>497</v>
      </c>
      <c r="F382" s="248" t="s">
        <v>498</v>
      </c>
      <c r="G382" s="249" t="s">
        <v>199</v>
      </c>
      <c r="H382" s="250">
        <v>1.515</v>
      </c>
      <c r="I382" s="251"/>
      <c r="J382" s="252">
        <f>ROUND(I382*H382,2)</f>
        <v>0</v>
      </c>
      <c r="K382" s="248" t="s">
        <v>176</v>
      </c>
      <c r="L382" s="45"/>
      <c r="M382" s="253" t="s">
        <v>1</v>
      </c>
      <c r="N382" s="254" t="s">
        <v>48</v>
      </c>
      <c r="O382" s="92"/>
      <c r="P382" s="255">
        <f>O382*H382</f>
        <v>0</v>
      </c>
      <c r="Q382" s="255">
        <v>1.06277</v>
      </c>
      <c r="R382" s="255">
        <f>Q382*H382</f>
        <v>1.61009655</v>
      </c>
      <c r="S382" s="255">
        <v>0</v>
      </c>
      <c r="T382" s="256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57" t="s">
        <v>177</v>
      </c>
      <c r="AT382" s="257" t="s">
        <v>172</v>
      </c>
      <c r="AU382" s="257" t="s">
        <v>95</v>
      </c>
      <c r="AY382" s="18" t="s">
        <v>169</v>
      </c>
      <c r="BE382" s="258">
        <f>IF(N382="základní",J382,0)</f>
        <v>0</v>
      </c>
      <c r="BF382" s="258">
        <f>IF(N382="snížená",J382,0)</f>
        <v>0</v>
      </c>
      <c r="BG382" s="258">
        <f>IF(N382="zákl. přenesená",J382,0)</f>
        <v>0</v>
      </c>
      <c r="BH382" s="258">
        <f>IF(N382="sníž. přenesená",J382,0)</f>
        <v>0</v>
      </c>
      <c r="BI382" s="258">
        <f>IF(N382="nulová",J382,0)</f>
        <v>0</v>
      </c>
      <c r="BJ382" s="18" t="s">
        <v>95</v>
      </c>
      <c r="BK382" s="258">
        <f>ROUND(I382*H382,2)</f>
        <v>0</v>
      </c>
      <c r="BL382" s="18" t="s">
        <v>177</v>
      </c>
      <c r="BM382" s="257" t="s">
        <v>499</v>
      </c>
    </row>
    <row r="383" spans="1:51" s="13" customFormat="1" ht="12">
      <c r="A383" s="13"/>
      <c r="B383" s="259"/>
      <c r="C383" s="260"/>
      <c r="D383" s="261" t="s">
        <v>179</v>
      </c>
      <c r="E383" s="262" t="s">
        <v>1</v>
      </c>
      <c r="F383" s="263" t="s">
        <v>180</v>
      </c>
      <c r="G383" s="260"/>
      <c r="H383" s="262" t="s">
        <v>1</v>
      </c>
      <c r="I383" s="264"/>
      <c r="J383" s="260"/>
      <c r="K383" s="260"/>
      <c r="L383" s="265"/>
      <c r="M383" s="266"/>
      <c r="N383" s="267"/>
      <c r="O383" s="267"/>
      <c r="P383" s="267"/>
      <c r="Q383" s="267"/>
      <c r="R383" s="267"/>
      <c r="S383" s="267"/>
      <c r="T383" s="26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9" t="s">
        <v>179</v>
      </c>
      <c r="AU383" s="269" t="s">
        <v>95</v>
      </c>
      <c r="AV383" s="13" t="s">
        <v>89</v>
      </c>
      <c r="AW383" s="13" t="s">
        <v>35</v>
      </c>
      <c r="AX383" s="13" t="s">
        <v>82</v>
      </c>
      <c r="AY383" s="269" t="s">
        <v>169</v>
      </c>
    </row>
    <row r="384" spans="1:51" s="13" customFormat="1" ht="12">
      <c r="A384" s="13"/>
      <c r="B384" s="259"/>
      <c r="C384" s="260"/>
      <c r="D384" s="261" t="s">
        <v>179</v>
      </c>
      <c r="E384" s="262" t="s">
        <v>1</v>
      </c>
      <c r="F384" s="263" t="s">
        <v>500</v>
      </c>
      <c r="G384" s="260"/>
      <c r="H384" s="262" t="s">
        <v>1</v>
      </c>
      <c r="I384" s="264"/>
      <c r="J384" s="260"/>
      <c r="K384" s="260"/>
      <c r="L384" s="265"/>
      <c r="M384" s="266"/>
      <c r="N384" s="267"/>
      <c r="O384" s="267"/>
      <c r="P384" s="267"/>
      <c r="Q384" s="267"/>
      <c r="R384" s="267"/>
      <c r="S384" s="267"/>
      <c r="T384" s="26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9" t="s">
        <v>179</v>
      </c>
      <c r="AU384" s="269" t="s">
        <v>95</v>
      </c>
      <c r="AV384" s="13" t="s">
        <v>89</v>
      </c>
      <c r="AW384" s="13" t="s">
        <v>35</v>
      </c>
      <c r="AX384" s="13" t="s">
        <v>82</v>
      </c>
      <c r="AY384" s="269" t="s">
        <v>169</v>
      </c>
    </row>
    <row r="385" spans="1:51" s="14" customFormat="1" ht="12">
      <c r="A385" s="14"/>
      <c r="B385" s="270"/>
      <c r="C385" s="271"/>
      <c r="D385" s="261" t="s">
        <v>179</v>
      </c>
      <c r="E385" s="272" t="s">
        <v>1</v>
      </c>
      <c r="F385" s="273" t="s">
        <v>501</v>
      </c>
      <c r="G385" s="271"/>
      <c r="H385" s="274">
        <v>1.515</v>
      </c>
      <c r="I385" s="275"/>
      <c r="J385" s="271"/>
      <c r="K385" s="271"/>
      <c r="L385" s="276"/>
      <c r="M385" s="277"/>
      <c r="N385" s="278"/>
      <c r="O385" s="278"/>
      <c r="P385" s="278"/>
      <c r="Q385" s="278"/>
      <c r="R385" s="278"/>
      <c r="S385" s="278"/>
      <c r="T385" s="27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80" t="s">
        <v>179</v>
      </c>
      <c r="AU385" s="280" t="s">
        <v>95</v>
      </c>
      <c r="AV385" s="14" t="s">
        <v>95</v>
      </c>
      <c r="AW385" s="14" t="s">
        <v>35</v>
      </c>
      <c r="AX385" s="14" t="s">
        <v>82</v>
      </c>
      <c r="AY385" s="280" t="s">
        <v>169</v>
      </c>
    </row>
    <row r="386" spans="1:51" s="15" customFormat="1" ht="12">
      <c r="A386" s="15"/>
      <c r="B386" s="281"/>
      <c r="C386" s="282"/>
      <c r="D386" s="261" t="s">
        <v>179</v>
      </c>
      <c r="E386" s="283" t="s">
        <v>1</v>
      </c>
      <c r="F386" s="284" t="s">
        <v>183</v>
      </c>
      <c r="G386" s="282"/>
      <c r="H386" s="285">
        <v>1.515</v>
      </c>
      <c r="I386" s="286"/>
      <c r="J386" s="282"/>
      <c r="K386" s="282"/>
      <c r="L386" s="287"/>
      <c r="M386" s="288"/>
      <c r="N386" s="289"/>
      <c r="O386" s="289"/>
      <c r="P386" s="289"/>
      <c r="Q386" s="289"/>
      <c r="R386" s="289"/>
      <c r="S386" s="289"/>
      <c r="T386" s="290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91" t="s">
        <v>179</v>
      </c>
      <c r="AU386" s="291" t="s">
        <v>95</v>
      </c>
      <c r="AV386" s="15" t="s">
        <v>177</v>
      </c>
      <c r="AW386" s="15" t="s">
        <v>35</v>
      </c>
      <c r="AX386" s="15" t="s">
        <v>89</v>
      </c>
      <c r="AY386" s="291" t="s">
        <v>169</v>
      </c>
    </row>
    <row r="387" spans="1:65" s="2" customFormat="1" ht="66.75" customHeight="1">
      <c r="A387" s="39"/>
      <c r="B387" s="40"/>
      <c r="C387" s="246" t="s">
        <v>502</v>
      </c>
      <c r="D387" s="246" t="s">
        <v>172</v>
      </c>
      <c r="E387" s="247" t="s">
        <v>503</v>
      </c>
      <c r="F387" s="248" t="s">
        <v>504</v>
      </c>
      <c r="G387" s="249" t="s">
        <v>337</v>
      </c>
      <c r="H387" s="250">
        <v>271.4</v>
      </c>
      <c r="I387" s="251"/>
      <c r="J387" s="252">
        <f>ROUND(I387*H387,2)</f>
        <v>0</v>
      </c>
      <c r="K387" s="248" t="s">
        <v>176</v>
      </c>
      <c r="L387" s="45"/>
      <c r="M387" s="253" t="s">
        <v>1</v>
      </c>
      <c r="N387" s="254" t="s">
        <v>48</v>
      </c>
      <c r="O387" s="92"/>
      <c r="P387" s="255">
        <f>O387*H387</f>
        <v>0</v>
      </c>
      <c r="Q387" s="255">
        <v>0.3167</v>
      </c>
      <c r="R387" s="255">
        <f>Q387*H387</f>
        <v>85.95237999999999</v>
      </c>
      <c r="S387" s="255">
        <v>0</v>
      </c>
      <c r="T387" s="25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57" t="s">
        <v>177</v>
      </c>
      <c r="AT387" s="257" t="s">
        <v>172</v>
      </c>
      <c r="AU387" s="257" t="s">
        <v>95</v>
      </c>
      <c r="AY387" s="18" t="s">
        <v>169</v>
      </c>
      <c r="BE387" s="258">
        <f>IF(N387="základní",J387,0)</f>
        <v>0</v>
      </c>
      <c r="BF387" s="258">
        <f>IF(N387="snížená",J387,0)</f>
        <v>0</v>
      </c>
      <c r="BG387" s="258">
        <f>IF(N387="zákl. přenesená",J387,0)</f>
        <v>0</v>
      </c>
      <c r="BH387" s="258">
        <f>IF(N387="sníž. přenesená",J387,0)</f>
        <v>0</v>
      </c>
      <c r="BI387" s="258">
        <f>IF(N387="nulová",J387,0)</f>
        <v>0</v>
      </c>
      <c r="BJ387" s="18" t="s">
        <v>95</v>
      </c>
      <c r="BK387" s="258">
        <f>ROUND(I387*H387,2)</f>
        <v>0</v>
      </c>
      <c r="BL387" s="18" t="s">
        <v>177</v>
      </c>
      <c r="BM387" s="257" t="s">
        <v>505</v>
      </c>
    </row>
    <row r="388" spans="1:51" s="13" customFormat="1" ht="12">
      <c r="A388" s="13"/>
      <c r="B388" s="259"/>
      <c r="C388" s="260"/>
      <c r="D388" s="261" t="s">
        <v>179</v>
      </c>
      <c r="E388" s="262" t="s">
        <v>1</v>
      </c>
      <c r="F388" s="263" t="s">
        <v>180</v>
      </c>
      <c r="G388" s="260"/>
      <c r="H388" s="262" t="s">
        <v>1</v>
      </c>
      <c r="I388" s="264"/>
      <c r="J388" s="260"/>
      <c r="K388" s="260"/>
      <c r="L388" s="265"/>
      <c r="M388" s="266"/>
      <c r="N388" s="267"/>
      <c r="O388" s="267"/>
      <c r="P388" s="267"/>
      <c r="Q388" s="267"/>
      <c r="R388" s="267"/>
      <c r="S388" s="267"/>
      <c r="T388" s="26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9" t="s">
        <v>179</v>
      </c>
      <c r="AU388" s="269" t="s">
        <v>95</v>
      </c>
      <c r="AV388" s="13" t="s">
        <v>89</v>
      </c>
      <c r="AW388" s="13" t="s">
        <v>35</v>
      </c>
      <c r="AX388" s="13" t="s">
        <v>82</v>
      </c>
      <c r="AY388" s="269" t="s">
        <v>169</v>
      </c>
    </row>
    <row r="389" spans="1:51" s="13" customFormat="1" ht="12">
      <c r="A389" s="13"/>
      <c r="B389" s="259"/>
      <c r="C389" s="260"/>
      <c r="D389" s="261" t="s">
        <v>179</v>
      </c>
      <c r="E389" s="262" t="s">
        <v>1</v>
      </c>
      <c r="F389" s="263" t="s">
        <v>489</v>
      </c>
      <c r="G389" s="260"/>
      <c r="H389" s="262" t="s">
        <v>1</v>
      </c>
      <c r="I389" s="264"/>
      <c r="J389" s="260"/>
      <c r="K389" s="260"/>
      <c r="L389" s="265"/>
      <c r="M389" s="266"/>
      <c r="N389" s="267"/>
      <c r="O389" s="267"/>
      <c r="P389" s="267"/>
      <c r="Q389" s="267"/>
      <c r="R389" s="267"/>
      <c r="S389" s="267"/>
      <c r="T389" s="26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9" t="s">
        <v>179</v>
      </c>
      <c r="AU389" s="269" t="s">
        <v>95</v>
      </c>
      <c r="AV389" s="13" t="s">
        <v>89</v>
      </c>
      <c r="AW389" s="13" t="s">
        <v>35</v>
      </c>
      <c r="AX389" s="13" t="s">
        <v>82</v>
      </c>
      <c r="AY389" s="269" t="s">
        <v>169</v>
      </c>
    </row>
    <row r="390" spans="1:51" s="14" customFormat="1" ht="12">
      <c r="A390" s="14"/>
      <c r="B390" s="270"/>
      <c r="C390" s="271"/>
      <c r="D390" s="261" t="s">
        <v>179</v>
      </c>
      <c r="E390" s="272" t="s">
        <v>1</v>
      </c>
      <c r="F390" s="273" t="s">
        <v>506</v>
      </c>
      <c r="G390" s="271"/>
      <c r="H390" s="274">
        <v>303</v>
      </c>
      <c r="I390" s="275"/>
      <c r="J390" s="271"/>
      <c r="K390" s="271"/>
      <c r="L390" s="276"/>
      <c r="M390" s="277"/>
      <c r="N390" s="278"/>
      <c r="O390" s="278"/>
      <c r="P390" s="278"/>
      <c r="Q390" s="278"/>
      <c r="R390" s="278"/>
      <c r="S390" s="278"/>
      <c r="T390" s="27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0" t="s">
        <v>179</v>
      </c>
      <c r="AU390" s="280" t="s">
        <v>95</v>
      </c>
      <c r="AV390" s="14" t="s">
        <v>95</v>
      </c>
      <c r="AW390" s="14" t="s">
        <v>35</v>
      </c>
      <c r="AX390" s="14" t="s">
        <v>82</v>
      </c>
      <c r="AY390" s="280" t="s">
        <v>169</v>
      </c>
    </row>
    <row r="391" spans="1:51" s="14" customFormat="1" ht="12">
      <c r="A391" s="14"/>
      <c r="B391" s="270"/>
      <c r="C391" s="271"/>
      <c r="D391" s="261" t="s">
        <v>179</v>
      </c>
      <c r="E391" s="272" t="s">
        <v>1</v>
      </c>
      <c r="F391" s="273" t="s">
        <v>507</v>
      </c>
      <c r="G391" s="271"/>
      <c r="H391" s="274">
        <v>-31.6</v>
      </c>
      <c r="I391" s="275"/>
      <c r="J391" s="271"/>
      <c r="K391" s="271"/>
      <c r="L391" s="276"/>
      <c r="M391" s="277"/>
      <c r="N391" s="278"/>
      <c r="O391" s="278"/>
      <c r="P391" s="278"/>
      <c r="Q391" s="278"/>
      <c r="R391" s="278"/>
      <c r="S391" s="278"/>
      <c r="T391" s="27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80" t="s">
        <v>179</v>
      </c>
      <c r="AU391" s="280" t="s">
        <v>95</v>
      </c>
      <c r="AV391" s="14" t="s">
        <v>95</v>
      </c>
      <c r="AW391" s="14" t="s">
        <v>35</v>
      </c>
      <c r="AX391" s="14" t="s">
        <v>82</v>
      </c>
      <c r="AY391" s="280" t="s">
        <v>169</v>
      </c>
    </row>
    <row r="392" spans="1:51" s="15" customFormat="1" ht="12">
      <c r="A392" s="15"/>
      <c r="B392" s="281"/>
      <c r="C392" s="282"/>
      <c r="D392" s="261" t="s">
        <v>179</v>
      </c>
      <c r="E392" s="283" t="s">
        <v>1</v>
      </c>
      <c r="F392" s="284" t="s">
        <v>183</v>
      </c>
      <c r="G392" s="282"/>
      <c r="H392" s="285">
        <v>271.4</v>
      </c>
      <c r="I392" s="286"/>
      <c r="J392" s="282"/>
      <c r="K392" s="282"/>
      <c r="L392" s="287"/>
      <c r="M392" s="288"/>
      <c r="N392" s="289"/>
      <c r="O392" s="289"/>
      <c r="P392" s="289"/>
      <c r="Q392" s="289"/>
      <c r="R392" s="289"/>
      <c r="S392" s="289"/>
      <c r="T392" s="290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91" t="s">
        <v>179</v>
      </c>
      <c r="AU392" s="291" t="s">
        <v>95</v>
      </c>
      <c r="AV392" s="15" t="s">
        <v>177</v>
      </c>
      <c r="AW392" s="15" t="s">
        <v>35</v>
      </c>
      <c r="AX392" s="15" t="s">
        <v>89</v>
      </c>
      <c r="AY392" s="291" t="s">
        <v>169</v>
      </c>
    </row>
    <row r="393" spans="1:65" s="2" customFormat="1" ht="33" customHeight="1">
      <c r="A393" s="39"/>
      <c r="B393" s="40"/>
      <c r="C393" s="246" t="s">
        <v>508</v>
      </c>
      <c r="D393" s="246" t="s">
        <v>172</v>
      </c>
      <c r="E393" s="247" t="s">
        <v>509</v>
      </c>
      <c r="F393" s="248" t="s">
        <v>510</v>
      </c>
      <c r="G393" s="249" t="s">
        <v>175</v>
      </c>
      <c r="H393" s="250">
        <v>7.94</v>
      </c>
      <c r="I393" s="251"/>
      <c r="J393" s="252">
        <f>ROUND(I393*H393,2)</f>
        <v>0</v>
      </c>
      <c r="K393" s="248" t="s">
        <v>176</v>
      </c>
      <c r="L393" s="45"/>
      <c r="M393" s="253" t="s">
        <v>1</v>
      </c>
      <c r="N393" s="254" t="s">
        <v>48</v>
      </c>
      <c r="O393" s="92"/>
      <c r="P393" s="255">
        <f>O393*H393</f>
        <v>0</v>
      </c>
      <c r="Q393" s="255">
        <v>0.01726</v>
      </c>
      <c r="R393" s="255">
        <f>Q393*H393</f>
        <v>0.1370444</v>
      </c>
      <c r="S393" s="255">
        <v>0</v>
      </c>
      <c r="T393" s="256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57" t="s">
        <v>177</v>
      </c>
      <c r="AT393" s="257" t="s">
        <v>172</v>
      </c>
      <c r="AU393" s="257" t="s">
        <v>95</v>
      </c>
      <c r="AY393" s="18" t="s">
        <v>169</v>
      </c>
      <c r="BE393" s="258">
        <f>IF(N393="základní",J393,0)</f>
        <v>0</v>
      </c>
      <c r="BF393" s="258">
        <f>IF(N393="snížená",J393,0)</f>
        <v>0</v>
      </c>
      <c r="BG393" s="258">
        <f>IF(N393="zákl. přenesená",J393,0)</f>
        <v>0</v>
      </c>
      <c r="BH393" s="258">
        <f>IF(N393="sníž. přenesená",J393,0)</f>
        <v>0</v>
      </c>
      <c r="BI393" s="258">
        <f>IF(N393="nulová",J393,0)</f>
        <v>0</v>
      </c>
      <c r="BJ393" s="18" t="s">
        <v>95</v>
      </c>
      <c r="BK393" s="258">
        <f>ROUND(I393*H393,2)</f>
        <v>0</v>
      </c>
      <c r="BL393" s="18" t="s">
        <v>177</v>
      </c>
      <c r="BM393" s="257" t="s">
        <v>511</v>
      </c>
    </row>
    <row r="394" spans="1:51" s="13" customFormat="1" ht="12">
      <c r="A394" s="13"/>
      <c r="B394" s="259"/>
      <c r="C394" s="260"/>
      <c r="D394" s="261" t="s">
        <v>179</v>
      </c>
      <c r="E394" s="262" t="s">
        <v>1</v>
      </c>
      <c r="F394" s="263" t="s">
        <v>180</v>
      </c>
      <c r="G394" s="260"/>
      <c r="H394" s="262" t="s">
        <v>1</v>
      </c>
      <c r="I394" s="264"/>
      <c r="J394" s="260"/>
      <c r="K394" s="260"/>
      <c r="L394" s="265"/>
      <c r="M394" s="266"/>
      <c r="N394" s="267"/>
      <c r="O394" s="267"/>
      <c r="P394" s="267"/>
      <c r="Q394" s="267"/>
      <c r="R394" s="267"/>
      <c r="S394" s="267"/>
      <c r="T394" s="26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9" t="s">
        <v>179</v>
      </c>
      <c r="AU394" s="269" t="s">
        <v>95</v>
      </c>
      <c r="AV394" s="13" t="s">
        <v>89</v>
      </c>
      <c r="AW394" s="13" t="s">
        <v>35</v>
      </c>
      <c r="AX394" s="13" t="s">
        <v>82</v>
      </c>
      <c r="AY394" s="269" t="s">
        <v>169</v>
      </c>
    </row>
    <row r="395" spans="1:51" s="13" customFormat="1" ht="12">
      <c r="A395" s="13"/>
      <c r="B395" s="259"/>
      <c r="C395" s="260"/>
      <c r="D395" s="261" t="s">
        <v>179</v>
      </c>
      <c r="E395" s="262" t="s">
        <v>1</v>
      </c>
      <c r="F395" s="263" t="s">
        <v>512</v>
      </c>
      <c r="G395" s="260"/>
      <c r="H395" s="262" t="s">
        <v>1</v>
      </c>
      <c r="I395" s="264"/>
      <c r="J395" s="260"/>
      <c r="K395" s="260"/>
      <c r="L395" s="265"/>
      <c r="M395" s="266"/>
      <c r="N395" s="267"/>
      <c r="O395" s="267"/>
      <c r="P395" s="267"/>
      <c r="Q395" s="267"/>
      <c r="R395" s="267"/>
      <c r="S395" s="267"/>
      <c r="T395" s="26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9" t="s">
        <v>179</v>
      </c>
      <c r="AU395" s="269" t="s">
        <v>95</v>
      </c>
      <c r="AV395" s="13" t="s">
        <v>89</v>
      </c>
      <c r="AW395" s="13" t="s">
        <v>35</v>
      </c>
      <c r="AX395" s="13" t="s">
        <v>82</v>
      </c>
      <c r="AY395" s="269" t="s">
        <v>169</v>
      </c>
    </row>
    <row r="396" spans="1:51" s="14" customFormat="1" ht="12">
      <c r="A396" s="14"/>
      <c r="B396" s="270"/>
      <c r="C396" s="271"/>
      <c r="D396" s="261" t="s">
        <v>179</v>
      </c>
      <c r="E396" s="272" t="s">
        <v>1</v>
      </c>
      <c r="F396" s="273" t="s">
        <v>513</v>
      </c>
      <c r="G396" s="271"/>
      <c r="H396" s="274">
        <v>7.94</v>
      </c>
      <c r="I396" s="275"/>
      <c r="J396" s="271"/>
      <c r="K396" s="271"/>
      <c r="L396" s="276"/>
      <c r="M396" s="277"/>
      <c r="N396" s="278"/>
      <c r="O396" s="278"/>
      <c r="P396" s="278"/>
      <c r="Q396" s="278"/>
      <c r="R396" s="278"/>
      <c r="S396" s="278"/>
      <c r="T396" s="27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80" t="s">
        <v>179</v>
      </c>
      <c r="AU396" s="280" t="s">
        <v>95</v>
      </c>
      <c r="AV396" s="14" t="s">
        <v>95</v>
      </c>
      <c r="AW396" s="14" t="s">
        <v>35</v>
      </c>
      <c r="AX396" s="14" t="s">
        <v>82</v>
      </c>
      <c r="AY396" s="280" t="s">
        <v>169</v>
      </c>
    </row>
    <row r="397" spans="1:51" s="15" customFormat="1" ht="12">
      <c r="A397" s="15"/>
      <c r="B397" s="281"/>
      <c r="C397" s="282"/>
      <c r="D397" s="261" t="s">
        <v>179</v>
      </c>
      <c r="E397" s="283" t="s">
        <v>1</v>
      </c>
      <c r="F397" s="284" t="s">
        <v>183</v>
      </c>
      <c r="G397" s="282"/>
      <c r="H397" s="285">
        <v>7.94</v>
      </c>
      <c r="I397" s="286"/>
      <c r="J397" s="282"/>
      <c r="K397" s="282"/>
      <c r="L397" s="287"/>
      <c r="M397" s="288"/>
      <c r="N397" s="289"/>
      <c r="O397" s="289"/>
      <c r="P397" s="289"/>
      <c r="Q397" s="289"/>
      <c r="R397" s="289"/>
      <c r="S397" s="289"/>
      <c r="T397" s="290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91" t="s">
        <v>179</v>
      </c>
      <c r="AU397" s="291" t="s">
        <v>95</v>
      </c>
      <c r="AV397" s="15" t="s">
        <v>177</v>
      </c>
      <c r="AW397" s="15" t="s">
        <v>35</v>
      </c>
      <c r="AX397" s="15" t="s">
        <v>89</v>
      </c>
      <c r="AY397" s="291" t="s">
        <v>169</v>
      </c>
    </row>
    <row r="398" spans="1:65" s="2" customFormat="1" ht="33" customHeight="1">
      <c r="A398" s="39"/>
      <c r="B398" s="40"/>
      <c r="C398" s="246" t="s">
        <v>514</v>
      </c>
      <c r="D398" s="246" t="s">
        <v>172</v>
      </c>
      <c r="E398" s="247" t="s">
        <v>515</v>
      </c>
      <c r="F398" s="248" t="s">
        <v>516</v>
      </c>
      <c r="G398" s="249" t="s">
        <v>175</v>
      </c>
      <c r="H398" s="250">
        <v>80.1</v>
      </c>
      <c r="I398" s="251"/>
      <c r="J398" s="252">
        <f>ROUND(I398*H398,2)</f>
        <v>0</v>
      </c>
      <c r="K398" s="248" t="s">
        <v>176</v>
      </c>
      <c r="L398" s="45"/>
      <c r="M398" s="253" t="s">
        <v>1</v>
      </c>
      <c r="N398" s="254" t="s">
        <v>48</v>
      </c>
      <c r="O398" s="92"/>
      <c r="P398" s="255">
        <f>O398*H398</f>
        <v>0</v>
      </c>
      <c r="Q398" s="255">
        <v>0.02257</v>
      </c>
      <c r="R398" s="255">
        <f>Q398*H398</f>
        <v>1.8078569999999998</v>
      </c>
      <c r="S398" s="255">
        <v>0</v>
      </c>
      <c r="T398" s="256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57" t="s">
        <v>177</v>
      </c>
      <c r="AT398" s="257" t="s">
        <v>172</v>
      </c>
      <c r="AU398" s="257" t="s">
        <v>95</v>
      </c>
      <c r="AY398" s="18" t="s">
        <v>169</v>
      </c>
      <c r="BE398" s="258">
        <f>IF(N398="základní",J398,0)</f>
        <v>0</v>
      </c>
      <c r="BF398" s="258">
        <f>IF(N398="snížená",J398,0)</f>
        <v>0</v>
      </c>
      <c r="BG398" s="258">
        <f>IF(N398="zákl. přenesená",J398,0)</f>
        <v>0</v>
      </c>
      <c r="BH398" s="258">
        <f>IF(N398="sníž. přenesená",J398,0)</f>
        <v>0</v>
      </c>
      <c r="BI398" s="258">
        <f>IF(N398="nulová",J398,0)</f>
        <v>0</v>
      </c>
      <c r="BJ398" s="18" t="s">
        <v>95</v>
      </c>
      <c r="BK398" s="258">
        <f>ROUND(I398*H398,2)</f>
        <v>0</v>
      </c>
      <c r="BL398" s="18" t="s">
        <v>177</v>
      </c>
      <c r="BM398" s="257" t="s">
        <v>517</v>
      </c>
    </row>
    <row r="399" spans="1:51" s="13" customFormat="1" ht="12">
      <c r="A399" s="13"/>
      <c r="B399" s="259"/>
      <c r="C399" s="260"/>
      <c r="D399" s="261" t="s">
        <v>179</v>
      </c>
      <c r="E399" s="262" t="s">
        <v>1</v>
      </c>
      <c r="F399" s="263" t="s">
        <v>180</v>
      </c>
      <c r="G399" s="260"/>
      <c r="H399" s="262" t="s">
        <v>1</v>
      </c>
      <c r="I399" s="264"/>
      <c r="J399" s="260"/>
      <c r="K399" s="260"/>
      <c r="L399" s="265"/>
      <c r="M399" s="266"/>
      <c r="N399" s="267"/>
      <c r="O399" s="267"/>
      <c r="P399" s="267"/>
      <c r="Q399" s="267"/>
      <c r="R399" s="267"/>
      <c r="S399" s="267"/>
      <c r="T399" s="26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9" t="s">
        <v>179</v>
      </c>
      <c r="AU399" s="269" t="s">
        <v>95</v>
      </c>
      <c r="AV399" s="13" t="s">
        <v>89</v>
      </c>
      <c r="AW399" s="13" t="s">
        <v>35</v>
      </c>
      <c r="AX399" s="13" t="s">
        <v>82</v>
      </c>
      <c r="AY399" s="269" t="s">
        <v>169</v>
      </c>
    </row>
    <row r="400" spans="1:51" s="13" customFormat="1" ht="12">
      <c r="A400" s="13"/>
      <c r="B400" s="259"/>
      <c r="C400" s="260"/>
      <c r="D400" s="261" t="s">
        <v>179</v>
      </c>
      <c r="E400" s="262" t="s">
        <v>1</v>
      </c>
      <c r="F400" s="263" t="s">
        <v>512</v>
      </c>
      <c r="G400" s="260"/>
      <c r="H400" s="262" t="s">
        <v>1</v>
      </c>
      <c r="I400" s="264"/>
      <c r="J400" s="260"/>
      <c r="K400" s="260"/>
      <c r="L400" s="265"/>
      <c r="M400" s="266"/>
      <c r="N400" s="267"/>
      <c r="O400" s="267"/>
      <c r="P400" s="267"/>
      <c r="Q400" s="267"/>
      <c r="R400" s="267"/>
      <c r="S400" s="267"/>
      <c r="T400" s="26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9" t="s">
        <v>179</v>
      </c>
      <c r="AU400" s="269" t="s">
        <v>95</v>
      </c>
      <c r="AV400" s="13" t="s">
        <v>89</v>
      </c>
      <c r="AW400" s="13" t="s">
        <v>35</v>
      </c>
      <c r="AX400" s="13" t="s">
        <v>82</v>
      </c>
      <c r="AY400" s="269" t="s">
        <v>169</v>
      </c>
    </row>
    <row r="401" spans="1:51" s="13" customFormat="1" ht="12">
      <c r="A401" s="13"/>
      <c r="B401" s="259"/>
      <c r="C401" s="260"/>
      <c r="D401" s="261" t="s">
        <v>179</v>
      </c>
      <c r="E401" s="262" t="s">
        <v>1</v>
      </c>
      <c r="F401" s="263" t="s">
        <v>411</v>
      </c>
      <c r="G401" s="260"/>
      <c r="H401" s="262" t="s">
        <v>1</v>
      </c>
      <c r="I401" s="264"/>
      <c r="J401" s="260"/>
      <c r="K401" s="260"/>
      <c r="L401" s="265"/>
      <c r="M401" s="266"/>
      <c r="N401" s="267"/>
      <c r="O401" s="267"/>
      <c r="P401" s="267"/>
      <c r="Q401" s="267"/>
      <c r="R401" s="267"/>
      <c r="S401" s="267"/>
      <c r="T401" s="26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9" t="s">
        <v>179</v>
      </c>
      <c r="AU401" s="269" t="s">
        <v>95</v>
      </c>
      <c r="AV401" s="13" t="s">
        <v>89</v>
      </c>
      <c r="AW401" s="13" t="s">
        <v>35</v>
      </c>
      <c r="AX401" s="13" t="s">
        <v>82</v>
      </c>
      <c r="AY401" s="269" t="s">
        <v>169</v>
      </c>
    </row>
    <row r="402" spans="1:51" s="14" customFormat="1" ht="12">
      <c r="A402" s="14"/>
      <c r="B402" s="270"/>
      <c r="C402" s="271"/>
      <c r="D402" s="261" t="s">
        <v>179</v>
      </c>
      <c r="E402" s="272" t="s">
        <v>1</v>
      </c>
      <c r="F402" s="273" t="s">
        <v>518</v>
      </c>
      <c r="G402" s="271"/>
      <c r="H402" s="274">
        <v>80.1</v>
      </c>
      <c r="I402" s="275"/>
      <c r="J402" s="271"/>
      <c r="K402" s="271"/>
      <c r="L402" s="276"/>
      <c r="M402" s="277"/>
      <c r="N402" s="278"/>
      <c r="O402" s="278"/>
      <c r="P402" s="278"/>
      <c r="Q402" s="278"/>
      <c r="R402" s="278"/>
      <c r="S402" s="278"/>
      <c r="T402" s="27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0" t="s">
        <v>179</v>
      </c>
      <c r="AU402" s="280" t="s">
        <v>95</v>
      </c>
      <c r="AV402" s="14" t="s">
        <v>95</v>
      </c>
      <c r="AW402" s="14" t="s">
        <v>35</v>
      </c>
      <c r="AX402" s="14" t="s">
        <v>82</v>
      </c>
      <c r="AY402" s="280" t="s">
        <v>169</v>
      </c>
    </row>
    <row r="403" spans="1:51" s="15" customFormat="1" ht="12">
      <c r="A403" s="15"/>
      <c r="B403" s="281"/>
      <c r="C403" s="282"/>
      <c r="D403" s="261" t="s">
        <v>179</v>
      </c>
      <c r="E403" s="283" t="s">
        <v>1</v>
      </c>
      <c r="F403" s="284" t="s">
        <v>183</v>
      </c>
      <c r="G403" s="282"/>
      <c r="H403" s="285">
        <v>80.1</v>
      </c>
      <c r="I403" s="286"/>
      <c r="J403" s="282"/>
      <c r="K403" s="282"/>
      <c r="L403" s="287"/>
      <c r="M403" s="288"/>
      <c r="N403" s="289"/>
      <c r="O403" s="289"/>
      <c r="P403" s="289"/>
      <c r="Q403" s="289"/>
      <c r="R403" s="289"/>
      <c r="S403" s="289"/>
      <c r="T403" s="290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91" t="s">
        <v>179</v>
      </c>
      <c r="AU403" s="291" t="s">
        <v>95</v>
      </c>
      <c r="AV403" s="15" t="s">
        <v>177</v>
      </c>
      <c r="AW403" s="15" t="s">
        <v>35</v>
      </c>
      <c r="AX403" s="15" t="s">
        <v>89</v>
      </c>
      <c r="AY403" s="291" t="s">
        <v>169</v>
      </c>
    </row>
    <row r="404" spans="1:65" s="2" customFormat="1" ht="33" customHeight="1">
      <c r="A404" s="39"/>
      <c r="B404" s="40"/>
      <c r="C404" s="246" t="s">
        <v>519</v>
      </c>
      <c r="D404" s="246" t="s">
        <v>172</v>
      </c>
      <c r="E404" s="247" t="s">
        <v>520</v>
      </c>
      <c r="F404" s="248" t="s">
        <v>521</v>
      </c>
      <c r="G404" s="249" t="s">
        <v>175</v>
      </c>
      <c r="H404" s="250">
        <v>23.6</v>
      </c>
      <c r="I404" s="251"/>
      <c r="J404" s="252">
        <f>ROUND(I404*H404,2)</f>
        <v>0</v>
      </c>
      <c r="K404" s="248" t="s">
        <v>176</v>
      </c>
      <c r="L404" s="45"/>
      <c r="M404" s="253" t="s">
        <v>1</v>
      </c>
      <c r="N404" s="254" t="s">
        <v>48</v>
      </c>
      <c r="O404" s="92"/>
      <c r="P404" s="255">
        <f>O404*H404</f>
        <v>0</v>
      </c>
      <c r="Q404" s="255">
        <v>0.02213</v>
      </c>
      <c r="R404" s="255">
        <f>Q404*H404</f>
        <v>0.5222680000000001</v>
      </c>
      <c r="S404" s="255">
        <v>0</v>
      </c>
      <c r="T404" s="256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57" t="s">
        <v>177</v>
      </c>
      <c r="AT404" s="257" t="s">
        <v>172</v>
      </c>
      <c r="AU404" s="257" t="s">
        <v>95</v>
      </c>
      <c r="AY404" s="18" t="s">
        <v>169</v>
      </c>
      <c r="BE404" s="258">
        <f>IF(N404="základní",J404,0)</f>
        <v>0</v>
      </c>
      <c r="BF404" s="258">
        <f>IF(N404="snížená",J404,0)</f>
        <v>0</v>
      </c>
      <c r="BG404" s="258">
        <f>IF(N404="zákl. přenesená",J404,0)</f>
        <v>0</v>
      </c>
      <c r="BH404" s="258">
        <f>IF(N404="sníž. přenesená",J404,0)</f>
        <v>0</v>
      </c>
      <c r="BI404" s="258">
        <f>IF(N404="nulová",J404,0)</f>
        <v>0</v>
      </c>
      <c r="BJ404" s="18" t="s">
        <v>95</v>
      </c>
      <c r="BK404" s="258">
        <f>ROUND(I404*H404,2)</f>
        <v>0</v>
      </c>
      <c r="BL404" s="18" t="s">
        <v>177</v>
      </c>
      <c r="BM404" s="257" t="s">
        <v>522</v>
      </c>
    </row>
    <row r="405" spans="1:51" s="13" customFormat="1" ht="12">
      <c r="A405" s="13"/>
      <c r="B405" s="259"/>
      <c r="C405" s="260"/>
      <c r="D405" s="261" t="s">
        <v>179</v>
      </c>
      <c r="E405" s="262" t="s">
        <v>1</v>
      </c>
      <c r="F405" s="263" t="s">
        <v>180</v>
      </c>
      <c r="G405" s="260"/>
      <c r="H405" s="262" t="s">
        <v>1</v>
      </c>
      <c r="I405" s="264"/>
      <c r="J405" s="260"/>
      <c r="K405" s="260"/>
      <c r="L405" s="265"/>
      <c r="M405" s="266"/>
      <c r="N405" s="267"/>
      <c r="O405" s="267"/>
      <c r="P405" s="267"/>
      <c r="Q405" s="267"/>
      <c r="R405" s="267"/>
      <c r="S405" s="267"/>
      <c r="T405" s="26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9" t="s">
        <v>179</v>
      </c>
      <c r="AU405" s="269" t="s">
        <v>95</v>
      </c>
      <c r="AV405" s="13" t="s">
        <v>89</v>
      </c>
      <c r="AW405" s="13" t="s">
        <v>35</v>
      </c>
      <c r="AX405" s="13" t="s">
        <v>82</v>
      </c>
      <c r="AY405" s="269" t="s">
        <v>169</v>
      </c>
    </row>
    <row r="406" spans="1:51" s="13" customFormat="1" ht="12">
      <c r="A406" s="13"/>
      <c r="B406" s="259"/>
      <c r="C406" s="260"/>
      <c r="D406" s="261" t="s">
        <v>179</v>
      </c>
      <c r="E406" s="262" t="s">
        <v>1</v>
      </c>
      <c r="F406" s="263" t="s">
        <v>512</v>
      </c>
      <c r="G406" s="260"/>
      <c r="H406" s="262" t="s">
        <v>1</v>
      </c>
      <c r="I406" s="264"/>
      <c r="J406" s="260"/>
      <c r="K406" s="260"/>
      <c r="L406" s="265"/>
      <c r="M406" s="266"/>
      <c r="N406" s="267"/>
      <c r="O406" s="267"/>
      <c r="P406" s="267"/>
      <c r="Q406" s="267"/>
      <c r="R406" s="267"/>
      <c r="S406" s="267"/>
      <c r="T406" s="26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9" t="s">
        <v>179</v>
      </c>
      <c r="AU406" s="269" t="s">
        <v>95</v>
      </c>
      <c r="AV406" s="13" t="s">
        <v>89</v>
      </c>
      <c r="AW406" s="13" t="s">
        <v>35</v>
      </c>
      <c r="AX406" s="13" t="s">
        <v>82</v>
      </c>
      <c r="AY406" s="269" t="s">
        <v>169</v>
      </c>
    </row>
    <row r="407" spans="1:51" s="14" customFormat="1" ht="12">
      <c r="A407" s="14"/>
      <c r="B407" s="270"/>
      <c r="C407" s="271"/>
      <c r="D407" s="261" t="s">
        <v>179</v>
      </c>
      <c r="E407" s="272" t="s">
        <v>1</v>
      </c>
      <c r="F407" s="273" t="s">
        <v>523</v>
      </c>
      <c r="G407" s="271"/>
      <c r="H407" s="274">
        <v>23.6</v>
      </c>
      <c r="I407" s="275"/>
      <c r="J407" s="271"/>
      <c r="K407" s="271"/>
      <c r="L407" s="276"/>
      <c r="M407" s="277"/>
      <c r="N407" s="278"/>
      <c r="O407" s="278"/>
      <c r="P407" s="278"/>
      <c r="Q407" s="278"/>
      <c r="R407" s="278"/>
      <c r="S407" s="278"/>
      <c r="T407" s="27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80" t="s">
        <v>179</v>
      </c>
      <c r="AU407" s="280" t="s">
        <v>95</v>
      </c>
      <c r="AV407" s="14" t="s">
        <v>95</v>
      </c>
      <c r="AW407" s="14" t="s">
        <v>35</v>
      </c>
      <c r="AX407" s="14" t="s">
        <v>82</v>
      </c>
      <c r="AY407" s="280" t="s">
        <v>169</v>
      </c>
    </row>
    <row r="408" spans="1:51" s="15" customFormat="1" ht="12">
      <c r="A408" s="15"/>
      <c r="B408" s="281"/>
      <c r="C408" s="282"/>
      <c r="D408" s="261" t="s">
        <v>179</v>
      </c>
      <c r="E408" s="283" t="s">
        <v>1</v>
      </c>
      <c r="F408" s="284" t="s">
        <v>183</v>
      </c>
      <c r="G408" s="282"/>
      <c r="H408" s="285">
        <v>23.6</v>
      </c>
      <c r="I408" s="286"/>
      <c r="J408" s="282"/>
      <c r="K408" s="282"/>
      <c r="L408" s="287"/>
      <c r="M408" s="288"/>
      <c r="N408" s="289"/>
      <c r="O408" s="289"/>
      <c r="P408" s="289"/>
      <c r="Q408" s="289"/>
      <c r="R408" s="289"/>
      <c r="S408" s="289"/>
      <c r="T408" s="290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91" t="s">
        <v>179</v>
      </c>
      <c r="AU408" s="291" t="s">
        <v>95</v>
      </c>
      <c r="AV408" s="15" t="s">
        <v>177</v>
      </c>
      <c r="AW408" s="15" t="s">
        <v>35</v>
      </c>
      <c r="AX408" s="15" t="s">
        <v>89</v>
      </c>
      <c r="AY408" s="291" t="s">
        <v>169</v>
      </c>
    </row>
    <row r="409" spans="1:65" s="2" customFormat="1" ht="21.75" customHeight="1">
      <c r="A409" s="39"/>
      <c r="B409" s="40"/>
      <c r="C409" s="246" t="s">
        <v>524</v>
      </c>
      <c r="D409" s="246" t="s">
        <v>172</v>
      </c>
      <c r="E409" s="247" t="s">
        <v>525</v>
      </c>
      <c r="F409" s="248" t="s">
        <v>526</v>
      </c>
      <c r="G409" s="249" t="s">
        <v>191</v>
      </c>
      <c r="H409" s="250">
        <v>31.168</v>
      </c>
      <c r="I409" s="251"/>
      <c r="J409" s="252">
        <f>ROUND(I409*H409,2)</f>
        <v>0</v>
      </c>
      <c r="K409" s="248" t="s">
        <v>176</v>
      </c>
      <c r="L409" s="45"/>
      <c r="M409" s="253" t="s">
        <v>1</v>
      </c>
      <c r="N409" s="254" t="s">
        <v>48</v>
      </c>
      <c r="O409" s="92"/>
      <c r="P409" s="255">
        <f>O409*H409</f>
        <v>0</v>
      </c>
      <c r="Q409" s="255">
        <v>2.4534</v>
      </c>
      <c r="R409" s="255">
        <f>Q409*H409</f>
        <v>76.4675712</v>
      </c>
      <c r="S409" s="255">
        <v>0</v>
      </c>
      <c r="T409" s="25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57" t="s">
        <v>177</v>
      </c>
      <c r="AT409" s="257" t="s">
        <v>172</v>
      </c>
      <c r="AU409" s="257" t="s">
        <v>95</v>
      </c>
      <c r="AY409" s="18" t="s">
        <v>169</v>
      </c>
      <c r="BE409" s="258">
        <f>IF(N409="základní",J409,0)</f>
        <v>0</v>
      </c>
      <c r="BF409" s="258">
        <f>IF(N409="snížená",J409,0)</f>
        <v>0</v>
      </c>
      <c r="BG409" s="258">
        <f>IF(N409="zákl. přenesená",J409,0)</f>
        <v>0</v>
      </c>
      <c r="BH409" s="258">
        <f>IF(N409="sníž. přenesená",J409,0)</f>
        <v>0</v>
      </c>
      <c r="BI409" s="258">
        <f>IF(N409="nulová",J409,0)</f>
        <v>0</v>
      </c>
      <c r="BJ409" s="18" t="s">
        <v>95</v>
      </c>
      <c r="BK409" s="258">
        <f>ROUND(I409*H409,2)</f>
        <v>0</v>
      </c>
      <c r="BL409" s="18" t="s">
        <v>177</v>
      </c>
      <c r="BM409" s="257" t="s">
        <v>527</v>
      </c>
    </row>
    <row r="410" spans="1:51" s="13" customFormat="1" ht="12">
      <c r="A410" s="13"/>
      <c r="B410" s="259"/>
      <c r="C410" s="260"/>
      <c r="D410" s="261" t="s">
        <v>179</v>
      </c>
      <c r="E410" s="262" t="s">
        <v>1</v>
      </c>
      <c r="F410" s="263" t="s">
        <v>180</v>
      </c>
      <c r="G410" s="260"/>
      <c r="H410" s="262" t="s">
        <v>1</v>
      </c>
      <c r="I410" s="264"/>
      <c r="J410" s="260"/>
      <c r="K410" s="260"/>
      <c r="L410" s="265"/>
      <c r="M410" s="266"/>
      <c r="N410" s="267"/>
      <c r="O410" s="267"/>
      <c r="P410" s="267"/>
      <c r="Q410" s="267"/>
      <c r="R410" s="267"/>
      <c r="S410" s="267"/>
      <c r="T410" s="26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9" t="s">
        <v>179</v>
      </c>
      <c r="AU410" s="269" t="s">
        <v>95</v>
      </c>
      <c r="AV410" s="13" t="s">
        <v>89</v>
      </c>
      <c r="AW410" s="13" t="s">
        <v>35</v>
      </c>
      <c r="AX410" s="13" t="s">
        <v>82</v>
      </c>
      <c r="AY410" s="269" t="s">
        <v>169</v>
      </c>
    </row>
    <row r="411" spans="1:51" s="13" customFormat="1" ht="12">
      <c r="A411" s="13"/>
      <c r="B411" s="259"/>
      <c r="C411" s="260"/>
      <c r="D411" s="261" t="s">
        <v>179</v>
      </c>
      <c r="E411" s="262" t="s">
        <v>1</v>
      </c>
      <c r="F411" s="263" t="s">
        <v>528</v>
      </c>
      <c r="G411" s="260"/>
      <c r="H411" s="262" t="s">
        <v>1</v>
      </c>
      <c r="I411" s="264"/>
      <c r="J411" s="260"/>
      <c r="K411" s="260"/>
      <c r="L411" s="265"/>
      <c r="M411" s="266"/>
      <c r="N411" s="267"/>
      <c r="O411" s="267"/>
      <c r="P411" s="267"/>
      <c r="Q411" s="267"/>
      <c r="R411" s="267"/>
      <c r="S411" s="267"/>
      <c r="T411" s="26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9" t="s">
        <v>179</v>
      </c>
      <c r="AU411" s="269" t="s">
        <v>95</v>
      </c>
      <c r="AV411" s="13" t="s">
        <v>89</v>
      </c>
      <c r="AW411" s="13" t="s">
        <v>35</v>
      </c>
      <c r="AX411" s="13" t="s">
        <v>82</v>
      </c>
      <c r="AY411" s="269" t="s">
        <v>169</v>
      </c>
    </row>
    <row r="412" spans="1:51" s="13" customFormat="1" ht="12">
      <c r="A412" s="13"/>
      <c r="B412" s="259"/>
      <c r="C412" s="260"/>
      <c r="D412" s="261" t="s">
        <v>179</v>
      </c>
      <c r="E412" s="262" t="s">
        <v>1</v>
      </c>
      <c r="F412" s="263" t="s">
        <v>411</v>
      </c>
      <c r="G412" s="260"/>
      <c r="H412" s="262" t="s">
        <v>1</v>
      </c>
      <c r="I412" s="264"/>
      <c r="J412" s="260"/>
      <c r="K412" s="260"/>
      <c r="L412" s="265"/>
      <c r="M412" s="266"/>
      <c r="N412" s="267"/>
      <c r="O412" s="267"/>
      <c r="P412" s="267"/>
      <c r="Q412" s="267"/>
      <c r="R412" s="267"/>
      <c r="S412" s="267"/>
      <c r="T412" s="26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9" t="s">
        <v>179</v>
      </c>
      <c r="AU412" s="269" t="s">
        <v>95</v>
      </c>
      <c r="AV412" s="13" t="s">
        <v>89</v>
      </c>
      <c r="AW412" s="13" t="s">
        <v>35</v>
      </c>
      <c r="AX412" s="13" t="s">
        <v>82</v>
      </c>
      <c r="AY412" s="269" t="s">
        <v>169</v>
      </c>
    </row>
    <row r="413" spans="1:51" s="13" customFormat="1" ht="12">
      <c r="A413" s="13"/>
      <c r="B413" s="259"/>
      <c r="C413" s="260"/>
      <c r="D413" s="261" t="s">
        <v>179</v>
      </c>
      <c r="E413" s="262" t="s">
        <v>1</v>
      </c>
      <c r="F413" s="263" t="s">
        <v>529</v>
      </c>
      <c r="G413" s="260"/>
      <c r="H413" s="262" t="s">
        <v>1</v>
      </c>
      <c r="I413" s="264"/>
      <c r="J413" s="260"/>
      <c r="K413" s="260"/>
      <c r="L413" s="265"/>
      <c r="M413" s="266"/>
      <c r="N413" s="267"/>
      <c r="O413" s="267"/>
      <c r="P413" s="267"/>
      <c r="Q413" s="267"/>
      <c r="R413" s="267"/>
      <c r="S413" s="267"/>
      <c r="T413" s="26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9" t="s">
        <v>179</v>
      </c>
      <c r="AU413" s="269" t="s">
        <v>95</v>
      </c>
      <c r="AV413" s="13" t="s">
        <v>89</v>
      </c>
      <c r="AW413" s="13" t="s">
        <v>35</v>
      </c>
      <c r="AX413" s="13" t="s">
        <v>82</v>
      </c>
      <c r="AY413" s="269" t="s">
        <v>169</v>
      </c>
    </row>
    <row r="414" spans="1:51" s="14" customFormat="1" ht="12">
      <c r="A414" s="14"/>
      <c r="B414" s="270"/>
      <c r="C414" s="271"/>
      <c r="D414" s="261" t="s">
        <v>179</v>
      </c>
      <c r="E414" s="272" t="s">
        <v>1</v>
      </c>
      <c r="F414" s="273" t="s">
        <v>530</v>
      </c>
      <c r="G414" s="271"/>
      <c r="H414" s="274">
        <v>0.713</v>
      </c>
      <c r="I414" s="275"/>
      <c r="J414" s="271"/>
      <c r="K414" s="271"/>
      <c r="L414" s="276"/>
      <c r="M414" s="277"/>
      <c r="N414" s="278"/>
      <c r="O414" s="278"/>
      <c r="P414" s="278"/>
      <c r="Q414" s="278"/>
      <c r="R414" s="278"/>
      <c r="S414" s="278"/>
      <c r="T414" s="27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80" t="s">
        <v>179</v>
      </c>
      <c r="AU414" s="280" t="s">
        <v>95</v>
      </c>
      <c r="AV414" s="14" t="s">
        <v>95</v>
      </c>
      <c r="AW414" s="14" t="s">
        <v>35</v>
      </c>
      <c r="AX414" s="14" t="s">
        <v>82</v>
      </c>
      <c r="AY414" s="280" t="s">
        <v>169</v>
      </c>
    </row>
    <row r="415" spans="1:51" s="13" customFormat="1" ht="12">
      <c r="A415" s="13"/>
      <c r="B415" s="259"/>
      <c r="C415" s="260"/>
      <c r="D415" s="261" t="s">
        <v>179</v>
      </c>
      <c r="E415" s="262" t="s">
        <v>1</v>
      </c>
      <c r="F415" s="263" t="s">
        <v>531</v>
      </c>
      <c r="G415" s="260"/>
      <c r="H415" s="262" t="s">
        <v>1</v>
      </c>
      <c r="I415" s="264"/>
      <c r="J415" s="260"/>
      <c r="K415" s="260"/>
      <c r="L415" s="265"/>
      <c r="M415" s="266"/>
      <c r="N415" s="267"/>
      <c r="O415" s="267"/>
      <c r="P415" s="267"/>
      <c r="Q415" s="267"/>
      <c r="R415" s="267"/>
      <c r="S415" s="267"/>
      <c r="T415" s="26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9" t="s">
        <v>179</v>
      </c>
      <c r="AU415" s="269" t="s">
        <v>95</v>
      </c>
      <c r="AV415" s="13" t="s">
        <v>89</v>
      </c>
      <c r="AW415" s="13" t="s">
        <v>35</v>
      </c>
      <c r="AX415" s="13" t="s">
        <v>82</v>
      </c>
      <c r="AY415" s="269" t="s">
        <v>169</v>
      </c>
    </row>
    <row r="416" spans="1:51" s="14" customFormat="1" ht="12">
      <c r="A416" s="14"/>
      <c r="B416" s="270"/>
      <c r="C416" s="271"/>
      <c r="D416" s="261" t="s">
        <v>179</v>
      </c>
      <c r="E416" s="272" t="s">
        <v>1</v>
      </c>
      <c r="F416" s="273" t="s">
        <v>532</v>
      </c>
      <c r="G416" s="271"/>
      <c r="H416" s="274">
        <v>0.54</v>
      </c>
      <c r="I416" s="275"/>
      <c r="J416" s="271"/>
      <c r="K416" s="271"/>
      <c r="L416" s="276"/>
      <c r="M416" s="277"/>
      <c r="N416" s="278"/>
      <c r="O416" s="278"/>
      <c r="P416" s="278"/>
      <c r="Q416" s="278"/>
      <c r="R416" s="278"/>
      <c r="S416" s="278"/>
      <c r="T416" s="27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80" t="s">
        <v>179</v>
      </c>
      <c r="AU416" s="280" t="s">
        <v>95</v>
      </c>
      <c r="AV416" s="14" t="s">
        <v>95</v>
      </c>
      <c r="AW416" s="14" t="s">
        <v>35</v>
      </c>
      <c r="AX416" s="14" t="s">
        <v>82</v>
      </c>
      <c r="AY416" s="280" t="s">
        <v>169</v>
      </c>
    </row>
    <row r="417" spans="1:51" s="13" customFormat="1" ht="12">
      <c r="A417" s="13"/>
      <c r="B417" s="259"/>
      <c r="C417" s="260"/>
      <c r="D417" s="261" t="s">
        <v>179</v>
      </c>
      <c r="E417" s="262" t="s">
        <v>1</v>
      </c>
      <c r="F417" s="263" t="s">
        <v>533</v>
      </c>
      <c r="G417" s="260"/>
      <c r="H417" s="262" t="s">
        <v>1</v>
      </c>
      <c r="I417" s="264"/>
      <c r="J417" s="260"/>
      <c r="K417" s="260"/>
      <c r="L417" s="265"/>
      <c r="M417" s="266"/>
      <c r="N417" s="267"/>
      <c r="O417" s="267"/>
      <c r="P417" s="267"/>
      <c r="Q417" s="267"/>
      <c r="R417" s="267"/>
      <c r="S417" s="267"/>
      <c r="T417" s="26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9" t="s">
        <v>179</v>
      </c>
      <c r="AU417" s="269" t="s">
        <v>95</v>
      </c>
      <c r="AV417" s="13" t="s">
        <v>89</v>
      </c>
      <c r="AW417" s="13" t="s">
        <v>35</v>
      </c>
      <c r="AX417" s="13" t="s">
        <v>82</v>
      </c>
      <c r="AY417" s="269" t="s">
        <v>169</v>
      </c>
    </row>
    <row r="418" spans="1:51" s="14" customFormat="1" ht="12">
      <c r="A418" s="14"/>
      <c r="B418" s="270"/>
      <c r="C418" s="271"/>
      <c r="D418" s="261" t="s">
        <v>179</v>
      </c>
      <c r="E418" s="272" t="s">
        <v>1</v>
      </c>
      <c r="F418" s="273" t="s">
        <v>534</v>
      </c>
      <c r="G418" s="271"/>
      <c r="H418" s="274">
        <v>0.957</v>
      </c>
      <c r="I418" s="275"/>
      <c r="J418" s="271"/>
      <c r="K418" s="271"/>
      <c r="L418" s="276"/>
      <c r="M418" s="277"/>
      <c r="N418" s="278"/>
      <c r="O418" s="278"/>
      <c r="P418" s="278"/>
      <c r="Q418" s="278"/>
      <c r="R418" s="278"/>
      <c r="S418" s="278"/>
      <c r="T418" s="27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80" t="s">
        <v>179</v>
      </c>
      <c r="AU418" s="280" t="s">
        <v>95</v>
      </c>
      <c r="AV418" s="14" t="s">
        <v>95</v>
      </c>
      <c r="AW418" s="14" t="s">
        <v>35</v>
      </c>
      <c r="AX418" s="14" t="s">
        <v>82</v>
      </c>
      <c r="AY418" s="280" t="s">
        <v>169</v>
      </c>
    </row>
    <row r="419" spans="1:51" s="13" customFormat="1" ht="12">
      <c r="A419" s="13"/>
      <c r="B419" s="259"/>
      <c r="C419" s="260"/>
      <c r="D419" s="261" t="s">
        <v>179</v>
      </c>
      <c r="E419" s="262" t="s">
        <v>1</v>
      </c>
      <c r="F419" s="263" t="s">
        <v>535</v>
      </c>
      <c r="G419" s="260"/>
      <c r="H419" s="262" t="s">
        <v>1</v>
      </c>
      <c r="I419" s="264"/>
      <c r="J419" s="260"/>
      <c r="K419" s="260"/>
      <c r="L419" s="265"/>
      <c r="M419" s="266"/>
      <c r="N419" s="267"/>
      <c r="O419" s="267"/>
      <c r="P419" s="267"/>
      <c r="Q419" s="267"/>
      <c r="R419" s="267"/>
      <c r="S419" s="267"/>
      <c r="T419" s="26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9" t="s">
        <v>179</v>
      </c>
      <c r="AU419" s="269" t="s">
        <v>95</v>
      </c>
      <c r="AV419" s="13" t="s">
        <v>89</v>
      </c>
      <c r="AW419" s="13" t="s">
        <v>35</v>
      </c>
      <c r="AX419" s="13" t="s">
        <v>82</v>
      </c>
      <c r="AY419" s="269" t="s">
        <v>169</v>
      </c>
    </row>
    <row r="420" spans="1:51" s="14" customFormat="1" ht="12">
      <c r="A420" s="14"/>
      <c r="B420" s="270"/>
      <c r="C420" s="271"/>
      <c r="D420" s="261" t="s">
        <v>179</v>
      </c>
      <c r="E420" s="272" t="s">
        <v>1</v>
      </c>
      <c r="F420" s="273" t="s">
        <v>536</v>
      </c>
      <c r="G420" s="271"/>
      <c r="H420" s="274">
        <v>0.588</v>
      </c>
      <c r="I420" s="275"/>
      <c r="J420" s="271"/>
      <c r="K420" s="271"/>
      <c r="L420" s="276"/>
      <c r="M420" s="277"/>
      <c r="N420" s="278"/>
      <c r="O420" s="278"/>
      <c r="P420" s="278"/>
      <c r="Q420" s="278"/>
      <c r="R420" s="278"/>
      <c r="S420" s="278"/>
      <c r="T420" s="27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80" t="s">
        <v>179</v>
      </c>
      <c r="AU420" s="280" t="s">
        <v>95</v>
      </c>
      <c r="AV420" s="14" t="s">
        <v>95</v>
      </c>
      <c r="AW420" s="14" t="s">
        <v>35</v>
      </c>
      <c r="AX420" s="14" t="s">
        <v>82</v>
      </c>
      <c r="AY420" s="280" t="s">
        <v>169</v>
      </c>
    </row>
    <row r="421" spans="1:51" s="13" customFormat="1" ht="12">
      <c r="A421" s="13"/>
      <c r="B421" s="259"/>
      <c r="C421" s="260"/>
      <c r="D421" s="261" t="s">
        <v>179</v>
      </c>
      <c r="E421" s="262" t="s">
        <v>1</v>
      </c>
      <c r="F421" s="263" t="s">
        <v>537</v>
      </c>
      <c r="G421" s="260"/>
      <c r="H421" s="262" t="s">
        <v>1</v>
      </c>
      <c r="I421" s="264"/>
      <c r="J421" s="260"/>
      <c r="K421" s="260"/>
      <c r="L421" s="265"/>
      <c r="M421" s="266"/>
      <c r="N421" s="267"/>
      <c r="O421" s="267"/>
      <c r="P421" s="267"/>
      <c r="Q421" s="267"/>
      <c r="R421" s="267"/>
      <c r="S421" s="267"/>
      <c r="T421" s="26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9" t="s">
        <v>179</v>
      </c>
      <c r="AU421" s="269" t="s">
        <v>95</v>
      </c>
      <c r="AV421" s="13" t="s">
        <v>89</v>
      </c>
      <c r="AW421" s="13" t="s">
        <v>35</v>
      </c>
      <c r="AX421" s="13" t="s">
        <v>82</v>
      </c>
      <c r="AY421" s="269" t="s">
        <v>169</v>
      </c>
    </row>
    <row r="422" spans="1:51" s="14" customFormat="1" ht="12">
      <c r="A422" s="14"/>
      <c r="B422" s="270"/>
      <c r="C422" s="271"/>
      <c r="D422" s="261" t="s">
        <v>179</v>
      </c>
      <c r="E422" s="272" t="s">
        <v>1</v>
      </c>
      <c r="F422" s="273" t="s">
        <v>538</v>
      </c>
      <c r="G422" s="271"/>
      <c r="H422" s="274">
        <v>0.641</v>
      </c>
      <c r="I422" s="275"/>
      <c r="J422" s="271"/>
      <c r="K422" s="271"/>
      <c r="L422" s="276"/>
      <c r="M422" s="277"/>
      <c r="N422" s="278"/>
      <c r="O422" s="278"/>
      <c r="P422" s="278"/>
      <c r="Q422" s="278"/>
      <c r="R422" s="278"/>
      <c r="S422" s="278"/>
      <c r="T422" s="27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80" t="s">
        <v>179</v>
      </c>
      <c r="AU422" s="280" t="s">
        <v>95</v>
      </c>
      <c r="AV422" s="14" t="s">
        <v>95</v>
      </c>
      <c r="AW422" s="14" t="s">
        <v>35</v>
      </c>
      <c r="AX422" s="14" t="s">
        <v>82</v>
      </c>
      <c r="AY422" s="280" t="s">
        <v>169</v>
      </c>
    </row>
    <row r="423" spans="1:51" s="13" customFormat="1" ht="12">
      <c r="A423" s="13"/>
      <c r="B423" s="259"/>
      <c r="C423" s="260"/>
      <c r="D423" s="261" t="s">
        <v>179</v>
      </c>
      <c r="E423" s="262" t="s">
        <v>1</v>
      </c>
      <c r="F423" s="263" t="s">
        <v>539</v>
      </c>
      <c r="G423" s="260"/>
      <c r="H423" s="262" t="s">
        <v>1</v>
      </c>
      <c r="I423" s="264"/>
      <c r="J423" s="260"/>
      <c r="K423" s="260"/>
      <c r="L423" s="265"/>
      <c r="M423" s="266"/>
      <c r="N423" s="267"/>
      <c r="O423" s="267"/>
      <c r="P423" s="267"/>
      <c r="Q423" s="267"/>
      <c r="R423" s="267"/>
      <c r="S423" s="267"/>
      <c r="T423" s="26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9" t="s">
        <v>179</v>
      </c>
      <c r="AU423" s="269" t="s">
        <v>95</v>
      </c>
      <c r="AV423" s="13" t="s">
        <v>89</v>
      </c>
      <c r="AW423" s="13" t="s">
        <v>35</v>
      </c>
      <c r="AX423" s="13" t="s">
        <v>82</v>
      </c>
      <c r="AY423" s="269" t="s">
        <v>169</v>
      </c>
    </row>
    <row r="424" spans="1:51" s="14" customFormat="1" ht="12">
      <c r="A424" s="14"/>
      <c r="B424" s="270"/>
      <c r="C424" s="271"/>
      <c r="D424" s="261" t="s">
        <v>179</v>
      </c>
      <c r="E424" s="272" t="s">
        <v>1</v>
      </c>
      <c r="F424" s="273" t="s">
        <v>540</v>
      </c>
      <c r="G424" s="271"/>
      <c r="H424" s="274">
        <v>0.394</v>
      </c>
      <c r="I424" s="275"/>
      <c r="J424" s="271"/>
      <c r="K424" s="271"/>
      <c r="L424" s="276"/>
      <c r="M424" s="277"/>
      <c r="N424" s="278"/>
      <c r="O424" s="278"/>
      <c r="P424" s="278"/>
      <c r="Q424" s="278"/>
      <c r="R424" s="278"/>
      <c r="S424" s="278"/>
      <c r="T424" s="27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80" t="s">
        <v>179</v>
      </c>
      <c r="AU424" s="280" t="s">
        <v>95</v>
      </c>
      <c r="AV424" s="14" t="s">
        <v>95</v>
      </c>
      <c r="AW424" s="14" t="s">
        <v>35</v>
      </c>
      <c r="AX424" s="14" t="s">
        <v>82</v>
      </c>
      <c r="AY424" s="280" t="s">
        <v>169</v>
      </c>
    </row>
    <row r="425" spans="1:51" s="13" customFormat="1" ht="12">
      <c r="A425" s="13"/>
      <c r="B425" s="259"/>
      <c r="C425" s="260"/>
      <c r="D425" s="261" t="s">
        <v>179</v>
      </c>
      <c r="E425" s="262" t="s">
        <v>1</v>
      </c>
      <c r="F425" s="263" t="s">
        <v>541</v>
      </c>
      <c r="G425" s="260"/>
      <c r="H425" s="262" t="s">
        <v>1</v>
      </c>
      <c r="I425" s="264"/>
      <c r="J425" s="260"/>
      <c r="K425" s="260"/>
      <c r="L425" s="265"/>
      <c r="M425" s="266"/>
      <c r="N425" s="267"/>
      <c r="O425" s="267"/>
      <c r="P425" s="267"/>
      <c r="Q425" s="267"/>
      <c r="R425" s="267"/>
      <c r="S425" s="267"/>
      <c r="T425" s="26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9" t="s">
        <v>179</v>
      </c>
      <c r="AU425" s="269" t="s">
        <v>95</v>
      </c>
      <c r="AV425" s="13" t="s">
        <v>89</v>
      </c>
      <c r="AW425" s="13" t="s">
        <v>35</v>
      </c>
      <c r="AX425" s="13" t="s">
        <v>82</v>
      </c>
      <c r="AY425" s="269" t="s">
        <v>169</v>
      </c>
    </row>
    <row r="426" spans="1:51" s="14" customFormat="1" ht="12">
      <c r="A426" s="14"/>
      <c r="B426" s="270"/>
      <c r="C426" s="271"/>
      <c r="D426" s="261" t="s">
        <v>179</v>
      </c>
      <c r="E426" s="272" t="s">
        <v>1</v>
      </c>
      <c r="F426" s="273" t="s">
        <v>538</v>
      </c>
      <c r="G426" s="271"/>
      <c r="H426" s="274">
        <v>0.641</v>
      </c>
      <c r="I426" s="275"/>
      <c r="J426" s="271"/>
      <c r="K426" s="271"/>
      <c r="L426" s="276"/>
      <c r="M426" s="277"/>
      <c r="N426" s="278"/>
      <c r="O426" s="278"/>
      <c r="P426" s="278"/>
      <c r="Q426" s="278"/>
      <c r="R426" s="278"/>
      <c r="S426" s="278"/>
      <c r="T426" s="27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80" t="s">
        <v>179</v>
      </c>
      <c r="AU426" s="280" t="s">
        <v>95</v>
      </c>
      <c r="AV426" s="14" t="s">
        <v>95</v>
      </c>
      <c r="AW426" s="14" t="s">
        <v>35</v>
      </c>
      <c r="AX426" s="14" t="s">
        <v>82</v>
      </c>
      <c r="AY426" s="280" t="s">
        <v>169</v>
      </c>
    </row>
    <row r="427" spans="1:51" s="13" customFormat="1" ht="12">
      <c r="A427" s="13"/>
      <c r="B427" s="259"/>
      <c r="C427" s="260"/>
      <c r="D427" s="261" t="s">
        <v>179</v>
      </c>
      <c r="E427" s="262" t="s">
        <v>1</v>
      </c>
      <c r="F427" s="263" t="s">
        <v>542</v>
      </c>
      <c r="G427" s="260"/>
      <c r="H427" s="262" t="s">
        <v>1</v>
      </c>
      <c r="I427" s="264"/>
      <c r="J427" s="260"/>
      <c r="K427" s="260"/>
      <c r="L427" s="265"/>
      <c r="M427" s="266"/>
      <c r="N427" s="267"/>
      <c r="O427" s="267"/>
      <c r="P427" s="267"/>
      <c r="Q427" s="267"/>
      <c r="R427" s="267"/>
      <c r="S427" s="267"/>
      <c r="T427" s="26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9" t="s">
        <v>179</v>
      </c>
      <c r="AU427" s="269" t="s">
        <v>95</v>
      </c>
      <c r="AV427" s="13" t="s">
        <v>89</v>
      </c>
      <c r="AW427" s="13" t="s">
        <v>35</v>
      </c>
      <c r="AX427" s="13" t="s">
        <v>82</v>
      </c>
      <c r="AY427" s="269" t="s">
        <v>169</v>
      </c>
    </row>
    <row r="428" spans="1:51" s="14" customFormat="1" ht="12">
      <c r="A428" s="14"/>
      <c r="B428" s="270"/>
      <c r="C428" s="271"/>
      <c r="D428" s="261" t="s">
        <v>179</v>
      </c>
      <c r="E428" s="272" t="s">
        <v>1</v>
      </c>
      <c r="F428" s="273" t="s">
        <v>543</v>
      </c>
      <c r="G428" s="271"/>
      <c r="H428" s="274">
        <v>2.217</v>
      </c>
      <c r="I428" s="275"/>
      <c r="J428" s="271"/>
      <c r="K428" s="271"/>
      <c r="L428" s="276"/>
      <c r="M428" s="277"/>
      <c r="N428" s="278"/>
      <c r="O428" s="278"/>
      <c r="P428" s="278"/>
      <c r="Q428" s="278"/>
      <c r="R428" s="278"/>
      <c r="S428" s="278"/>
      <c r="T428" s="27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80" t="s">
        <v>179</v>
      </c>
      <c r="AU428" s="280" t="s">
        <v>95</v>
      </c>
      <c r="AV428" s="14" t="s">
        <v>95</v>
      </c>
      <c r="AW428" s="14" t="s">
        <v>35</v>
      </c>
      <c r="AX428" s="14" t="s">
        <v>82</v>
      </c>
      <c r="AY428" s="280" t="s">
        <v>169</v>
      </c>
    </row>
    <row r="429" spans="1:51" s="13" customFormat="1" ht="12">
      <c r="A429" s="13"/>
      <c r="B429" s="259"/>
      <c r="C429" s="260"/>
      <c r="D429" s="261" t="s">
        <v>179</v>
      </c>
      <c r="E429" s="262" t="s">
        <v>1</v>
      </c>
      <c r="F429" s="263" t="s">
        <v>544</v>
      </c>
      <c r="G429" s="260"/>
      <c r="H429" s="262" t="s">
        <v>1</v>
      </c>
      <c r="I429" s="264"/>
      <c r="J429" s="260"/>
      <c r="K429" s="260"/>
      <c r="L429" s="265"/>
      <c r="M429" s="266"/>
      <c r="N429" s="267"/>
      <c r="O429" s="267"/>
      <c r="P429" s="267"/>
      <c r="Q429" s="267"/>
      <c r="R429" s="267"/>
      <c r="S429" s="267"/>
      <c r="T429" s="26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9" t="s">
        <v>179</v>
      </c>
      <c r="AU429" s="269" t="s">
        <v>95</v>
      </c>
      <c r="AV429" s="13" t="s">
        <v>89</v>
      </c>
      <c r="AW429" s="13" t="s">
        <v>35</v>
      </c>
      <c r="AX429" s="13" t="s">
        <v>82</v>
      </c>
      <c r="AY429" s="269" t="s">
        <v>169</v>
      </c>
    </row>
    <row r="430" spans="1:51" s="14" customFormat="1" ht="12">
      <c r="A430" s="14"/>
      <c r="B430" s="270"/>
      <c r="C430" s="271"/>
      <c r="D430" s="261" t="s">
        <v>179</v>
      </c>
      <c r="E430" s="272" t="s">
        <v>1</v>
      </c>
      <c r="F430" s="273" t="s">
        <v>545</v>
      </c>
      <c r="G430" s="271"/>
      <c r="H430" s="274">
        <v>0.279</v>
      </c>
      <c r="I430" s="275"/>
      <c r="J430" s="271"/>
      <c r="K430" s="271"/>
      <c r="L430" s="276"/>
      <c r="M430" s="277"/>
      <c r="N430" s="278"/>
      <c r="O430" s="278"/>
      <c r="P430" s="278"/>
      <c r="Q430" s="278"/>
      <c r="R430" s="278"/>
      <c r="S430" s="278"/>
      <c r="T430" s="279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80" t="s">
        <v>179</v>
      </c>
      <c r="AU430" s="280" t="s">
        <v>95</v>
      </c>
      <c r="AV430" s="14" t="s">
        <v>95</v>
      </c>
      <c r="AW430" s="14" t="s">
        <v>35</v>
      </c>
      <c r="AX430" s="14" t="s">
        <v>82</v>
      </c>
      <c r="AY430" s="280" t="s">
        <v>169</v>
      </c>
    </row>
    <row r="431" spans="1:51" s="13" customFormat="1" ht="12">
      <c r="A431" s="13"/>
      <c r="B431" s="259"/>
      <c r="C431" s="260"/>
      <c r="D431" s="261" t="s">
        <v>179</v>
      </c>
      <c r="E431" s="262" t="s">
        <v>1</v>
      </c>
      <c r="F431" s="263" t="s">
        <v>546</v>
      </c>
      <c r="G431" s="260"/>
      <c r="H431" s="262" t="s">
        <v>1</v>
      </c>
      <c r="I431" s="264"/>
      <c r="J431" s="260"/>
      <c r="K431" s="260"/>
      <c r="L431" s="265"/>
      <c r="M431" s="266"/>
      <c r="N431" s="267"/>
      <c r="O431" s="267"/>
      <c r="P431" s="267"/>
      <c r="Q431" s="267"/>
      <c r="R431" s="267"/>
      <c r="S431" s="267"/>
      <c r="T431" s="26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9" t="s">
        <v>179</v>
      </c>
      <c r="AU431" s="269" t="s">
        <v>95</v>
      </c>
      <c r="AV431" s="13" t="s">
        <v>89</v>
      </c>
      <c r="AW431" s="13" t="s">
        <v>35</v>
      </c>
      <c r="AX431" s="13" t="s">
        <v>82</v>
      </c>
      <c r="AY431" s="269" t="s">
        <v>169</v>
      </c>
    </row>
    <row r="432" spans="1:51" s="14" customFormat="1" ht="12">
      <c r="A432" s="14"/>
      <c r="B432" s="270"/>
      <c r="C432" s="271"/>
      <c r="D432" s="261" t="s">
        <v>179</v>
      </c>
      <c r="E432" s="272" t="s">
        <v>1</v>
      </c>
      <c r="F432" s="273" t="s">
        <v>547</v>
      </c>
      <c r="G432" s="271"/>
      <c r="H432" s="274">
        <v>0.208</v>
      </c>
      <c r="I432" s="275"/>
      <c r="J432" s="271"/>
      <c r="K432" s="271"/>
      <c r="L432" s="276"/>
      <c r="M432" s="277"/>
      <c r="N432" s="278"/>
      <c r="O432" s="278"/>
      <c r="P432" s="278"/>
      <c r="Q432" s="278"/>
      <c r="R432" s="278"/>
      <c r="S432" s="278"/>
      <c r="T432" s="27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80" t="s">
        <v>179</v>
      </c>
      <c r="AU432" s="280" t="s">
        <v>95</v>
      </c>
      <c r="AV432" s="14" t="s">
        <v>95</v>
      </c>
      <c r="AW432" s="14" t="s">
        <v>35</v>
      </c>
      <c r="AX432" s="14" t="s">
        <v>82</v>
      </c>
      <c r="AY432" s="280" t="s">
        <v>169</v>
      </c>
    </row>
    <row r="433" spans="1:51" s="13" customFormat="1" ht="12">
      <c r="A433" s="13"/>
      <c r="B433" s="259"/>
      <c r="C433" s="260"/>
      <c r="D433" s="261" t="s">
        <v>179</v>
      </c>
      <c r="E433" s="262" t="s">
        <v>1</v>
      </c>
      <c r="F433" s="263" t="s">
        <v>548</v>
      </c>
      <c r="G433" s="260"/>
      <c r="H433" s="262" t="s">
        <v>1</v>
      </c>
      <c r="I433" s="264"/>
      <c r="J433" s="260"/>
      <c r="K433" s="260"/>
      <c r="L433" s="265"/>
      <c r="M433" s="266"/>
      <c r="N433" s="267"/>
      <c r="O433" s="267"/>
      <c r="P433" s="267"/>
      <c r="Q433" s="267"/>
      <c r="R433" s="267"/>
      <c r="S433" s="267"/>
      <c r="T433" s="26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9" t="s">
        <v>179</v>
      </c>
      <c r="AU433" s="269" t="s">
        <v>95</v>
      </c>
      <c r="AV433" s="13" t="s">
        <v>89</v>
      </c>
      <c r="AW433" s="13" t="s">
        <v>35</v>
      </c>
      <c r="AX433" s="13" t="s">
        <v>82</v>
      </c>
      <c r="AY433" s="269" t="s">
        <v>169</v>
      </c>
    </row>
    <row r="434" spans="1:51" s="14" customFormat="1" ht="12">
      <c r="A434" s="14"/>
      <c r="B434" s="270"/>
      <c r="C434" s="271"/>
      <c r="D434" s="261" t="s">
        <v>179</v>
      </c>
      <c r="E434" s="272" t="s">
        <v>1</v>
      </c>
      <c r="F434" s="273" t="s">
        <v>549</v>
      </c>
      <c r="G434" s="271"/>
      <c r="H434" s="274">
        <v>2.321</v>
      </c>
      <c r="I434" s="275"/>
      <c r="J434" s="271"/>
      <c r="K434" s="271"/>
      <c r="L434" s="276"/>
      <c r="M434" s="277"/>
      <c r="N434" s="278"/>
      <c r="O434" s="278"/>
      <c r="P434" s="278"/>
      <c r="Q434" s="278"/>
      <c r="R434" s="278"/>
      <c r="S434" s="278"/>
      <c r="T434" s="279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80" t="s">
        <v>179</v>
      </c>
      <c r="AU434" s="280" t="s">
        <v>95</v>
      </c>
      <c r="AV434" s="14" t="s">
        <v>95</v>
      </c>
      <c r="AW434" s="14" t="s">
        <v>35</v>
      </c>
      <c r="AX434" s="14" t="s">
        <v>82</v>
      </c>
      <c r="AY434" s="280" t="s">
        <v>169</v>
      </c>
    </row>
    <row r="435" spans="1:51" s="13" customFormat="1" ht="12">
      <c r="A435" s="13"/>
      <c r="B435" s="259"/>
      <c r="C435" s="260"/>
      <c r="D435" s="261" t="s">
        <v>179</v>
      </c>
      <c r="E435" s="262" t="s">
        <v>1</v>
      </c>
      <c r="F435" s="263" t="s">
        <v>550</v>
      </c>
      <c r="G435" s="260"/>
      <c r="H435" s="262" t="s">
        <v>1</v>
      </c>
      <c r="I435" s="264"/>
      <c r="J435" s="260"/>
      <c r="K435" s="260"/>
      <c r="L435" s="265"/>
      <c r="M435" s="266"/>
      <c r="N435" s="267"/>
      <c r="O435" s="267"/>
      <c r="P435" s="267"/>
      <c r="Q435" s="267"/>
      <c r="R435" s="267"/>
      <c r="S435" s="267"/>
      <c r="T435" s="26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9" t="s">
        <v>179</v>
      </c>
      <c r="AU435" s="269" t="s">
        <v>95</v>
      </c>
      <c r="AV435" s="13" t="s">
        <v>89</v>
      </c>
      <c r="AW435" s="13" t="s">
        <v>35</v>
      </c>
      <c r="AX435" s="13" t="s">
        <v>82</v>
      </c>
      <c r="AY435" s="269" t="s">
        <v>169</v>
      </c>
    </row>
    <row r="436" spans="1:51" s="14" customFormat="1" ht="12">
      <c r="A436" s="14"/>
      <c r="B436" s="270"/>
      <c r="C436" s="271"/>
      <c r="D436" s="261" t="s">
        <v>179</v>
      </c>
      <c r="E436" s="272" t="s">
        <v>1</v>
      </c>
      <c r="F436" s="273" t="s">
        <v>551</v>
      </c>
      <c r="G436" s="271"/>
      <c r="H436" s="274">
        <v>0.845</v>
      </c>
      <c r="I436" s="275"/>
      <c r="J436" s="271"/>
      <c r="K436" s="271"/>
      <c r="L436" s="276"/>
      <c r="M436" s="277"/>
      <c r="N436" s="278"/>
      <c r="O436" s="278"/>
      <c r="P436" s="278"/>
      <c r="Q436" s="278"/>
      <c r="R436" s="278"/>
      <c r="S436" s="278"/>
      <c r="T436" s="27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80" t="s">
        <v>179</v>
      </c>
      <c r="AU436" s="280" t="s">
        <v>95</v>
      </c>
      <c r="AV436" s="14" t="s">
        <v>95</v>
      </c>
      <c r="AW436" s="14" t="s">
        <v>35</v>
      </c>
      <c r="AX436" s="14" t="s">
        <v>82</v>
      </c>
      <c r="AY436" s="280" t="s">
        <v>169</v>
      </c>
    </row>
    <row r="437" spans="1:51" s="13" customFormat="1" ht="12">
      <c r="A437" s="13"/>
      <c r="B437" s="259"/>
      <c r="C437" s="260"/>
      <c r="D437" s="261" t="s">
        <v>179</v>
      </c>
      <c r="E437" s="262" t="s">
        <v>1</v>
      </c>
      <c r="F437" s="263" t="s">
        <v>552</v>
      </c>
      <c r="G437" s="260"/>
      <c r="H437" s="262" t="s">
        <v>1</v>
      </c>
      <c r="I437" s="264"/>
      <c r="J437" s="260"/>
      <c r="K437" s="260"/>
      <c r="L437" s="265"/>
      <c r="M437" s="266"/>
      <c r="N437" s="267"/>
      <c r="O437" s="267"/>
      <c r="P437" s="267"/>
      <c r="Q437" s="267"/>
      <c r="R437" s="267"/>
      <c r="S437" s="267"/>
      <c r="T437" s="26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9" t="s">
        <v>179</v>
      </c>
      <c r="AU437" s="269" t="s">
        <v>95</v>
      </c>
      <c r="AV437" s="13" t="s">
        <v>89</v>
      </c>
      <c r="AW437" s="13" t="s">
        <v>35</v>
      </c>
      <c r="AX437" s="13" t="s">
        <v>82</v>
      </c>
      <c r="AY437" s="269" t="s">
        <v>169</v>
      </c>
    </row>
    <row r="438" spans="1:51" s="14" customFormat="1" ht="12">
      <c r="A438" s="14"/>
      <c r="B438" s="270"/>
      <c r="C438" s="271"/>
      <c r="D438" s="261" t="s">
        <v>179</v>
      </c>
      <c r="E438" s="272" t="s">
        <v>1</v>
      </c>
      <c r="F438" s="273" t="s">
        <v>553</v>
      </c>
      <c r="G438" s="271"/>
      <c r="H438" s="274">
        <v>2.783</v>
      </c>
      <c r="I438" s="275"/>
      <c r="J438" s="271"/>
      <c r="K438" s="271"/>
      <c r="L438" s="276"/>
      <c r="M438" s="277"/>
      <c r="N438" s="278"/>
      <c r="O438" s="278"/>
      <c r="P438" s="278"/>
      <c r="Q438" s="278"/>
      <c r="R438" s="278"/>
      <c r="S438" s="278"/>
      <c r="T438" s="279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80" t="s">
        <v>179</v>
      </c>
      <c r="AU438" s="280" t="s">
        <v>95</v>
      </c>
      <c r="AV438" s="14" t="s">
        <v>95</v>
      </c>
      <c r="AW438" s="14" t="s">
        <v>35</v>
      </c>
      <c r="AX438" s="14" t="s">
        <v>82</v>
      </c>
      <c r="AY438" s="280" t="s">
        <v>169</v>
      </c>
    </row>
    <row r="439" spans="1:51" s="13" customFormat="1" ht="12">
      <c r="A439" s="13"/>
      <c r="B439" s="259"/>
      <c r="C439" s="260"/>
      <c r="D439" s="261" t="s">
        <v>179</v>
      </c>
      <c r="E439" s="262" t="s">
        <v>1</v>
      </c>
      <c r="F439" s="263" t="s">
        <v>554</v>
      </c>
      <c r="G439" s="260"/>
      <c r="H439" s="262" t="s">
        <v>1</v>
      </c>
      <c r="I439" s="264"/>
      <c r="J439" s="260"/>
      <c r="K439" s="260"/>
      <c r="L439" s="265"/>
      <c r="M439" s="266"/>
      <c r="N439" s="267"/>
      <c r="O439" s="267"/>
      <c r="P439" s="267"/>
      <c r="Q439" s="267"/>
      <c r="R439" s="267"/>
      <c r="S439" s="267"/>
      <c r="T439" s="26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9" t="s">
        <v>179</v>
      </c>
      <c r="AU439" s="269" t="s">
        <v>95</v>
      </c>
      <c r="AV439" s="13" t="s">
        <v>89</v>
      </c>
      <c r="AW439" s="13" t="s">
        <v>35</v>
      </c>
      <c r="AX439" s="13" t="s">
        <v>82</v>
      </c>
      <c r="AY439" s="269" t="s">
        <v>169</v>
      </c>
    </row>
    <row r="440" spans="1:51" s="14" customFormat="1" ht="12">
      <c r="A440" s="14"/>
      <c r="B440" s="270"/>
      <c r="C440" s="271"/>
      <c r="D440" s="261" t="s">
        <v>179</v>
      </c>
      <c r="E440" s="272" t="s">
        <v>1</v>
      </c>
      <c r="F440" s="273" t="s">
        <v>555</v>
      </c>
      <c r="G440" s="271"/>
      <c r="H440" s="274">
        <v>0.325</v>
      </c>
      <c r="I440" s="275"/>
      <c r="J440" s="271"/>
      <c r="K440" s="271"/>
      <c r="L440" s="276"/>
      <c r="M440" s="277"/>
      <c r="N440" s="278"/>
      <c r="O440" s="278"/>
      <c r="P440" s="278"/>
      <c r="Q440" s="278"/>
      <c r="R440" s="278"/>
      <c r="S440" s="278"/>
      <c r="T440" s="27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80" t="s">
        <v>179</v>
      </c>
      <c r="AU440" s="280" t="s">
        <v>95</v>
      </c>
      <c r="AV440" s="14" t="s">
        <v>95</v>
      </c>
      <c r="AW440" s="14" t="s">
        <v>35</v>
      </c>
      <c r="AX440" s="14" t="s">
        <v>82</v>
      </c>
      <c r="AY440" s="280" t="s">
        <v>169</v>
      </c>
    </row>
    <row r="441" spans="1:51" s="13" customFormat="1" ht="12">
      <c r="A441" s="13"/>
      <c r="B441" s="259"/>
      <c r="C441" s="260"/>
      <c r="D441" s="261" t="s">
        <v>179</v>
      </c>
      <c r="E441" s="262" t="s">
        <v>1</v>
      </c>
      <c r="F441" s="263" t="s">
        <v>556</v>
      </c>
      <c r="G441" s="260"/>
      <c r="H441" s="262" t="s">
        <v>1</v>
      </c>
      <c r="I441" s="264"/>
      <c r="J441" s="260"/>
      <c r="K441" s="260"/>
      <c r="L441" s="265"/>
      <c r="M441" s="266"/>
      <c r="N441" s="267"/>
      <c r="O441" s="267"/>
      <c r="P441" s="267"/>
      <c r="Q441" s="267"/>
      <c r="R441" s="267"/>
      <c r="S441" s="267"/>
      <c r="T441" s="26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9" t="s">
        <v>179</v>
      </c>
      <c r="AU441" s="269" t="s">
        <v>95</v>
      </c>
      <c r="AV441" s="13" t="s">
        <v>89</v>
      </c>
      <c r="AW441" s="13" t="s">
        <v>35</v>
      </c>
      <c r="AX441" s="13" t="s">
        <v>82</v>
      </c>
      <c r="AY441" s="269" t="s">
        <v>169</v>
      </c>
    </row>
    <row r="442" spans="1:51" s="14" customFormat="1" ht="12">
      <c r="A442" s="14"/>
      <c r="B442" s="270"/>
      <c r="C442" s="271"/>
      <c r="D442" s="261" t="s">
        <v>179</v>
      </c>
      <c r="E442" s="272" t="s">
        <v>1</v>
      </c>
      <c r="F442" s="273" t="s">
        <v>557</v>
      </c>
      <c r="G442" s="271"/>
      <c r="H442" s="274">
        <v>0.459</v>
      </c>
      <c r="I442" s="275"/>
      <c r="J442" s="271"/>
      <c r="K442" s="271"/>
      <c r="L442" s="276"/>
      <c r="M442" s="277"/>
      <c r="N442" s="278"/>
      <c r="O442" s="278"/>
      <c r="P442" s="278"/>
      <c r="Q442" s="278"/>
      <c r="R442" s="278"/>
      <c r="S442" s="278"/>
      <c r="T442" s="27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80" t="s">
        <v>179</v>
      </c>
      <c r="AU442" s="280" t="s">
        <v>95</v>
      </c>
      <c r="AV442" s="14" t="s">
        <v>95</v>
      </c>
      <c r="AW442" s="14" t="s">
        <v>35</v>
      </c>
      <c r="AX442" s="14" t="s">
        <v>82</v>
      </c>
      <c r="AY442" s="280" t="s">
        <v>169</v>
      </c>
    </row>
    <row r="443" spans="1:51" s="13" customFormat="1" ht="12">
      <c r="A443" s="13"/>
      <c r="B443" s="259"/>
      <c r="C443" s="260"/>
      <c r="D443" s="261" t="s">
        <v>179</v>
      </c>
      <c r="E443" s="262" t="s">
        <v>1</v>
      </c>
      <c r="F443" s="263" t="s">
        <v>558</v>
      </c>
      <c r="G443" s="260"/>
      <c r="H443" s="262" t="s">
        <v>1</v>
      </c>
      <c r="I443" s="264"/>
      <c r="J443" s="260"/>
      <c r="K443" s="260"/>
      <c r="L443" s="265"/>
      <c r="M443" s="266"/>
      <c r="N443" s="267"/>
      <c r="O443" s="267"/>
      <c r="P443" s="267"/>
      <c r="Q443" s="267"/>
      <c r="R443" s="267"/>
      <c r="S443" s="267"/>
      <c r="T443" s="26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9" t="s">
        <v>179</v>
      </c>
      <c r="AU443" s="269" t="s">
        <v>95</v>
      </c>
      <c r="AV443" s="13" t="s">
        <v>89</v>
      </c>
      <c r="AW443" s="13" t="s">
        <v>35</v>
      </c>
      <c r="AX443" s="13" t="s">
        <v>82</v>
      </c>
      <c r="AY443" s="269" t="s">
        <v>169</v>
      </c>
    </row>
    <row r="444" spans="1:51" s="14" customFormat="1" ht="12">
      <c r="A444" s="14"/>
      <c r="B444" s="270"/>
      <c r="C444" s="271"/>
      <c r="D444" s="261" t="s">
        <v>179</v>
      </c>
      <c r="E444" s="272" t="s">
        <v>1</v>
      </c>
      <c r="F444" s="273" t="s">
        <v>559</v>
      </c>
      <c r="G444" s="271"/>
      <c r="H444" s="274">
        <v>0.043</v>
      </c>
      <c r="I444" s="275"/>
      <c r="J444" s="271"/>
      <c r="K444" s="271"/>
      <c r="L444" s="276"/>
      <c r="M444" s="277"/>
      <c r="N444" s="278"/>
      <c r="O444" s="278"/>
      <c r="P444" s="278"/>
      <c r="Q444" s="278"/>
      <c r="R444" s="278"/>
      <c r="S444" s="278"/>
      <c r="T444" s="279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80" t="s">
        <v>179</v>
      </c>
      <c r="AU444" s="280" t="s">
        <v>95</v>
      </c>
      <c r="AV444" s="14" t="s">
        <v>95</v>
      </c>
      <c r="AW444" s="14" t="s">
        <v>35</v>
      </c>
      <c r="AX444" s="14" t="s">
        <v>82</v>
      </c>
      <c r="AY444" s="280" t="s">
        <v>169</v>
      </c>
    </row>
    <row r="445" spans="1:51" s="13" customFormat="1" ht="12">
      <c r="A445" s="13"/>
      <c r="B445" s="259"/>
      <c r="C445" s="260"/>
      <c r="D445" s="261" t="s">
        <v>179</v>
      </c>
      <c r="E445" s="262" t="s">
        <v>1</v>
      </c>
      <c r="F445" s="263" t="s">
        <v>560</v>
      </c>
      <c r="G445" s="260"/>
      <c r="H445" s="262" t="s">
        <v>1</v>
      </c>
      <c r="I445" s="264"/>
      <c r="J445" s="260"/>
      <c r="K445" s="260"/>
      <c r="L445" s="265"/>
      <c r="M445" s="266"/>
      <c r="N445" s="267"/>
      <c r="O445" s="267"/>
      <c r="P445" s="267"/>
      <c r="Q445" s="267"/>
      <c r="R445" s="267"/>
      <c r="S445" s="267"/>
      <c r="T445" s="26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9" t="s">
        <v>179</v>
      </c>
      <c r="AU445" s="269" t="s">
        <v>95</v>
      </c>
      <c r="AV445" s="13" t="s">
        <v>89</v>
      </c>
      <c r="AW445" s="13" t="s">
        <v>35</v>
      </c>
      <c r="AX445" s="13" t="s">
        <v>82</v>
      </c>
      <c r="AY445" s="269" t="s">
        <v>169</v>
      </c>
    </row>
    <row r="446" spans="1:51" s="14" customFormat="1" ht="12">
      <c r="A446" s="14"/>
      <c r="B446" s="270"/>
      <c r="C446" s="271"/>
      <c r="D446" s="261" t="s">
        <v>179</v>
      </c>
      <c r="E446" s="272" t="s">
        <v>1</v>
      </c>
      <c r="F446" s="273" t="s">
        <v>561</v>
      </c>
      <c r="G446" s="271"/>
      <c r="H446" s="274">
        <v>0.161</v>
      </c>
      <c r="I446" s="275"/>
      <c r="J446" s="271"/>
      <c r="K446" s="271"/>
      <c r="L446" s="276"/>
      <c r="M446" s="277"/>
      <c r="N446" s="278"/>
      <c r="O446" s="278"/>
      <c r="P446" s="278"/>
      <c r="Q446" s="278"/>
      <c r="R446" s="278"/>
      <c r="S446" s="278"/>
      <c r="T446" s="279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80" t="s">
        <v>179</v>
      </c>
      <c r="AU446" s="280" t="s">
        <v>95</v>
      </c>
      <c r="AV446" s="14" t="s">
        <v>95</v>
      </c>
      <c r="AW446" s="14" t="s">
        <v>35</v>
      </c>
      <c r="AX446" s="14" t="s">
        <v>82</v>
      </c>
      <c r="AY446" s="280" t="s">
        <v>169</v>
      </c>
    </row>
    <row r="447" spans="1:51" s="13" customFormat="1" ht="12">
      <c r="A447" s="13"/>
      <c r="B447" s="259"/>
      <c r="C447" s="260"/>
      <c r="D447" s="261" t="s">
        <v>179</v>
      </c>
      <c r="E447" s="262" t="s">
        <v>1</v>
      </c>
      <c r="F447" s="263" t="s">
        <v>562</v>
      </c>
      <c r="G447" s="260"/>
      <c r="H447" s="262" t="s">
        <v>1</v>
      </c>
      <c r="I447" s="264"/>
      <c r="J447" s="260"/>
      <c r="K447" s="260"/>
      <c r="L447" s="265"/>
      <c r="M447" s="266"/>
      <c r="N447" s="267"/>
      <c r="O447" s="267"/>
      <c r="P447" s="267"/>
      <c r="Q447" s="267"/>
      <c r="R447" s="267"/>
      <c r="S447" s="267"/>
      <c r="T447" s="26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9" t="s">
        <v>179</v>
      </c>
      <c r="AU447" s="269" t="s">
        <v>95</v>
      </c>
      <c r="AV447" s="13" t="s">
        <v>89</v>
      </c>
      <c r="AW447" s="13" t="s">
        <v>35</v>
      </c>
      <c r="AX447" s="13" t="s">
        <v>82</v>
      </c>
      <c r="AY447" s="269" t="s">
        <v>169</v>
      </c>
    </row>
    <row r="448" spans="1:51" s="14" customFormat="1" ht="12">
      <c r="A448" s="14"/>
      <c r="B448" s="270"/>
      <c r="C448" s="271"/>
      <c r="D448" s="261" t="s">
        <v>179</v>
      </c>
      <c r="E448" s="272" t="s">
        <v>1</v>
      </c>
      <c r="F448" s="273" t="s">
        <v>563</v>
      </c>
      <c r="G448" s="271"/>
      <c r="H448" s="274">
        <v>0.371</v>
      </c>
      <c r="I448" s="275"/>
      <c r="J448" s="271"/>
      <c r="K448" s="271"/>
      <c r="L448" s="276"/>
      <c r="M448" s="277"/>
      <c r="N448" s="278"/>
      <c r="O448" s="278"/>
      <c r="P448" s="278"/>
      <c r="Q448" s="278"/>
      <c r="R448" s="278"/>
      <c r="S448" s="278"/>
      <c r="T448" s="27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80" t="s">
        <v>179</v>
      </c>
      <c r="AU448" s="280" t="s">
        <v>95</v>
      </c>
      <c r="AV448" s="14" t="s">
        <v>95</v>
      </c>
      <c r="AW448" s="14" t="s">
        <v>35</v>
      </c>
      <c r="AX448" s="14" t="s">
        <v>82</v>
      </c>
      <c r="AY448" s="280" t="s">
        <v>169</v>
      </c>
    </row>
    <row r="449" spans="1:51" s="13" customFormat="1" ht="12">
      <c r="A449" s="13"/>
      <c r="B449" s="259"/>
      <c r="C449" s="260"/>
      <c r="D449" s="261" t="s">
        <v>179</v>
      </c>
      <c r="E449" s="262" t="s">
        <v>1</v>
      </c>
      <c r="F449" s="263" t="s">
        <v>564</v>
      </c>
      <c r="G449" s="260"/>
      <c r="H449" s="262" t="s">
        <v>1</v>
      </c>
      <c r="I449" s="264"/>
      <c r="J449" s="260"/>
      <c r="K449" s="260"/>
      <c r="L449" s="265"/>
      <c r="M449" s="266"/>
      <c r="N449" s="267"/>
      <c r="O449" s="267"/>
      <c r="P449" s="267"/>
      <c r="Q449" s="267"/>
      <c r="R449" s="267"/>
      <c r="S449" s="267"/>
      <c r="T449" s="26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9" t="s">
        <v>179</v>
      </c>
      <c r="AU449" s="269" t="s">
        <v>95</v>
      </c>
      <c r="AV449" s="13" t="s">
        <v>89</v>
      </c>
      <c r="AW449" s="13" t="s">
        <v>35</v>
      </c>
      <c r="AX449" s="13" t="s">
        <v>82</v>
      </c>
      <c r="AY449" s="269" t="s">
        <v>169</v>
      </c>
    </row>
    <row r="450" spans="1:51" s="14" customFormat="1" ht="12">
      <c r="A450" s="14"/>
      <c r="B450" s="270"/>
      <c r="C450" s="271"/>
      <c r="D450" s="261" t="s">
        <v>179</v>
      </c>
      <c r="E450" s="272" t="s">
        <v>1</v>
      </c>
      <c r="F450" s="273" t="s">
        <v>565</v>
      </c>
      <c r="G450" s="271"/>
      <c r="H450" s="274">
        <v>0.084</v>
      </c>
      <c r="I450" s="275"/>
      <c r="J450" s="271"/>
      <c r="K450" s="271"/>
      <c r="L450" s="276"/>
      <c r="M450" s="277"/>
      <c r="N450" s="278"/>
      <c r="O450" s="278"/>
      <c r="P450" s="278"/>
      <c r="Q450" s="278"/>
      <c r="R450" s="278"/>
      <c r="S450" s="278"/>
      <c r="T450" s="27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80" t="s">
        <v>179</v>
      </c>
      <c r="AU450" s="280" t="s">
        <v>95</v>
      </c>
      <c r="AV450" s="14" t="s">
        <v>95</v>
      </c>
      <c r="AW450" s="14" t="s">
        <v>35</v>
      </c>
      <c r="AX450" s="14" t="s">
        <v>82</v>
      </c>
      <c r="AY450" s="280" t="s">
        <v>169</v>
      </c>
    </row>
    <row r="451" spans="1:51" s="13" customFormat="1" ht="12">
      <c r="A451" s="13"/>
      <c r="B451" s="259"/>
      <c r="C451" s="260"/>
      <c r="D451" s="261" t="s">
        <v>179</v>
      </c>
      <c r="E451" s="262" t="s">
        <v>1</v>
      </c>
      <c r="F451" s="263" t="s">
        <v>566</v>
      </c>
      <c r="G451" s="260"/>
      <c r="H451" s="262" t="s">
        <v>1</v>
      </c>
      <c r="I451" s="264"/>
      <c r="J451" s="260"/>
      <c r="K451" s="260"/>
      <c r="L451" s="265"/>
      <c r="M451" s="266"/>
      <c r="N451" s="267"/>
      <c r="O451" s="267"/>
      <c r="P451" s="267"/>
      <c r="Q451" s="267"/>
      <c r="R451" s="267"/>
      <c r="S451" s="267"/>
      <c r="T451" s="26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9" t="s">
        <v>179</v>
      </c>
      <c r="AU451" s="269" t="s">
        <v>95</v>
      </c>
      <c r="AV451" s="13" t="s">
        <v>89</v>
      </c>
      <c r="AW451" s="13" t="s">
        <v>35</v>
      </c>
      <c r="AX451" s="13" t="s">
        <v>82</v>
      </c>
      <c r="AY451" s="269" t="s">
        <v>169</v>
      </c>
    </row>
    <row r="452" spans="1:51" s="14" customFormat="1" ht="12">
      <c r="A452" s="14"/>
      <c r="B452" s="270"/>
      <c r="C452" s="271"/>
      <c r="D452" s="261" t="s">
        <v>179</v>
      </c>
      <c r="E452" s="272" t="s">
        <v>1</v>
      </c>
      <c r="F452" s="273" t="s">
        <v>567</v>
      </c>
      <c r="G452" s="271"/>
      <c r="H452" s="274">
        <v>0.137</v>
      </c>
      <c r="I452" s="275"/>
      <c r="J452" s="271"/>
      <c r="K452" s="271"/>
      <c r="L452" s="276"/>
      <c r="M452" s="277"/>
      <c r="N452" s="278"/>
      <c r="O452" s="278"/>
      <c r="P452" s="278"/>
      <c r="Q452" s="278"/>
      <c r="R452" s="278"/>
      <c r="S452" s="278"/>
      <c r="T452" s="27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80" t="s">
        <v>179</v>
      </c>
      <c r="AU452" s="280" t="s">
        <v>95</v>
      </c>
      <c r="AV452" s="14" t="s">
        <v>95</v>
      </c>
      <c r="AW452" s="14" t="s">
        <v>35</v>
      </c>
      <c r="AX452" s="14" t="s">
        <v>82</v>
      </c>
      <c r="AY452" s="280" t="s">
        <v>169</v>
      </c>
    </row>
    <row r="453" spans="1:51" s="13" customFormat="1" ht="12">
      <c r="A453" s="13"/>
      <c r="B453" s="259"/>
      <c r="C453" s="260"/>
      <c r="D453" s="261" t="s">
        <v>179</v>
      </c>
      <c r="E453" s="262" t="s">
        <v>1</v>
      </c>
      <c r="F453" s="263" t="s">
        <v>414</v>
      </c>
      <c r="G453" s="260"/>
      <c r="H453" s="262" t="s">
        <v>1</v>
      </c>
      <c r="I453" s="264"/>
      <c r="J453" s="260"/>
      <c r="K453" s="260"/>
      <c r="L453" s="265"/>
      <c r="M453" s="266"/>
      <c r="N453" s="267"/>
      <c r="O453" s="267"/>
      <c r="P453" s="267"/>
      <c r="Q453" s="267"/>
      <c r="R453" s="267"/>
      <c r="S453" s="267"/>
      <c r="T453" s="26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9" t="s">
        <v>179</v>
      </c>
      <c r="AU453" s="269" t="s">
        <v>95</v>
      </c>
      <c r="AV453" s="13" t="s">
        <v>89</v>
      </c>
      <c r="AW453" s="13" t="s">
        <v>35</v>
      </c>
      <c r="AX453" s="13" t="s">
        <v>82</v>
      </c>
      <c r="AY453" s="269" t="s">
        <v>169</v>
      </c>
    </row>
    <row r="454" spans="1:51" s="13" customFormat="1" ht="12">
      <c r="A454" s="13"/>
      <c r="B454" s="259"/>
      <c r="C454" s="260"/>
      <c r="D454" s="261" t="s">
        <v>179</v>
      </c>
      <c r="E454" s="262" t="s">
        <v>1</v>
      </c>
      <c r="F454" s="263" t="s">
        <v>529</v>
      </c>
      <c r="G454" s="260"/>
      <c r="H454" s="262" t="s">
        <v>1</v>
      </c>
      <c r="I454" s="264"/>
      <c r="J454" s="260"/>
      <c r="K454" s="260"/>
      <c r="L454" s="265"/>
      <c r="M454" s="266"/>
      <c r="N454" s="267"/>
      <c r="O454" s="267"/>
      <c r="P454" s="267"/>
      <c r="Q454" s="267"/>
      <c r="R454" s="267"/>
      <c r="S454" s="267"/>
      <c r="T454" s="26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9" t="s">
        <v>179</v>
      </c>
      <c r="AU454" s="269" t="s">
        <v>95</v>
      </c>
      <c r="AV454" s="13" t="s">
        <v>89</v>
      </c>
      <c r="AW454" s="13" t="s">
        <v>35</v>
      </c>
      <c r="AX454" s="13" t="s">
        <v>82</v>
      </c>
      <c r="AY454" s="269" t="s">
        <v>169</v>
      </c>
    </row>
    <row r="455" spans="1:51" s="14" customFormat="1" ht="12">
      <c r="A455" s="14"/>
      <c r="B455" s="270"/>
      <c r="C455" s="271"/>
      <c r="D455" s="261" t="s">
        <v>179</v>
      </c>
      <c r="E455" s="272" t="s">
        <v>1</v>
      </c>
      <c r="F455" s="273" t="s">
        <v>568</v>
      </c>
      <c r="G455" s="271"/>
      <c r="H455" s="274">
        <v>5.588</v>
      </c>
      <c r="I455" s="275"/>
      <c r="J455" s="271"/>
      <c r="K455" s="271"/>
      <c r="L455" s="276"/>
      <c r="M455" s="277"/>
      <c r="N455" s="278"/>
      <c r="O455" s="278"/>
      <c r="P455" s="278"/>
      <c r="Q455" s="278"/>
      <c r="R455" s="278"/>
      <c r="S455" s="278"/>
      <c r="T455" s="27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80" t="s">
        <v>179</v>
      </c>
      <c r="AU455" s="280" t="s">
        <v>95</v>
      </c>
      <c r="AV455" s="14" t="s">
        <v>95</v>
      </c>
      <c r="AW455" s="14" t="s">
        <v>35</v>
      </c>
      <c r="AX455" s="14" t="s">
        <v>82</v>
      </c>
      <c r="AY455" s="280" t="s">
        <v>169</v>
      </c>
    </row>
    <row r="456" spans="1:51" s="13" customFormat="1" ht="12">
      <c r="A456" s="13"/>
      <c r="B456" s="259"/>
      <c r="C456" s="260"/>
      <c r="D456" s="261" t="s">
        <v>179</v>
      </c>
      <c r="E456" s="262" t="s">
        <v>1</v>
      </c>
      <c r="F456" s="263" t="s">
        <v>531</v>
      </c>
      <c r="G456" s="260"/>
      <c r="H456" s="262" t="s">
        <v>1</v>
      </c>
      <c r="I456" s="264"/>
      <c r="J456" s="260"/>
      <c r="K456" s="260"/>
      <c r="L456" s="265"/>
      <c r="M456" s="266"/>
      <c r="N456" s="267"/>
      <c r="O456" s="267"/>
      <c r="P456" s="267"/>
      <c r="Q456" s="267"/>
      <c r="R456" s="267"/>
      <c r="S456" s="267"/>
      <c r="T456" s="26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9" t="s">
        <v>179</v>
      </c>
      <c r="AU456" s="269" t="s">
        <v>95</v>
      </c>
      <c r="AV456" s="13" t="s">
        <v>89</v>
      </c>
      <c r="AW456" s="13" t="s">
        <v>35</v>
      </c>
      <c r="AX456" s="13" t="s">
        <v>82</v>
      </c>
      <c r="AY456" s="269" t="s">
        <v>169</v>
      </c>
    </row>
    <row r="457" spans="1:51" s="14" customFormat="1" ht="12">
      <c r="A457" s="14"/>
      <c r="B457" s="270"/>
      <c r="C457" s="271"/>
      <c r="D457" s="261" t="s">
        <v>179</v>
      </c>
      <c r="E457" s="272" t="s">
        <v>1</v>
      </c>
      <c r="F457" s="273" t="s">
        <v>569</v>
      </c>
      <c r="G457" s="271"/>
      <c r="H457" s="274">
        <v>2</v>
      </c>
      <c r="I457" s="275"/>
      <c r="J457" s="271"/>
      <c r="K457" s="271"/>
      <c r="L457" s="276"/>
      <c r="M457" s="277"/>
      <c r="N457" s="278"/>
      <c r="O457" s="278"/>
      <c r="P457" s="278"/>
      <c r="Q457" s="278"/>
      <c r="R457" s="278"/>
      <c r="S457" s="278"/>
      <c r="T457" s="27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80" t="s">
        <v>179</v>
      </c>
      <c r="AU457" s="280" t="s">
        <v>95</v>
      </c>
      <c r="AV457" s="14" t="s">
        <v>95</v>
      </c>
      <c r="AW457" s="14" t="s">
        <v>35</v>
      </c>
      <c r="AX457" s="14" t="s">
        <v>82</v>
      </c>
      <c r="AY457" s="280" t="s">
        <v>169</v>
      </c>
    </row>
    <row r="458" spans="1:51" s="13" customFormat="1" ht="12">
      <c r="A458" s="13"/>
      <c r="B458" s="259"/>
      <c r="C458" s="260"/>
      <c r="D458" s="261" t="s">
        <v>179</v>
      </c>
      <c r="E458" s="262" t="s">
        <v>1</v>
      </c>
      <c r="F458" s="263" t="s">
        <v>533</v>
      </c>
      <c r="G458" s="260"/>
      <c r="H458" s="262" t="s">
        <v>1</v>
      </c>
      <c r="I458" s="264"/>
      <c r="J458" s="260"/>
      <c r="K458" s="260"/>
      <c r="L458" s="265"/>
      <c r="M458" s="266"/>
      <c r="N458" s="267"/>
      <c r="O458" s="267"/>
      <c r="P458" s="267"/>
      <c r="Q458" s="267"/>
      <c r="R458" s="267"/>
      <c r="S458" s="267"/>
      <c r="T458" s="26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9" t="s">
        <v>179</v>
      </c>
      <c r="AU458" s="269" t="s">
        <v>95</v>
      </c>
      <c r="AV458" s="13" t="s">
        <v>89</v>
      </c>
      <c r="AW458" s="13" t="s">
        <v>35</v>
      </c>
      <c r="AX458" s="13" t="s">
        <v>82</v>
      </c>
      <c r="AY458" s="269" t="s">
        <v>169</v>
      </c>
    </row>
    <row r="459" spans="1:51" s="14" customFormat="1" ht="12">
      <c r="A459" s="14"/>
      <c r="B459" s="270"/>
      <c r="C459" s="271"/>
      <c r="D459" s="261" t="s">
        <v>179</v>
      </c>
      <c r="E459" s="272" t="s">
        <v>1</v>
      </c>
      <c r="F459" s="273" t="s">
        <v>570</v>
      </c>
      <c r="G459" s="271"/>
      <c r="H459" s="274">
        <v>1.326</v>
      </c>
      <c r="I459" s="275"/>
      <c r="J459" s="271"/>
      <c r="K459" s="271"/>
      <c r="L459" s="276"/>
      <c r="M459" s="277"/>
      <c r="N459" s="278"/>
      <c r="O459" s="278"/>
      <c r="P459" s="278"/>
      <c r="Q459" s="278"/>
      <c r="R459" s="278"/>
      <c r="S459" s="278"/>
      <c r="T459" s="27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80" t="s">
        <v>179</v>
      </c>
      <c r="AU459" s="280" t="s">
        <v>95</v>
      </c>
      <c r="AV459" s="14" t="s">
        <v>95</v>
      </c>
      <c r="AW459" s="14" t="s">
        <v>35</v>
      </c>
      <c r="AX459" s="14" t="s">
        <v>82</v>
      </c>
      <c r="AY459" s="280" t="s">
        <v>169</v>
      </c>
    </row>
    <row r="460" spans="1:51" s="13" customFormat="1" ht="12">
      <c r="A460" s="13"/>
      <c r="B460" s="259"/>
      <c r="C460" s="260"/>
      <c r="D460" s="261" t="s">
        <v>179</v>
      </c>
      <c r="E460" s="262" t="s">
        <v>1</v>
      </c>
      <c r="F460" s="263" t="s">
        <v>535</v>
      </c>
      <c r="G460" s="260"/>
      <c r="H460" s="262" t="s">
        <v>1</v>
      </c>
      <c r="I460" s="264"/>
      <c r="J460" s="260"/>
      <c r="K460" s="260"/>
      <c r="L460" s="265"/>
      <c r="M460" s="266"/>
      <c r="N460" s="267"/>
      <c r="O460" s="267"/>
      <c r="P460" s="267"/>
      <c r="Q460" s="267"/>
      <c r="R460" s="267"/>
      <c r="S460" s="267"/>
      <c r="T460" s="26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9" t="s">
        <v>179</v>
      </c>
      <c r="AU460" s="269" t="s">
        <v>95</v>
      </c>
      <c r="AV460" s="13" t="s">
        <v>89</v>
      </c>
      <c r="AW460" s="13" t="s">
        <v>35</v>
      </c>
      <c r="AX460" s="13" t="s">
        <v>82</v>
      </c>
      <c r="AY460" s="269" t="s">
        <v>169</v>
      </c>
    </row>
    <row r="461" spans="1:51" s="14" customFormat="1" ht="12">
      <c r="A461" s="14"/>
      <c r="B461" s="270"/>
      <c r="C461" s="271"/>
      <c r="D461" s="261" t="s">
        <v>179</v>
      </c>
      <c r="E461" s="272" t="s">
        <v>1</v>
      </c>
      <c r="F461" s="273" t="s">
        <v>571</v>
      </c>
      <c r="G461" s="271"/>
      <c r="H461" s="274">
        <v>0.53</v>
      </c>
      <c r="I461" s="275"/>
      <c r="J461" s="271"/>
      <c r="K461" s="271"/>
      <c r="L461" s="276"/>
      <c r="M461" s="277"/>
      <c r="N461" s="278"/>
      <c r="O461" s="278"/>
      <c r="P461" s="278"/>
      <c r="Q461" s="278"/>
      <c r="R461" s="278"/>
      <c r="S461" s="278"/>
      <c r="T461" s="279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80" t="s">
        <v>179</v>
      </c>
      <c r="AU461" s="280" t="s">
        <v>95</v>
      </c>
      <c r="AV461" s="14" t="s">
        <v>95</v>
      </c>
      <c r="AW461" s="14" t="s">
        <v>35</v>
      </c>
      <c r="AX461" s="14" t="s">
        <v>82</v>
      </c>
      <c r="AY461" s="280" t="s">
        <v>169</v>
      </c>
    </row>
    <row r="462" spans="1:51" s="13" customFormat="1" ht="12">
      <c r="A462" s="13"/>
      <c r="B462" s="259"/>
      <c r="C462" s="260"/>
      <c r="D462" s="261" t="s">
        <v>179</v>
      </c>
      <c r="E462" s="262" t="s">
        <v>1</v>
      </c>
      <c r="F462" s="263" t="s">
        <v>537</v>
      </c>
      <c r="G462" s="260"/>
      <c r="H462" s="262" t="s">
        <v>1</v>
      </c>
      <c r="I462" s="264"/>
      <c r="J462" s="260"/>
      <c r="K462" s="260"/>
      <c r="L462" s="265"/>
      <c r="M462" s="266"/>
      <c r="N462" s="267"/>
      <c r="O462" s="267"/>
      <c r="P462" s="267"/>
      <c r="Q462" s="267"/>
      <c r="R462" s="267"/>
      <c r="S462" s="267"/>
      <c r="T462" s="26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9" t="s">
        <v>179</v>
      </c>
      <c r="AU462" s="269" t="s">
        <v>95</v>
      </c>
      <c r="AV462" s="13" t="s">
        <v>89</v>
      </c>
      <c r="AW462" s="13" t="s">
        <v>35</v>
      </c>
      <c r="AX462" s="13" t="s">
        <v>82</v>
      </c>
      <c r="AY462" s="269" t="s">
        <v>169</v>
      </c>
    </row>
    <row r="463" spans="1:51" s="14" customFormat="1" ht="12">
      <c r="A463" s="14"/>
      <c r="B463" s="270"/>
      <c r="C463" s="271"/>
      <c r="D463" s="261" t="s">
        <v>179</v>
      </c>
      <c r="E463" s="272" t="s">
        <v>1</v>
      </c>
      <c r="F463" s="273" t="s">
        <v>572</v>
      </c>
      <c r="G463" s="271"/>
      <c r="H463" s="274">
        <v>0.598</v>
      </c>
      <c r="I463" s="275"/>
      <c r="J463" s="271"/>
      <c r="K463" s="271"/>
      <c r="L463" s="276"/>
      <c r="M463" s="277"/>
      <c r="N463" s="278"/>
      <c r="O463" s="278"/>
      <c r="P463" s="278"/>
      <c r="Q463" s="278"/>
      <c r="R463" s="278"/>
      <c r="S463" s="278"/>
      <c r="T463" s="27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80" t="s">
        <v>179</v>
      </c>
      <c r="AU463" s="280" t="s">
        <v>95</v>
      </c>
      <c r="AV463" s="14" t="s">
        <v>95</v>
      </c>
      <c r="AW463" s="14" t="s">
        <v>35</v>
      </c>
      <c r="AX463" s="14" t="s">
        <v>82</v>
      </c>
      <c r="AY463" s="280" t="s">
        <v>169</v>
      </c>
    </row>
    <row r="464" spans="1:51" s="13" customFormat="1" ht="12">
      <c r="A464" s="13"/>
      <c r="B464" s="259"/>
      <c r="C464" s="260"/>
      <c r="D464" s="261" t="s">
        <v>179</v>
      </c>
      <c r="E464" s="262" t="s">
        <v>1</v>
      </c>
      <c r="F464" s="263" t="s">
        <v>539</v>
      </c>
      <c r="G464" s="260"/>
      <c r="H464" s="262" t="s">
        <v>1</v>
      </c>
      <c r="I464" s="264"/>
      <c r="J464" s="260"/>
      <c r="K464" s="260"/>
      <c r="L464" s="265"/>
      <c r="M464" s="266"/>
      <c r="N464" s="267"/>
      <c r="O464" s="267"/>
      <c r="P464" s="267"/>
      <c r="Q464" s="267"/>
      <c r="R464" s="267"/>
      <c r="S464" s="267"/>
      <c r="T464" s="26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9" t="s">
        <v>179</v>
      </c>
      <c r="AU464" s="269" t="s">
        <v>95</v>
      </c>
      <c r="AV464" s="13" t="s">
        <v>89</v>
      </c>
      <c r="AW464" s="13" t="s">
        <v>35</v>
      </c>
      <c r="AX464" s="13" t="s">
        <v>82</v>
      </c>
      <c r="AY464" s="269" t="s">
        <v>169</v>
      </c>
    </row>
    <row r="465" spans="1:51" s="14" customFormat="1" ht="12">
      <c r="A465" s="14"/>
      <c r="B465" s="270"/>
      <c r="C465" s="271"/>
      <c r="D465" s="261" t="s">
        <v>179</v>
      </c>
      <c r="E465" s="272" t="s">
        <v>1</v>
      </c>
      <c r="F465" s="273" t="s">
        <v>573</v>
      </c>
      <c r="G465" s="271"/>
      <c r="H465" s="274">
        <v>0.544</v>
      </c>
      <c r="I465" s="275"/>
      <c r="J465" s="271"/>
      <c r="K465" s="271"/>
      <c r="L465" s="276"/>
      <c r="M465" s="277"/>
      <c r="N465" s="278"/>
      <c r="O465" s="278"/>
      <c r="P465" s="278"/>
      <c r="Q465" s="278"/>
      <c r="R465" s="278"/>
      <c r="S465" s="278"/>
      <c r="T465" s="279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80" t="s">
        <v>179</v>
      </c>
      <c r="AU465" s="280" t="s">
        <v>95</v>
      </c>
      <c r="AV465" s="14" t="s">
        <v>95</v>
      </c>
      <c r="AW465" s="14" t="s">
        <v>35</v>
      </c>
      <c r="AX465" s="14" t="s">
        <v>82</v>
      </c>
      <c r="AY465" s="280" t="s">
        <v>169</v>
      </c>
    </row>
    <row r="466" spans="1:51" s="13" customFormat="1" ht="12">
      <c r="A466" s="13"/>
      <c r="B466" s="259"/>
      <c r="C466" s="260"/>
      <c r="D466" s="261" t="s">
        <v>179</v>
      </c>
      <c r="E466" s="262" t="s">
        <v>1</v>
      </c>
      <c r="F466" s="263" t="s">
        <v>541</v>
      </c>
      <c r="G466" s="260"/>
      <c r="H466" s="262" t="s">
        <v>1</v>
      </c>
      <c r="I466" s="264"/>
      <c r="J466" s="260"/>
      <c r="K466" s="260"/>
      <c r="L466" s="265"/>
      <c r="M466" s="266"/>
      <c r="N466" s="267"/>
      <c r="O466" s="267"/>
      <c r="P466" s="267"/>
      <c r="Q466" s="267"/>
      <c r="R466" s="267"/>
      <c r="S466" s="267"/>
      <c r="T466" s="26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9" t="s">
        <v>179</v>
      </c>
      <c r="AU466" s="269" t="s">
        <v>95</v>
      </c>
      <c r="AV466" s="13" t="s">
        <v>89</v>
      </c>
      <c r="AW466" s="13" t="s">
        <v>35</v>
      </c>
      <c r="AX466" s="13" t="s">
        <v>82</v>
      </c>
      <c r="AY466" s="269" t="s">
        <v>169</v>
      </c>
    </row>
    <row r="467" spans="1:51" s="14" customFormat="1" ht="12">
      <c r="A467" s="14"/>
      <c r="B467" s="270"/>
      <c r="C467" s="271"/>
      <c r="D467" s="261" t="s">
        <v>179</v>
      </c>
      <c r="E467" s="272" t="s">
        <v>1</v>
      </c>
      <c r="F467" s="273" t="s">
        <v>574</v>
      </c>
      <c r="G467" s="271"/>
      <c r="H467" s="274">
        <v>0.476</v>
      </c>
      <c r="I467" s="275"/>
      <c r="J467" s="271"/>
      <c r="K467" s="271"/>
      <c r="L467" s="276"/>
      <c r="M467" s="277"/>
      <c r="N467" s="278"/>
      <c r="O467" s="278"/>
      <c r="P467" s="278"/>
      <c r="Q467" s="278"/>
      <c r="R467" s="278"/>
      <c r="S467" s="278"/>
      <c r="T467" s="279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80" t="s">
        <v>179</v>
      </c>
      <c r="AU467" s="280" t="s">
        <v>95</v>
      </c>
      <c r="AV467" s="14" t="s">
        <v>95</v>
      </c>
      <c r="AW467" s="14" t="s">
        <v>35</v>
      </c>
      <c r="AX467" s="14" t="s">
        <v>82</v>
      </c>
      <c r="AY467" s="280" t="s">
        <v>169</v>
      </c>
    </row>
    <row r="468" spans="1:51" s="13" customFormat="1" ht="12">
      <c r="A468" s="13"/>
      <c r="B468" s="259"/>
      <c r="C468" s="260"/>
      <c r="D468" s="261" t="s">
        <v>179</v>
      </c>
      <c r="E468" s="262" t="s">
        <v>1</v>
      </c>
      <c r="F468" s="263" t="s">
        <v>542</v>
      </c>
      <c r="G468" s="260"/>
      <c r="H468" s="262" t="s">
        <v>1</v>
      </c>
      <c r="I468" s="264"/>
      <c r="J468" s="260"/>
      <c r="K468" s="260"/>
      <c r="L468" s="265"/>
      <c r="M468" s="266"/>
      <c r="N468" s="267"/>
      <c r="O468" s="267"/>
      <c r="P468" s="267"/>
      <c r="Q468" s="267"/>
      <c r="R468" s="267"/>
      <c r="S468" s="267"/>
      <c r="T468" s="26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9" t="s">
        <v>179</v>
      </c>
      <c r="AU468" s="269" t="s">
        <v>95</v>
      </c>
      <c r="AV468" s="13" t="s">
        <v>89</v>
      </c>
      <c r="AW468" s="13" t="s">
        <v>35</v>
      </c>
      <c r="AX468" s="13" t="s">
        <v>82</v>
      </c>
      <c r="AY468" s="269" t="s">
        <v>169</v>
      </c>
    </row>
    <row r="469" spans="1:51" s="14" customFormat="1" ht="12">
      <c r="A469" s="14"/>
      <c r="B469" s="270"/>
      <c r="C469" s="271"/>
      <c r="D469" s="261" t="s">
        <v>179</v>
      </c>
      <c r="E469" s="272" t="s">
        <v>1</v>
      </c>
      <c r="F469" s="273" t="s">
        <v>575</v>
      </c>
      <c r="G469" s="271"/>
      <c r="H469" s="274">
        <v>1.422</v>
      </c>
      <c r="I469" s="275"/>
      <c r="J469" s="271"/>
      <c r="K469" s="271"/>
      <c r="L469" s="276"/>
      <c r="M469" s="277"/>
      <c r="N469" s="278"/>
      <c r="O469" s="278"/>
      <c r="P469" s="278"/>
      <c r="Q469" s="278"/>
      <c r="R469" s="278"/>
      <c r="S469" s="278"/>
      <c r="T469" s="279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80" t="s">
        <v>179</v>
      </c>
      <c r="AU469" s="280" t="s">
        <v>95</v>
      </c>
      <c r="AV469" s="14" t="s">
        <v>95</v>
      </c>
      <c r="AW469" s="14" t="s">
        <v>35</v>
      </c>
      <c r="AX469" s="14" t="s">
        <v>82</v>
      </c>
      <c r="AY469" s="280" t="s">
        <v>169</v>
      </c>
    </row>
    <row r="470" spans="1:51" s="13" customFormat="1" ht="12">
      <c r="A470" s="13"/>
      <c r="B470" s="259"/>
      <c r="C470" s="260"/>
      <c r="D470" s="261" t="s">
        <v>179</v>
      </c>
      <c r="E470" s="262" t="s">
        <v>1</v>
      </c>
      <c r="F470" s="263" t="s">
        <v>544</v>
      </c>
      <c r="G470" s="260"/>
      <c r="H470" s="262" t="s">
        <v>1</v>
      </c>
      <c r="I470" s="264"/>
      <c r="J470" s="260"/>
      <c r="K470" s="260"/>
      <c r="L470" s="265"/>
      <c r="M470" s="266"/>
      <c r="N470" s="267"/>
      <c r="O470" s="267"/>
      <c r="P470" s="267"/>
      <c r="Q470" s="267"/>
      <c r="R470" s="267"/>
      <c r="S470" s="267"/>
      <c r="T470" s="26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9" t="s">
        <v>179</v>
      </c>
      <c r="AU470" s="269" t="s">
        <v>95</v>
      </c>
      <c r="AV470" s="13" t="s">
        <v>89</v>
      </c>
      <c r="AW470" s="13" t="s">
        <v>35</v>
      </c>
      <c r="AX470" s="13" t="s">
        <v>82</v>
      </c>
      <c r="AY470" s="269" t="s">
        <v>169</v>
      </c>
    </row>
    <row r="471" spans="1:51" s="14" customFormat="1" ht="12">
      <c r="A471" s="14"/>
      <c r="B471" s="270"/>
      <c r="C471" s="271"/>
      <c r="D471" s="261" t="s">
        <v>179</v>
      </c>
      <c r="E471" s="272" t="s">
        <v>1</v>
      </c>
      <c r="F471" s="273" t="s">
        <v>576</v>
      </c>
      <c r="G471" s="271"/>
      <c r="H471" s="274">
        <v>0.452</v>
      </c>
      <c r="I471" s="275"/>
      <c r="J471" s="271"/>
      <c r="K471" s="271"/>
      <c r="L471" s="276"/>
      <c r="M471" s="277"/>
      <c r="N471" s="278"/>
      <c r="O471" s="278"/>
      <c r="P471" s="278"/>
      <c r="Q471" s="278"/>
      <c r="R471" s="278"/>
      <c r="S471" s="278"/>
      <c r="T471" s="279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80" t="s">
        <v>179</v>
      </c>
      <c r="AU471" s="280" t="s">
        <v>95</v>
      </c>
      <c r="AV471" s="14" t="s">
        <v>95</v>
      </c>
      <c r="AW471" s="14" t="s">
        <v>35</v>
      </c>
      <c r="AX471" s="14" t="s">
        <v>82</v>
      </c>
      <c r="AY471" s="280" t="s">
        <v>169</v>
      </c>
    </row>
    <row r="472" spans="1:51" s="13" customFormat="1" ht="12">
      <c r="A472" s="13"/>
      <c r="B472" s="259"/>
      <c r="C472" s="260"/>
      <c r="D472" s="261" t="s">
        <v>179</v>
      </c>
      <c r="E472" s="262" t="s">
        <v>1</v>
      </c>
      <c r="F472" s="263" t="s">
        <v>546</v>
      </c>
      <c r="G472" s="260"/>
      <c r="H472" s="262" t="s">
        <v>1</v>
      </c>
      <c r="I472" s="264"/>
      <c r="J472" s="260"/>
      <c r="K472" s="260"/>
      <c r="L472" s="265"/>
      <c r="M472" s="266"/>
      <c r="N472" s="267"/>
      <c r="O472" s="267"/>
      <c r="P472" s="267"/>
      <c r="Q472" s="267"/>
      <c r="R472" s="267"/>
      <c r="S472" s="267"/>
      <c r="T472" s="26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9" t="s">
        <v>179</v>
      </c>
      <c r="AU472" s="269" t="s">
        <v>95</v>
      </c>
      <c r="AV472" s="13" t="s">
        <v>89</v>
      </c>
      <c r="AW472" s="13" t="s">
        <v>35</v>
      </c>
      <c r="AX472" s="13" t="s">
        <v>82</v>
      </c>
      <c r="AY472" s="269" t="s">
        <v>169</v>
      </c>
    </row>
    <row r="473" spans="1:51" s="14" customFormat="1" ht="12">
      <c r="A473" s="14"/>
      <c r="B473" s="270"/>
      <c r="C473" s="271"/>
      <c r="D473" s="261" t="s">
        <v>179</v>
      </c>
      <c r="E473" s="272" t="s">
        <v>1</v>
      </c>
      <c r="F473" s="273" t="s">
        <v>577</v>
      </c>
      <c r="G473" s="271"/>
      <c r="H473" s="274">
        <v>2.25</v>
      </c>
      <c r="I473" s="275"/>
      <c r="J473" s="271"/>
      <c r="K473" s="271"/>
      <c r="L473" s="276"/>
      <c r="M473" s="277"/>
      <c r="N473" s="278"/>
      <c r="O473" s="278"/>
      <c r="P473" s="278"/>
      <c r="Q473" s="278"/>
      <c r="R473" s="278"/>
      <c r="S473" s="278"/>
      <c r="T473" s="27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80" t="s">
        <v>179</v>
      </c>
      <c r="AU473" s="280" t="s">
        <v>95</v>
      </c>
      <c r="AV473" s="14" t="s">
        <v>95</v>
      </c>
      <c r="AW473" s="14" t="s">
        <v>35</v>
      </c>
      <c r="AX473" s="14" t="s">
        <v>82</v>
      </c>
      <c r="AY473" s="280" t="s">
        <v>169</v>
      </c>
    </row>
    <row r="474" spans="1:51" s="13" customFormat="1" ht="12">
      <c r="A474" s="13"/>
      <c r="B474" s="259"/>
      <c r="C474" s="260"/>
      <c r="D474" s="261" t="s">
        <v>179</v>
      </c>
      <c r="E474" s="262" t="s">
        <v>1</v>
      </c>
      <c r="F474" s="263" t="s">
        <v>548</v>
      </c>
      <c r="G474" s="260"/>
      <c r="H474" s="262" t="s">
        <v>1</v>
      </c>
      <c r="I474" s="264"/>
      <c r="J474" s="260"/>
      <c r="K474" s="260"/>
      <c r="L474" s="265"/>
      <c r="M474" s="266"/>
      <c r="N474" s="267"/>
      <c r="O474" s="267"/>
      <c r="P474" s="267"/>
      <c r="Q474" s="267"/>
      <c r="R474" s="267"/>
      <c r="S474" s="267"/>
      <c r="T474" s="26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9" t="s">
        <v>179</v>
      </c>
      <c r="AU474" s="269" t="s">
        <v>95</v>
      </c>
      <c r="AV474" s="13" t="s">
        <v>89</v>
      </c>
      <c r="AW474" s="13" t="s">
        <v>35</v>
      </c>
      <c r="AX474" s="13" t="s">
        <v>82</v>
      </c>
      <c r="AY474" s="269" t="s">
        <v>169</v>
      </c>
    </row>
    <row r="475" spans="1:51" s="14" customFormat="1" ht="12">
      <c r="A475" s="14"/>
      <c r="B475" s="270"/>
      <c r="C475" s="271"/>
      <c r="D475" s="261" t="s">
        <v>179</v>
      </c>
      <c r="E475" s="272" t="s">
        <v>1</v>
      </c>
      <c r="F475" s="273" t="s">
        <v>578</v>
      </c>
      <c r="G475" s="271"/>
      <c r="H475" s="274">
        <v>0.625</v>
      </c>
      <c r="I475" s="275"/>
      <c r="J475" s="271"/>
      <c r="K475" s="271"/>
      <c r="L475" s="276"/>
      <c r="M475" s="277"/>
      <c r="N475" s="278"/>
      <c r="O475" s="278"/>
      <c r="P475" s="278"/>
      <c r="Q475" s="278"/>
      <c r="R475" s="278"/>
      <c r="S475" s="278"/>
      <c r="T475" s="279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80" t="s">
        <v>179</v>
      </c>
      <c r="AU475" s="280" t="s">
        <v>95</v>
      </c>
      <c r="AV475" s="14" t="s">
        <v>95</v>
      </c>
      <c r="AW475" s="14" t="s">
        <v>35</v>
      </c>
      <c r="AX475" s="14" t="s">
        <v>82</v>
      </c>
      <c r="AY475" s="280" t="s">
        <v>169</v>
      </c>
    </row>
    <row r="476" spans="1:51" s="13" customFormat="1" ht="12">
      <c r="A476" s="13"/>
      <c r="B476" s="259"/>
      <c r="C476" s="260"/>
      <c r="D476" s="261" t="s">
        <v>179</v>
      </c>
      <c r="E476" s="262" t="s">
        <v>1</v>
      </c>
      <c r="F476" s="263" t="s">
        <v>579</v>
      </c>
      <c r="G476" s="260"/>
      <c r="H476" s="262" t="s">
        <v>1</v>
      </c>
      <c r="I476" s="264"/>
      <c r="J476" s="260"/>
      <c r="K476" s="260"/>
      <c r="L476" s="265"/>
      <c r="M476" s="266"/>
      <c r="N476" s="267"/>
      <c r="O476" s="267"/>
      <c r="P476" s="267"/>
      <c r="Q476" s="267"/>
      <c r="R476" s="267"/>
      <c r="S476" s="267"/>
      <c r="T476" s="26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9" t="s">
        <v>179</v>
      </c>
      <c r="AU476" s="269" t="s">
        <v>95</v>
      </c>
      <c r="AV476" s="13" t="s">
        <v>89</v>
      </c>
      <c r="AW476" s="13" t="s">
        <v>35</v>
      </c>
      <c r="AX476" s="13" t="s">
        <v>82</v>
      </c>
      <c r="AY476" s="269" t="s">
        <v>169</v>
      </c>
    </row>
    <row r="477" spans="1:51" s="14" customFormat="1" ht="12">
      <c r="A477" s="14"/>
      <c r="B477" s="270"/>
      <c r="C477" s="271"/>
      <c r="D477" s="261" t="s">
        <v>179</v>
      </c>
      <c r="E477" s="272" t="s">
        <v>1</v>
      </c>
      <c r="F477" s="273" t="s">
        <v>580</v>
      </c>
      <c r="G477" s="271"/>
      <c r="H477" s="274">
        <v>0.65</v>
      </c>
      <c r="I477" s="275"/>
      <c r="J477" s="271"/>
      <c r="K477" s="271"/>
      <c r="L477" s="276"/>
      <c r="M477" s="277"/>
      <c r="N477" s="278"/>
      <c r="O477" s="278"/>
      <c r="P477" s="278"/>
      <c r="Q477" s="278"/>
      <c r="R477" s="278"/>
      <c r="S477" s="278"/>
      <c r="T477" s="279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80" t="s">
        <v>179</v>
      </c>
      <c r="AU477" s="280" t="s">
        <v>95</v>
      </c>
      <c r="AV477" s="14" t="s">
        <v>95</v>
      </c>
      <c r="AW477" s="14" t="s">
        <v>35</v>
      </c>
      <c r="AX477" s="14" t="s">
        <v>82</v>
      </c>
      <c r="AY477" s="280" t="s">
        <v>169</v>
      </c>
    </row>
    <row r="478" spans="1:51" s="15" customFormat="1" ht="12">
      <c r="A478" s="15"/>
      <c r="B478" s="281"/>
      <c r="C478" s="282"/>
      <c r="D478" s="261" t="s">
        <v>179</v>
      </c>
      <c r="E478" s="283" t="s">
        <v>1</v>
      </c>
      <c r="F478" s="284" t="s">
        <v>183</v>
      </c>
      <c r="G478" s="282"/>
      <c r="H478" s="285">
        <v>31.168</v>
      </c>
      <c r="I478" s="286"/>
      <c r="J478" s="282"/>
      <c r="K478" s="282"/>
      <c r="L478" s="287"/>
      <c r="M478" s="288"/>
      <c r="N478" s="289"/>
      <c r="O478" s="289"/>
      <c r="P478" s="289"/>
      <c r="Q478" s="289"/>
      <c r="R478" s="289"/>
      <c r="S478" s="289"/>
      <c r="T478" s="290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91" t="s">
        <v>179</v>
      </c>
      <c r="AU478" s="291" t="s">
        <v>95</v>
      </c>
      <c r="AV478" s="15" t="s">
        <v>177</v>
      </c>
      <c r="AW478" s="15" t="s">
        <v>35</v>
      </c>
      <c r="AX478" s="15" t="s">
        <v>89</v>
      </c>
      <c r="AY478" s="291" t="s">
        <v>169</v>
      </c>
    </row>
    <row r="479" spans="1:65" s="2" customFormat="1" ht="21.75" customHeight="1">
      <c r="A479" s="39"/>
      <c r="B479" s="40"/>
      <c r="C479" s="246" t="s">
        <v>581</v>
      </c>
      <c r="D479" s="246" t="s">
        <v>172</v>
      </c>
      <c r="E479" s="247" t="s">
        <v>582</v>
      </c>
      <c r="F479" s="248" t="s">
        <v>583</v>
      </c>
      <c r="G479" s="249" t="s">
        <v>337</v>
      </c>
      <c r="H479" s="250">
        <v>109.93</v>
      </c>
      <c r="I479" s="251"/>
      <c r="J479" s="252">
        <f>ROUND(I479*H479,2)</f>
        <v>0</v>
      </c>
      <c r="K479" s="248" t="s">
        <v>176</v>
      </c>
      <c r="L479" s="45"/>
      <c r="M479" s="253" t="s">
        <v>1</v>
      </c>
      <c r="N479" s="254" t="s">
        <v>48</v>
      </c>
      <c r="O479" s="92"/>
      <c r="P479" s="255">
        <f>O479*H479</f>
        <v>0</v>
      </c>
      <c r="Q479" s="255">
        <v>0.00576</v>
      </c>
      <c r="R479" s="255">
        <f>Q479*H479</f>
        <v>0.6331968000000001</v>
      </c>
      <c r="S479" s="255">
        <v>0</v>
      </c>
      <c r="T479" s="256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57" t="s">
        <v>177</v>
      </c>
      <c r="AT479" s="257" t="s">
        <v>172</v>
      </c>
      <c r="AU479" s="257" t="s">
        <v>95</v>
      </c>
      <c r="AY479" s="18" t="s">
        <v>169</v>
      </c>
      <c r="BE479" s="258">
        <f>IF(N479="základní",J479,0)</f>
        <v>0</v>
      </c>
      <c r="BF479" s="258">
        <f>IF(N479="snížená",J479,0)</f>
        <v>0</v>
      </c>
      <c r="BG479" s="258">
        <f>IF(N479="zákl. přenesená",J479,0)</f>
        <v>0</v>
      </c>
      <c r="BH479" s="258">
        <f>IF(N479="sníž. přenesená",J479,0)</f>
        <v>0</v>
      </c>
      <c r="BI479" s="258">
        <f>IF(N479="nulová",J479,0)</f>
        <v>0</v>
      </c>
      <c r="BJ479" s="18" t="s">
        <v>95</v>
      </c>
      <c r="BK479" s="258">
        <f>ROUND(I479*H479,2)</f>
        <v>0</v>
      </c>
      <c r="BL479" s="18" t="s">
        <v>177</v>
      </c>
      <c r="BM479" s="257" t="s">
        <v>584</v>
      </c>
    </row>
    <row r="480" spans="1:51" s="13" customFormat="1" ht="12">
      <c r="A480" s="13"/>
      <c r="B480" s="259"/>
      <c r="C480" s="260"/>
      <c r="D480" s="261" t="s">
        <v>179</v>
      </c>
      <c r="E480" s="262" t="s">
        <v>1</v>
      </c>
      <c r="F480" s="263" t="s">
        <v>180</v>
      </c>
      <c r="G480" s="260"/>
      <c r="H480" s="262" t="s">
        <v>1</v>
      </c>
      <c r="I480" s="264"/>
      <c r="J480" s="260"/>
      <c r="K480" s="260"/>
      <c r="L480" s="265"/>
      <c r="M480" s="266"/>
      <c r="N480" s="267"/>
      <c r="O480" s="267"/>
      <c r="P480" s="267"/>
      <c r="Q480" s="267"/>
      <c r="R480" s="267"/>
      <c r="S480" s="267"/>
      <c r="T480" s="26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9" t="s">
        <v>179</v>
      </c>
      <c r="AU480" s="269" t="s">
        <v>95</v>
      </c>
      <c r="AV480" s="13" t="s">
        <v>89</v>
      </c>
      <c r="AW480" s="13" t="s">
        <v>35</v>
      </c>
      <c r="AX480" s="13" t="s">
        <v>82</v>
      </c>
      <c r="AY480" s="269" t="s">
        <v>169</v>
      </c>
    </row>
    <row r="481" spans="1:51" s="13" customFormat="1" ht="12">
      <c r="A481" s="13"/>
      <c r="B481" s="259"/>
      <c r="C481" s="260"/>
      <c r="D481" s="261" t="s">
        <v>179</v>
      </c>
      <c r="E481" s="262" t="s">
        <v>1</v>
      </c>
      <c r="F481" s="263" t="s">
        <v>585</v>
      </c>
      <c r="G481" s="260"/>
      <c r="H481" s="262" t="s">
        <v>1</v>
      </c>
      <c r="I481" s="264"/>
      <c r="J481" s="260"/>
      <c r="K481" s="260"/>
      <c r="L481" s="265"/>
      <c r="M481" s="266"/>
      <c r="N481" s="267"/>
      <c r="O481" s="267"/>
      <c r="P481" s="267"/>
      <c r="Q481" s="267"/>
      <c r="R481" s="267"/>
      <c r="S481" s="267"/>
      <c r="T481" s="26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9" t="s">
        <v>179</v>
      </c>
      <c r="AU481" s="269" t="s">
        <v>95</v>
      </c>
      <c r="AV481" s="13" t="s">
        <v>89</v>
      </c>
      <c r="AW481" s="13" t="s">
        <v>35</v>
      </c>
      <c r="AX481" s="13" t="s">
        <v>82</v>
      </c>
      <c r="AY481" s="269" t="s">
        <v>169</v>
      </c>
    </row>
    <row r="482" spans="1:51" s="13" customFormat="1" ht="12">
      <c r="A482" s="13"/>
      <c r="B482" s="259"/>
      <c r="C482" s="260"/>
      <c r="D482" s="261" t="s">
        <v>179</v>
      </c>
      <c r="E482" s="262" t="s">
        <v>1</v>
      </c>
      <c r="F482" s="263" t="s">
        <v>411</v>
      </c>
      <c r="G482" s="260"/>
      <c r="H482" s="262" t="s">
        <v>1</v>
      </c>
      <c r="I482" s="264"/>
      <c r="J482" s="260"/>
      <c r="K482" s="260"/>
      <c r="L482" s="265"/>
      <c r="M482" s="266"/>
      <c r="N482" s="267"/>
      <c r="O482" s="267"/>
      <c r="P482" s="267"/>
      <c r="Q482" s="267"/>
      <c r="R482" s="267"/>
      <c r="S482" s="267"/>
      <c r="T482" s="26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9" t="s">
        <v>179</v>
      </c>
      <c r="AU482" s="269" t="s">
        <v>95</v>
      </c>
      <c r="AV482" s="13" t="s">
        <v>89</v>
      </c>
      <c r="AW482" s="13" t="s">
        <v>35</v>
      </c>
      <c r="AX482" s="13" t="s">
        <v>82</v>
      </c>
      <c r="AY482" s="269" t="s">
        <v>169</v>
      </c>
    </row>
    <row r="483" spans="1:51" s="13" customFormat="1" ht="12">
      <c r="A483" s="13"/>
      <c r="B483" s="259"/>
      <c r="C483" s="260"/>
      <c r="D483" s="261" t="s">
        <v>179</v>
      </c>
      <c r="E483" s="262" t="s">
        <v>1</v>
      </c>
      <c r="F483" s="263" t="s">
        <v>529</v>
      </c>
      <c r="G483" s="260"/>
      <c r="H483" s="262" t="s">
        <v>1</v>
      </c>
      <c r="I483" s="264"/>
      <c r="J483" s="260"/>
      <c r="K483" s="260"/>
      <c r="L483" s="265"/>
      <c r="M483" s="266"/>
      <c r="N483" s="267"/>
      <c r="O483" s="267"/>
      <c r="P483" s="267"/>
      <c r="Q483" s="267"/>
      <c r="R483" s="267"/>
      <c r="S483" s="267"/>
      <c r="T483" s="26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9" t="s">
        <v>179</v>
      </c>
      <c r="AU483" s="269" t="s">
        <v>95</v>
      </c>
      <c r="AV483" s="13" t="s">
        <v>89</v>
      </c>
      <c r="AW483" s="13" t="s">
        <v>35</v>
      </c>
      <c r="AX483" s="13" t="s">
        <v>82</v>
      </c>
      <c r="AY483" s="269" t="s">
        <v>169</v>
      </c>
    </row>
    <row r="484" spans="1:51" s="14" customFormat="1" ht="12">
      <c r="A484" s="14"/>
      <c r="B484" s="270"/>
      <c r="C484" s="271"/>
      <c r="D484" s="261" t="s">
        <v>179</v>
      </c>
      <c r="E484" s="272" t="s">
        <v>1</v>
      </c>
      <c r="F484" s="273" t="s">
        <v>586</v>
      </c>
      <c r="G484" s="271"/>
      <c r="H484" s="274">
        <v>2.85</v>
      </c>
      <c r="I484" s="275"/>
      <c r="J484" s="271"/>
      <c r="K484" s="271"/>
      <c r="L484" s="276"/>
      <c r="M484" s="277"/>
      <c r="N484" s="278"/>
      <c r="O484" s="278"/>
      <c r="P484" s="278"/>
      <c r="Q484" s="278"/>
      <c r="R484" s="278"/>
      <c r="S484" s="278"/>
      <c r="T484" s="279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80" t="s">
        <v>179</v>
      </c>
      <c r="AU484" s="280" t="s">
        <v>95</v>
      </c>
      <c r="AV484" s="14" t="s">
        <v>95</v>
      </c>
      <c r="AW484" s="14" t="s">
        <v>35</v>
      </c>
      <c r="AX484" s="14" t="s">
        <v>82</v>
      </c>
      <c r="AY484" s="280" t="s">
        <v>169</v>
      </c>
    </row>
    <row r="485" spans="1:51" s="13" customFormat="1" ht="12">
      <c r="A485" s="13"/>
      <c r="B485" s="259"/>
      <c r="C485" s="260"/>
      <c r="D485" s="261" t="s">
        <v>179</v>
      </c>
      <c r="E485" s="262" t="s">
        <v>1</v>
      </c>
      <c r="F485" s="263" t="s">
        <v>531</v>
      </c>
      <c r="G485" s="260"/>
      <c r="H485" s="262" t="s">
        <v>1</v>
      </c>
      <c r="I485" s="264"/>
      <c r="J485" s="260"/>
      <c r="K485" s="260"/>
      <c r="L485" s="265"/>
      <c r="M485" s="266"/>
      <c r="N485" s="267"/>
      <c r="O485" s="267"/>
      <c r="P485" s="267"/>
      <c r="Q485" s="267"/>
      <c r="R485" s="267"/>
      <c r="S485" s="267"/>
      <c r="T485" s="26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9" t="s">
        <v>179</v>
      </c>
      <c r="AU485" s="269" t="s">
        <v>95</v>
      </c>
      <c r="AV485" s="13" t="s">
        <v>89</v>
      </c>
      <c r="AW485" s="13" t="s">
        <v>35</v>
      </c>
      <c r="AX485" s="13" t="s">
        <v>82</v>
      </c>
      <c r="AY485" s="269" t="s">
        <v>169</v>
      </c>
    </row>
    <row r="486" spans="1:51" s="14" customFormat="1" ht="12">
      <c r="A486" s="14"/>
      <c r="B486" s="270"/>
      <c r="C486" s="271"/>
      <c r="D486" s="261" t="s">
        <v>179</v>
      </c>
      <c r="E486" s="272" t="s">
        <v>1</v>
      </c>
      <c r="F486" s="273" t="s">
        <v>587</v>
      </c>
      <c r="G486" s="271"/>
      <c r="H486" s="274">
        <v>2.4</v>
      </c>
      <c r="I486" s="275"/>
      <c r="J486" s="271"/>
      <c r="K486" s="271"/>
      <c r="L486" s="276"/>
      <c r="M486" s="277"/>
      <c r="N486" s="278"/>
      <c r="O486" s="278"/>
      <c r="P486" s="278"/>
      <c r="Q486" s="278"/>
      <c r="R486" s="278"/>
      <c r="S486" s="278"/>
      <c r="T486" s="27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80" t="s">
        <v>179</v>
      </c>
      <c r="AU486" s="280" t="s">
        <v>95</v>
      </c>
      <c r="AV486" s="14" t="s">
        <v>95</v>
      </c>
      <c r="AW486" s="14" t="s">
        <v>35</v>
      </c>
      <c r="AX486" s="14" t="s">
        <v>82</v>
      </c>
      <c r="AY486" s="280" t="s">
        <v>169</v>
      </c>
    </row>
    <row r="487" spans="1:51" s="13" customFormat="1" ht="12">
      <c r="A487" s="13"/>
      <c r="B487" s="259"/>
      <c r="C487" s="260"/>
      <c r="D487" s="261" t="s">
        <v>179</v>
      </c>
      <c r="E487" s="262" t="s">
        <v>1</v>
      </c>
      <c r="F487" s="263" t="s">
        <v>533</v>
      </c>
      <c r="G487" s="260"/>
      <c r="H487" s="262" t="s">
        <v>1</v>
      </c>
      <c r="I487" s="264"/>
      <c r="J487" s="260"/>
      <c r="K487" s="260"/>
      <c r="L487" s="265"/>
      <c r="M487" s="266"/>
      <c r="N487" s="267"/>
      <c r="O487" s="267"/>
      <c r="P487" s="267"/>
      <c r="Q487" s="267"/>
      <c r="R487" s="267"/>
      <c r="S487" s="267"/>
      <c r="T487" s="26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9" t="s">
        <v>179</v>
      </c>
      <c r="AU487" s="269" t="s">
        <v>95</v>
      </c>
      <c r="AV487" s="13" t="s">
        <v>89</v>
      </c>
      <c r="AW487" s="13" t="s">
        <v>35</v>
      </c>
      <c r="AX487" s="13" t="s">
        <v>82</v>
      </c>
      <c r="AY487" s="269" t="s">
        <v>169</v>
      </c>
    </row>
    <row r="488" spans="1:51" s="14" customFormat="1" ht="12">
      <c r="A488" s="14"/>
      <c r="B488" s="270"/>
      <c r="C488" s="271"/>
      <c r="D488" s="261" t="s">
        <v>179</v>
      </c>
      <c r="E488" s="272" t="s">
        <v>1</v>
      </c>
      <c r="F488" s="273" t="s">
        <v>588</v>
      </c>
      <c r="G488" s="271"/>
      <c r="H488" s="274">
        <v>3.96</v>
      </c>
      <c r="I488" s="275"/>
      <c r="J488" s="271"/>
      <c r="K488" s="271"/>
      <c r="L488" s="276"/>
      <c r="M488" s="277"/>
      <c r="N488" s="278"/>
      <c r="O488" s="278"/>
      <c r="P488" s="278"/>
      <c r="Q488" s="278"/>
      <c r="R488" s="278"/>
      <c r="S488" s="278"/>
      <c r="T488" s="279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80" t="s">
        <v>179</v>
      </c>
      <c r="AU488" s="280" t="s">
        <v>95</v>
      </c>
      <c r="AV488" s="14" t="s">
        <v>95</v>
      </c>
      <c r="AW488" s="14" t="s">
        <v>35</v>
      </c>
      <c r="AX488" s="14" t="s">
        <v>82</v>
      </c>
      <c r="AY488" s="280" t="s">
        <v>169</v>
      </c>
    </row>
    <row r="489" spans="1:51" s="13" customFormat="1" ht="12">
      <c r="A489" s="13"/>
      <c r="B489" s="259"/>
      <c r="C489" s="260"/>
      <c r="D489" s="261" t="s">
        <v>179</v>
      </c>
      <c r="E489" s="262" t="s">
        <v>1</v>
      </c>
      <c r="F489" s="263" t="s">
        <v>535</v>
      </c>
      <c r="G489" s="260"/>
      <c r="H489" s="262" t="s">
        <v>1</v>
      </c>
      <c r="I489" s="264"/>
      <c r="J489" s="260"/>
      <c r="K489" s="260"/>
      <c r="L489" s="265"/>
      <c r="M489" s="266"/>
      <c r="N489" s="267"/>
      <c r="O489" s="267"/>
      <c r="P489" s="267"/>
      <c r="Q489" s="267"/>
      <c r="R489" s="267"/>
      <c r="S489" s="267"/>
      <c r="T489" s="26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9" t="s">
        <v>179</v>
      </c>
      <c r="AU489" s="269" t="s">
        <v>95</v>
      </c>
      <c r="AV489" s="13" t="s">
        <v>89</v>
      </c>
      <c r="AW489" s="13" t="s">
        <v>35</v>
      </c>
      <c r="AX489" s="13" t="s">
        <v>82</v>
      </c>
      <c r="AY489" s="269" t="s">
        <v>169</v>
      </c>
    </row>
    <row r="490" spans="1:51" s="14" customFormat="1" ht="12">
      <c r="A490" s="14"/>
      <c r="B490" s="270"/>
      <c r="C490" s="271"/>
      <c r="D490" s="261" t="s">
        <v>179</v>
      </c>
      <c r="E490" s="272" t="s">
        <v>1</v>
      </c>
      <c r="F490" s="273" t="s">
        <v>589</v>
      </c>
      <c r="G490" s="271"/>
      <c r="H490" s="274">
        <v>2.82</v>
      </c>
      <c r="I490" s="275"/>
      <c r="J490" s="271"/>
      <c r="K490" s="271"/>
      <c r="L490" s="276"/>
      <c r="M490" s="277"/>
      <c r="N490" s="278"/>
      <c r="O490" s="278"/>
      <c r="P490" s="278"/>
      <c r="Q490" s="278"/>
      <c r="R490" s="278"/>
      <c r="S490" s="278"/>
      <c r="T490" s="279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80" t="s">
        <v>179</v>
      </c>
      <c r="AU490" s="280" t="s">
        <v>95</v>
      </c>
      <c r="AV490" s="14" t="s">
        <v>95</v>
      </c>
      <c r="AW490" s="14" t="s">
        <v>35</v>
      </c>
      <c r="AX490" s="14" t="s">
        <v>82</v>
      </c>
      <c r="AY490" s="280" t="s">
        <v>169</v>
      </c>
    </row>
    <row r="491" spans="1:51" s="13" customFormat="1" ht="12">
      <c r="A491" s="13"/>
      <c r="B491" s="259"/>
      <c r="C491" s="260"/>
      <c r="D491" s="261" t="s">
        <v>179</v>
      </c>
      <c r="E491" s="262" t="s">
        <v>1</v>
      </c>
      <c r="F491" s="263" t="s">
        <v>539</v>
      </c>
      <c r="G491" s="260"/>
      <c r="H491" s="262" t="s">
        <v>1</v>
      </c>
      <c r="I491" s="264"/>
      <c r="J491" s="260"/>
      <c r="K491" s="260"/>
      <c r="L491" s="265"/>
      <c r="M491" s="266"/>
      <c r="N491" s="267"/>
      <c r="O491" s="267"/>
      <c r="P491" s="267"/>
      <c r="Q491" s="267"/>
      <c r="R491" s="267"/>
      <c r="S491" s="267"/>
      <c r="T491" s="26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9" t="s">
        <v>179</v>
      </c>
      <c r="AU491" s="269" t="s">
        <v>95</v>
      </c>
      <c r="AV491" s="13" t="s">
        <v>89</v>
      </c>
      <c r="AW491" s="13" t="s">
        <v>35</v>
      </c>
      <c r="AX491" s="13" t="s">
        <v>82</v>
      </c>
      <c r="AY491" s="269" t="s">
        <v>169</v>
      </c>
    </row>
    <row r="492" spans="1:51" s="14" customFormat="1" ht="12">
      <c r="A492" s="14"/>
      <c r="B492" s="270"/>
      <c r="C492" s="271"/>
      <c r="D492" s="261" t="s">
        <v>179</v>
      </c>
      <c r="E492" s="272" t="s">
        <v>1</v>
      </c>
      <c r="F492" s="273" t="s">
        <v>590</v>
      </c>
      <c r="G492" s="271"/>
      <c r="H492" s="274">
        <v>1.89</v>
      </c>
      <c r="I492" s="275"/>
      <c r="J492" s="271"/>
      <c r="K492" s="271"/>
      <c r="L492" s="276"/>
      <c r="M492" s="277"/>
      <c r="N492" s="278"/>
      <c r="O492" s="278"/>
      <c r="P492" s="278"/>
      <c r="Q492" s="278"/>
      <c r="R492" s="278"/>
      <c r="S492" s="278"/>
      <c r="T492" s="27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80" t="s">
        <v>179</v>
      </c>
      <c r="AU492" s="280" t="s">
        <v>95</v>
      </c>
      <c r="AV492" s="14" t="s">
        <v>95</v>
      </c>
      <c r="AW492" s="14" t="s">
        <v>35</v>
      </c>
      <c r="AX492" s="14" t="s">
        <v>82</v>
      </c>
      <c r="AY492" s="280" t="s">
        <v>169</v>
      </c>
    </row>
    <row r="493" spans="1:51" s="13" customFormat="1" ht="12">
      <c r="A493" s="13"/>
      <c r="B493" s="259"/>
      <c r="C493" s="260"/>
      <c r="D493" s="261" t="s">
        <v>179</v>
      </c>
      <c r="E493" s="262" t="s">
        <v>1</v>
      </c>
      <c r="F493" s="263" t="s">
        <v>550</v>
      </c>
      <c r="G493" s="260"/>
      <c r="H493" s="262" t="s">
        <v>1</v>
      </c>
      <c r="I493" s="264"/>
      <c r="J493" s="260"/>
      <c r="K493" s="260"/>
      <c r="L493" s="265"/>
      <c r="M493" s="266"/>
      <c r="N493" s="267"/>
      <c r="O493" s="267"/>
      <c r="P493" s="267"/>
      <c r="Q493" s="267"/>
      <c r="R493" s="267"/>
      <c r="S493" s="267"/>
      <c r="T493" s="26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9" t="s">
        <v>179</v>
      </c>
      <c r="AU493" s="269" t="s">
        <v>95</v>
      </c>
      <c r="AV493" s="13" t="s">
        <v>89</v>
      </c>
      <c r="AW493" s="13" t="s">
        <v>35</v>
      </c>
      <c r="AX493" s="13" t="s">
        <v>82</v>
      </c>
      <c r="AY493" s="269" t="s">
        <v>169</v>
      </c>
    </row>
    <row r="494" spans="1:51" s="14" customFormat="1" ht="12">
      <c r="A494" s="14"/>
      <c r="B494" s="270"/>
      <c r="C494" s="271"/>
      <c r="D494" s="261" t="s">
        <v>179</v>
      </c>
      <c r="E494" s="272" t="s">
        <v>1</v>
      </c>
      <c r="F494" s="273" t="s">
        <v>591</v>
      </c>
      <c r="G494" s="271"/>
      <c r="H494" s="274">
        <v>5.07</v>
      </c>
      <c r="I494" s="275"/>
      <c r="J494" s="271"/>
      <c r="K494" s="271"/>
      <c r="L494" s="276"/>
      <c r="M494" s="277"/>
      <c r="N494" s="278"/>
      <c r="O494" s="278"/>
      <c r="P494" s="278"/>
      <c r="Q494" s="278"/>
      <c r="R494" s="278"/>
      <c r="S494" s="278"/>
      <c r="T494" s="279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80" t="s">
        <v>179</v>
      </c>
      <c r="AU494" s="280" t="s">
        <v>95</v>
      </c>
      <c r="AV494" s="14" t="s">
        <v>95</v>
      </c>
      <c r="AW494" s="14" t="s">
        <v>35</v>
      </c>
      <c r="AX494" s="14" t="s">
        <v>82</v>
      </c>
      <c r="AY494" s="280" t="s">
        <v>169</v>
      </c>
    </row>
    <row r="495" spans="1:51" s="13" customFormat="1" ht="12">
      <c r="A495" s="13"/>
      <c r="B495" s="259"/>
      <c r="C495" s="260"/>
      <c r="D495" s="261" t="s">
        <v>179</v>
      </c>
      <c r="E495" s="262" t="s">
        <v>1</v>
      </c>
      <c r="F495" s="263" t="s">
        <v>414</v>
      </c>
      <c r="G495" s="260"/>
      <c r="H495" s="262" t="s">
        <v>1</v>
      </c>
      <c r="I495" s="264"/>
      <c r="J495" s="260"/>
      <c r="K495" s="260"/>
      <c r="L495" s="265"/>
      <c r="M495" s="266"/>
      <c r="N495" s="267"/>
      <c r="O495" s="267"/>
      <c r="P495" s="267"/>
      <c r="Q495" s="267"/>
      <c r="R495" s="267"/>
      <c r="S495" s="267"/>
      <c r="T495" s="26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9" t="s">
        <v>179</v>
      </c>
      <c r="AU495" s="269" t="s">
        <v>95</v>
      </c>
      <c r="AV495" s="13" t="s">
        <v>89</v>
      </c>
      <c r="AW495" s="13" t="s">
        <v>35</v>
      </c>
      <c r="AX495" s="13" t="s">
        <v>82</v>
      </c>
      <c r="AY495" s="269" t="s">
        <v>169</v>
      </c>
    </row>
    <row r="496" spans="1:51" s="13" customFormat="1" ht="12">
      <c r="A496" s="13"/>
      <c r="B496" s="259"/>
      <c r="C496" s="260"/>
      <c r="D496" s="261" t="s">
        <v>179</v>
      </c>
      <c r="E496" s="262" t="s">
        <v>1</v>
      </c>
      <c r="F496" s="263" t="s">
        <v>529</v>
      </c>
      <c r="G496" s="260"/>
      <c r="H496" s="262" t="s">
        <v>1</v>
      </c>
      <c r="I496" s="264"/>
      <c r="J496" s="260"/>
      <c r="K496" s="260"/>
      <c r="L496" s="265"/>
      <c r="M496" s="266"/>
      <c r="N496" s="267"/>
      <c r="O496" s="267"/>
      <c r="P496" s="267"/>
      <c r="Q496" s="267"/>
      <c r="R496" s="267"/>
      <c r="S496" s="267"/>
      <c r="T496" s="26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9" t="s">
        <v>179</v>
      </c>
      <c r="AU496" s="269" t="s">
        <v>95</v>
      </c>
      <c r="AV496" s="13" t="s">
        <v>89</v>
      </c>
      <c r="AW496" s="13" t="s">
        <v>35</v>
      </c>
      <c r="AX496" s="13" t="s">
        <v>82</v>
      </c>
      <c r="AY496" s="269" t="s">
        <v>169</v>
      </c>
    </row>
    <row r="497" spans="1:51" s="14" customFormat="1" ht="12">
      <c r="A497" s="14"/>
      <c r="B497" s="270"/>
      <c r="C497" s="271"/>
      <c r="D497" s="261" t="s">
        <v>179</v>
      </c>
      <c r="E497" s="272" t="s">
        <v>1</v>
      </c>
      <c r="F497" s="273" t="s">
        <v>592</v>
      </c>
      <c r="G497" s="271"/>
      <c r="H497" s="274">
        <v>44.7</v>
      </c>
      <c r="I497" s="275"/>
      <c r="J497" s="271"/>
      <c r="K497" s="271"/>
      <c r="L497" s="276"/>
      <c r="M497" s="277"/>
      <c r="N497" s="278"/>
      <c r="O497" s="278"/>
      <c r="P497" s="278"/>
      <c r="Q497" s="278"/>
      <c r="R497" s="278"/>
      <c r="S497" s="278"/>
      <c r="T497" s="27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80" t="s">
        <v>179</v>
      </c>
      <c r="AU497" s="280" t="s">
        <v>95</v>
      </c>
      <c r="AV497" s="14" t="s">
        <v>95</v>
      </c>
      <c r="AW497" s="14" t="s">
        <v>35</v>
      </c>
      <c r="AX497" s="14" t="s">
        <v>82</v>
      </c>
      <c r="AY497" s="280" t="s">
        <v>169</v>
      </c>
    </row>
    <row r="498" spans="1:51" s="13" customFormat="1" ht="12">
      <c r="A498" s="13"/>
      <c r="B498" s="259"/>
      <c r="C498" s="260"/>
      <c r="D498" s="261" t="s">
        <v>179</v>
      </c>
      <c r="E498" s="262" t="s">
        <v>1</v>
      </c>
      <c r="F498" s="263" t="s">
        <v>531</v>
      </c>
      <c r="G498" s="260"/>
      <c r="H498" s="262" t="s">
        <v>1</v>
      </c>
      <c r="I498" s="264"/>
      <c r="J498" s="260"/>
      <c r="K498" s="260"/>
      <c r="L498" s="265"/>
      <c r="M498" s="266"/>
      <c r="N498" s="267"/>
      <c r="O498" s="267"/>
      <c r="P498" s="267"/>
      <c r="Q498" s="267"/>
      <c r="R498" s="267"/>
      <c r="S498" s="267"/>
      <c r="T498" s="26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9" t="s">
        <v>179</v>
      </c>
      <c r="AU498" s="269" t="s">
        <v>95</v>
      </c>
      <c r="AV498" s="13" t="s">
        <v>89</v>
      </c>
      <c r="AW498" s="13" t="s">
        <v>35</v>
      </c>
      <c r="AX498" s="13" t="s">
        <v>82</v>
      </c>
      <c r="AY498" s="269" t="s">
        <v>169</v>
      </c>
    </row>
    <row r="499" spans="1:51" s="14" customFormat="1" ht="12">
      <c r="A499" s="14"/>
      <c r="B499" s="270"/>
      <c r="C499" s="271"/>
      <c r="D499" s="261" t="s">
        <v>179</v>
      </c>
      <c r="E499" s="272" t="s">
        <v>1</v>
      </c>
      <c r="F499" s="273" t="s">
        <v>593</v>
      </c>
      <c r="G499" s="271"/>
      <c r="H499" s="274">
        <v>16</v>
      </c>
      <c r="I499" s="275"/>
      <c r="J499" s="271"/>
      <c r="K499" s="271"/>
      <c r="L499" s="276"/>
      <c r="M499" s="277"/>
      <c r="N499" s="278"/>
      <c r="O499" s="278"/>
      <c r="P499" s="278"/>
      <c r="Q499" s="278"/>
      <c r="R499" s="278"/>
      <c r="S499" s="278"/>
      <c r="T499" s="279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80" t="s">
        <v>179</v>
      </c>
      <c r="AU499" s="280" t="s">
        <v>95</v>
      </c>
      <c r="AV499" s="14" t="s">
        <v>95</v>
      </c>
      <c r="AW499" s="14" t="s">
        <v>35</v>
      </c>
      <c r="AX499" s="14" t="s">
        <v>82</v>
      </c>
      <c r="AY499" s="280" t="s">
        <v>169</v>
      </c>
    </row>
    <row r="500" spans="1:51" s="13" customFormat="1" ht="12">
      <c r="A500" s="13"/>
      <c r="B500" s="259"/>
      <c r="C500" s="260"/>
      <c r="D500" s="261" t="s">
        <v>179</v>
      </c>
      <c r="E500" s="262" t="s">
        <v>1</v>
      </c>
      <c r="F500" s="263" t="s">
        <v>546</v>
      </c>
      <c r="G500" s="260"/>
      <c r="H500" s="262" t="s">
        <v>1</v>
      </c>
      <c r="I500" s="264"/>
      <c r="J500" s="260"/>
      <c r="K500" s="260"/>
      <c r="L500" s="265"/>
      <c r="M500" s="266"/>
      <c r="N500" s="267"/>
      <c r="O500" s="267"/>
      <c r="P500" s="267"/>
      <c r="Q500" s="267"/>
      <c r="R500" s="267"/>
      <c r="S500" s="267"/>
      <c r="T500" s="26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9" t="s">
        <v>179</v>
      </c>
      <c r="AU500" s="269" t="s">
        <v>95</v>
      </c>
      <c r="AV500" s="13" t="s">
        <v>89</v>
      </c>
      <c r="AW500" s="13" t="s">
        <v>35</v>
      </c>
      <c r="AX500" s="13" t="s">
        <v>82</v>
      </c>
      <c r="AY500" s="269" t="s">
        <v>169</v>
      </c>
    </row>
    <row r="501" spans="1:51" s="14" customFormat="1" ht="12">
      <c r="A501" s="14"/>
      <c r="B501" s="270"/>
      <c r="C501" s="271"/>
      <c r="D501" s="261" t="s">
        <v>179</v>
      </c>
      <c r="E501" s="272" t="s">
        <v>1</v>
      </c>
      <c r="F501" s="273" t="s">
        <v>594</v>
      </c>
      <c r="G501" s="271"/>
      <c r="H501" s="274">
        <v>18</v>
      </c>
      <c r="I501" s="275"/>
      <c r="J501" s="271"/>
      <c r="K501" s="271"/>
      <c r="L501" s="276"/>
      <c r="M501" s="277"/>
      <c r="N501" s="278"/>
      <c r="O501" s="278"/>
      <c r="P501" s="278"/>
      <c r="Q501" s="278"/>
      <c r="R501" s="278"/>
      <c r="S501" s="278"/>
      <c r="T501" s="279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80" t="s">
        <v>179</v>
      </c>
      <c r="AU501" s="280" t="s">
        <v>95</v>
      </c>
      <c r="AV501" s="14" t="s">
        <v>95</v>
      </c>
      <c r="AW501" s="14" t="s">
        <v>35</v>
      </c>
      <c r="AX501" s="14" t="s">
        <v>82</v>
      </c>
      <c r="AY501" s="280" t="s">
        <v>169</v>
      </c>
    </row>
    <row r="502" spans="1:51" s="13" customFormat="1" ht="12">
      <c r="A502" s="13"/>
      <c r="B502" s="259"/>
      <c r="C502" s="260"/>
      <c r="D502" s="261" t="s">
        <v>179</v>
      </c>
      <c r="E502" s="262" t="s">
        <v>1</v>
      </c>
      <c r="F502" s="263" t="s">
        <v>548</v>
      </c>
      <c r="G502" s="260"/>
      <c r="H502" s="262" t="s">
        <v>1</v>
      </c>
      <c r="I502" s="264"/>
      <c r="J502" s="260"/>
      <c r="K502" s="260"/>
      <c r="L502" s="265"/>
      <c r="M502" s="266"/>
      <c r="N502" s="267"/>
      <c r="O502" s="267"/>
      <c r="P502" s="267"/>
      <c r="Q502" s="267"/>
      <c r="R502" s="267"/>
      <c r="S502" s="267"/>
      <c r="T502" s="26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9" t="s">
        <v>179</v>
      </c>
      <c r="AU502" s="269" t="s">
        <v>95</v>
      </c>
      <c r="AV502" s="13" t="s">
        <v>89</v>
      </c>
      <c r="AW502" s="13" t="s">
        <v>35</v>
      </c>
      <c r="AX502" s="13" t="s">
        <v>82</v>
      </c>
      <c r="AY502" s="269" t="s">
        <v>169</v>
      </c>
    </row>
    <row r="503" spans="1:51" s="14" customFormat="1" ht="12">
      <c r="A503" s="14"/>
      <c r="B503" s="270"/>
      <c r="C503" s="271"/>
      <c r="D503" s="261" t="s">
        <v>179</v>
      </c>
      <c r="E503" s="272" t="s">
        <v>1</v>
      </c>
      <c r="F503" s="273" t="s">
        <v>595</v>
      </c>
      <c r="G503" s="271"/>
      <c r="H503" s="274">
        <v>6</v>
      </c>
      <c r="I503" s="275"/>
      <c r="J503" s="271"/>
      <c r="K503" s="271"/>
      <c r="L503" s="276"/>
      <c r="M503" s="277"/>
      <c r="N503" s="278"/>
      <c r="O503" s="278"/>
      <c r="P503" s="278"/>
      <c r="Q503" s="278"/>
      <c r="R503" s="278"/>
      <c r="S503" s="278"/>
      <c r="T503" s="279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80" t="s">
        <v>179</v>
      </c>
      <c r="AU503" s="280" t="s">
        <v>95</v>
      </c>
      <c r="AV503" s="14" t="s">
        <v>95</v>
      </c>
      <c r="AW503" s="14" t="s">
        <v>35</v>
      </c>
      <c r="AX503" s="14" t="s">
        <v>82</v>
      </c>
      <c r="AY503" s="280" t="s">
        <v>169</v>
      </c>
    </row>
    <row r="504" spans="1:51" s="13" customFormat="1" ht="12">
      <c r="A504" s="13"/>
      <c r="B504" s="259"/>
      <c r="C504" s="260"/>
      <c r="D504" s="261" t="s">
        <v>179</v>
      </c>
      <c r="E504" s="262" t="s">
        <v>1</v>
      </c>
      <c r="F504" s="263" t="s">
        <v>579</v>
      </c>
      <c r="G504" s="260"/>
      <c r="H504" s="262" t="s">
        <v>1</v>
      </c>
      <c r="I504" s="264"/>
      <c r="J504" s="260"/>
      <c r="K504" s="260"/>
      <c r="L504" s="265"/>
      <c r="M504" s="266"/>
      <c r="N504" s="267"/>
      <c r="O504" s="267"/>
      <c r="P504" s="267"/>
      <c r="Q504" s="267"/>
      <c r="R504" s="267"/>
      <c r="S504" s="267"/>
      <c r="T504" s="26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9" t="s">
        <v>179</v>
      </c>
      <c r="AU504" s="269" t="s">
        <v>95</v>
      </c>
      <c r="AV504" s="13" t="s">
        <v>89</v>
      </c>
      <c r="AW504" s="13" t="s">
        <v>35</v>
      </c>
      <c r="AX504" s="13" t="s">
        <v>82</v>
      </c>
      <c r="AY504" s="269" t="s">
        <v>169</v>
      </c>
    </row>
    <row r="505" spans="1:51" s="14" customFormat="1" ht="12">
      <c r="A505" s="14"/>
      <c r="B505" s="270"/>
      <c r="C505" s="271"/>
      <c r="D505" s="261" t="s">
        <v>179</v>
      </c>
      <c r="E505" s="272" t="s">
        <v>1</v>
      </c>
      <c r="F505" s="273" t="s">
        <v>596</v>
      </c>
      <c r="G505" s="271"/>
      <c r="H505" s="274">
        <v>6.24</v>
      </c>
      <c r="I505" s="275"/>
      <c r="J505" s="271"/>
      <c r="K505" s="271"/>
      <c r="L505" s="276"/>
      <c r="M505" s="277"/>
      <c r="N505" s="278"/>
      <c r="O505" s="278"/>
      <c r="P505" s="278"/>
      <c r="Q505" s="278"/>
      <c r="R505" s="278"/>
      <c r="S505" s="278"/>
      <c r="T505" s="279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80" t="s">
        <v>179</v>
      </c>
      <c r="AU505" s="280" t="s">
        <v>95</v>
      </c>
      <c r="AV505" s="14" t="s">
        <v>95</v>
      </c>
      <c r="AW505" s="14" t="s">
        <v>35</v>
      </c>
      <c r="AX505" s="14" t="s">
        <v>82</v>
      </c>
      <c r="AY505" s="280" t="s">
        <v>169</v>
      </c>
    </row>
    <row r="506" spans="1:51" s="15" customFormat="1" ht="12">
      <c r="A506" s="15"/>
      <c r="B506" s="281"/>
      <c r="C506" s="282"/>
      <c r="D506" s="261" t="s">
        <v>179</v>
      </c>
      <c r="E506" s="283" t="s">
        <v>1</v>
      </c>
      <c r="F506" s="284" t="s">
        <v>183</v>
      </c>
      <c r="G506" s="282"/>
      <c r="H506" s="285">
        <v>109.93</v>
      </c>
      <c r="I506" s="286"/>
      <c r="J506" s="282"/>
      <c r="K506" s="282"/>
      <c r="L506" s="287"/>
      <c r="M506" s="288"/>
      <c r="N506" s="289"/>
      <c r="O506" s="289"/>
      <c r="P506" s="289"/>
      <c r="Q506" s="289"/>
      <c r="R506" s="289"/>
      <c r="S506" s="289"/>
      <c r="T506" s="290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91" t="s">
        <v>179</v>
      </c>
      <c r="AU506" s="291" t="s">
        <v>95</v>
      </c>
      <c r="AV506" s="15" t="s">
        <v>177</v>
      </c>
      <c r="AW506" s="15" t="s">
        <v>35</v>
      </c>
      <c r="AX506" s="15" t="s">
        <v>89</v>
      </c>
      <c r="AY506" s="291" t="s">
        <v>169</v>
      </c>
    </row>
    <row r="507" spans="1:65" s="2" customFormat="1" ht="21.75" customHeight="1">
      <c r="A507" s="39"/>
      <c r="B507" s="40"/>
      <c r="C507" s="246" t="s">
        <v>597</v>
      </c>
      <c r="D507" s="246" t="s">
        <v>172</v>
      </c>
      <c r="E507" s="247" t="s">
        <v>598</v>
      </c>
      <c r="F507" s="248" t="s">
        <v>599</v>
      </c>
      <c r="G507" s="249" t="s">
        <v>337</v>
      </c>
      <c r="H507" s="250">
        <v>109.93</v>
      </c>
      <c r="I507" s="251"/>
      <c r="J507" s="252">
        <f>ROUND(I507*H507,2)</f>
        <v>0</v>
      </c>
      <c r="K507" s="248" t="s">
        <v>176</v>
      </c>
      <c r="L507" s="45"/>
      <c r="M507" s="253" t="s">
        <v>1</v>
      </c>
      <c r="N507" s="254" t="s">
        <v>48</v>
      </c>
      <c r="O507" s="92"/>
      <c r="P507" s="255">
        <f>O507*H507</f>
        <v>0</v>
      </c>
      <c r="Q507" s="255">
        <v>0</v>
      </c>
      <c r="R507" s="255">
        <f>Q507*H507</f>
        <v>0</v>
      </c>
      <c r="S507" s="255">
        <v>0</v>
      </c>
      <c r="T507" s="256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57" t="s">
        <v>177</v>
      </c>
      <c r="AT507" s="257" t="s">
        <v>172</v>
      </c>
      <c r="AU507" s="257" t="s">
        <v>95</v>
      </c>
      <c r="AY507" s="18" t="s">
        <v>169</v>
      </c>
      <c r="BE507" s="258">
        <f>IF(N507="základní",J507,0)</f>
        <v>0</v>
      </c>
      <c r="BF507" s="258">
        <f>IF(N507="snížená",J507,0)</f>
        <v>0</v>
      </c>
      <c r="BG507" s="258">
        <f>IF(N507="zákl. přenesená",J507,0)</f>
        <v>0</v>
      </c>
      <c r="BH507" s="258">
        <f>IF(N507="sníž. přenesená",J507,0)</f>
        <v>0</v>
      </c>
      <c r="BI507" s="258">
        <f>IF(N507="nulová",J507,0)</f>
        <v>0</v>
      </c>
      <c r="BJ507" s="18" t="s">
        <v>95</v>
      </c>
      <c r="BK507" s="258">
        <f>ROUND(I507*H507,2)</f>
        <v>0</v>
      </c>
      <c r="BL507" s="18" t="s">
        <v>177</v>
      </c>
      <c r="BM507" s="257" t="s">
        <v>600</v>
      </c>
    </row>
    <row r="508" spans="1:65" s="2" customFormat="1" ht="21.75" customHeight="1">
      <c r="A508" s="39"/>
      <c r="B508" s="40"/>
      <c r="C508" s="246" t="s">
        <v>601</v>
      </c>
      <c r="D508" s="246" t="s">
        <v>172</v>
      </c>
      <c r="E508" s="247" t="s">
        <v>602</v>
      </c>
      <c r="F508" s="248" t="s">
        <v>603</v>
      </c>
      <c r="G508" s="249" t="s">
        <v>199</v>
      </c>
      <c r="H508" s="250">
        <v>4.866</v>
      </c>
      <c r="I508" s="251"/>
      <c r="J508" s="252">
        <f>ROUND(I508*H508,2)</f>
        <v>0</v>
      </c>
      <c r="K508" s="248" t="s">
        <v>176</v>
      </c>
      <c r="L508" s="45"/>
      <c r="M508" s="253" t="s">
        <v>1</v>
      </c>
      <c r="N508" s="254" t="s">
        <v>48</v>
      </c>
      <c r="O508" s="92"/>
      <c r="P508" s="255">
        <f>O508*H508</f>
        <v>0</v>
      </c>
      <c r="Q508" s="255">
        <v>1.05256</v>
      </c>
      <c r="R508" s="255">
        <f>Q508*H508</f>
        <v>5.121756959999999</v>
      </c>
      <c r="S508" s="255">
        <v>0</v>
      </c>
      <c r="T508" s="256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57" t="s">
        <v>177</v>
      </c>
      <c r="AT508" s="257" t="s">
        <v>172</v>
      </c>
      <c r="AU508" s="257" t="s">
        <v>95</v>
      </c>
      <c r="AY508" s="18" t="s">
        <v>169</v>
      </c>
      <c r="BE508" s="258">
        <f>IF(N508="základní",J508,0)</f>
        <v>0</v>
      </c>
      <c r="BF508" s="258">
        <f>IF(N508="snížená",J508,0)</f>
        <v>0</v>
      </c>
      <c r="BG508" s="258">
        <f>IF(N508="zákl. přenesená",J508,0)</f>
        <v>0</v>
      </c>
      <c r="BH508" s="258">
        <f>IF(N508="sníž. přenesená",J508,0)</f>
        <v>0</v>
      </c>
      <c r="BI508" s="258">
        <f>IF(N508="nulová",J508,0)</f>
        <v>0</v>
      </c>
      <c r="BJ508" s="18" t="s">
        <v>95</v>
      </c>
      <c r="BK508" s="258">
        <f>ROUND(I508*H508,2)</f>
        <v>0</v>
      </c>
      <c r="BL508" s="18" t="s">
        <v>177</v>
      </c>
      <c r="BM508" s="257" t="s">
        <v>604</v>
      </c>
    </row>
    <row r="509" spans="1:51" s="13" customFormat="1" ht="12">
      <c r="A509" s="13"/>
      <c r="B509" s="259"/>
      <c r="C509" s="260"/>
      <c r="D509" s="261" t="s">
        <v>179</v>
      </c>
      <c r="E509" s="262" t="s">
        <v>1</v>
      </c>
      <c r="F509" s="263" t="s">
        <v>180</v>
      </c>
      <c r="G509" s="260"/>
      <c r="H509" s="262" t="s">
        <v>1</v>
      </c>
      <c r="I509" s="264"/>
      <c r="J509" s="260"/>
      <c r="K509" s="260"/>
      <c r="L509" s="265"/>
      <c r="M509" s="266"/>
      <c r="N509" s="267"/>
      <c r="O509" s="267"/>
      <c r="P509" s="267"/>
      <c r="Q509" s="267"/>
      <c r="R509" s="267"/>
      <c r="S509" s="267"/>
      <c r="T509" s="26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9" t="s">
        <v>179</v>
      </c>
      <c r="AU509" s="269" t="s">
        <v>95</v>
      </c>
      <c r="AV509" s="13" t="s">
        <v>89</v>
      </c>
      <c r="AW509" s="13" t="s">
        <v>35</v>
      </c>
      <c r="AX509" s="13" t="s">
        <v>82</v>
      </c>
      <c r="AY509" s="269" t="s">
        <v>169</v>
      </c>
    </row>
    <row r="510" spans="1:51" s="13" customFormat="1" ht="12">
      <c r="A510" s="13"/>
      <c r="B510" s="259"/>
      <c r="C510" s="260"/>
      <c r="D510" s="261" t="s">
        <v>179</v>
      </c>
      <c r="E510" s="262" t="s">
        <v>1</v>
      </c>
      <c r="F510" s="263" t="s">
        <v>605</v>
      </c>
      <c r="G510" s="260"/>
      <c r="H510" s="262" t="s">
        <v>1</v>
      </c>
      <c r="I510" s="264"/>
      <c r="J510" s="260"/>
      <c r="K510" s="260"/>
      <c r="L510" s="265"/>
      <c r="M510" s="266"/>
      <c r="N510" s="267"/>
      <c r="O510" s="267"/>
      <c r="P510" s="267"/>
      <c r="Q510" s="267"/>
      <c r="R510" s="267"/>
      <c r="S510" s="267"/>
      <c r="T510" s="26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9" t="s">
        <v>179</v>
      </c>
      <c r="AU510" s="269" t="s">
        <v>95</v>
      </c>
      <c r="AV510" s="13" t="s">
        <v>89</v>
      </c>
      <c r="AW510" s="13" t="s">
        <v>35</v>
      </c>
      <c r="AX510" s="13" t="s">
        <v>82</v>
      </c>
      <c r="AY510" s="269" t="s">
        <v>169</v>
      </c>
    </row>
    <row r="511" spans="1:51" s="13" customFormat="1" ht="12">
      <c r="A511" s="13"/>
      <c r="B511" s="259"/>
      <c r="C511" s="260"/>
      <c r="D511" s="261" t="s">
        <v>179</v>
      </c>
      <c r="E511" s="262" t="s">
        <v>1</v>
      </c>
      <c r="F511" s="263" t="s">
        <v>411</v>
      </c>
      <c r="G511" s="260"/>
      <c r="H511" s="262" t="s">
        <v>1</v>
      </c>
      <c r="I511" s="264"/>
      <c r="J511" s="260"/>
      <c r="K511" s="260"/>
      <c r="L511" s="265"/>
      <c r="M511" s="266"/>
      <c r="N511" s="267"/>
      <c r="O511" s="267"/>
      <c r="P511" s="267"/>
      <c r="Q511" s="267"/>
      <c r="R511" s="267"/>
      <c r="S511" s="267"/>
      <c r="T511" s="26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9" t="s">
        <v>179</v>
      </c>
      <c r="AU511" s="269" t="s">
        <v>95</v>
      </c>
      <c r="AV511" s="13" t="s">
        <v>89</v>
      </c>
      <c r="AW511" s="13" t="s">
        <v>35</v>
      </c>
      <c r="AX511" s="13" t="s">
        <v>82</v>
      </c>
      <c r="AY511" s="269" t="s">
        <v>169</v>
      </c>
    </row>
    <row r="512" spans="1:51" s="14" customFormat="1" ht="12">
      <c r="A512" s="14"/>
      <c r="B512" s="270"/>
      <c r="C512" s="271"/>
      <c r="D512" s="261" t="s">
        <v>179</v>
      </c>
      <c r="E512" s="272" t="s">
        <v>1</v>
      </c>
      <c r="F512" s="273" t="s">
        <v>606</v>
      </c>
      <c r="G512" s="271"/>
      <c r="H512" s="274">
        <v>1.771</v>
      </c>
      <c r="I512" s="275"/>
      <c r="J512" s="271"/>
      <c r="K512" s="271"/>
      <c r="L512" s="276"/>
      <c r="M512" s="277"/>
      <c r="N512" s="278"/>
      <c r="O512" s="278"/>
      <c r="P512" s="278"/>
      <c r="Q512" s="278"/>
      <c r="R512" s="278"/>
      <c r="S512" s="278"/>
      <c r="T512" s="279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80" t="s">
        <v>179</v>
      </c>
      <c r="AU512" s="280" t="s">
        <v>95</v>
      </c>
      <c r="AV512" s="14" t="s">
        <v>95</v>
      </c>
      <c r="AW512" s="14" t="s">
        <v>35</v>
      </c>
      <c r="AX512" s="14" t="s">
        <v>82</v>
      </c>
      <c r="AY512" s="280" t="s">
        <v>169</v>
      </c>
    </row>
    <row r="513" spans="1:51" s="13" customFormat="1" ht="12">
      <c r="A513" s="13"/>
      <c r="B513" s="259"/>
      <c r="C513" s="260"/>
      <c r="D513" s="261" t="s">
        <v>179</v>
      </c>
      <c r="E513" s="262" t="s">
        <v>1</v>
      </c>
      <c r="F513" s="263" t="s">
        <v>414</v>
      </c>
      <c r="G513" s="260"/>
      <c r="H513" s="262" t="s">
        <v>1</v>
      </c>
      <c r="I513" s="264"/>
      <c r="J513" s="260"/>
      <c r="K513" s="260"/>
      <c r="L513" s="265"/>
      <c r="M513" s="266"/>
      <c r="N513" s="267"/>
      <c r="O513" s="267"/>
      <c r="P513" s="267"/>
      <c r="Q513" s="267"/>
      <c r="R513" s="267"/>
      <c r="S513" s="267"/>
      <c r="T513" s="26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9" t="s">
        <v>179</v>
      </c>
      <c r="AU513" s="269" t="s">
        <v>95</v>
      </c>
      <c r="AV513" s="13" t="s">
        <v>89</v>
      </c>
      <c r="AW513" s="13" t="s">
        <v>35</v>
      </c>
      <c r="AX513" s="13" t="s">
        <v>82</v>
      </c>
      <c r="AY513" s="269" t="s">
        <v>169</v>
      </c>
    </row>
    <row r="514" spans="1:51" s="14" customFormat="1" ht="12">
      <c r="A514" s="14"/>
      <c r="B514" s="270"/>
      <c r="C514" s="271"/>
      <c r="D514" s="261" t="s">
        <v>179</v>
      </c>
      <c r="E514" s="272" t="s">
        <v>1</v>
      </c>
      <c r="F514" s="273" t="s">
        <v>607</v>
      </c>
      <c r="G514" s="271"/>
      <c r="H514" s="274">
        <v>3.095</v>
      </c>
      <c r="I514" s="275"/>
      <c r="J514" s="271"/>
      <c r="K514" s="271"/>
      <c r="L514" s="276"/>
      <c r="M514" s="277"/>
      <c r="N514" s="278"/>
      <c r="O514" s="278"/>
      <c r="P514" s="278"/>
      <c r="Q514" s="278"/>
      <c r="R514" s="278"/>
      <c r="S514" s="278"/>
      <c r="T514" s="27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80" t="s">
        <v>179</v>
      </c>
      <c r="AU514" s="280" t="s">
        <v>95</v>
      </c>
      <c r="AV514" s="14" t="s">
        <v>95</v>
      </c>
      <c r="AW514" s="14" t="s">
        <v>35</v>
      </c>
      <c r="AX514" s="14" t="s">
        <v>82</v>
      </c>
      <c r="AY514" s="280" t="s">
        <v>169</v>
      </c>
    </row>
    <row r="515" spans="1:51" s="15" customFormat="1" ht="12">
      <c r="A515" s="15"/>
      <c r="B515" s="281"/>
      <c r="C515" s="282"/>
      <c r="D515" s="261" t="s">
        <v>179</v>
      </c>
      <c r="E515" s="283" t="s">
        <v>1</v>
      </c>
      <c r="F515" s="284" t="s">
        <v>183</v>
      </c>
      <c r="G515" s="282"/>
      <c r="H515" s="285">
        <v>4.866</v>
      </c>
      <c r="I515" s="286"/>
      <c r="J515" s="282"/>
      <c r="K515" s="282"/>
      <c r="L515" s="287"/>
      <c r="M515" s="288"/>
      <c r="N515" s="289"/>
      <c r="O515" s="289"/>
      <c r="P515" s="289"/>
      <c r="Q515" s="289"/>
      <c r="R515" s="289"/>
      <c r="S515" s="289"/>
      <c r="T515" s="290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91" t="s">
        <v>179</v>
      </c>
      <c r="AU515" s="291" t="s">
        <v>95</v>
      </c>
      <c r="AV515" s="15" t="s">
        <v>177</v>
      </c>
      <c r="AW515" s="15" t="s">
        <v>35</v>
      </c>
      <c r="AX515" s="15" t="s">
        <v>89</v>
      </c>
      <c r="AY515" s="291" t="s">
        <v>169</v>
      </c>
    </row>
    <row r="516" spans="1:63" s="12" customFormat="1" ht="22.8" customHeight="1">
      <c r="A516" s="12"/>
      <c r="B516" s="231"/>
      <c r="C516" s="232"/>
      <c r="D516" s="233" t="s">
        <v>81</v>
      </c>
      <c r="E516" s="244" t="s">
        <v>206</v>
      </c>
      <c r="F516" s="244" t="s">
        <v>608</v>
      </c>
      <c r="G516" s="232"/>
      <c r="H516" s="232"/>
      <c r="I516" s="235"/>
      <c r="J516" s="245">
        <f>BK516</f>
        <v>0</v>
      </c>
      <c r="K516" s="232"/>
      <c r="L516" s="236"/>
      <c r="M516" s="237"/>
      <c r="N516" s="238"/>
      <c r="O516" s="238"/>
      <c r="P516" s="239">
        <f>SUM(P517:P743)</f>
        <v>0</v>
      </c>
      <c r="Q516" s="238"/>
      <c r="R516" s="239">
        <f>SUM(R517:R743)</f>
        <v>108.83355488000002</v>
      </c>
      <c r="S516" s="238"/>
      <c r="T516" s="240">
        <f>SUM(T517:T743)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41" t="s">
        <v>89</v>
      </c>
      <c r="AT516" s="242" t="s">
        <v>81</v>
      </c>
      <c r="AU516" s="242" t="s">
        <v>89</v>
      </c>
      <c r="AY516" s="241" t="s">
        <v>169</v>
      </c>
      <c r="BK516" s="243">
        <f>SUM(BK517:BK743)</f>
        <v>0</v>
      </c>
    </row>
    <row r="517" spans="1:65" s="2" customFormat="1" ht="33" customHeight="1">
      <c r="A517" s="39"/>
      <c r="B517" s="40"/>
      <c r="C517" s="246" t="s">
        <v>609</v>
      </c>
      <c r="D517" s="246" t="s">
        <v>172</v>
      </c>
      <c r="E517" s="247" t="s">
        <v>610</v>
      </c>
      <c r="F517" s="248" t="s">
        <v>611</v>
      </c>
      <c r="G517" s="249" t="s">
        <v>337</v>
      </c>
      <c r="H517" s="250">
        <v>108.66</v>
      </c>
      <c r="I517" s="251"/>
      <c r="J517" s="252">
        <f>ROUND(I517*H517,2)</f>
        <v>0</v>
      </c>
      <c r="K517" s="248" t="s">
        <v>176</v>
      </c>
      <c r="L517" s="45"/>
      <c r="M517" s="253" t="s">
        <v>1</v>
      </c>
      <c r="N517" s="254" t="s">
        <v>48</v>
      </c>
      <c r="O517" s="92"/>
      <c r="P517" s="255">
        <f>O517*H517</f>
        <v>0</v>
      </c>
      <c r="Q517" s="255">
        <v>0</v>
      </c>
      <c r="R517" s="255">
        <f>Q517*H517</f>
        <v>0</v>
      </c>
      <c r="S517" s="255">
        <v>0</v>
      </c>
      <c r="T517" s="256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57" t="s">
        <v>177</v>
      </c>
      <c r="AT517" s="257" t="s">
        <v>172</v>
      </c>
      <c r="AU517" s="257" t="s">
        <v>95</v>
      </c>
      <c r="AY517" s="18" t="s">
        <v>169</v>
      </c>
      <c r="BE517" s="258">
        <f>IF(N517="základní",J517,0)</f>
        <v>0</v>
      </c>
      <c r="BF517" s="258">
        <f>IF(N517="snížená",J517,0)</f>
        <v>0</v>
      </c>
      <c r="BG517" s="258">
        <f>IF(N517="zákl. přenesená",J517,0)</f>
        <v>0</v>
      </c>
      <c r="BH517" s="258">
        <f>IF(N517="sníž. přenesená",J517,0)</f>
        <v>0</v>
      </c>
      <c r="BI517" s="258">
        <f>IF(N517="nulová",J517,0)</f>
        <v>0</v>
      </c>
      <c r="BJ517" s="18" t="s">
        <v>95</v>
      </c>
      <c r="BK517" s="258">
        <f>ROUND(I517*H517,2)</f>
        <v>0</v>
      </c>
      <c r="BL517" s="18" t="s">
        <v>177</v>
      </c>
      <c r="BM517" s="257" t="s">
        <v>612</v>
      </c>
    </row>
    <row r="518" spans="1:65" s="2" customFormat="1" ht="33" customHeight="1">
      <c r="A518" s="39"/>
      <c r="B518" s="40"/>
      <c r="C518" s="246" t="s">
        <v>613</v>
      </c>
      <c r="D518" s="246" t="s">
        <v>172</v>
      </c>
      <c r="E518" s="247" t="s">
        <v>614</v>
      </c>
      <c r="F518" s="248" t="s">
        <v>615</v>
      </c>
      <c r="G518" s="249" t="s">
        <v>337</v>
      </c>
      <c r="H518" s="250">
        <v>271.4</v>
      </c>
      <c r="I518" s="251"/>
      <c r="J518" s="252">
        <f>ROUND(I518*H518,2)</f>
        <v>0</v>
      </c>
      <c r="K518" s="248" t="s">
        <v>176</v>
      </c>
      <c r="L518" s="45"/>
      <c r="M518" s="253" t="s">
        <v>1</v>
      </c>
      <c r="N518" s="254" t="s">
        <v>48</v>
      </c>
      <c r="O518" s="92"/>
      <c r="P518" s="255">
        <f>O518*H518</f>
        <v>0</v>
      </c>
      <c r="Q518" s="255">
        <v>0.00438</v>
      </c>
      <c r="R518" s="255">
        <f>Q518*H518</f>
        <v>1.188732</v>
      </c>
      <c r="S518" s="255">
        <v>0</v>
      </c>
      <c r="T518" s="256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57" t="s">
        <v>177</v>
      </c>
      <c r="AT518" s="257" t="s">
        <v>172</v>
      </c>
      <c r="AU518" s="257" t="s">
        <v>95</v>
      </c>
      <c r="AY518" s="18" t="s">
        <v>169</v>
      </c>
      <c r="BE518" s="258">
        <f>IF(N518="základní",J518,0)</f>
        <v>0</v>
      </c>
      <c r="BF518" s="258">
        <f>IF(N518="snížená",J518,0)</f>
        <v>0</v>
      </c>
      <c r="BG518" s="258">
        <f>IF(N518="zákl. přenesená",J518,0)</f>
        <v>0</v>
      </c>
      <c r="BH518" s="258">
        <f>IF(N518="sníž. přenesená",J518,0)</f>
        <v>0</v>
      </c>
      <c r="BI518" s="258">
        <f>IF(N518="nulová",J518,0)</f>
        <v>0</v>
      </c>
      <c r="BJ518" s="18" t="s">
        <v>95</v>
      </c>
      <c r="BK518" s="258">
        <f>ROUND(I518*H518,2)</f>
        <v>0</v>
      </c>
      <c r="BL518" s="18" t="s">
        <v>177</v>
      </c>
      <c r="BM518" s="257" t="s">
        <v>616</v>
      </c>
    </row>
    <row r="519" spans="1:51" s="13" customFormat="1" ht="12">
      <c r="A519" s="13"/>
      <c r="B519" s="259"/>
      <c r="C519" s="260"/>
      <c r="D519" s="261" t="s">
        <v>179</v>
      </c>
      <c r="E519" s="262" t="s">
        <v>1</v>
      </c>
      <c r="F519" s="263" t="s">
        <v>180</v>
      </c>
      <c r="G519" s="260"/>
      <c r="H519" s="262" t="s">
        <v>1</v>
      </c>
      <c r="I519" s="264"/>
      <c r="J519" s="260"/>
      <c r="K519" s="260"/>
      <c r="L519" s="265"/>
      <c r="M519" s="266"/>
      <c r="N519" s="267"/>
      <c r="O519" s="267"/>
      <c r="P519" s="267"/>
      <c r="Q519" s="267"/>
      <c r="R519" s="267"/>
      <c r="S519" s="267"/>
      <c r="T519" s="26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9" t="s">
        <v>179</v>
      </c>
      <c r="AU519" s="269" t="s">
        <v>95</v>
      </c>
      <c r="AV519" s="13" t="s">
        <v>89</v>
      </c>
      <c r="AW519" s="13" t="s">
        <v>35</v>
      </c>
      <c r="AX519" s="13" t="s">
        <v>82</v>
      </c>
      <c r="AY519" s="269" t="s">
        <v>169</v>
      </c>
    </row>
    <row r="520" spans="1:51" s="13" customFormat="1" ht="12">
      <c r="A520" s="13"/>
      <c r="B520" s="259"/>
      <c r="C520" s="260"/>
      <c r="D520" s="261" t="s">
        <v>179</v>
      </c>
      <c r="E520" s="262" t="s">
        <v>1</v>
      </c>
      <c r="F520" s="263" t="s">
        <v>617</v>
      </c>
      <c r="G520" s="260"/>
      <c r="H520" s="262" t="s">
        <v>1</v>
      </c>
      <c r="I520" s="264"/>
      <c r="J520" s="260"/>
      <c r="K520" s="260"/>
      <c r="L520" s="265"/>
      <c r="M520" s="266"/>
      <c r="N520" s="267"/>
      <c r="O520" s="267"/>
      <c r="P520" s="267"/>
      <c r="Q520" s="267"/>
      <c r="R520" s="267"/>
      <c r="S520" s="267"/>
      <c r="T520" s="26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9" t="s">
        <v>179</v>
      </c>
      <c r="AU520" s="269" t="s">
        <v>95</v>
      </c>
      <c r="AV520" s="13" t="s">
        <v>89</v>
      </c>
      <c r="AW520" s="13" t="s">
        <v>35</v>
      </c>
      <c r="AX520" s="13" t="s">
        <v>82</v>
      </c>
      <c r="AY520" s="269" t="s">
        <v>169</v>
      </c>
    </row>
    <row r="521" spans="1:51" s="13" customFormat="1" ht="12">
      <c r="A521" s="13"/>
      <c r="B521" s="259"/>
      <c r="C521" s="260"/>
      <c r="D521" s="261" t="s">
        <v>179</v>
      </c>
      <c r="E521" s="262" t="s">
        <v>1</v>
      </c>
      <c r="F521" s="263" t="s">
        <v>618</v>
      </c>
      <c r="G521" s="260"/>
      <c r="H521" s="262" t="s">
        <v>1</v>
      </c>
      <c r="I521" s="264"/>
      <c r="J521" s="260"/>
      <c r="K521" s="260"/>
      <c r="L521" s="265"/>
      <c r="M521" s="266"/>
      <c r="N521" s="267"/>
      <c r="O521" s="267"/>
      <c r="P521" s="267"/>
      <c r="Q521" s="267"/>
      <c r="R521" s="267"/>
      <c r="S521" s="267"/>
      <c r="T521" s="26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9" t="s">
        <v>179</v>
      </c>
      <c r="AU521" s="269" t="s">
        <v>95</v>
      </c>
      <c r="AV521" s="13" t="s">
        <v>89</v>
      </c>
      <c r="AW521" s="13" t="s">
        <v>35</v>
      </c>
      <c r="AX521" s="13" t="s">
        <v>82</v>
      </c>
      <c r="AY521" s="269" t="s">
        <v>169</v>
      </c>
    </row>
    <row r="522" spans="1:51" s="14" customFormat="1" ht="12">
      <c r="A522" s="14"/>
      <c r="B522" s="270"/>
      <c r="C522" s="271"/>
      <c r="D522" s="261" t="s">
        <v>179</v>
      </c>
      <c r="E522" s="272" t="s">
        <v>1</v>
      </c>
      <c r="F522" s="273" t="s">
        <v>506</v>
      </c>
      <c r="G522" s="271"/>
      <c r="H522" s="274">
        <v>303</v>
      </c>
      <c r="I522" s="275"/>
      <c r="J522" s="271"/>
      <c r="K522" s="271"/>
      <c r="L522" s="276"/>
      <c r="M522" s="277"/>
      <c r="N522" s="278"/>
      <c r="O522" s="278"/>
      <c r="P522" s="278"/>
      <c r="Q522" s="278"/>
      <c r="R522" s="278"/>
      <c r="S522" s="278"/>
      <c r="T522" s="279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80" t="s">
        <v>179</v>
      </c>
      <c r="AU522" s="280" t="s">
        <v>95</v>
      </c>
      <c r="AV522" s="14" t="s">
        <v>95</v>
      </c>
      <c r="AW522" s="14" t="s">
        <v>35</v>
      </c>
      <c r="AX522" s="14" t="s">
        <v>82</v>
      </c>
      <c r="AY522" s="280" t="s">
        <v>169</v>
      </c>
    </row>
    <row r="523" spans="1:51" s="14" customFormat="1" ht="12">
      <c r="A523" s="14"/>
      <c r="B523" s="270"/>
      <c r="C523" s="271"/>
      <c r="D523" s="261" t="s">
        <v>179</v>
      </c>
      <c r="E523" s="272" t="s">
        <v>1</v>
      </c>
      <c r="F523" s="273" t="s">
        <v>619</v>
      </c>
      <c r="G523" s="271"/>
      <c r="H523" s="274">
        <v>-31.6</v>
      </c>
      <c r="I523" s="275"/>
      <c r="J523" s="271"/>
      <c r="K523" s="271"/>
      <c r="L523" s="276"/>
      <c r="M523" s="277"/>
      <c r="N523" s="278"/>
      <c r="O523" s="278"/>
      <c r="P523" s="278"/>
      <c r="Q523" s="278"/>
      <c r="R523" s="278"/>
      <c r="S523" s="278"/>
      <c r="T523" s="27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80" t="s">
        <v>179</v>
      </c>
      <c r="AU523" s="280" t="s">
        <v>95</v>
      </c>
      <c r="AV523" s="14" t="s">
        <v>95</v>
      </c>
      <c r="AW523" s="14" t="s">
        <v>35</v>
      </c>
      <c r="AX523" s="14" t="s">
        <v>82</v>
      </c>
      <c r="AY523" s="280" t="s">
        <v>169</v>
      </c>
    </row>
    <row r="524" spans="1:51" s="15" customFormat="1" ht="12">
      <c r="A524" s="15"/>
      <c r="B524" s="281"/>
      <c r="C524" s="282"/>
      <c r="D524" s="261" t="s">
        <v>179</v>
      </c>
      <c r="E524" s="283" t="s">
        <v>1</v>
      </c>
      <c r="F524" s="284" t="s">
        <v>183</v>
      </c>
      <c r="G524" s="282"/>
      <c r="H524" s="285">
        <v>271.4</v>
      </c>
      <c r="I524" s="286"/>
      <c r="J524" s="282"/>
      <c r="K524" s="282"/>
      <c r="L524" s="287"/>
      <c r="M524" s="288"/>
      <c r="N524" s="289"/>
      <c r="O524" s="289"/>
      <c r="P524" s="289"/>
      <c r="Q524" s="289"/>
      <c r="R524" s="289"/>
      <c r="S524" s="289"/>
      <c r="T524" s="290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91" t="s">
        <v>179</v>
      </c>
      <c r="AU524" s="291" t="s">
        <v>95</v>
      </c>
      <c r="AV524" s="15" t="s">
        <v>177</v>
      </c>
      <c r="AW524" s="15" t="s">
        <v>35</v>
      </c>
      <c r="AX524" s="15" t="s">
        <v>89</v>
      </c>
      <c r="AY524" s="291" t="s">
        <v>169</v>
      </c>
    </row>
    <row r="525" spans="1:65" s="2" customFormat="1" ht="33" customHeight="1">
      <c r="A525" s="39"/>
      <c r="B525" s="40"/>
      <c r="C525" s="246" t="s">
        <v>620</v>
      </c>
      <c r="D525" s="246" t="s">
        <v>172</v>
      </c>
      <c r="E525" s="247" t="s">
        <v>621</v>
      </c>
      <c r="F525" s="248" t="s">
        <v>622</v>
      </c>
      <c r="G525" s="249" t="s">
        <v>337</v>
      </c>
      <c r="H525" s="250">
        <v>4.16</v>
      </c>
      <c r="I525" s="251"/>
      <c r="J525" s="252">
        <f>ROUND(I525*H525,2)</f>
        <v>0</v>
      </c>
      <c r="K525" s="248" t="s">
        <v>176</v>
      </c>
      <c r="L525" s="45"/>
      <c r="M525" s="253" t="s">
        <v>1</v>
      </c>
      <c r="N525" s="254" t="s">
        <v>48</v>
      </c>
      <c r="O525" s="92"/>
      <c r="P525" s="255">
        <f>O525*H525</f>
        <v>0</v>
      </c>
      <c r="Q525" s="255">
        <v>0.00438</v>
      </c>
      <c r="R525" s="255">
        <f>Q525*H525</f>
        <v>0.018220800000000002</v>
      </c>
      <c r="S525" s="255">
        <v>0</v>
      </c>
      <c r="T525" s="256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57" t="s">
        <v>177</v>
      </c>
      <c r="AT525" s="257" t="s">
        <v>172</v>
      </c>
      <c r="AU525" s="257" t="s">
        <v>95</v>
      </c>
      <c r="AY525" s="18" t="s">
        <v>169</v>
      </c>
      <c r="BE525" s="258">
        <f>IF(N525="základní",J525,0)</f>
        <v>0</v>
      </c>
      <c r="BF525" s="258">
        <f>IF(N525="snížená",J525,0)</f>
        <v>0</v>
      </c>
      <c r="BG525" s="258">
        <f>IF(N525="zákl. přenesená",J525,0)</f>
        <v>0</v>
      </c>
      <c r="BH525" s="258">
        <f>IF(N525="sníž. přenesená",J525,0)</f>
        <v>0</v>
      </c>
      <c r="BI525" s="258">
        <f>IF(N525="nulová",J525,0)</f>
        <v>0</v>
      </c>
      <c r="BJ525" s="18" t="s">
        <v>95</v>
      </c>
      <c r="BK525" s="258">
        <f>ROUND(I525*H525,2)</f>
        <v>0</v>
      </c>
      <c r="BL525" s="18" t="s">
        <v>177</v>
      </c>
      <c r="BM525" s="257" t="s">
        <v>623</v>
      </c>
    </row>
    <row r="526" spans="1:51" s="13" customFormat="1" ht="12">
      <c r="A526" s="13"/>
      <c r="B526" s="259"/>
      <c r="C526" s="260"/>
      <c r="D526" s="261" t="s">
        <v>179</v>
      </c>
      <c r="E526" s="262" t="s">
        <v>1</v>
      </c>
      <c r="F526" s="263" t="s">
        <v>180</v>
      </c>
      <c r="G526" s="260"/>
      <c r="H526" s="262" t="s">
        <v>1</v>
      </c>
      <c r="I526" s="264"/>
      <c r="J526" s="260"/>
      <c r="K526" s="260"/>
      <c r="L526" s="265"/>
      <c r="M526" s="266"/>
      <c r="N526" s="267"/>
      <c r="O526" s="267"/>
      <c r="P526" s="267"/>
      <c r="Q526" s="267"/>
      <c r="R526" s="267"/>
      <c r="S526" s="267"/>
      <c r="T526" s="26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9" t="s">
        <v>179</v>
      </c>
      <c r="AU526" s="269" t="s">
        <v>95</v>
      </c>
      <c r="AV526" s="13" t="s">
        <v>89</v>
      </c>
      <c r="AW526" s="13" t="s">
        <v>35</v>
      </c>
      <c r="AX526" s="13" t="s">
        <v>82</v>
      </c>
      <c r="AY526" s="269" t="s">
        <v>169</v>
      </c>
    </row>
    <row r="527" spans="1:51" s="13" customFormat="1" ht="12">
      <c r="A527" s="13"/>
      <c r="B527" s="259"/>
      <c r="C527" s="260"/>
      <c r="D527" s="261" t="s">
        <v>179</v>
      </c>
      <c r="E527" s="262" t="s">
        <v>1</v>
      </c>
      <c r="F527" s="263" t="s">
        <v>624</v>
      </c>
      <c r="G527" s="260"/>
      <c r="H527" s="262" t="s">
        <v>1</v>
      </c>
      <c r="I527" s="264"/>
      <c r="J527" s="260"/>
      <c r="K527" s="260"/>
      <c r="L527" s="265"/>
      <c r="M527" s="266"/>
      <c r="N527" s="267"/>
      <c r="O527" s="267"/>
      <c r="P527" s="267"/>
      <c r="Q527" s="267"/>
      <c r="R527" s="267"/>
      <c r="S527" s="267"/>
      <c r="T527" s="26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9" t="s">
        <v>179</v>
      </c>
      <c r="AU527" s="269" t="s">
        <v>95</v>
      </c>
      <c r="AV527" s="13" t="s">
        <v>89</v>
      </c>
      <c r="AW527" s="13" t="s">
        <v>35</v>
      </c>
      <c r="AX527" s="13" t="s">
        <v>82</v>
      </c>
      <c r="AY527" s="269" t="s">
        <v>169</v>
      </c>
    </row>
    <row r="528" spans="1:51" s="14" customFormat="1" ht="12">
      <c r="A528" s="14"/>
      <c r="B528" s="270"/>
      <c r="C528" s="271"/>
      <c r="D528" s="261" t="s">
        <v>179</v>
      </c>
      <c r="E528" s="272" t="s">
        <v>1</v>
      </c>
      <c r="F528" s="273" t="s">
        <v>483</v>
      </c>
      <c r="G528" s="271"/>
      <c r="H528" s="274">
        <v>4.16</v>
      </c>
      <c r="I528" s="275"/>
      <c r="J528" s="271"/>
      <c r="K528" s="271"/>
      <c r="L528" s="276"/>
      <c r="M528" s="277"/>
      <c r="N528" s="278"/>
      <c r="O528" s="278"/>
      <c r="P528" s="278"/>
      <c r="Q528" s="278"/>
      <c r="R528" s="278"/>
      <c r="S528" s="278"/>
      <c r="T528" s="279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80" t="s">
        <v>179</v>
      </c>
      <c r="AU528" s="280" t="s">
        <v>95</v>
      </c>
      <c r="AV528" s="14" t="s">
        <v>95</v>
      </c>
      <c r="AW528" s="14" t="s">
        <v>35</v>
      </c>
      <c r="AX528" s="14" t="s">
        <v>82</v>
      </c>
      <c r="AY528" s="280" t="s">
        <v>169</v>
      </c>
    </row>
    <row r="529" spans="1:51" s="15" customFormat="1" ht="12">
      <c r="A529" s="15"/>
      <c r="B529" s="281"/>
      <c r="C529" s="282"/>
      <c r="D529" s="261" t="s">
        <v>179</v>
      </c>
      <c r="E529" s="283" t="s">
        <v>1</v>
      </c>
      <c r="F529" s="284" t="s">
        <v>183</v>
      </c>
      <c r="G529" s="282"/>
      <c r="H529" s="285">
        <v>4.16</v>
      </c>
      <c r="I529" s="286"/>
      <c r="J529" s="282"/>
      <c r="K529" s="282"/>
      <c r="L529" s="287"/>
      <c r="M529" s="288"/>
      <c r="N529" s="289"/>
      <c r="O529" s="289"/>
      <c r="P529" s="289"/>
      <c r="Q529" s="289"/>
      <c r="R529" s="289"/>
      <c r="S529" s="289"/>
      <c r="T529" s="290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91" t="s">
        <v>179</v>
      </c>
      <c r="AU529" s="291" t="s">
        <v>95</v>
      </c>
      <c r="AV529" s="15" t="s">
        <v>177</v>
      </c>
      <c r="AW529" s="15" t="s">
        <v>35</v>
      </c>
      <c r="AX529" s="15" t="s">
        <v>89</v>
      </c>
      <c r="AY529" s="291" t="s">
        <v>169</v>
      </c>
    </row>
    <row r="530" spans="1:65" s="2" customFormat="1" ht="44.25" customHeight="1">
      <c r="A530" s="39"/>
      <c r="B530" s="40"/>
      <c r="C530" s="246" t="s">
        <v>625</v>
      </c>
      <c r="D530" s="246" t="s">
        <v>172</v>
      </c>
      <c r="E530" s="247" t="s">
        <v>626</v>
      </c>
      <c r="F530" s="248" t="s">
        <v>627</v>
      </c>
      <c r="G530" s="249" t="s">
        <v>337</v>
      </c>
      <c r="H530" s="250">
        <v>183.72</v>
      </c>
      <c r="I530" s="251"/>
      <c r="J530" s="252">
        <f>ROUND(I530*H530,2)</f>
        <v>0</v>
      </c>
      <c r="K530" s="248" t="s">
        <v>176</v>
      </c>
      <c r="L530" s="45"/>
      <c r="M530" s="253" t="s">
        <v>1</v>
      </c>
      <c r="N530" s="254" t="s">
        <v>48</v>
      </c>
      <c r="O530" s="92"/>
      <c r="P530" s="255">
        <f>O530*H530</f>
        <v>0</v>
      </c>
      <c r="Q530" s="255">
        <v>0.01838</v>
      </c>
      <c r="R530" s="255">
        <f>Q530*H530</f>
        <v>3.3767736</v>
      </c>
      <c r="S530" s="255">
        <v>0</v>
      </c>
      <c r="T530" s="256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57" t="s">
        <v>177</v>
      </c>
      <c r="AT530" s="257" t="s">
        <v>172</v>
      </c>
      <c r="AU530" s="257" t="s">
        <v>95</v>
      </c>
      <c r="AY530" s="18" t="s">
        <v>169</v>
      </c>
      <c r="BE530" s="258">
        <f>IF(N530="základní",J530,0)</f>
        <v>0</v>
      </c>
      <c r="BF530" s="258">
        <f>IF(N530="snížená",J530,0)</f>
        <v>0</v>
      </c>
      <c r="BG530" s="258">
        <f>IF(N530="zákl. přenesená",J530,0)</f>
        <v>0</v>
      </c>
      <c r="BH530" s="258">
        <f>IF(N530="sníž. přenesená",J530,0)</f>
        <v>0</v>
      </c>
      <c r="BI530" s="258">
        <f>IF(N530="nulová",J530,0)</f>
        <v>0</v>
      </c>
      <c r="BJ530" s="18" t="s">
        <v>95</v>
      </c>
      <c r="BK530" s="258">
        <f>ROUND(I530*H530,2)</f>
        <v>0</v>
      </c>
      <c r="BL530" s="18" t="s">
        <v>177</v>
      </c>
      <c r="BM530" s="257" t="s">
        <v>628</v>
      </c>
    </row>
    <row r="531" spans="1:51" s="13" customFormat="1" ht="12">
      <c r="A531" s="13"/>
      <c r="B531" s="259"/>
      <c r="C531" s="260"/>
      <c r="D531" s="261" t="s">
        <v>179</v>
      </c>
      <c r="E531" s="262" t="s">
        <v>1</v>
      </c>
      <c r="F531" s="263" t="s">
        <v>180</v>
      </c>
      <c r="G531" s="260"/>
      <c r="H531" s="262" t="s">
        <v>1</v>
      </c>
      <c r="I531" s="264"/>
      <c r="J531" s="260"/>
      <c r="K531" s="260"/>
      <c r="L531" s="265"/>
      <c r="M531" s="266"/>
      <c r="N531" s="267"/>
      <c r="O531" s="267"/>
      <c r="P531" s="267"/>
      <c r="Q531" s="267"/>
      <c r="R531" s="267"/>
      <c r="S531" s="267"/>
      <c r="T531" s="26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9" t="s">
        <v>179</v>
      </c>
      <c r="AU531" s="269" t="s">
        <v>95</v>
      </c>
      <c r="AV531" s="13" t="s">
        <v>89</v>
      </c>
      <c r="AW531" s="13" t="s">
        <v>35</v>
      </c>
      <c r="AX531" s="13" t="s">
        <v>82</v>
      </c>
      <c r="AY531" s="269" t="s">
        <v>169</v>
      </c>
    </row>
    <row r="532" spans="1:51" s="13" customFormat="1" ht="12">
      <c r="A532" s="13"/>
      <c r="B532" s="259"/>
      <c r="C532" s="260"/>
      <c r="D532" s="261" t="s">
        <v>179</v>
      </c>
      <c r="E532" s="262" t="s">
        <v>1</v>
      </c>
      <c r="F532" s="263" t="s">
        <v>629</v>
      </c>
      <c r="G532" s="260"/>
      <c r="H532" s="262" t="s">
        <v>1</v>
      </c>
      <c r="I532" s="264"/>
      <c r="J532" s="260"/>
      <c r="K532" s="260"/>
      <c r="L532" s="265"/>
      <c r="M532" s="266"/>
      <c r="N532" s="267"/>
      <c r="O532" s="267"/>
      <c r="P532" s="267"/>
      <c r="Q532" s="267"/>
      <c r="R532" s="267"/>
      <c r="S532" s="267"/>
      <c r="T532" s="26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9" t="s">
        <v>179</v>
      </c>
      <c r="AU532" s="269" t="s">
        <v>95</v>
      </c>
      <c r="AV532" s="13" t="s">
        <v>89</v>
      </c>
      <c r="AW532" s="13" t="s">
        <v>35</v>
      </c>
      <c r="AX532" s="13" t="s">
        <v>82</v>
      </c>
      <c r="AY532" s="269" t="s">
        <v>169</v>
      </c>
    </row>
    <row r="533" spans="1:51" s="13" customFormat="1" ht="12">
      <c r="A533" s="13"/>
      <c r="B533" s="259"/>
      <c r="C533" s="260"/>
      <c r="D533" s="261" t="s">
        <v>179</v>
      </c>
      <c r="E533" s="262" t="s">
        <v>1</v>
      </c>
      <c r="F533" s="263" t="s">
        <v>630</v>
      </c>
      <c r="G533" s="260"/>
      <c r="H533" s="262" t="s">
        <v>1</v>
      </c>
      <c r="I533" s="264"/>
      <c r="J533" s="260"/>
      <c r="K533" s="260"/>
      <c r="L533" s="265"/>
      <c r="M533" s="266"/>
      <c r="N533" s="267"/>
      <c r="O533" s="267"/>
      <c r="P533" s="267"/>
      <c r="Q533" s="267"/>
      <c r="R533" s="267"/>
      <c r="S533" s="267"/>
      <c r="T533" s="26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9" t="s">
        <v>179</v>
      </c>
      <c r="AU533" s="269" t="s">
        <v>95</v>
      </c>
      <c r="AV533" s="13" t="s">
        <v>89</v>
      </c>
      <c r="AW533" s="13" t="s">
        <v>35</v>
      </c>
      <c r="AX533" s="13" t="s">
        <v>82</v>
      </c>
      <c r="AY533" s="269" t="s">
        <v>169</v>
      </c>
    </row>
    <row r="534" spans="1:51" s="14" customFormat="1" ht="12">
      <c r="A534" s="14"/>
      <c r="B534" s="270"/>
      <c r="C534" s="271"/>
      <c r="D534" s="261" t="s">
        <v>179</v>
      </c>
      <c r="E534" s="272" t="s">
        <v>1</v>
      </c>
      <c r="F534" s="273" t="s">
        <v>631</v>
      </c>
      <c r="G534" s="271"/>
      <c r="H534" s="274">
        <v>183.72</v>
      </c>
      <c r="I534" s="275"/>
      <c r="J534" s="271"/>
      <c r="K534" s="271"/>
      <c r="L534" s="276"/>
      <c r="M534" s="277"/>
      <c r="N534" s="278"/>
      <c r="O534" s="278"/>
      <c r="P534" s="278"/>
      <c r="Q534" s="278"/>
      <c r="R534" s="278"/>
      <c r="S534" s="278"/>
      <c r="T534" s="279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80" t="s">
        <v>179</v>
      </c>
      <c r="AU534" s="280" t="s">
        <v>95</v>
      </c>
      <c r="AV534" s="14" t="s">
        <v>95</v>
      </c>
      <c r="AW534" s="14" t="s">
        <v>35</v>
      </c>
      <c r="AX534" s="14" t="s">
        <v>82</v>
      </c>
      <c r="AY534" s="280" t="s">
        <v>169</v>
      </c>
    </row>
    <row r="535" spans="1:51" s="15" customFormat="1" ht="12">
      <c r="A535" s="15"/>
      <c r="B535" s="281"/>
      <c r="C535" s="282"/>
      <c r="D535" s="261" t="s">
        <v>179</v>
      </c>
      <c r="E535" s="283" t="s">
        <v>1</v>
      </c>
      <c r="F535" s="284" t="s">
        <v>183</v>
      </c>
      <c r="G535" s="282"/>
      <c r="H535" s="285">
        <v>183.72</v>
      </c>
      <c r="I535" s="286"/>
      <c r="J535" s="282"/>
      <c r="K535" s="282"/>
      <c r="L535" s="287"/>
      <c r="M535" s="288"/>
      <c r="N535" s="289"/>
      <c r="O535" s="289"/>
      <c r="P535" s="289"/>
      <c r="Q535" s="289"/>
      <c r="R535" s="289"/>
      <c r="S535" s="289"/>
      <c r="T535" s="290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91" t="s">
        <v>179</v>
      </c>
      <c r="AU535" s="291" t="s">
        <v>95</v>
      </c>
      <c r="AV535" s="15" t="s">
        <v>177</v>
      </c>
      <c r="AW535" s="15" t="s">
        <v>35</v>
      </c>
      <c r="AX535" s="15" t="s">
        <v>89</v>
      </c>
      <c r="AY535" s="291" t="s">
        <v>169</v>
      </c>
    </row>
    <row r="536" spans="1:65" s="2" customFormat="1" ht="33" customHeight="1">
      <c r="A536" s="39"/>
      <c r="B536" s="40"/>
      <c r="C536" s="246" t="s">
        <v>632</v>
      </c>
      <c r="D536" s="246" t="s">
        <v>172</v>
      </c>
      <c r="E536" s="247" t="s">
        <v>633</v>
      </c>
      <c r="F536" s="248" t="s">
        <v>634</v>
      </c>
      <c r="G536" s="249" t="s">
        <v>337</v>
      </c>
      <c r="H536" s="250">
        <v>711.675</v>
      </c>
      <c r="I536" s="251"/>
      <c r="J536" s="252">
        <f>ROUND(I536*H536,2)</f>
        <v>0</v>
      </c>
      <c r="K536" s="248" t="s">
        <v>176</v>
      </c>
      <c r="L536" s="45"/>
      <c r="M536" s="253" t="s">
        <v>1</v>
      </c>
      <c r="N536" s="254" t="s">
        <v>48</v>
      </c>
      <c r="O536" s="92"/>
      <c r="P536" s="255">
        <f>O536*H536</f>
        <v>0</v>
      </c>
      <c r="Q536" s="255">
        <v>0.01838</v>
      </c>
      <c r="R536" s="255">
        <f>Q536*H536</f>
        <v>13.080586499999999</v>
      </c>
      <c r="S536" s="255">
        <v>0</v>
      </c>
      <c r="T536" s="256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57" t="s">
        <v>177</v>
      </c>
      <c r="AT536" s="257" t="s">
        <v>172</v>
      </c>
      <c r="AU536" s="257" t="s">
        <v>95</v>
      </c>
      <c r="AY536" s="18" t="s">
        <v>169</v>
      </c>
      <c r="BE536" s="258">
        <f>IF(N536="základní",J536,0)</f>
        <v>0</v>
      </c>
      <c r="BF536" s="258">
        <f>IF(N536="snížená",J536,0)</f>
        <v>0</v>
      </c>
      <c r="BG536" s="258">
        <f>IF(N536="zákl. přenesená",J536,0)</f>
        <v>0</v>
      </c>
      <c r="BH536" s="258">
        <f>IF(N536="sníž. přenesená",J536,0)</f>
        <v>0</v>
      </c>
      <c r="BI536" s="258">
        <f>IF(N536="nulová",J536,0)</f>
        <v>0</v>
      </c>
      <c r="BJ536" s="18" t="s">
        <v>95</v>
      </c>
      <c r="BK536" s="258">
        <f>ROUND(I536*H536,2)</f>
        <v>0</v>
      </c>
      <c r="BL536" s="18" t="s">
        <v>177</v>
      </c>
      <c r="BM536" s="257" t="s">
        <v>635</v>
      </c>
    </row>
    <row r="537" spans="1:51" s="13" customFormat="1" ht="12">
      <c r="A537" s="13"/>
      <c r="B537" s="259"/>
      <c r="C537" s="260"/>
      <c r="D537" s="261" t="s">
        <v>179</v>
      </c>
      <c r="E537" s="262" t="s">
        <v>1</v>
      </c>
      <c r="F537" s="263" t="s">
        <v>180</v>
      </c>
      <c r="G537" s="260"/>
      <c r="H537" s="262" t="s">
        <v>1</v>
      </c>
      <c r="I537" s="264"/>
      <c r="J537" s="260"/>
      <c r="K537" s="260"/>
      <c r="L537" s="265"/>
      <c r="M537" s="266"/>
      <c r="N537" s="267"/>
      <c r="O537" s="267"/>
      <c r="P537" s="267"/>
      <c r="Q537" s="267"/>
      <c r="R537" s="267"/>
      <c r="S537" s="267"/>
      <c r="T537" s="26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9" t="s">
        <v>179</v>
      </c>
      <c r="AU537" s="269" t="s">
        <v>95</v>
      </c>
      <c r="AV537" s="13" t="s">
        <v>89</v>
      </c>
      <c r="AW537" s="13" t="s">
        <v>35</v>
      </c>
      <c r="AX537" s="13" t="s">
        <v>82</v>
      </c>
      <c r="AY537" s="269" t="s">
        <v>169</v>
      </c>
    </row>
    <row r="538" spans="1:51" s="13" customFormat="1" ht="12">
      <c r="A538" s="13"/>
      <c r="B538" s="259"/>
      <c r="C538" s="260"/>
      <c r="D538" s="261" t="s">
        <v>179</v>
      </c>
      <c r="E538" s="262" t="s">
        <v>1</v>
      </c>
      <c r="F538" s="263" t="s">
        <v>636</v>
      </c>
      <c r="G538" s="260"/>
      <c r="H538" s="262" t="s">
        <v>1</v>
      </c>
      <c r="I538" s="264"/>
      <c r="J538" s="260"/>
      <c r="K538" s="260"/>
      <c r="L538" s="265"/>
      <c r="M538" s="266"/>
      <c r="N538" s="267"/>
      <c r="O538" s="267"/>
      <c r="P538" s="267"/>
      <c r="Q538" s="267"/>
      <c r="R538" s="267"/>
      <c r="S538" s="267"/>
      <c r="T538" s="26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9" t="s">
        <v>179</v>
      </c>
      <c r="AU538" s="269" t="s">
        <v>95</v>
      </c>
      <c r="AV538" s="13" t="s">
        <v>89</v>
      </c>
      <c r="AW538" s="13" t="s">
        <v>35</v>
      </c>
      <c r="AX538" s="13" t="s">
        <v>82</v>
      </c>
      <c r="AY538" s="269" t="s">
        <v>169</v>
      </c>
    </row>
    <row r="539" spans="1:51" s="13" customFormat="1" ht="12">
      <c r="A539" s="13"/>
      <c r="B539" s="259"/>
      <c r="C539" s="260"/>
      <c r="D539" s="261" t="s">
        <v>179</v>
      </c>
      <c r="E539" s="262" t="s">
        <v>1</v>
      </c>
      <c r="F539" s="263" t="s">
        <v>637</v>
      </c>
      <c r="G539" s="260"/>
      <c r="H539" s="262" t="s">
        <v>1</v>
      </c>
      <c r="I539" s="264"/>
      <c r="J539" s="260"/>
      <c r="K539" s="260"/>
      <c r="L539" s="265"/>
      <c r="M539" s="266"/>
      <c r="N539" s="267"/>
      <c r="O539" s="267"/>
      <c r="P539" s="267"/>
      <c r="Q539" s="267"/>
      <c r="R539" s="267"/>
      <c r="S539" s="267"/>
      <c r="T539" s="26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9" t="s">
        <v>179</v>
      </c>
      <c r="AU539" s="269" t="s">
        <v>95</v>
      </c>
      <c r="AV539" s="13" t="s">
        <v>89</v>
      </c>
      <c r="AW539" s="13" t="s">
        <v>35</v>
      </c>
      <c r="AX539" s="13" t="s">
        <v>82</v>
      </c>
      <c r="AY539" s="269" t="s">
        <v>169</v>
      </c>
    </row>
    <row r="540" spans="1:51" s="14" customFormat="1" ht="12">
      <c r="A540" s="14"/>
      <c r="B540" s="270"/>
      <c r="C540" s="271"/>
      <c r="D540" s="261" t="s">
        <v>179</v>
      </c>
      <c r="E540" s="272" t="s">
        <v>1</v>
      </c>
      <c r="F540" s="273" t="s">
        <v>638</v>
      </c>
      <c r="G540" s="271"/>
      <c r="H540" s="274">
        <v>203.985</v>
      </c>
      <c r="I540" s="275"/>
      <c r="J540" s="271"/>
      <c r="K540" s="271"/>
      <c r="L540" s="276"/>
      <c r="M540" s="277"/>
      <c r="N540" s="278"/>
      <c r="O540" s="278"/>
      <c r="P540" s="278"/>
      <c r="Q540" s="278"/>
      <c r="R540" s="278"/>
      <c r="S540" s="278"/>
      <c r="T540" s="279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80" t="s">
        <v>179</v>
      </c>
      <c r="AU540" s="280" t="s">
        <v>95</v>
      </c>
      <c r="AV540" s="14" t="s">
        <v>95</v>
      </c>
      <c r="AW540" s="14" t="s">
        <v>35</v>
      </c>
      <c r="AX540" s="14" t="s">
        <v>82</v>
      </c>
      <c r="AY540" s="280" t="s">
        <v>169</v>
      </c>
    </row>
    <row r="541" spans="1:51" s="14" customFormat="1" ht="12">
      <c r="A541" s="14"/>
      <c r="B541" s="270"/>
      <c r="C541" s="271"/>
      <c r="D541" s="261" t="s">
        <v>179</v>
      </c>
      <c r="E541" s="272" t="s">
        <v>1</v>
      </c>
      <c r="F541" s="273" t="s">
        <v>639</v>
      </c>
      <c r="G541" s="271"/>
      <c r="H541" s="274">
        <v>234.009</v>
      </c>
      <c r="I541" s="275"/>
      <c r="J541" s="271"/>
      <c r="K541" s="271"/>
      <c r="L541" s="276"/>
      <c r="M541" s="277"/>
      <c r="N541" s="278"/>
      <c r="O541" s="278"/>
      <c r="P541" s="278"/>
      <c r="Q541" s="278"/>
      <c r="R541" s="278"/>
      <c r="S541" s="278"/>
      <c r="T541" s="27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80" t="s">
        <v>179</v>
      </c>
      <c r="AU541" s="280" t="s">
        <v>95</v>
      </c>
      <c r="AV541" s="14" t="s">
        <v>95</v>
      </c>
      <c r="AW541" s="14" t="s">
        <v>35</v>
      </c>
      <c r="AX541" s="14" t="s">
        <v>82</v>
      </c>
      <c r="AY541" s="280" t="s">
        <v>169</v>
      </c>
    </row>
    <row r="542" spans="1:51" s="14" customFormat="1" ht="12">
      <c r="A542" s="14"/>
      <c r="B542" s="270"/>
      <c r="C542" s="271"/>
      <c r="D542" s="261" t="s">
        <v>179</v>
      </c>
      <c r="E542" s="272" t="s">
        <v>1</v>
      </c>
      <c r="F542" s="273" t="s">
        <v>640</v>
      </c>
      <c r="G542" s="271"/>
      <c r="H542" s="274">
        <v>59.724</v>
      </c>
      <c r="I542" s="275"/>
      <c r="J542" s="271"/>
      <c r="K542" s="271"/>
      <c r="L542" s="276"/>
      <c r="M542" s="277"/>
      <c r="N542" s="278"/>
      <c r="O542" s="278"/>
      <c r="P542" s="278"/>
      <c r="Q542" s="278"/>
      <c r="R542" s="278"/>
      <c r="S542" s="278"/>
      <c r="T542" s="279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80" t="s">
        <v>179</v>
      </c>
      <c r="AU542" s="280" t="s">
        <v>95</v>
      </c>
      <c r="AV542" s="14" t="s">
        <v>95</v>
      </c>
      <c r="AW542" s="14" t="s">
        <v>35</v>
      </c>
      <c r="AX542" s="14" t="s">
        <v>82</v>
      </c>
      <c r="AY542" s="280" t="s">
        <v>169</v>
      </c>
    </row>
    <row r="543" spans="1:51" s="14" customFormat="1" ht="12">
      <c r="A543" s="14"/>
      <c r="B543" s="270"/>
      <c r="C543" s="271"/>
      <c r="D543" s="261" t="s">
        <v>179</v>
      </c>
      <c r="E543" s="272" t="s">
        <v>1</v>
      </c>
      <c r="F543" s="273" t="s">
        <v>641</v>
      </c>
      <c r="G543" s="271"/>
      <c r="H543" s="274">
        <v>-46.566</v>
      </c>
      <c r="I543" s="275"/>
      <c r="J543" s="271"/>
      <c r="K543" s="271"/>
      <c r="L543" s="276"/>
      <c r="M543" s="277"/>
      <c r="N543" s="278"/>
      <c r="O543" s="278"/>
      <c r="P543" s="278"/>
      <c r="Q543" s="278"/>
      <c r="R543" s="278"/>
      <c r="S543" s="278"/>
      <c r="T543" s="279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80" t="s">
        <v>179</v>
      </c>
      <c r="AU543" s="280" t="s">
        <v>95</v>
      </c>
      <c r="AV543" s="14" t="s">
        <v>95</v>
      </c>
      <c r="AW543" s="14" t="s">
        <v>35</v>
      </c>
      <c r="AX543" s="14" t="s">
        <v>82</v>
      </c>
      <c r="AY543" s="280" t="s">
        <v>169</v>
      </c>
    </row>
    <row r="544" spans="1:51" s="14" customFormat="1" ht="12">
      <c r="A544" s="14"/>
      <c r="B544" s="270"/>
      <c r="C544" s="271"/>
      <c r="D544" s="261" t="s">
        <v>179</v>
      </c>
      <c r="E544" s="272" t="s">
        <v>1</v>
      </c>
      <c r="F544" s="273" t="s">
        <v>642</v>
      </c>
      <c r="G544" s="271"/>
      <c r="H544" s="274">
        <v>-7.761</v>
      </c>
      <c r="I544" s="275"/>
      <c r="J544" s="271"/>
      <c r="K544" s="271"/>
      <c r="L544" s="276"/>
      <c r="M544" s="277"/>
      <c r="N544" s="278"/>
      <c r="O544" s="278"/>
      <c r="P544" s="278"/>
      <c r="Q544" s="278"/>
      <c r="R544" s="278"/>
      <c r="S544" s="278"/>
      <c r="T544" s="279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80" t="s">
        <v>179</v>
      </c>
      <c r="AU544" s="280" t="s">
        <v>95</v>
      </c>
      <c r="AV544" s="14" t="s">
        <v>95</v>
      </c>
      <c r="AW544" s="14" t="s">
        <v>35</v>
      </c>
      <c r="AX544" s="14" t="s">
        <v>82</v>
      </c>
      <c r="AY544" s="280" t="s">
        <v>169</v>
      </c>
    </row>
    <row r="545" spans="1:51" s="13" customFormat="1" ht="12">
      <c r="A545" s="13"/>
      <c r="B545" s="259"/>
      <c r="C545" s="260"/>
      <c r="D545" s="261" t="s">
        <v>179</v>
      </c>
      <c r="E545" s="262" t="s">
        <v>1</v>
      </c>
      <c r="F545" s="263" t="s">
        <v>643</v>
      </c>
      <c r="G545" s="260"/>
      <c r="H545" s="262" t="s">
        <v>1</v>
      </c>
      <c r="I545" s="264"/>
      <c r="J545" s="260"/>
      <c r="K545" s="260"/>
      <c r="L545" s="265"/>
      <c r="M545" s="266"/>
      <c r="N545" s="267"/>
      <c r="O545" s="267"/>
      <c r="P545" s="267"/>
      <c r="Q545" s="267"/>
      <c r="R545" s="267"/>
      <c r="S545" s="267"/>
      <c r="T545" s="26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9" t="s">
        <v>179</v>
      </c>
      <c r="AU545" s="269" t="s">
        <v>95</v>
      </c>
      <c r="AV545" s="13" t="s">
        <v>89</v>
      </c>
      <c r="AW545" s="13" t="s">
        <v>35</v>
      </c>
      <c r="AX545" s="13" t="s">
        <v>82</v>
      </c>
      <c r="AY545" s="269" t="s">
        <v>169</v>
      </c>
    </row>
    <row r="546" spans="1:51" s="14" customFormat="1" ht="12">
      <c r="A546" s="14"/>
      <c r="B546" s="270"/>
      <c r="C546" s="271"/>
      <c r="D546" s="261" t="s">
        <v>179</v>
      </c>
      <c r="E546" s="272" t="s">
        <v>1</v>
      </c>
      <c r="F546" s="273" t="s">
        <v>644</v>
      </c>
      <c r="G546" s="271"/>
      <c r="H546" s="274">
        <v>280</v>
      </c>
      <c r="I546" s="275"/>
      <c r="J546" s="271"/>
      <c r="K546" s="271"/>
      <c r="L546" s="276"/>
      <c r="M546" s="277"/>
      <c r="N546" s="278"/>
      <c r="O546" s="278"/>
      <c r="P546" s="278"/>
      <c r="Q546" s="278"/>
      <c r="R546" s="278"/>
      <c r="S546" s="278"/>
      <c r="T546" s="279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80" t="s">
        <v>179</v>
      </c>
      <c r="AU546" s="280" t="s">
        <v>95</v>
      </c>
      <c r="AV546" s="14" t="s">
        <v>95</v>
      </c>
      <c r="AW546" s="14" t="s">
        <v>35</v>
      </c>
      <c r="AX546" s="14" t="s">
        <v>82</v>
      </c>
      <c r="AY546" s="280" t="s">
        <v>169</v>
      </c>
    </row>
    <row r="547" spans="1:51" s="14" customFormat="1" ht="12">
      <c r="A547" s="14"/>
      <c r="B547" s="270"/>
      <c r="C547" s="271"/>
      <c r="D547" s="261" t="s">
        <v>179</v>
      </c>
      <c r="E547" s="272" t="s">
        <v>1</v>
      </c>
      <c r="F547" s="273" t="s">
        <v>645</v>
      </c>
      <c r="G547" s="271"/>
      <c r="H547" s="274">
        <v>-11.716</v>
      </c>
      <c r="I547" s="275"/>
      <c r="J547" s="271"/>
      <c r="K547" s="271"/>
      <c r="L547" s="276"/>
      <c r="M547" s="277"/>
      <c r="N547" s="278"/>
      <c r="O547" s="278"/>
      <c r="P547" s="278"/>
      <c r="Q547" s="278"/>
      <c r="R547" s="278"/>
      <c r="S547" s="278"/>
      <c r="T547" s="279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80" t="s">
        <v>179</v>
      </c>
      <c r="AU547" s="280" t="s">
        <v>95</v>
      </c>
      <c r="AV547" s="14" t="s">
        <v>95</v>
      </c>
      <c r="AW547" s="14" t="s">
        <v>35</v>
      </c>
      <c r="AX547" s="14" t="s">
        <v>82</v>
      </c>
      <c r="AY547" s="280" t="s">
        <v>169</v>
      </c>
    </row>
    <row r="548" spans="1:51" s="15" customFormat="1" ht="12">
      <c r="A548" s="15"/>
      <c r="B548" s="281"/>
      <c r="C548" s="282"/>
      <c r="D548" s="261" t="s">
        <v>179</v>
      </c>
      <c r="E548" s="283" t="s">
        <v>1</v>
      </c>
      <c r="F548" s="284" t="s">
        <v>183</v>
      </c>
      <c r="G548" s="282"/>
      <c r="H548" s="285">
        <v>711.675</v>
      </c>
      <c r="I548" s="286"/>
      <c r="J548" s="282"/>
      <c r="K548" s="282"/>
      <c r="L548" s="287"/>
      <c r="M548" s="288"/>
      <c r="N548" s="289"/>
      <c r="O548" s="289"/>
      <c r="P548" s="289"/>
      <c r="Q548" s="289"/>
      <c r="R548" s="289"/>
      <c r="S548" s="289"/>
      <c r="T548" s="290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91" t="s">
        <v>179</v>
      </c>
      <c r="AU548" s="291" t="s">
        <v>95</v>
      </c>
      <c r="AV548" s="15" t="s">
        <v>177</v>
      </c>
      <c r="AW548" s="15" t="s">
        <v>35</v>
      </c>
      <c r="AX548" s="15" t="s">
        <v>89</v>
      </c>
      <c r="AY548" s="291" t="s">
        <v>169</v>
      </c>
    </row>
    <row r="549" spans="1:65" s="2" customFormat="1" ht="33" customHeight="1">
      <c r="A549" s="39"/>
      <c r="B549" s="40"/>
      <c r="C549" s="246" t="s">
        <v>646</v>
      </c>
      <c r="D549" s="246" t="s">
        <v>172</v>
      </c>
      <c r="E549" s="247" t="s">
        <v>647</v>
      </c>
      <c r="F549" s="248" t="s">
        <v>648</v>
      </c>
      <c r="G549" s="249" t="s">
        <v>337</v>
      </c>
      <c r="H549" s="250">
        <v>271.4</v>
      </c>
      <c r="I549" s="251"/>
      <c r="J549" s="252">
        <f>ROUND(I549*H549,2)</f>
        <v>0</v>
      </c>
      <c r="K549" s="248" t="s">
        <v>176</v>
      </c>
      <c r="L549" s="45"/>
      <c r="M549" s="253" t="s">
        <v>1</v>
      </c>
      <c r="N549" s="254" t="s">
        <v>48</v>
      </c>
      <c r="O549" s="92"/>
      <c r="P549" s="255">
        <f>O549*H549</f>
        <v>0</v>
      </c>
      <c r="Q549" s="255">
        <v>0.0154</v>
      </c>
      <c r="R549" s="255">
        <f>Q549*H549</f>
        <v>4.1795599999999995</v>
      </c>
      <c r="S549" s="255">
        <v>0</v>
      </c>
      <c r="T549" s="256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57" t="s">
        <v>177</v>
      </c>
      <c r="AT549" s="257" t="s">
        <v>172</v>
      </c>
      <c r="AU549" s="257" t="s">
        <v>95</v>
      </c>
      <c r="AY549" s="18" t="s">
        <v>169</v>
      </c>
      <c r="BE549" s="258">
        <f>IF(N549="základní",J549,0)</f>
        <v>0</v>
      </c>
      <c r="BF549" s="258">
        <f>IF(N549="snížená",J549,0)</f>
        <v>0</v>
      </c>
      <c r="BG549" s="258">
        <f>IF(N549="zákl. přenesená",J549,0)</f>
        <v>0</v>
      </c>
      <c r="BH549" s="258">
        <f>IF(N549="sníž. přenesená",J549,0)</f>
        <v>0</v>
      </c>
      <c r="BI549" s="258">
        <f>IF(N549="nulová",J549,0)</f>
        <v>0</v>
      </c>
      <c r="BJ549" s="18" t="s">
        <v>95</v>
      </c>
      <c r="BK549" s="258">
        <f>ROUND(I549*H549,2)</f>
        <v>0</v>
      </c>
      <c r="BL549" s="18" t="s">
        <v>177</v>
      </c>
      <c r="BM549" s="257" t="s">
        <v>649</v>
      </c>
    </row>
    <row r="550" spans="1:51" s="13" customFormat="1" ht="12">
      <c r="A550" s="13"/>
      <c r="B550" s="259"/>
      <c r="C550" s="260"/>
      <c r="D550" s="261" t="s">
        <v>179</v>
      </c>
      <c r="E550" s="262" t="s">
        <v>1</v>
      </c>
      <c r="F550" s="263" t="s">
        <v>180</v>
      </c>
      <c r="G550" s="260"/>
      <c r="H550" s="262" t="s">
        <v>1</v>
      </c>
      <c r="I550" s="264"/>
      <c r="J550" s="260"/>
      <c r="K550" s="260"/>
      <c r="L550" s="265"/>
      <c r="M550" s="266"/>
      <c r="N550" s="267"/>
      <c r="O550" s="267"/>
      <c r="P550" s="267"/>
      <c r="Q550" s="267"/>
      <c r="R550" s="267"/>
      <c r="S550" s="267"/>
      <c r="T550" s="26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9" t="s">
        <v>179</v>
      </c>
      <c r="AU550" s="269" t="s">
        <v>95</v>
      </c>
      <c r="AV550" s="13" t="s">
        <v>89</v>
      </c>
      <c r="AW550" s="13" t="s">
        <v>35</v>
      </c>
      <c r="AX550" s="13" t="s">
        <v>82</v>
      </c>
      <c r="AY550" s="269" t="s">
        <v>169</v>
      </c>
    </row>
    <row r="551" spans="1:51" s="13" customFormat="1" ht="12">
      <c r="A551" s="13"/>
      <c r="B551" s="259"/>
      <c r="C551" s="260"/>
      <c r="D551" s="261" t="s">
        <v>179</v>
      </c>
      <c r="E551" s="262" t="s">
        <v>1</v>
      </c>
      <c r="F551" s="263" t="s">
        <v>650</v>
      </c>
      <c r="G551" s="260"/>
      <c r="H551" s="262" t="s">
        <v>1</v>
      </c>
      <c r="I551" s="264"/>
      <c r="J551" s="260"/>
      <c r="K551" s="260"/>
      <c r="L551" s="265"/>
      <c r="M551" s="266"/>
      <c r="N551" s="267"/>
      <c r="O551" s="267"/>
      <c r="P551" s="267"/>
      <c r="Q551" s="267"/>
      <c r="R551" s="267"/>
      <c r="S551" s="267"/>
      <c r="T551" s="26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9" t="s">
        <v>179</v>
      </c>
      <c r="AU551" s="269" t="s">
        <v>95</v>
      </c>
      <c r="AV551" s="13" t="s">
        <v>89</v>
      </c>
      <c r="AW551" s="13" t="s">
        <v>35</v>
      </c>
      <c r="AX551" s="13" t="s">
        <v>82</v>
      </c>
      <c r="AY551" s="269" t="s">
        <v>169</v>
      </c>
    </row>
    <row r="552" spans="1:51" s="13" customFormat="1" ht="12">
      <c r="A552" s="13"/>
      <c r="B552" s="259"/>
      <c r="C552" s="260"/>
      <c r="D552" s="261" t="s">
        <v>179</v>
      </c>
      <c r="E552" s="262" t="s">
        <v>1</v>
      </c>
      <c r="F552" s="263" t="s">
        <v>618</v>
      </c>
      <c r="G552" s="260"/>
      <c r="H552" s="262" t="s">
        <v>1</v>
      </c>
      <c r="I552" s="264"/>
      <c r="J552" s="260"/>
      <c r="K552" s="260"/>
      <c r="L552" s="265"/>
      <c r="M552" s="266"/>
      <c r="N552" s="267"/>
      <c r="O552" s="267"/>
      <c r="P552" s="267"/>
      <c r="Q552" s="267"/>
      <c r="R552" s="267"/>
      <c r="S552" s="267"/>
      <c r="T552" s="26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69" t="s">
        <v>179</v>
      </c>
      <c r="AU552" s="269" t="s">
        <v>95</v>
      </c>
      <c r="AV552" s="13" t="s">
        <v>89</v>
      </c>
      <c r="AW552" s="13" t="s">
        <v>35</v>
      </c>
      <c r="AX552" s="13" t="s">
        <v>82</v>
      </c>
      <c r="AY552" s="269" t="s">
        <v>169</v>
      </c>
    </row>
    <row r="553" spans="1:51" s="14" customFormat="1" ht="12">
      <c r="A553" s="14"/>
      <c r="B553" s="270"/>
      <c r="C553" s="271"/>
      <c r="D553" s="261" t="s">
        <v>179</v>
      </c>
      <c r="E553" s="272" t="s">
        <v>1</v>
      </c>
      <c r="F553" s="273" t="s">
        <v>506</v>
      </c>
      <c r="G553" s="271"/>
      <c r="H553" s="274">
        <v>303</v>
      </c>
      <c r="I553" s="275"/>
      <c r="J553" s="271"/>
      <c r="K553" s="271"/>
      <c r="L553" s="276"/>
      <c r="M553" s="277"/>
      <c r="N553" s="278"/>
      <c r="O553" s="278"/>
      <c r="P553" s="278"/>
      <c r="Q553" s="278"/>
      <c r="R553" s="278"/>
      <c r="S553" s="278"/>
      <c r="T553" s="279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80" t="s">
        <v>179</v>
      </c>
      <c r="AU553" s="280" t="s">
        <v>95</v>
      </c>
      <c r="AV553" s="14" t="s">
        <v>95</v>
      </c>
      <c r="AW553" s="14" t="s">
        <v>35</v>
      </c>
      <c r="AX553" s="14" t="s">
        <v>82</v>
      </c>
      <c r="AY553" s="280" t="s">
        <v>169</v>
      </c>
    </row>
    <row r="554" spans="1:51" s="14" customFormat="1" ht="12">
      <c r="A554" s="14"/>
      <c r="B554" s="270"/>
      <c r="C554" s="271"/>
      <c r="D554" s="261" t="s">
        <v>179</v>
      </c>
      <c r="E554" s="272" t="s">
        <v>1</v>
      </c>
      <c r="F554" s="273" t="s">
        <v>619</v>
      </c>
      <c r="G554" s="271"/>
      <c r="H554" s="274">
        <v>-31.6</v>
      </c>
      <c r="I554" s="275"/>
      <c r="J554" s="271"/>
      <c r="K554" s="271"/>
      <c r="L554" s="276"/>
      <c r="M554" s="277"/>
      <c r="N554" s="278"/>
      <c r="O554" s="278"/>
      <c r="P554" s="278"/>
      <c r="Q554" s="278"/>
      <c r="R554" s="278"/>
      <c r="S554" s="278"/>
      <c r="T554" s="279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80" t="s">
        <v>179</v>
      </c>
      <c r="AU554" s="280" t="s">
        <v>95</v>
      </c>
      <c r="AV554" s="14" t="s">
        <v>95</v>
      </c>
      <c r="AW554" s="14" t="s">
        <v>35</v>
      </c>
      <c r="AX554" s="14" t="s">
        <v>82</v>
      </c>
      <c r="AY554" s="280" t="s">
        <v>169</v>
      </c>
    </row>
    <row r="555" spans="1:51" s="15" customFormat="1" ht="12">
      <c r="A555" s="15"/>
      <c r="B555" s="281"/>
      <c r="C555" s="282"/>
      <c r="D555" s="261" t="s">
        <v>179</v>
      </c>
      <c r="E555" s="283" t="s">
        <v>1</v>
      </c>
      <c r="F555" s="284" t="s">
        <v>183</v>
      </c>
      <c r="G555" s="282"/>
      <c r="H555" s="285">
        <v>271.4</v>
      </c>
      <c r="I555" s="286"/>
      <c r="J555" s="282"/>
      <c r="K555" s="282"/>
      <c r="L555" s="287"/>
      <c r="M555" s="288"/>
      <c r="N555" s="289"/>
      <c r="O555" s="289"/>
      <c r="P555" s="289"/>
      <c r="Q555" s="289"/>
      <c r="R555" s="289"/>
      <c r="S555" s="289"/>
      <c r="T555" s="290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91" t="s">
        <v>179</v>
      </c>
      <c r="AU555" s="291" t="s">
        <v>95</v>
      </c>
      <c r="AV555" s="15" t="s">
        <v>177</v>
      </c>
      <c r="AW555" s="15" t="s">
        <v>35</v>
      </c>
      <c r="AX555" s="15" t="s">
        <v>89</v>
      </c>
      <c r="AY555" s="291" t="s">
        <v>169</v>
      </c>
    </row>
    <row r="556" spans="1:65" s="2" customFormat="1" ht="33" customHeight="1">
      <c r="A556" s="39"/>
      <c r="B556" s="40"/>
      <c r="C556" s="246" t="s">
        <v>651</v>
      </c>
      <c r="D556" s="246" t="s">
        <v>172</v>
      </c>
      <c r="E556" s="247" t="s">
        <v>652</v>
      </c>
      <c r="F556" s="248" t="s">
        <v>653</v>
      </c>
      <c r="G556" s="249" t="s">
        <v>175</v>
      </c>
      <c r="H556" s="250">
        <v>202.08</v>
      </c>
      <c r="I556" s="251"/>
      <c r="J556" s="252">
        <f>ROUND(I556*H556,2)</f>
        <v>0</v>
      </c>
      <c r="K556" s="248" t="s">
        <v>176</v>
      </c>
      <c r="L556" s="45"/>
      <c r="M556" s="253" t="s">
        <v>1</v>
      </c>
      <c r="N556" s="254" t="s">
        <v>48</v>
      </c>
      <c r="O556" s="92"/>
      <c r="P556" s="255">
        <f>O556*H556</f>
        <v>0</v>
      </c>
      <c r="Q556" s="255">
        <v>0</v>
      </c>
      <c r="R556" s="255">
        <f>Q556*H556</f>
        <v>0</v>
      </c>
      <c r="S556" s="255">
        <v>0</v>
      </c>
      <c r="T556" s="256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57" t="s">
        <v>177</v>
      </c>
      <c r="AT556" s="257" t="s">
        <v>172</v>
      </c>
      <c r="AU556" s="257" t="s">
        <v>95</v>
      </c>
      <c r="AY556" s="18" t="s">
        <v>169</v>
      </c>
      <c r="BE556" s="258">
        <f>IF(N556="základní",J556,0)</f>
        <v>0</v>
      </c>
      <c r="BF556" s="258">
        <f>IF(N556="snížená",J556,0)</f>
        <v>0</v>
      </c>
      <c r="BG556" s="258">
        <f>IF(N556="zákl. přenesená",J556,0)</f>
        <v>0</v>
      </c>
      <c r="BH556" s="258">
        <f>IF(N556="sníž. přenesená",J556,0)</f>
        <v>0</v>
      </c>
      <c r="BI556" s="258">
        <f>IF(N556="nulová",J556,0)</f>
        <v>0</v>
      </c>
      <c r="BJ556" s="18" t="s">
        <v>95</v>
      </c>
      <c r="BK556" s="258">
        <f>ROUND(I556*H556,2)</f>
        <v>0</v>
      </c>
      <c r="BL556" s="18" t="s">
        <v>177</v>
      </c>
      <c r="BM556" s="257" t="s">
        <v>654</v>
      </c>
    </row>
    <row r="557" spans="1:51" s="13" customFormat="1" ht="12">
      <c r="A557" s="13"/>
      <c r="B557" s="259"/>
      <c r="C557" s="260"/>
      <c r="D557" s="261" t="s">
        <v>179</v>
      </c>
      <c r="E557" s="262" t="s">
        <v>1</v>
      </c>
      <c r="F557" s="263" t="s">
        <v>180</v>
      </c>
      <c r="G557" s="260"/>
      <c r="H557" s="262" t="s">
        <v>1</v>
      </c>
      <c r="I557" s="264"/>
      <c r="J557" s="260"/>
      <c r="K557" s="260"/>
      <c r="L557" s="265"/>
      <c r="M557" s="266"/>
      <c r="N557" s="267"/>
      <c r="O557" s="267"/>
      <c r="P557" s="267"/>
      <c r="Q557" s="267"/>
      <c r="R557" s="267"/>
      <c r="S557" s="267"/>
      <c r="T557" s="26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69" t="s">
        <v>179</v>
      </c>
      <c r="AU557" s="269" t="s">
        <v>95</v>
      </c>
      <c r="AV557" s="13" t="s">
        <v>89</v>
      </c>
      <c r="AW557" s="13" t="s">
        <v>35</v>
      </c>
      <c r="AX557" s="13" t="s">
        <v>82</v>
      </c>
      <c r="AY557" s="269" t="s">
        <v>169</v>
      </c>
    </row>
    <row r="558" spans="1:51" s="13" customFormat="1" ht="12">
      <c r="A558" s="13"/>
      <c r="B558" s="259"/>
      <c r="C558" s="260"/>
      <c r="D558" s="261" t="s">
        <v>179</v>
      </c>
      <c r="E558" s="262" t="s">
        <v>1</v>
      </c>
      <c r="F558" s="263" t="s">
        <v>655</v>
      </c>
      <c r="G558" s="260"/>
      <c r="H558" s="262" t="s">
        <v>1</v>
      </c>
      <c r="I558" s="264"/>
      <c r="J558" s="260"/>
      <c r="K558" s="260"/>
      <c r="L558" s="265"/>
      <c r="M558" s="266"/>
      <c r="N558" s="267"/>
      <c r="O558" s="267"/>
      <c r="P558" s="267"/>
      <c r="Q558" s="267"/>
      <c r="R558" s="267"/>
      <c r="S558" s="267"/>
      <c r="T558" s="26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9" t="s">
        <v>179</v>
      </c>
      <c r="AU558" s="269" t="s">
        <v>95</v>
      </c>
      <c r="AV558" s="13" t="s">
        <v>89</v>
      </c>
      <c r="AW558" s="13" t="s">
        <v>35</v>
      </c>
      <c r="AX558" s="13" t="s">
        <v>82</v>
      </c>
      <c r="AY558" s="269" t="s">
        <v>169</v>
      </c>
    </row>
    <row r="559" spans="1:51" s="14" customFormat="1" ht="12">
      <c r="A559" s="14"/>
      <c r="B559" s="270"/>
      <c r="C559" s="271"/>
      <c r="D559" s="261" t="s">
        <v>179</v>
      </c>
      <c r="E559" s="272" t="s">
        <v>1</v>
      </c>
      <c r="F559" s="273" t="s">
        <v>656</v>
      </c>
      <c r="G559" s="271"/>
      <c r="H559" s="274">
        <v>119.56</v>
      </c>
      <c r="I559" s="275"/>
      <c r="J559" s="271"/>
      <c r="K559" s="271"/>
      <c r="L559" s="276"/>
      <c r="M559" s="277"/>
      <c r="N559" s="278"/>
      <c r="O559" s="278"/>
      <c r="P559" s="278"/>
      <c r="Q559" s="278"/>
      <c r="R559" s="278"/>
      <c r="S559" s="278"/>
      <c r="T559" s="279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80" t="s">
        <v>179</v>
      </c>
      <c r="AU559" s="280" t="s">
        <v>95</v>
      </c>
      <c r="AV559" s="14" t="s">
        <v>95</v>
      </c>
      <c r="AW559" s="14" t="s">
        <v>35</v>
      </c>
      <c r="AX559" s="14" t="s">
        <v>82</v>
      </c>
      <c r="AY559" s="280" t="s">
        <v>169</v>
      </c>
    </row>
    <row r="560" spans="1:51" s="14" customFormat="1" ht="12">
      <c r="A560" s="14"/>
      <c r="B560" s="270"/>
      <c r="C560" s="271"/>
      <c r="D560" s="261" t="s">
        <v>179</v>
      </c>
      <c r="E560" s="272" t="s">
        <v>1</v>
      </c>
      <c r="F560" s="273" t="s">
        <v>657</v>
      </c>
      <c r="G560" s="271"/>
      <c r="H560" s="274">
        <v>82.52</v>
      </c>
      <c r="I560" s="275"/>
      <c r="J560" s="271"/>
      <c r="K560" s="271"/>
      <c r="L560" s="276"/>
      <c r="M560" s="277"/>
      <c r="N560" s="278"/>
      <c r="O560" s="278"/>
      <c r="P560" s="278"/>
      <c r="Q560" s="278"/>
      <c r="R560" s="278"/>
      <c r="S560" s="278"/>
      <c r="T560" s="279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80" t="s">
        <v>179</v>
      </c>
      <c r="AU560" s="280" t="s">
        <v>95</v>
      </c>
      <c r="AV560" s="14" t="s">
        <v>95</v>
      </c>
      <c r="AW560" s="14" t="s">
        <v>35</v>
      </c>
      <c r="AX560" s="14" t="s">
        <v>82</v>
      </c>
      <c r="AY560" s="280" t="s">
        <v>169</v>
      </c>
    </row>
    <row r="561" spans="1:51" s="15" customFormat="1" ht="12">
      <c r="A561" s="15"/>
      <c r="B561" s="281"/>
      <c r="C561" s="282"/>
      <c r="D561" s="261" t="s">
        <v>179</v>
      </c>
      <c r="E561" s="283" t="s">
        <v>1</v>
      </c>
      <c r="F561" s="284" t="s">
        <v>183</v>
      </c>
      <c r="G561" s="282"/>
      <c r="H561" s="285">
        <v>202.08</v>
      </c>
      <c r="I561" s="286"/>
      <c r="J561" s="282"/>
      <c r="K561" s="282"/>
      <c r="L561" s="287"/>
      <c r="M561" s="288"/>
      <c r="N561" s="289"/>
      <c r="O561" s="289"/>
      <c r="P561" s="289"/>
      <c r="Q561" s="289"/>
      <c r="R561" s="289"/>
      <c r="S561" s="289"/>
      <c r="T561" s="290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91" t="s">
        <v>179</v>
      </c>
      <c r="AU561" s="291" t="s">
        <v>95</v>
      </c>
      <c r="AV561" s="15" t="s">
        <v>177</v>
      </c>
      <c r="AW561" s="15" t="s">
        <v>35</v>
      </c>
      <c r="AX561" s="15" t="s">
        <v>89</v>
      </c>
      <c r="AY561" s="291" t="s">
        <v>169</v>
      </c>
    </row>
    <row r="562" spans="1:65" s="2" customFormat="1" ht="21.75" customHeight="1">
      <c r="A562" s="39"/>
      <c r="B562" s="40"/>
      <c r="C562" s="307" t="s">
        <v>658</v>
      </c>
      <c r="D562" s="307" t="s">
        <v>659</v>
      </c>
      <c r="E562" s="308" t="s">
        <v>660</v>
      </c>
      <c r="F562" s="309" t="s">
        <v>661</v>
      </c>
      <c r="G562" s="310" t="s">
        <v>175</v>
      </c>
      <c r="H562" s="311">
        <v>222.288</v>
      </c>
      <c r="I562" s="312"/>
      <c r="J562" s="313">
        <f>ROUND(I562*H562,2)</f>
        <v>0</v>
      </c>
      <c r="K562" s="309" t="s">
        <v>176</v>
      </c>
      <c r="L562" s="314"/>
      <c r="M562" s="315" t="s">
        <v>1</v>
      </c>
      <c r="N562" s="316" t="s">
        <v>48</v>
      </c>
      <c r="O562" s="92"/>
      <c r="P562" s="255">
        <f>O562*H562</f>
        <v>0</v>
      </c>
      <c r="Q562" s="255">
        <v>0.0001</v>
      </c>
      <c r="R562" s="255">
        <f>Q562*H562</f>
        <v>0.022228800000000003</v>
      </c>
      <c r="S562" s="255">
        <v>0</v>
      </c>
      <c r="T562" s="256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57" t="s">
        <v>306</v>
      </c>
      <c r="AT562" s="257" t="s">
        <v>659</v>
      </c>
      <c r="AU562" s="257" t="s">
        <v>95</v>
      </c>
      <c r="AY562" s="18" t="s">
        <v>169</v>
      </c>
      <c r="BE562" s="258">
        <f>IF(N562="základní",J562,0)</f>
        <v>0</v>
      </c>
      <c r="BF562" s="258">
        <f>IF(N562="snížená",J562,0)</f>
        <v>0</v>
      </c>
      <c r="BG562" s="258">
        <f>IF(N562="zákl. přenesená",J562,0)</f>
        <v>0</v>
      </c>
      <c r="BH562" s="258">
        <f>IF(N562="sníž. přenesená",J562,0)</f>
        <v>0</v>
      </c>
      <c r="BI562" s="258">
        <f>IF(N562="nulová",J562,0)</f>
        <v>0</v>
      </c>
      <c r="BJ562" s="18" t="s">
        <v>95</v>
      </c>
      <c r="BK562" s="258">
        <f>ROUND(I562*H562,2)</f>
        <v>0</v>
      </c>
      <c r="BL562" s="18" t="s">
        <v>177</v>
      </c>
      <c r="BM562" s="257" t="s">
        <v>662</v>
      </c>
    </row>
    <row r="563" spans="1:51" s="14" customFormat="1" ht="12">
      <c r="A563" s="14"/>
      <c r="B563" s="270"/>
      <c r="C563" s="271"/>
      <c r="D563" s="261" t="s">
        <v>179</v>
      </c>
      <c r="E563" s="271"/>
      <c r="F563" s="273" t="s">
        <v>663</v>
      </c>
      <c r="G563" s="271"/>
      <c r="H563" s="274">
        <v>222.288</v>
      </c>
      <c r="I563" s="275"/>
      <c r="J563" s="271"/>
      <c r="K563" s="271"/>
      <c r="L563" s="276"/>
      <c r="M563" s="277"/>
      <c r="N563" s="278"/>
      <c r="O563" s="278"/>
      <c r="P563" s="278"/>
      <c r="Q563" s="278"/>
      <c r="R563" s="278"/>
      <c r="S563" s="278"/>
      <c r="T563" s="279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80" t="s">
        <v>179</v>
      </c>
      <c r="AU563" s="280" t="s">
        <v>95</v>
      </c>
      <c r="AV563" s="14" t="s">
        <v>95</v>
      </c>
      <c r="AW563" s="14" t="s">
        <v>4</v>
      </c>
      <c r="AX563" s="14" t="s">
        <v>89</v>
      </c>
      <c r="AY563" s="280" t="s">
        <v>169</v>
      </c>
    </row>
    <row r="564" spans="1:65" s="2" customFormat="1" ht="44.25" customHeight="1">
      <c r="A564" s="39"/>
      <c r="B564" s="40"/>
      <c r="C564" s="246" t="s">
        <v>664</v>
      </c>
      <c r="D564" s="246" t="s">
        <v>172</v>
      </c>
      <c r="E564" s="247" t="s">
        <v>665</v>
      </c>
      <c r="F564" s="248" t="s">
        <v>666</v>
      </c>
      <c r="G564" s="249" t="s">
        <v>175</v>
      </c>
      <c r="H564" s="250">
        <v>119.56</v>
      </c>
      <c r="I564" s="251"/>
      <c r="J564" s="252">
        <f>ROUND(I564*H564,2)</f>
        <v>0</v>
      </c>
      <c r="K564" s="248" t="s">
        <v>176</v>
      </c>
      <c r="L564" s="45"/>
      <c r="M564" s="253" t="s">
        <v>1</v>
      </c>
      <c r="N564" s="254" t="s">
        <v>48</v>
      </c>
      <c r="O564" s="92"/>
      <c r="P564" s="255">
        <f>O564*H564</f>
        <v>0</v>
      </c>
      <c r="Q564" s="255">
        <v>0</v>
      </c>
      <c r="R564" s="255">
        <f>Q564*H564</f>
        <v>0</v>
      </c>
      <c r="S564" s="255">
        <v>0</v>
      </c>
      <c r="T564" s="256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57" t="s">
        <v>177</v>
      </c>
      <c r="AT564" s="257" t="s">
        <v>172</v>
      </c>
      <c r="AU564" s="257" t="s">
        <v>95</v>
      </c>
      <c r="AY564" s="18" t="s">
        <v>169</v>
      </c>
      <c r="BE564" s="258">
        <f>IF(N564="základní",J564,0)</f>
        <v>0</v>
      </c>
      <c r="BF564" s="258">
        <f>IF(N564="snížená",J564,0)</f>
        <v>0</v>
      </c>
      <c r="BG564" s="258">
        <f>IF(N564="zákl. přenesená",J564,0)</f>
        <v>0</v>
      </c>
      <c r="BH564" s="258">
        <f>IF(N564="sníž. přenesená",J564,0)</f>
        <v>0</v>
      </c>
      <c r="BI564" s="258">
        <f>IF(N564="nulová",J564,0)</f>
        <v>0</v>
      </c>
      <c r="BJ564" s="18" t="s">
        <v>95</v>
      </c>
      <c r="BK564" s="258">
        <f>ROUND(I564*H564,2)</f>
        <v>0</v>
      </c>
      <c r="BL564" s="18" t="s">
        <v>177</v>
      </c>
      <c r="BM564" s="257" t="s">
        <v>667</v>
      </c>
    </row>
    <row r="565" spans="1:51" s="13" customFormat="1" ht="12">
      <c r="A565" s="13"/>
      <c r="B565" s="259"/>
      <c r="C565" s="260"/>
      <c r="D565" s="261" t="s">
        <v>179</v>
      </c>
      <c r="E565" s="262" t="s">
        <v>1</v>
      </c>
      <c r="F565" s="263" t="s">
        <v>180</v>
      </c>
      <c r="G565" s="260"/>
      <c r="H565" s="262" t="s">
        <v>1</v>
      </c>
      <c r="I565" s="264"/>
      <c r="J565" s="260"/>
      <c r="K565" s="260"/>
      <c r="L565" s="265"/>
      <c r="M565" s="266"/>
      <c r="N565" s="267"/>
      <c r="O565" s="267"/>
      <c r="P565" s="267"/>
      <c r="Q565" s="267"/>
      <c r="R565" s="267"/>
      <c r="S565" s="267"/>
      <c r="T565" s="26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9" t="s">
        <v>179</v>
      </c>
      <c r="AU565" s="269" t="s">
        <v>95</v>
      </c>
      <c r="AV565" s="13" t="s">
        <v>89</v>
      </c>
      <c r="AW565" s="13" t="s">
        <v>35</v>
      </c>
      <c r="AX565" s="13" t="s">
        <v>82</v>
      </c>
      <c r="AY565" s="269" t="s">
        <v>169</v>
      </c>
    </row>
    <row r="566" spans="1:51" s="13" customFormat="1" ht="12">
      <c r="A566" s="13"/>
      <c r="B566" s="259"/>
      <c r="C566" s="260"/>
      <c r="D566" s="261" t="s">
        <v>179</v>
      </c>
      <c r="E566" s="262" t="s">
        <v>1</v>
      </c>
      <c r="F566" s="263" t="s">
        <v>655</v>
      </c>
      <c r="G566" s="260"/>
      <c r="H566" s="262" t="s">
        <v>1</v>
      </c>
      <c r="I566" s="264"/>
      <c r="J566" s="260"/>
      <c r="K566" s="260"/>
      <c r="L566" s="265"/>
      <c r="M566" s="266"/>
      <c r="N566" s="267"/>
      <c r="O566" s="267"/>
      <c r="P566" s="267"/>
      <c r="Q566" s="267"/>
      <c r="R566" s="267"/>
      <c r="S566" s="267"/>
      <c r="T566" s="26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9" t="s">
        <v>179</v>
      </c>
      <c r="AU566" s="269" t="s">
        <v>95</v>
      </c>
      <c r="AV566" s="13" t="s">
        <v>89</v>
      </c>
      <c r="AW566" s="13" t="s">
        <v>35</v>
      </c>
      <c r="AX566" s="13" t="s">
        <v>82</v>
      </c>
      <c r="AY566" s="269" t="s">
        <v>169</v>
      </c>
    </row>
    <row r="567" spans="1:51" s="14" customFormat="1" ht="12">
      <c r="A567" s="14"/>
      <c r="B567" s="270"/>
      <c r="C567" s="271"/>
      <c r="D567" s="261" t="s">
        <v>179</v>
      </c>
      <c r="E567" s="272" t="s">
        <v>1</v>
      </c>
      <c r="F567" s="273" t="s">
        <v>656</v>
      </c>
      <c r="G567" s="271"/>
      <c r="H567" s="274">
        <v>119.56</v>
      </c>
      <c r="I567" s="275"/>
      <c r="J567" s="271"/>
      <c r="K567" s="271"/>
      <c r="L567" s="276"/>
      <c r="M567" s="277"/>
      <c r="N567" s="278"/>
      <c r="O567" s="278"/>
      <c r="P567" s="278"/>
      <c r="Q567" s="278"/>
      <c r="R567" s="278"/>
      <c r="S567" s="278"/>
      <c r="T567" s="279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80" t="s">
        <v>179</v>
      </c>
      <c r="AU567" s="280" t="s">
        <v>95</v>
      </c>
      <c r="AV567" s="14" t="s">
        <v>95</v>
      </c>
      <c r="AW567" s="14" t="s">
        <v>35</v>
      </c>
      <c r="AX567" s="14" t="s">
        <v>82</v>
      </c>
      <c r="AY567" s="280" t="s">
        <v>169</v>
      </c>
    </row>
    <row r="568" spans="1:51" s="15" customFormat="1" ht="12">
      <c r="A568" s="15"/>
      <c r="B568" s="281"/>
      <c r="C568" s="282"/>
      <c r="D568" s="261" t="s">
        <v>179</v>
      </c>
      <c r="E568" s="283" t="s">
        <v>1</v>
      </c>
      <c r="F568" s="284" t="s">
        <v>183</v>
      </c>
      <c r="G568" s="282"/>
      <c r="H568" s="285">
        <v>119.56</v>
      </c>
      <c r="I568" s="286"/>
      <c r="J568" s="282"/>
      <c r="K568" s="282"/>
      <c r="L568" s="287"/>
      <c r="M568" s="288"/>
      <c r="N568" s="289"/>
      <c r="O568" s="289"/>
      <c r="P568" s="289"/>
      <c r="Q568" s="289"/>
      <c r="R568" s="289"/>
      <c r="S568" s="289"/>
      <c r="T568" s="290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91" t="s">
        <v>179</v>
      </c>
      <c r="AU568" s="291" t="s">
        <v>95</v>
      </c>
      <c r="AV568" s="15" t="s">
        <v>177</v>
      </c>
      <c r="AW568" s="15" t="s">
        <v>35</v>
      </c>
      <c r="AX568" s="15" t="s">
        <v>89</v>
      </c>
      <c r="AY568" s="291" t="s">
        <v>169</v>
      </c>
    </row>
    <row r="569" spans="1:65" s="2" customFormat="1" ht="21.75" customHeight="1">
      <c r="A569" s="39"/>
      <c r="B569" s="40"/>
      <c r="C569" s="307" t="s">
        <v>668</v>
      </c>
      <c r="D569" s="307" t="s">
        <v>659</v>
      </c>
      <c r="E569" s="308" t="s">
        <v>669</v>
      </c>
      <c r="F569" s="309" t="s">
        <v>670</v>
      </c>
      <c r="G569" s="310" t="s">
        <v>175</v>
      </c>
      <c r="H569" s="311">
        <v>131.516</v>
      </c>
      <c r="I569" s="312"/>
      <c r="J569" s="313">
        <f>ROUND(I569*H569,2)</f>
        <v>0</v>
      </c>
      <c r="K569" s="309" t="s">
        <v>176</v>
      </c>
      <c r="L569" s="314"/>
      <c r="M569" s="315" t="s">
        <v>1</v>
      </c>
      <c r="N569" s="316" t="s">
        <v>48</v>
      </c>
      <c r="O569" s="92"/>
      <c r="P569" s="255">
        <f>O569*H569</f>
        <v>0</v>
      </c>
      <c r="Q569" s="255">
        <v>4E-05</v>
      </c>
      <c r="R569" s="255">
        <f>Q569*H569</f>
        <v>0.0052606400000000005</v>
      </c>
      <c r="S569" s="255">
        <v>0</v>
      </c>
      <c r="T569" s="256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57" t="s">
        <v>306</v>
      </c>
      <c r="AT569" s="257" t="s">
        <v>659</v>
      </c>
      <c r="AU569" s="257" t="s">
        <v>95</v>
      </c>
      <c r="AY569" s="18" t="s">
        <v>169</v>
      </c>
      <c r="BE569" s="258">
        <f>IF(N569="základní",J569,0)</f>
        <v>0</v>
      </c>
      <c r="BF569" s="258">
        <f>IF(N569="snížená",J569,0)</f>
        <v>0</v>
      </c>
      <c r="BG569" s="258">
        <f>IF(N569="zákl. přenesená",J569,0)</f>
        <v>0</v>
      </c>
      <c r="BH569" s="258">
        <f>IF(N569="sníž. přenesená",J569,0)</f>
        <v>0</v>
      </c>
      <c r="BI569" s="258">
        <f>IF(N569="nulová",J569,0)</f>
        <v>0</v>
      </c>
      <c r="BJ569" s="18" t="s">
        <v>95</v>
      </c>
      <c r="BK569" s="258">
        <f>ROUND(I569*H569,2)</f>
        <v>0</v>
      </c>
      <c r="BL569" s="18" t="s">
        <v>177</v>
      </c>
      <c r="BM569" s="257" t="s">
        <v>671</v>
      </c>
    </row>
    <row r="570" spans="1:51" s="14" customFormat="1" ht="12">
      <c r="A570" s="14"/>
      <c r="B570" s="270"/>
      <c r="C570" s="271"/>
      <c r="D570" s="261" t="s">
        <v>179</v>
      </c>
      <c r="E570" s="271"/>
      <c r="F570" s="273" t="s">
        <v>672</v>
      </c>
      <c r="G570" s="271"/>
      <c r="H570" s="274">
        <v>131.516</v>
      </c>
      <c r="I570" s="275"/>
      <c r="J570" s="271"/>
      <c r="K570" s="271"/>
      <c r="L570" s="276"/>
      <c r="M570" s="277"/>
      <c r="N570" s="278"/>
      <c r="O570" s="278"/>
      <c r="P570" s="278"/>
      <c r="Q570" s="278"/>
      <c r="R570" s="278"/>
      <c r="S570" s="278"/>
      <c r="T570" s="279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80" t="s">
        <v>179</v>
      </c>
      <c r="AU570" s="280" t="s">
        <v>95</v>
      </c>
      <c r="AV570" s="14" t="s">
        <v>95</v>
      </c>
      <c r="AW570" s="14" t="s">
        <v>4</v>
      </c>
      <c r="AX570" s="14" t="s">
        <v>89</v>
      </c>
      <c r="AY570" s="280" t="s">
        <v>169</v>
      </c>
    </row>
    <row r="571" spans="1:65" s="2" customFormat="1" ht="44.25" customHeight="1">
      <c r="A571" s="39"/>
      <c r="B571" s="40"/>
      <c r="C571" s="246" t="s">
        <v>673</v>
      </c>
      <c r="D571" s="246" t="s">
        <v>172</v>
      </c>
      <c r="E571" s="247" t="s">
        <v>674</v>
      </c>
      <c r="F571" s="248" t="s">
        <v>675</v>
      </c>
      <c r="G571" s="249" t="s">
        <v>337</v>
      </c>
      <c r="H571" s="250">
        <v>13.2</v>
      </c>
      <c r="I571" s="251"/>
      <c r="J571" s="252">
        <f>ROUND(I571*H571,2)</f>
        <v>0</v>
      </c>
      <c r="K571" s="248" t="s">
        <v>176</v>
      </c>
      <c r="L571" s="45"/>
      <c r="M571" s="253" t="s">
        <v>1</v>
      </c>
      <c r="N571" s="254" t="s">
        <v>48</v>
      </c>
      <c r="O571" s="92"/>
      <c r="P571" s="255">
        <f>O571*H571</f>
        <v>0</v>
      </c>
      <c r="Q571" s="255">
        <v>0.0088</v>
      </c>
      <c r="R571" s="255">
        <f>Q571*H571</f>
        <v>0.11616</v>
      </c>
      <c r="S571" s="255">
        <v>0</v>
      </c>
      <c r="T571" s="256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57" t="s">
        <v>177</v>
      </c>
      <c r="AT571" s="257" t="s">
        <v>172</v>
      </c>
      <c r="AU571" s="257" t="s">
        <v>95</v>
      </c>
      <c r="AY571" s="18" t="s">
        <v>169</v>
      </c>
      <c r="BE571" s="258">
        <f>IF(N571="základní",J571,0)</f>
        <v>0</v>
      </c>
      <c r="BF571" s="258">
        <f>IF(N571="snížená",J571,0)</f>
        <v>0</v>
      </c>
      <c r="BG571" s="258">
        <f>IF(N571="zákl. přenesená",J571,0)</f>
        <v>0</v>
      </c>
      <c r="BH571" s="258">
        <f>IF(N571="sníž. přenesená",J571,0)</f>
        <v>0</v>
      </c>
      <c r="BI571" s="258">
        <f>IF(N571="nulová",J571,0)</f>
        <v>0</v>
      </c>
      <c r="BJ571" s="18" t="s">
        <v>95</v>
      </c>
      <c r="BK571" s="258">
        <f>ROUND(I571*H571,2)</f>
        <v>0</v>
      </c>
      <c r="BL571" s="18" t="s">
        <v>177</v>
      </c>
      <c r="BM571" s="257" t="s">
        <v>676</v>
      </c>
    </row>
    <row r="572" spans="1:51" s="13" customFormat="1" ht="12">
      <c r="A572" s="13"/>
      <c r="B572" s="259"/>
      <c r="C572" s="260"/>
      <c r="D572" s="261" t="s">
        <v>179</v>
      </c>
      <c r="E572" s="262" t="s">
        <v>1</v>
      </c>
      <c r="F572" s="263" t="s">
        <v>180</v>
      </c>
      <c r="G572" s="260"/>
      <c r="H572" s="262" t="s">
        <v>1</v>
      </c>
      <c r="I572" s="264"/>
      <c r="J572" s="260"/>
      <c r="K572" s="260"/>
      <c r="L572" s="265"/>
      <c r="M572" s="266"/>
      <c r="N572" s="267"/>
      <c r="O572" s="267"/>
      <c r="P572" s="267"/>
      <c r="Q572" s="267"/>
      <c r="R572" s="267"/>
      <c r="S572" s="267"/>
      <c r="T572" s="26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9" t="s">
        <v>179</v>
      </c>
      <c r="AU572" s="269" t="s">
        <v>95</v>
      </c>
      <c r="AV572" s="13" t="s">
        <v>89</v>
      </c>
      <c r="AW572" s="13" t="s">
        <v>35</v>
      </c>
      <c r="AX572" s="13" t="s">
        <v>82</v>
      </c>
      <c r="AY572" s="269" t="s">
        <v>169</v>
      </c>
    </row>
    <row r="573" spans="1:51" s="13" customFormat="1" ht="12">
      <c r="A573" s="13"/>
      <c r="B573" s="259"/>
      <c r="C573" s="260"/>
      <c r="D573" s="261" t="s">
        <v>179</v>
      </c>
      <c r="E573" s="262" t="s">
        <v>1</v>
      </c>
      <c r="F573" s="263" t="s">
        <v>677</v>
      </c>
      <c r="G573" s="260"/>
      <c r="H573" s="262" t="s">
        <v>1</v>
      </c>
      <c r="I573" s="264"/>
      <c r="J573" s="260"/>
      <c r="K573" s="260"/>
      <c r="L573" s="265"/>
      <c r="M573" s="266"/>
      <c r="N573" s="267"/>
      <c r="O573" s="267"/>
      <c r="P573" s="267"/>
      <c r="Q573" s="267"/>
      <c r="R573" s="267"/>
      <c r="S573" s="267"/>
      <c r="T573" s="26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9" t="s">
        <v>179</v>
      </c>
      <c r="AU573" s="269" t="s">
        <v>95</v>
      </c>
      <c r="AV573" s="13" t="s">
        <v>89</v>
      </c>
      <c r="AW573" s="13" t="s">
        <v>35</v>
      </c>
      <c r="AX573" s="13" t="s">
        <v>82</v>
      </c>
      <c r="AY573" s="269" t="s">
        <v>169</v>
      </c>
    </row>
    <row r="574" spans="1:51" s="14" customFormat="1" ht="12">
      <c r="A574" s="14"/>
      <c r="B574" s="270"/>
      <c r="C574" s="271"/>
      <c r="D574" s="261" t="s">
        <v>179</v>
      </c>
      <c r="E574" s="272" t="s">
        <v>1</v>
      </c>
      <c r="F574" s="273" t="s">
        <v>678</v>
      </c>
      <c r="G574" s="271"/>
      <c r="H574" s="274">
        <v>13.2</v>
      </c>
      <c r="I574" s="275"/>
      <c r="J574" s="271"/>
      <c r="K574" s="271"/>
      <c r="L574" s="276"/>
      <c r="M574" s="277"/>
      <c r="N574" s="278"/>
      <c r="O574" s="278"/>
      <c r="P574" s="278"/>
      <c r="Q574" s="278"/>
      <c r="R574" s="278"/>
      <c r="S574" s="278"/>
      <c r="T574" s="279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80" t="s">
        <v>179</v>
      </c>
      <c r="AU574" s="280" t="s">
        <v>95</v>
      </c>
      <c r="AV574" s="14" t="s">
        <v>95</v>
      </c>
      <c r="AW574" s="14" t="s">
        <v>35</v>
      </c>
      <c r="AX574" s="14" t="s">
        <v>82</v>
      </c>
      <c r="AY574" s="280" t="s">
        <v>169</v>
      </c>
    </row>
    <row r="575" spans="1:51" s="15" customFormat="1" ht="12">
      <c r="A575" s="15"/>
      <c r="B575" s="281"/>
      <c r="C575" s="282"/>
      <c r="D575" s="261" t="s">
        <v>179</v>
      </c>
      <c r="E575" s="283" t="s">
        <v>1</v>
      </c>
      <c r="F575" s="284" t="s">
        <v>183</v>
      </c>
      <c r="G575" s="282"/>
      <c r="H575" s="285">
        <v>13.2</v>
      </c>
      <c r="I575" s="286"/>
      <c r="J575" s="282"/>
      <c r="K575" s="282"/>
      <c r="L575" s="287"/>
      <c r="M575" s="288"/>
      <c r="N575" s="289"/>
      <c r="O575" s="289"/>
      <c r="P575" s="289"/>
      <c r="Q575" s="289"/>
      <c r="R575" s="289"/>
      <c r="S575" s="289"/>
      <c r="T575" s="290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91" t="s">
        <v>179</v>
      </c>
      <c r="AU575" s="291" t="s">
        <v>95</v>
      </c>
      <c r="AV575" s="15" t="s">
        <v>177</v>
      </c>
      <c r="AW575" s="15" t="s">
        <v>35</v>
      </c>
      <c r="AX575" s="15" t="s">
        <v>89</v>
      </c>
      <c r="AY575" s="291" t="s">
        <v>169</v>
      </c>
    </row>
    <row r="576" spans="1:65" s="2" customFormat="1" ht="44.25" customHeight="1">
      <c r="A576" s="39"/>
      <c r="B576" s="40"/>
      <c r="C576" s="246" t="s">
        <v>679</v>
      </c>
      <c r="D576" s="246" t="s">
        <v>172</v>
      </c>
      <c r="E576" s="247" t="s">
        <v>680</v>
      </c>
      <c r="F576" s="248" t="s">
        <v>681</v>
      </c>
      <c r="G576" s="249" t="s">
        <v>337</v>
      </c>
      <c r="H576" s="250">
        <v>13.2</v>
      </c>
      <c r="I576" s="251"/>
      <c r="J576" s="252">
        <f>ROUND(I576*H576,2)</f>
        <v>0</v>
      </c>
      <c r="K576" s="248" t="s">
        <v>176</v>
      </c>
      <c r="L576" s="45"/>
      <c r="M576" s="253" t="s">
        <v>1</v>
      </c>
      <c r="N576" s="254" t="s">
        <v>48</v>
      </c>
      <c r="O576" s="92"/>
      <c r="P576" s="255">
        <f>O576*H576</f>
        <v>0</v>
      </c>
      <c r="Q576" s="255">
        <v>9E-05</v>
      </c>
      <c r="R576" s="255">
        <f>Q576*H576</f>
        <v>0.001188</v>
      </c>
      <c r="S576" s="255">
        <v>0</v>
      </c>
      <c r="T576" s="256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57" t="s">
        <v>177</v>
      </c>
      <c r="AT576" s="257" t="s">
        <v>172</v>
      </c>
      <c r="AU576" s="257" t="s">
        <v>95</v>
      </c>
      <c r="AY576" s="18" t="s">
        <v>169</v>
      </c>
      <c r="BE576" s="258">
        <f>IF(N576="základní",J576,0)</f>
        <v>0</v>
      </c>
      <c r="BF576" s="258">
        <f>IF(N576="snížená",J576,0)</f>
        <v>0</v>
      </c>
      <c r="BG576" s="258">
        <f>IF(N576="zákl. přenesená",J576,0)</f>
        <v>0</v>
      </c>
      <c r="BH576" s="258">
        <f>IF(N576="sníž. přenesená",J576,0)</f>
        <v>0</v>
      </c>
      <c r="BI576" s="258">
        <f>IF(N576="nulová",J576,0)</f>
        <v>0</v>
      </c>
      <c r="BJ576" s="18" t="s">
        <v>95</v>
      </c>
      <c r="BK576" s="258">
        <f>ROUND(I576*H576,2)</f>
        <v>0</v>
      </c>
      <c r="BL576" s="18" t="s">
        <v>177</v>
      </c>
      <c r="BM576" s="257" t="s">
        <v>682</v>
      </c>
    </row>
    <row r="577" spans="1:65" s="2" customFormat="1" ht="16.5" customHeight="1">
      <c r="A577" s="39"/>
      <c r="B577" s="40"/>
      <c r="C577" s="307" t="s">
        <v>683</v>
      </c>
      <c r="D577" s="307" t="s">
        <v>659</v>
      </c>
      <c r="E577" s="308" t="s">
        <v>684</v>
      </c>
      <c r="F577" s="309" t="s">
        <v>685</v>
      </c>
      <c r="G577" s="310" t="s">
        <v>337</v>
      </c>
      <c r="H577" s="311">
        <v>14.52</v>
      </c>
      <c r="I577" s="312"/>
      <c r="J577" s="313">
        <f>ROUND(I577*H577,2)</f>
        <v>0</v>
      </c>
      <c r="K577" s="309" t="s">
        <v>176</v>
      </c>
      <c r="L577" s="314"/>
      <c r="M577" s="315" t="s">
        <v>1</v>
      </c>
      <c r="N577" s="316" t="s">
        <v>48</v>
      </c>
      <c r="O577" s="92"/>
      <c r="P577" s="255">
        <f>O577*H577</f>
        <v>0</v>
      </c>
      <c r="Q577" s="255">
        <v>0.00306</v>
      </c>
      <c r="R577" s="255">
        <f>Q577*H577</f>
        <v>0.0444312</v>
      </c>
      <c r="S577" s="255">
        <v>0</v>
      </c>
      <c r="T577" s="256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57" t="s">
        <v>306</v>
      </c>
      <c r="AT577" s="257" t="s">
        <v>659</v>
      </c>
      <c r="AU577" s="257" t="s">
        <v>95</v>
      </c>
      <c r="AY577" s="18" t="s">
        <v>169</v>
      </c>
      <c r="BE577" s="258">
        <f>IF(N577="základní",J577,0)</f>
        <v>0</v>
      </c>
      <c r="BF577" s="258">
        <f>IF(N577="snížená",J577,0)</f>
        <v>0</v>
      </c>
      <c r="BG577" s="258">
        <f>IF(N577="zákl. přenesená",J577,0)</f>
        <v>0</v>
      </c>
      <c r="BH577" s="258">
        <f>IF(N577="sníž. přenesená",J577,0)</f>
        <v>0</v>
      </c>
      <c r="BI577" s="258">
        <f>IF(N577="nulová",J577,0)</f>
        <v>0</v>
      </c>
      <c r="BJ577" s="18" t="s">
        <v>95</v>
      </c>
      <c r="BK577" s="258">
        <f>ROUND(I577*H577,2)</f>
        <v>0</v>
      </c>
      <c r="BL577" s="18" t="s">
        <v>177</v>
      </c>
      <c r="BM577" s="257" t="s">
        <v>686</v>
      </c>
    </row>
    <row r="578" spans="1:51" s="14" customFormat="1" ht="12">
      <c r="A578" s="14"/>
      <c r="B578" s="270"/>
      <c r="C578" s="271"/>
      <c r="D578" s="261" t="s">
        <v>179</v>
      </c>
      <c r="E578" s="271"/>
      <c r="F578" s="273" t="s">
        <v>687</v>
      </c>
      <c r="G578" s="271"/>
      <c r="H578" s="274">
        <v>14.52</v>
      </c>
      <c r="I578" s="275"/>
      <c r="J578" s="271"/>
      <c r="K578" s="271"/>
      <c r="L578" s="276"/>
      <c r="M578" s="277"/>
      <c r="N578" s="278"/>
      <c r="O578" s="278"/>
      <c r="P578" s="278"/>
      <c r="Q578" s="278"/>
      <c r="R578" s="278"/>
      <c r="S578" s="278"/>
      <c r="T578" s="279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80" t="s">
        <v>179</v>
      </c>
      <c r="AU578" s="280" t="s">
        <v>95</v>
      </c>
      <c r="AV578" s="14" t="s">
        <v>95</v>
      </c>
      <c r="AW578" s="14" t="s">
        <v>4</v>
      </c>
      <c r="AX578" s="14" t="s">
        <v>89</v>
      </c>
      <c r="AY578" s="280" t="s">
        <v>169</v>
      </c>
    </row>
    <row r="579" spans="1:65" s="2" customFormat="1" ht="44.25" customHeight="1">
      <c r="A579" s="39"/>
      <c r="B579" s="40"/>
      <c r="C579" s="246" t="s">
        <v>688</v>
      </c>
      <c r="D579" s="246" t="s">
        <v>172</v>
      </c>
      <c r="E579" s="247" t="s">
        <v>689</v>
      </c>
      <c r="F579" s="248" t="s">
        <v>690</v>
      </c>
      <c r="G579" s="249" t="s">
        <v>337</v>
      </c>
      <c r="H579" s="250">
        <v>19.5</v>
      </c>
      <c r="I579" s="251"/>
      <c r="J579" s="252">
        <f>ROUND(I579*H579,2)</f>
        <v>0</v>
      </c>
      <c r="K579" s="248" t="s">
        <v>176</v>
      </c>
      <c r="L579" s="45"/>
      <c r="M579" s="253" t="s">
        <v>1</v>
      </c>
      <c r="N579" s="254" t="s">
        <v>48</v>
      </c>
      <c r="O579" s="92"/>
      <c r="P579" s="255">
        <f>O579*H579</f>
        <v>0</v>
      </c>
      <c r="Q579" s="255">
        <v>0.00835</v>
      </c>
      <c r="R579" s="255">
        <f>Q579*H579</f>
        <v>0.162825</v>
      </c>
      <c r="S579" s="255">
        <v>0</v>
      </c>
      <c r="T579" s="256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57" t="s">
        <v>177</v>
      </c>
      <c r="AT579" s="257" t="s">
        <v>172</v>
      </c>
      <c r="AU579" s="257" t="s">
        <v>95</v>
      </c>
      <c r="AY579" s="18" t="s">
        <v>169</v>
      </c>
      <c r="BE579" s="258">
        <f>IF(N579="základní",J579,0)</f>
        <v>0</v>
      </c>
      <c r="BF579" s="258">
        <f>IF(N579="snížená",J579,0)</f>
        <v>0</v>
      </c>
      <c r="BG579" s="258">
        <f>IF(N579="zákl. přenesená",J579,0)</f>
        <v>0</v>
      </c>
      <c r="BH579" s="258">
        <f>IF(N579="sníž. přenesená",J579,0)</f>
        <v>0</v>
      </c>
      <c r="BI579" s="258">
        <f>IF(N579="nulová",J579,0)</f>
        <v>0</v>
      </c>
      <c r="BJ579" s="18" t="s">
        <v>95</v>
      </c>
      <c r="BK579" s="258">
        <f>ROUND(I579*H579,2)</f>
        <v>0</v>
      </c>
      <c r="BL579" s="18" t="s">
        <v>177</v>
      </c>
      <c r="BM579" s="257" t="s">
        <v>691</v>
      </c>
    </row>
    <row r="580" spans="1:51" s="13" customFormat="1" ht="12">
      <c r="A580" s="13"/>
      <c r="B580" s="259"/>
      <c r="C580" s="260"/>
      <c r="D580" s="261" t="s">
        <v>179</v>
      </c>
      <c r="E580" s="262" t="s">
        <v>1</v>
      </c>
      <c r="F580" s="263" t="s">
        <v>180</v>
      </c>
      <c r="G580" s="260"/>
      <c r="H580" s="262" t="s">
        <v>1</v>
      </c>
      <c r="I580" s="264"/>
      <c r="J580" s="260"/>
      <c r="K580" s="260"/>
      <c r="L580" s="265"/>
      <c r="M580" s="266"/>
      <c r="N580" s="267"/>
      <c r="O580" s="267"/>
      <c r="P580" s="267"/>
      <c r="Q580" s="267"/>
      <c r="R580" s="267"/>
      <c r="S580" s="267"/>
      <c r="T580" s="26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69" t="s">
        <v>179</v>
      </c>
      <c r="AU580" s="269" t="s">
        <v>95</v>
      </c>
      <c r="AV580" s="13" t="s">
        <v>89</v>
      </c>
      <c r="AW580" s="13" t="s">
        <v>35</v>
      </c>
      <c r="AX580" s="13" t="s">
        <v>82</v>
      </c>
      <c r="AY580" s="269" t="s">
        <v>169</v>
      </c>
    </row>
    <row r="581" spans="1:51" s="13" customFormat="1" ht="12">
      <c r="A581" s="13"/>
      <c r="B581" s="259"/>
      <c r="C581" s="260"/>
      <c r="D581" s="261" t="s">
        <v>179</v>
      </c>
      <c r="E581" s="262" t="s">
        <v>1</v>
      </c>
      <c r="F581" s="263" t="s">
        <v>692</v>
      </c>
      <c r="G581" s="260"/>
      <c r="H581" s="262" t="s">
        <v>1</v>
      </c>
      <c r="I581" s="264"/>
      <c r="J581" s="260"/>
      <c r="K581" s="260"/>
      <c r="L581" s="265"/>
      <c r="M581" s="266"/>
      <c r="N581" s="267"/>
      <c r="O581" s="267"/>
      <c r="P581" s="267"/>
      <c r="Q581" s="267"/>
      <c r="R581" s="267"/>
      <c r="S581" s="267"/>
      <c r="T581" s="26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9" t="s">
        <v>179</v>
      </c>
      <c r="AU581" s="269" t="s">
        <v>95</v>
      </c>
      <c r="AV581" s="13" t="s">
        <v>89</v>
      </c>
      <c r="AW581" s="13" t="s">
        <v>35</v>
      </c>
      <c r="AX581" s="13" t="s">
        <v>82</v>
      </c>
      <c r="AY581" s="269" t="s">
        <v>169</v>
      </c>
    </row>
    <row r="582" spans="1:51" s="14" customFormat="1" ht="12">
      <c r="A582" s="14"/>
      <c r="B582" s="270"/>
      <c r="C582" s="271"/>
      <c r="D582" s="261" t="s">
        <v>179</v>
      </c>
      <c r="E582" s="272" t="s">
        <v>1</v>
      </c>
      <c r="F582" s="273" t="s">
        <v>693</v>
      </c>
      <c r="G582" s="271"/>
      <c r="H582" s="274">
        <v>19.5</v>
      </c>
      <c r="I582" s="275"/>
      <c r="J582" s="271"/>
      <c r="K582" s="271"/>
      <c r="L582" s="276"/>
      <c r="M582" s="277"/>
      <c r="N582" s="278"/>
      <c r="O582" s="278"/>
      <c r="P582" s="278"/>
      <c r="Q582" s="278"/>
      <c r="R582" s="278"/>
      <c r="S582" s="278"/>
      <c r="T582" s="279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80" t="s">
        <v>179</v>
      </c>
      <c r="AU582" s="280" t="s">
        <v>95</v>
      </c>
      <c r="AV582" s="14" t="s">
        <v>95</v>
      </c>
      <c r="AW582" s="14" t="s">
        <v>35</v>
      </c>
      <c r="AX582" s="14" t="s">
        <v>82</v>
      </c>
      <c r="AY582" s="280" t="s">
        <v>169</v>
      </c>
    </row>
    <row r="583" spans="1:51" s="15" customFormat="1" ht="12">
      <c r="A583" s="15"/>
      <c r="B583" s="281"/>
      <c r="C583" s="282"/>
      <c r="D583" s="261" t="s">
        <v>179</v>
      </c>
      <c r="E583" s="283" t="s">
        <v>1</v>
      </c>
      <c r="F583" s="284" t="s">
        <v>183</v>
      </c>
      <c r="G583" s="282"/>
      <c r="H583" s="285">
        <v>19.5</v>
      </c>
      <c r="I583" s="286"/>
      <c r="J583" s="282"/>
      <c r="K583" s="282"/>
      <c r="L583" s="287"/>
      <c r="M583" s="288"/>
      <c r="N583" s="289"/>
      <c r="O583" s="289"/>
      <c r="P583" s="289"/>
      <c r="Q583" s="289"/>
      <c r="R583" s="289"/>
      <c r="S583" s="289"/>
      <c r="T583" s="290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91" t="s">
        <v>179</v>
      </c>
      <c r="AU583" s="291" t="s">
        <v>95</v>
      </c>
      <c r="AV583" s="15" t="s">
        <v>177</v>
      </c>
      <c r="AW583" s="15" t="s">
        <v>35</v>
      </c>
      <c r="AX583" s="15" t="s">
        <v>89</v>
      </c>
      <c r="AY583" s="291" t="s">
        <v>169</v>
      </c>
    </row>
    <row r="584" spans="1:65" s="2" customFormat="1" ht="44.25" customHeight="1">
      <c r="A584" s="39"/>
      <c r="B584" s="40"/>
      <c r="C584" s="246" t="s">
        <v>694</v>
      </c>
      <c r="D584" s="246" t="s">
        <v>172</v>
      </c>
      <c r="E584" s="247" t="s">
        <v>695</v>
      </c>
      <c r="F584" s="248" t="s">
        <v>696</v>
      </c>
      <c r="G584" s="249" t="s">
        <v>337</v>
      </c>
      <c r="H584" s="250">
        <v>19.5</v>
      </c>
      <c r="I584" s="251"/>
      <c r="J584" s="252">
        <f>ROUND(I584*H584,2)</f>
        <v>0</v>
      </c>
      <c r="K584" s="248" t="s">
        <v>176</v>
      </c>
      <c r="L584" s="45"/>
      <c r="M584" s="253" t="s">
        <v>1</v>
      </c>
      <c r="N584" s="254" t="s">
        <v>48</v>
      </c>
      <c r="O584" s="92"/>
      <c r="P584" s="255">
        <f>O584*H584</f>
        <v>0</v>
      </c>
      <c r="Q584" s="255">
        <v>6E-05</v>
      </c>
      <c r="R584" s="255">
        <f>Q584*H584</f>
        <v>0.00117</v>
      </c>
      <c r="S584" s="255">
        <v>0</v>
      </c>
      <c r="T584" s="256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57" t="s">
        <v>177</v>
      </c>
      <c r="AT584" s="257" t="s">
        <v>172</v>
      </c>
      <c r="AU584" s="257" t="s">
        <v>95</v>
      </c>
      <c r="AY584" s="18" t="s">
        <v>169</v>
      </c>
      <c r="BE584" s="258">
        <f>IF(N584="základní",J584,0)</f>
        <v>0</v>
      </c>
      <c r="BF584" s="258">
        <f>IF(N584="snížená",J584,0)</f>
        <v>0</v>
      </c>
      <c r="BG584" s="258">
        <f>IF(N584="zákl. přenesená",J584,0)</f>
        <v>0</v>
      </c>
      <c r="BH584" s="258">
        <f>IF(N584="sníž. přenesená",J584,0)</f>
        <v>0</v>
      </c>
      <c r="BI584" s="258">
        <f>IF(N584="nulová",J584,0)</f>
        <v>0</v>
      </c>
      <c r="BJ584" s="18" t="s">
        <v>95</v>
      </c>
      <c r="BK584" s="258">
        <f>ROUND(I584*H584,2)</f>
        <v>0</v>
      </c>
      <c r="BL584" s="18" t="s">
        <v>177</v>
      </c>
      <c r="BM584" s="257" t="s">
        <v>697</v>
      </c>
    </row>
    <row r="585" spans="1:65" s="2" customFormat="1" ht="16.5" customHeight="1">
      <c r="A585" s="39"/>
      <c r="B585" s="40"/>
      <c r="C585" s="307" t="s">
        <v>698</v>
      </c>
      <c r="D585" s="307" t="s">
        <v>659</v>
      </c>
      <c r="E585" s="308" t="s">
        <v>699</v>
      </c>
      <c r="F585" s="309" t="s">
        <v>700</v>
      </c>
      <c r="G585" s="310" t="s">
        <v>337</v>
      </c>
      <c r="H585" s="311">
        <v>21.45</v>
      </c>
      <c r="I585" s="312"/>
      <c r="J585" s="313">
        <f>ROUND(I585*H585,2)</f>
        <v>0</v>
      </c>
      <c r="K585" s="309" t="s">
        <v>176</v>
      </c>
      <c r="L585" s="314"/>
      <c r="M585" s="315" t="s">
        <v>1</v>
      </c>
      <c r="N585" s="316" t="s">
        <v>48</v>
      </c>
      <c r="O585" s="92"/>
      <c r="P585" s="255">
        <f>O585*H585</f>
        <v>0</v>
      </c>
      <c r="Q585" s="255">
        <v>0.00085</v>
      </c>
      <c r="R585" s="255">
        <f>Q585*H585</f>
        <v>0.0182325</v>
      </c>
      <c r="S585" s="255">
        <v>0</v>
      </c>
      <c r="T585" s="256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57" t="s">
        <v>306</v>
      </c>
      <c r="AT585" s="257" t="s">
        <v>659</v>
      </c>
      <c r="AU585" s="257" t="s">
        <v>95</v>
      </c>
      <c r="AY585" s="18" t="s">
        <v>169</v>
      </c>
      <c r="BE585" s="258">
        <f>IF(N585="základní",J585,0)</f>
        <v>0</v>
      </c>
      <c r="BF585" s="258">
        <f>IF(N585="snížená",J585,0)</f>
        <v>0</v>
      </c>
      <c r="BG585" s="258">
        <f>IF(N585="zákl. přenesená",J585,0)</f>
        <v>0</v>
      </c>
      <c r="BH585" s="258">
        <f>IF(N585="sníž. přenesená",J585,0)</f>
        <v>0</v>
      </c>
      <c r="BI585" s="258">
        <f>IF(N585="nulová",J585,0)</f>
        <v>0</v>
      </c>
      <c r="BJ585" s="18" t="s">
        <v>95</v>
      </c>
      <c r="BK585" s="258">
        <f>ROUND(I585*H585,2)</f>
        <v>0</v>
      </c>
      <c r="BL585" s="18" t="s">
        <v>177</v>
      </c>
      <c r="BM585" s="257" t="s">
        <v>701</v>
      </c>
    </row>
    <row r="586" spans="1:51" s="14" customFormat="1" ht="12">
      <c r="A586" s="14"/>
      <c r="B586" s="270"/>
      <c r="C586" s="271"/>
      <c r="D586" s="261" t="s">
        <v>179</v>
      </c>
      <c r="E586" s="271"/>
      <c r="F586" s="273" t="s">
        <v>702</v>
      </c>
      <c r="G586" s="271"/>
      <c r="H586" s="274">
        <v>21.45</v>
      </c>
      <c r="I586" s="275"/>
      <c r="J586" s="271"/>
      <c r="K586" s="271"/>
      <c r="L586" s="276"/>
      <c r="M586" s="277"/>
      <c r="N586" s="278"/>
      <c r="O586" s="278"/>
      <c r="P586" s="278"/>
      <c r="Q586" s="278"/>
      <c r="R586" s="278"/>
      <c r="S586" s="278"/>
      <c r="T586" s="279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80" t="s">
        <v>179</v>
      </c>
      <c r="AU586" s="280" t="s">
        <v>95</v>
      </c>
      <c r="AV586" s="14" t="s">
        <v>95</v>
      </c>
      <c r="AW586" s="14" t="s">
        <v>4</v>
      </c>
      <c r="AX586" s="14" t="s">
        <v>89</v>
      </c>
      <c r="AY586" s="280" t="s">
        <v>169</v>
      </c>
    </row>
    <row r="587" spans="1:65" s="2" customFormat="1" ht="33" customHeight="1">
      <c r="A587" s="39"/>
      <c r="B587" s="40"/>
      <c r="C587" s="246" t="s">
        <v>703</v>
      </c>
      <c r="D587" s="246" t="s">
        <v>172</v>
      </c>
      <c r="E587" s="247" t="s">
        <v>704</v>
      </c>
      <c r="F587" s="248" t="s">
        <v>705</v>
      </c>
      <c r="G587" s="249" t="s">
        <v>337</v>
      </c>
      <c r="H587" s="250">
        <v>13.2</v>
      </c>
      <c r="I587" s="251"/>
      <c r="J587" s="252">
        <f>ROUND(I587*H587,2)</f>
        <v>0</v>
      </c>
      <c r="K587" s="248" t="s">
        <v>176</v>
      </c>
      <c r="L587" s="45"/>
      <c r="M587" s="253" t="s">
        <v>1</v>
      </c>
      <c r="N587" s="254" t="s">
        <v>48</v>
      </c>
      <c r="O587" s="92"/>
      <c r="P587" s="255">
        <f>O587*H587</f>
        <v>0</v>
      </c>
      <c r="Q587" s="255">
        <v>0.02323</v>
      </c>
      <c r="R587" s="255">
        <f>Q587*H587</f>
        <v>0.306636</v>
      </c>
      <c r="S587" s="255">
        <v>0</v>
      </c>
      <c r="T587" s="256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57" t="s">
        <v>177</v>
      </c>
      <c r="AT587" s="257" t="s">
        <v>172</v>
      </c>
      <c r="AU587" s="257" t="s">
        <v>95</v>
      </c>
      <c r="AY587" s="18" t="s">
        <v>169</v>
      </c>
      <c r="BE587" s="258">
        <f>IF(N587="základní",J587,0)</f>
        <v>0</v>
      </c>
      <c r="BF587" s="258">
        <f>IF(N587="snížená",J587,0)</f>
        <v>0</v>
      </c>
      <c r="BG587" s="258">
        <f>IF(N587="zákl. přenesená",J587,0)</f>
        <v>0</v>
      </c>
      <c r="BH587" s="258">
        <f>IF(N587="sníž. přenesená",J587,0)</f>
        <v>0</v>
      </c>
      <c r="BI587" s="258">
        <f>IF(N587="nulová",J587,0)</f>
        <v>0</v>
      </c>
      <c r="BJ587" s="18" t="s">
        <v>95</v>
      </c>
      <c r="BK587" s="258">
        <f>ROUND(I587*H587,2)</f>
        <v>0</v>
      </c>
      <c r="BL587" s="18" t="s">
        <v>177</v>
      </c>
      <c r="BM587" s="257" t="s">
        <v>706</v>
      </c>
    </row>
    <row r="588" spans="1:51" s="13" customFormat="1" ht="12">
      <c r="A588" s="13"/>
      <c r="B588" s="259"/>
      <c r="C588" s="260"/>
      <c r="D588" s="261" t="s">
        <v>179</v>
      </c>
      <c r="E588" s="262" t="s">
        <v>1</v>
      </c>
      <c r="F588" s="263" t="s">
        <v>180</v>
      </c>
      <c r="G588" s="260"/>
      <c r="H588" s="262" t="s">
        <v>1</v>
      </c>
      <c r="I588" s="264"/>
      <c r="J588" s="260"/>
      <c r="K588" s="260"/>
      <c r="L588" s="265"/>
      <c r="M588" s="266"/>
      <c r="N588" s="267"/>
      <c r="O588" s="267"/>
      <c r="P588" s="267"/>
      <c r="Q588" s="267"/>
      <c r="R588" s="267"/>
      <c r="S588" s="267"/>
      <c r="T588" s="26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9" t="s">
        <v>179</v>
      </c>
      <c r="AU588" s="269" t="s">
        <v>95</v>
      </c>
      <c r="AV588" s="13" t="s">
        <v>89</v>
      </c>
      <c r="AW588" s="13" t="s">
        <v>35</v>
      </c>
      <c r="AX588" s="13" t="s">
        <v>82</v>
      </c>
      <c r="AY588" s="269" t="s">
        <v>169</v>
      </c>
    </row>
    <row r="589" spans="1:51" s="13" customFormat="1" ht="12">
      <c r="A589" s="13"/>
      <c r="B589" s="259"/>
      <c r="C589" s="260"/>
      <c r="D589" s="261" t="s">
        <v>179</v>
      </c>
      <c r="E589" s="262" t="s">
        <v>1</v>
      </c>
      <c r="F589" s="263" t="s">
        <v>707</v>
      </c>
      <c r="G589" s="260"/>
      <c r="H589" s="262" t="s">
        <v>1</v>
      </c>
      <c r="I589" s="264"/>
      <c r="J589" s="260"/>
      <c r="K589" s="260"/>
      <c r="L589" s="265"/>
      <c r="M589" s="266"/>
      <c r="N589" s="267"/>
      <c r="O589" s="267"/>
      <c r="P589" s="267"/>
      <c r="Q589" s="267"/>
      <c r="R589" s="267"/>
      <c r="S589" s="267"/>
      <c r="T589" s="26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69" t="s">
        <v>179</v>
      </c>
      <c r="AU589" s="269" t="s">
        <v>95</v>
      </c>
      <c r="AV589" s="13" t="s">
        <v>89</v>
      </c>
      <c r="AW589" s="13" t="s">
        <v>35</v>
      </c>
      <c r="AX589" s="13" t="s">
        <v>82</v>
      </c>
      <c r="AY589" s="269" t="s">
        <v>169</v>
      </c>
    </row>
    <row r="590" spans="1:51" s="14" customFormat="1" ht="12">
      <c r="A590" s="14"/>
      <c r="B590" s="270"/>
      <c r="C590" s="271"/>
      <c r="D590" s="261" t="s">
        <v>179</v>
      </c>
      <c r="E590" s="272" t="s">
        <v>1</v>
      </c>
      <c r="F590" s="273" t="s">
        <v>678</v>
      </c>
      <c r="G590" s="271"/>
      <c r="H590" s="274">
        <v>13.2</v>
      </c>
      <c r="I590" s="275"/>
      <c r="J590" s="271"/>
      <c r="K590" s="271"/>
      <c r="L590" s="276"/>
      <c r="M590" s="277"/>
      <c r="N590" s="278"/>
      <c r="O590" s="278"/>
      <c r="P590" s="278"/>
      <c r="Q590" s="278"/>
      <c r="R590" s="278"/>
      <c r="S590" s="278"/>
      <c r="T590" s="279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80" t="s">
        <v>179</v>
      </c>
      <c r="AU590" s="280" t="s">
        <v>95</v>
      </c>
      <c r="AV590" s="14" t="s">
        <v>95</v>
      </c>
      <c r="AW590" s="14" t="s">
        <v>35</v>
      </c>
      <c r="AX590" s="14" t="s">
        <v>82</v>
      </c>
      <c r="AY590" s="280" t="s">
        <v>169</v>
      </c>
    </row>
    <row r="591" spans="1:51" s="15" customFormat="1" ht="12">
      <c r="A591" s="15"/>
      <c r="B591" s="281"/>
      <c r="C591" s="282"/>
      <c r="D591" s="261" t="s">
        <v>179</v>
      </c>
      <c r="E591" s="283" t="s">
        <v>1</v>
      </c>
      <c r="F591" s="284" t="s">
        <v>183</v>
      </c>
      <c r="G591" s="282"/>
      <c r="H591" s="285">
        <v>13.2</v>
      </c>
      <c r="I591" s="286"/>
      <c r="J591" s="282"/>
      <c r="K591" s="282"/>
      <c r="L591" s="287"/>
      <c r="M591" s="288"/>
      <c r="N591" s="289"/>
      <c r="O591" s="289"/>
      <c r="P591" s="289"/>
      <c r="Q591" s="289"/>
      <c r="R591" s="289"/>
      <c r="S591" s="289"/>
      <c r="T591" s="290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91" t="s">
        <v>179</v>
      </c>
      <c r="AU591" s="291" t="s">
        <v>95</v>
      </c>
      <c r="AV591" s="15" t="s">
        <v>177</v>
      </c>
      <c r="AW591" s="15" t="s">
        <v>35</v>
      </c>
      <c r="AX591" s="15" t="s">
        <v>89</v>
      </c>
      <c r="AY591" s="291" t="s">
        <v>169</v>
      </c>
    </row>
    <row r="592" spans="1:65" s="2" customFormat="1" ht="33" customHeight="1">
      <c r="A592" s="39"/>
      <c r="B592" s="40"/>
      <c r="C592" s="246" t="s">
        <v>708</v>
      </c>
      <c r="D592" s="246" t="s">
        <v>172</v>
      </c>
      <c r="E592" s="247" t="s">
        <v>709</v>
      </c>
      <c r="F592" s="248" t="s">
        <v>710</v>
      </c>
      <c r="G592" s="249" t="s">
        <v>337</v>
      </c>
      <c r="H592" s="250">
        <v>363.077</v>
      </c>
      <c r="I592" s="251"/>
      <c r="J592" s="252">
        <f>ROUND(I592*H592,2)</f>
        <v>0</v>
      </c>
      <c r="K592" s="248" t="s">
        <v>176</v>
      </c>
      <c r="L592" s="45"/>
      <c r="M592" s="253" t="s">
        <v>1</v>
      </c>
      <c r="N592" s="254" t="s">
        <v>48</v>
      </c>
      <c r="O592" s="92"/>
      <c r="P592" s="255">
        <f>O592*H592</f>
        <v>0</v>
      </c>
      <c r="Q592" s="255">
        <v>0.02323</v>
      </c>
      <c r="R592" s="255">
        <f>Q592*H592</f>
        <v>8.434278710000001</v>
      </c>
      <c r="S592" s="255">
        <v>0</v>
      </c>
      <c r="T592" s="256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57" t="s">
        <v>177</v>
      </c>
      <c r="AT592" s="257" t="s">
        <v>172</v>
      </c>
      <c r="AU592" s="257" t="s">
        <v>95</v>
      </c>
      <c r="AY592" s="18" t="s">
        <v>169</v>
      </c>
      <c r="BE592" s="258">
        <f>IF(N592="základní",J592,0)</f>
        <v>0</v>
      </c>
      <c r="BF592" s="258">
        <f>IF(N592="snížená",J592,0)</f>
        <v>0</v>
      </c>
      <c r="BG592" s="258">
        <f>IF(N592="zákl. přenesená",J592,0)</f>
        <v>0</v>
      </c>
      <c r="BH592" s="258">
        <f>IF(N592="sníž. přenesená",J592,0)</f>
        <v>0</v>
      </c>
      <c r="BI592" s="258">
        <f>IF(N592="nulová",J592,0)</f>
        <v>0</v>
      </c>
      <c r="BJ592" s="18" t="s">
        <v>95</v>
      </c>
      <c r="BK592" s="258">
        <f>ROUND(I592*H592,2)</f>
        <v>0</v>
      </c>
      <c r="BL592" s="18" t="s">
        <v>177</v>
      </c>
      <c r="BM592" s="257" t="s">
        <v>711</v>
      </c>
    </row>
    <row r="593" spans="1:51" s="13" customFormat="1" ht="12">
      <c r="A593" s="13"/>
      <c r="B593" s="259"/>
      <c r="C593" s="260"/>
      <c r="D593" s="261" t="s">
        <v>179</v>
      </c>
      <c r="E593" s="262" t="s">
        <v>1</v>
      </c>
      <c r="F593" s="263" t="s">
        <v>180</v>
      </c>
      <c r="G593" s="260"/>
      <c r="H593" s="262" t="s">
        <v>1</v>
      </c>
      <c r="I593" s="264"/>
      <c r="J593" s="260"/>
      <c r="K593" s="260"/>
      <c r="L593" s="265"/>
      <c r="M593" s="266"/>
      <c r="N593" s="267"/>
      <c r="O593" s="267"/>
      <c r="P593" s="267"/>
      <c r="Q593" s="267"/>
      <c r="R593" s="267"/>
      <c r="S593" s="267"/>
      <c r="T593" s="26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9" t="s">
        <v>179</v>
      </c>
      <c r="AU593" s="269" t="s">
        <v>95</v>
      </c>
      <c r="AV593" s="13" t="s">
        <v>89</v>
      </c>
      <c r="AW593" s="13" t="s">
        <v>35</v>
      </c>
      <c r="AX593" s="13" t="s">
        <v>82</v>
      </c>
      <c r="AY593" s="269" t="s">
        <v>169</v>
      </c>
    </row>
    <row r="594" spans="1:51" s="13" customFormat="1" ht="12">
      <c r="A594" s="13"/>
      <c r="B594" s="259"/>
      <c r="C594" s="260"/>
      <c r="D594" s="261" t="s">
        <v>179</v>
      </c>
      <c r="E594" s="262" t="s">
        <v>1</v>
      </c>
      <c r="F594" s="263" t="s">
        <v>636</v>
      </c>
      <c r="G594" s="260"/>
      <c r="H594" s="262" t="s">
        <v>1</v>
      </c>
      <c r="I594" s="264"/>
      <c r="J594" s="260"/>
      <c r="K594" s="260"/>
      <c r="L594" s="265"/>
      <c r="M594" s="266"/>
      <c r="N594" s="267"/>
      <c r="O594" s="267"/>
      <c r="P594" s="267"/>
      <c r="Q594" s="267"/>
      <c r="R594" s="267"/>
      <c r="S594" s="267"/>
      <c r="T594" s="26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9" t="s">
        <v>179</v>
      </c>
      <c r="AU594" s="269" t="s">
        <v>95</v>
      </c>
      <c r="AV594" s="13" t="s">
        <v>89</v>
      </c>
      <c r="AW594" s="13" t="s">
        <v>35</v>
      </c>
      <c r="AX594" s="13" t="s">
        <v>82</v>
      </c>
      <c r="AY594" s="269" t="s">
        <v>169</v>
      </c>
    </row>
    <row r="595" spans="1:51" s="14" customFormat="1" ht="12">
      <c r="A595" s="14"/>
      <c r="B595" s="270"/>
      <c r="C595" s="271"/>
      <c r="D595" s="261" t="s">
        <v>179</v>
      </c>
      <c r="E595" s="272" t="s">
        <v>1</v>
      </c>
      <c r="F595" s="273" t="s">
        <v>712</v>
      </c>
      <c r="G595" s="271"/>
      <c r="H595" s="274">
        <v>365.65</v>
      </c>
      <c r="I595" s="275"/>
      <c r="J595" s="271"/>
      <c r="K595" s="271"/>
      <c r="L595" s="276"/>
      <c r="M595" s="277"/>
      <c r="N595" s="278"/>
      <c r="O595" s="278"/>
      <c r="P595" s="278"/>
      <c r="Q595" s="278"/>
      <c r="R595" s="278"/>
      <c r="S595" s="278"/>
      <c r="T595" s="279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80" t="s">
        <v>179</v>
      </c>
      <c r="AU595" s="280" t="s">
        <v>95</v>
      </c>
      <c r="AV595" s="14" t="s">
        <v>95</v>
      </c>
      <c r="AW595" s="14" t="s">
        <v>35</v>
      </c>
      <c r="AX595" s="14" t="s">
        <v>82</v>
      </c>
      <c r="AY595" s="280" t="s">
        <v>169</v>
      </c>
    </row>
    <row r="596" spans="1:51" s="14" customFormat="1" ht="12">
      <c r="A596" s="14"/>
      <c r="B596" s="270"/>
      <c r="C596" s="271"/>
      <c r="D596" s="261" t="s">
        <v>179</v>
      </c>
      <c r="E596" s="272" t="s">
        <v>1</v>
      </c>
      <c r="F596" s="273" t="s">
        <v>713</v>
      </c>
      <c r="G596" s="271"/>
      <c r="H596" s="274">
        <v>-54.327</v>
      </c>
      <c r="I596" s="275"/>
      <c r="J596" s="271"/>
      <c r="K596" s="271"/>
      <c r="L596" s="276"/>
      <c r="M596" s="277"/>
      <c r="N596" s="278"/>
      <c r="O596" s="278"/>
      <c r="P596" s="278"/>
      <c r="Q596" s="278"/>
      <c r="R596" s="278"/>
      <c r="S596" s="278"/>
      <c r="T596" s="279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80" t="s">
        <v>179</v>
      </c>
      <c r="AU596" s="280" t="s">
        <v>95</v>
      </c>
      <c r="AV596" s="14" t="s">
        <v>95</v>
      </c>
      <c r="AW596" s="14" t="s">
        <v>35</v>
      </c>
      <c r="AX596" s="14" t="s">
        <v>82</v>
      </c>
      <c r="AY596" s="280" t="s">
        <v>169</v>
      </c>
    </row>
    <row r="597" spans="1:51" s="14" customFormat="1" ht="12">
      <c r="A597" s="14"/>
      <c r="B597" s="270"/>
      <c r="C597" s="271"/>
      <c r="D597" s="261" t="s">
        <v>179</v>
      </c>
      <c r="E597" s="272" t="s">
        <v>1</v>
      </c>
      <c r="F597" s="273" t="s">
        <v>714</v>
      </c>
      <c r="G597" s="271"/>
      <c r="H597" s="274">
        <v>33.82</v>
      </c>
      <c r="I597" s="275"/>
      <c r="J597" s="271"/>
      <c r="K597" s="271"/>
      <c r="L597" s="276"/>
      <c r="M597" s="277"/>
      <c r="N597" s="278"/>
      <c r="O597" s="278"/>
      <c r="P597" s="278"/>
      <c r="Q597" s="278"/>
      <c r="R597" s="278"/>
      <c r="S597" s="278"/>
      <c r="T597" s="279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80" t="s">
        <v>179</v>
      </c>
      <c r="AU597" s="280" t="s">
        <v>95</v>
      </c>
      <c r="AV597" s="14" t="s">
        <v>95</v>
      </c>
      <c r="AW597" s="14" t="s">
        <v>35</v>
      </c>
      <c r="AX597" s="14" t="s">
        <v>82</v>
      </c>
      <c r="AY597" s="280" t="s">
        <v>169</v>
      </c>
    </row>
    <row r="598" spans="1:51" s="13" customFormat="1" ht="12">
      <c r="A598" s="13"/>
      <c r="B598" s="259"/>
      <c r="C598" s="260"/>
      <c r="D598" s="261" t="s">
        <v>179</v>
      </c>
      <c r="E598" s="262" t="s">
        <v>1</v>
      </c>
      <c r="F598" s="263" t="s">
        <v>715</v>
      </c>
      <c r="G598" s="260"/>
      <c r="H598" s="262" t="s">
        <v>1</v>
      </c>
      <c r="I598" s="264"/>
      <c r="J598" s="260"/>
      <c r="K598" s="260"/>
      <c r="L598" s="265"/>
      <c r="M598" s="266"/>
      <c r="N598" s="267"/>
      <c r="O598" s="267"/>
      <c r="P598" s="267"/>
      <c r="Q598" s="267"/>
      <c r="R598" s="267"/>
      <c r="S598" s="267"/>
      <c r="T598" s="26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9" t="s">
        <v>179</v>
      </c>
      <c r="AU598" s="269" t="s">
        <v>95</v>
      </c>
      <c r="AV598" s="13" t="s">
        <v>89</v>
      </c>
      <c r="AW598" s="13" t="s">
        <v>35</v>
      </c>
      <c r="AX598" s="13" t="s">
        <v>82</v>
      </c>
      <c r="AY598" s="269" t="s">
        <v>169</v>
      </c>
    </row>
    <row r="599" spans="1:51" s="14" customFormat="1" ht="12">
      <c r="A599" s="14"/>
      <c r="B599" s="270"/>
      <c r="C599" s="271"/>
      <c r="D599" s="261" t="s">
        <v>179</v>
      </c>
      <c r="E599" s="272" t="s">
        <v>1</v>
      </c>
      <c r="F599" s="273" t="s">
        <v>716</v>
      </c>
      <c r="G599" s="271"/>
      <c r="H599" s="274">
        <v>17.934</v>
      </c>
      <c r="I599" s="275"/>
      <c r="J599" s="271"/>
      <c r="K599" s="271"/>
      <c r="L599" s="276"/>
      <c r="M599" s="277"/>
      <c r="N599" s="278"/>
      <c r="O599" s="278"/>
      <c r="P599" s="278"/>
      <c r="Q599" s="278"/>
      <c r="R599" s="278"/>
      <c r="S599" s="278"/>
      <c r="T599" s="279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80" t="s">
        <v>179</v>
      </c>
      <c r="AU599" s="280" t="s">
        <v>95</v>
      </c>
      <c r="AV599" s="14" t="s">
        <v>95</v>
      </c>
      <c r="AW599" s="14" t="s">
        <v>35</v>
      </c>
      <c r="AX599" s="14" t="s">
        <v>82</v>
      </c>
      <c r="AY599" s="280" t="s">
        <v>169</v>
      </c>
    </row>
    <row r="600" spans="1:51" s="15" customFormat="1" ht="12">
      <c r="A600" s="15"/>
      <c r="B600" s="281"/>
      <c r="C600" s="282"/>
      <c r="D600" s="261" t="s">
        <v>179</v>
      </c>
      <c r="E600" s="283" t="s">
        <v>1</v>
      </c>
      <c r="F600" s="284" t="s">
        <v>183</v>
      </c>
      <c r="G600" s="282"/>
      <c r="H600" s="285">
        <v>363.077</v>
      </c>
      <c r="I600" s="286"/>
      <c r="J600" s="282"/>
      <c r="K600" s="282"/>
      <c r="L600" s="287"/>
      <c r="M600" s="288"/>
      <c r="N600" s="289"/>
      <c r="O600" s="289"/>
      <c r="P600" s="289"/>
      <c r="Q600" s="289"/>
      <c r="R600" s="289"/>
      <c r="S600" s="289"/>
      <c r="T600" s="290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91" t="s">
        <v>179</v>
      </c>
      <c r="AU600" s="291" t="s">
        <v>95</v>
      </c>
      <c r="AV600" s="15" t="s">
        <v>177</v>
      </c>
      <c r="AW600" s="15" t="s">
        <v>35</v>
      </c>
      <c r="AX600" s="15" t="s">
        <v>89</v>
      </c>
      <c r="AY600" s="291" t="s">
        <v>169</v>
      </c>
    </row>
    <row r="601" spans="1:65" s="2" customFormat="1" ht="33" customHeight="1">
      <c r="A601" s="39"/>
      <c r="B601" s="40"/>
      <c r="C601" s="246" t="s">
        <v>717</v>
      </c>
      <c r="D601" s="246" t="s">
        <v>172</v>
      </c>
      <c r="E601" s="247" t="s">
        <v>718</v>
      </c>
      <c r="F601" s="248" t="s">
        <v>719</v>
      </c>
      <c r="G601" s="249" t="s">
        <v>337</v>
      </c>
      <c r="H601" s="250">
        <v>38.12</v>
      </c>
      <c r="I601" s="251"/>
      <c r="J601" s="252">
        <f>ROUND(I601*H601,2)</f>
        <v>0</v>
      </c>
      <c r="K601" s="248" t="s">
        <v>176</v>
      </c>
      <c r="L601" s="45"/>
      <c r="M601" s="253" t="s">
        <v>1</v>
      </c>
      <c r="N601" s="254" t="s">
        <v>48</v>
      </c>
      <c r="O601" s="92"/>
      <c r="P601" s="255">
        <f>O601*H601</f>
        <v>0</v>
      </c>
      <c r="Q601" s="255">
        <v>0.00628</v>
      </c>
      <c r="R601" s="255">
        <f>Q601*H601</f>
        <v>0.23939359999999998</v>
      </c>
      <c r="S601" s="255">
        <v>0</v>
      </c>
      <c r="T601" s="256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57" t="s">
        <v>177</v>
      </c>
      <c r="AT601" s="257" t="s">
        <v>172</v>
      </c>
      <c r="AU601" s="257" t="s">
        <v>95</v>
      </c>
      <c r="AY601" s="18" t="s">
        <v>169</v>
      </c>
      <c r="BE601" s="258">
        <f>IF(N601="základní",J601,0)</f>
        <v>0</v>
      </c>
      <c r="BF601" s="258">
        <f>IF(N601="snížená",J601,0)</f>
        <v>0</v>
      </c>
      <c r="BG601" s="258">
        <f>IF(N601="zákl. přenesená",J601,0)</f>
        <v>0</v>
      </c>
      <c r="BH601" s="258">
        <f>IF(N601="sníž. přenesená",J601,0)</f>
        <v>0</v>
      </c>
      <c r="BI601" s="258">
        <f>IF(N601="nulová",J601,0)</f>
        <v>0</v>
      </c>
      <c r="BJ601" s="18" t="s">
        <v>95</v>
      </c>
      <c r="BK601" s="258">
        <f>ROUND(I601*H601,2)</f>
        <v>0</v>
      </c>
      <c r="BL601" s="18" t="s">
        <v>177</v>
      </c>
      <c r="BM601" s="257" t="s">
        <v>720</v>
      </c>
    </row>
    <row r="602" spans="1:51" s="13" customFormat="1" ht="12">
      <c r="A602" s="13"/>
      <c r="B602" s="259"/>
      <c r="C602" s="260"/>
      <c r="D602" s="261" t="s">
        <v>179</v>
      </c>
      <c r="E602" s="262" t="s">
        <v>1</v>
      </c>
      <c r="F602" s="263" t="s">
        <v>180</v>
      </c>
      <c r="G602" s="260"/>
      <c r="H602" s="262" t="s">
        <v>1</v>
      </c>
      <c r="I602" s="264"/>
      <c r="J602" s="260"/>
      <c r="K602" s="260"/>
      <c r="L602" s="265"/>
      <c r="M602" s="266"/>
      <c r="N602" s="267"/>
      <c r="O602" s="267"/>
      <c r="P602" s="267"/>
      <c r="Q602" s="267"/>
      <c r="R602" s="267"/>
      <c r="S602" s="267"/>
      <c r="T602" s="26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9" t="s">
        <v>179</v>
      </c>
      <c r="AU602" s="269" t="s">
        <v>95</v>
      </c>
      <c r="AV602" s="13" t="s">
        <v>89</v>
      </c>
      <c r="AW602" s="13" t="s">
        <v>35</v>
      </c>
      <c r="AX602" s="13" t="s">
        <v>82</v>
      </c>
      <c r="AY602" s="269" t="s">
        <v>169</v>
      </c>
    </row>
    <row r="603" spans="1:51" s="13" customFormat="1" ht="12">
      <c r="A603" s="13"/>
      <c r="B603" s="259"/>
      <c r="C603" s="260"/>
      <c r="D603" s="261" t="s">
        <v>179</v>
      </c>
      <c r="E603" s="262" t="s">
        <v>1</v>
      </c>
      <c r="F603" s="263" t="s">
        <v>721</v>
      </c>
      <c r="G603" s="260"/>
      <c r="H603" s="262" t="s">
        <v>1</v>
      </c>
      <c r="I603" s="264"/>
      <c r="J603" s="260"/>
      <c r="K603" s="260"/>
      <c r="L603" s="265"/>
      <c r="M603" s="266"/>
      <c r="N603" s="267"/>
      <c r="O603" s="267"/>
      <c r="P603" s="267"/>
      <c r="Q603" s="267"/>
      <c r="R603" s="267"/>
      <c r="S603" s="267"/>
      <c r="T603" s="26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69" t="s">
        <v>179</v>
      </c>
      <c r="AU603" s="269" t="s">
        <v>95</v>
      </c>
      <c r="AV603" s="13" t="s">
        <v>89</v>
      </c>
      <c r="AW603" s="13" t="s">
        <v>35</v>
      </c>
      <c r="AX603" s="13" t="s">
        <v>82</v>
      </c>
      <c r="AY603" s="269" t="s">
        <v>169</v>
      </c>
    </row>
    <row r="604" spans="1:51" s="14" customFormat="1" ht="12">
      <c r="A604" s="14"/>
      <c r="B604" s="270"/>
      <c r="C604" s="271"/>
      <c r="D604" s="261" t="s">
        <v>179</v>
      </c>
      <c r="E604" s="272" t="s">
        <v>1</v>
      </c>
      <c r="F604" s="273" t="s">
        <v>722</v>
      </c>
      <c r="G604" s="271"/>
      <c r="H604" s="274">
        <v>38.12</v>
      </c>
      <c r="I604" s="275"/>
      <c r="J604" s="271"/>
      <c r="K604" s="271"/>
      <c r="L604" s="276"/>
      <c r="M604" s="277"/>
      <c r="N604" s="278"/>
      <c r="O604" s="278"/>
      <c r="P604" s="278"/>
      <c r="Q604" s="278"/>
      <c r="R604" s="278"/>
      <c r="S604" s="278"/>
      <c r="T604" s="279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80" t="s">
        <v>179</v>
      </c>
      <c r="AU604" s="280" t="s">
        <v>95</v>
      </c>
      <c r="AV604" s="14" t="s">
        <v>95</v>
      </c>
      <c r="AW604" s="14" t="s">
        <v>35</v>
      </c>
      <c r="AX604" s="14" t="s">
        <v>82</v>
      </c>
      <c r="AY604" s="280" t="s">
        <v>169</v>
      </c>
    </row>
    <row r="605" spans="1:51" s="15" customFormat="1" ht="12">
      <c r="A605" s="15"/>
      <c r="B605" s="281"/>
      <c r="C605" s="282"/>
      <c r="D605" s="261" t="s">
        <v>179</v>
      </c>
      <c r="E605" s="283" t="s">
        <v>1</v>
      </c>
      <c r="F605" s="284" t="s">
        <v>183</v>
      </c>
      <c r="G605" s="282"/>
      <c r="H605" s="285">
        <v>38.12</v>
      </c>
      <c r="I605" s="286"/>
      <c r="J605" s="282"/>
      <c r="K605" s="282"/>
      <c r="L605" s="287"/>
      <c r="M605" s="288"/>
      <c r="N605" s="289"/>
      <c r="O605" s="289"/>
      <c r="P605" s="289"/>
      <c r="Q605" s="289"/>
      <c r="R605" s="289"/>
      <c r="S605" s="289"/>
      <c r="T605" s="290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91" t="s">
        <v>179</v>
      </c>
      <c r="AU605" s="291" t="s">
        <v>95</v>
      </c>
      <c r="AV605" s="15" t="s">
        <v>177</v>
      </c>
      <c r="AW605" s="15" t="s">
        <v>35</v>
      </c>
      <c r="AX605" s="15" t="s">
        <v>89</v>
      </c>
      <c r="AY605" s="291" t="s">
        <v>169</v>
      </c>
    </row>
    <row r="606" spans="1:65" s="2" customFormat="1" ht="33" customHeight="1">
      <c r="A606" s="39"/>
      <c r="B606" s="40"/>
      <c r="C606" s="246" t="s">
        <v>723</v>
      </c>
      <c r="D606" s="246" t="s">
        <v>172</v>
      </c>
      <c r="E606" s="247" t="s">
        <v>724</v>
      </c>
      <c r="F606" s="248" t="s">
        <v>725</v>
      </c>
      <c r="G606" s="249" t="s">
        <v>337</v>
      </c>
      <c r="H606" s="250">
        <v>271.4</v>
      </c>
      <c r="I606" s="251"/>
      <c r="J606" s="252">
        <f>ROUND(I606*H606,2)</f>
        <v>0</v>
      </c>
      <c r="K606" s="248" t="s">
        <v>176</v>
      </c>
      <c r="L606" s="45"/>
      <c r="M606" s="253" t="s">
        <v>1</v>
      </c>
      <c r="N606" s="254" t="s">
        <v>48</v>
      </c>
      <c r="O606" s="92"/>
      <c r="P606" s="255">
        <f>O606*H606</f>
        <v>0</v>
      </c>
      <c r="Q606" s="255">
        <v>0.01162</v>
      </c>
      <c r="R606" s="255">
        <f>Q606*H606</f>
        <v>3.1536679999999997</v>
      </c>
      <c r="S606" s="255">
        <v>0</v>
      </c>
      <c r="T606" s="256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57" t="s">
        <v>177</v>
      </c>
      <c r="AT606" s="257" t="s">
        <v>172</v>
      </c>
      <c r="AU606" s="257" t="s">
        <v>95</v>
      </c>
      <c r="AY606" s="18" t="s">
        <v>169</v>
      </c>
      <c r="BE606" s="258">
        <f>IF(N606="základní",J606,0)</f>
        <v>0</v>
      </c>
      <c r="BF606" s="258">
        <f>IF(N606="snížená",J606,0)</f>
        <v>0</v>
      </c>
      <c r="BG606" s="258">
        <f>IF(N606="zákl. přenesená",J606,0)</f>
        <v>0</v>
      </c>
      <c r="BH606" s="258">
        <f>IF(N606="sníž. přenesená",J606,0)</f>
        <v>0</v>
      </c>
      <c r="BI606" s="258">
        <f>IF(N606="nulová",J606,0)</f>
        <v>0</v>
      </c>
      <c r="BJ606" s="18" t="s">
        <v>95</v>
      </c>
      <c r="BK606" s="258">
        <f>ROUND(I606*H606,2)</f>
        <v>0</v>
      </c>
      <c r="BL606" s="18" t="s">
        <v>177</v>
      </c>
      <c r="BM606" s="257" t="s">
        <v>726</v>
      </c>
    </row>
    <row r="607" spans="1:51" s="13" customFormat="1" ht="12">
      <c r="A607" s="13"/>
      <c r="B607" s="259"/>
      <c r="C607" s="260"/>
      <c r="D607" s="261" t="s">
        <v>179</v>
      </c>
      <c r="E607" s="262" t="s">
        <v>1</v>
      </c>
      <c r="F607" s="263" t="s">
        <v>180</v>
      </c>
      <c r="G607" s="260"/>
      <c r="H607" s="262" t="s">
        <v>1</v>
      </c>
      <c r="I607" s="264"/>
      <c r="J607" s="260"/>
      <c r="K607" s="260"/>
      <c r="L607" s="265"/>
      <c r="M607" s="266"/>
      <c r="N607" s="267"/>
      <c r="O607" s="267"/>
      <c r="P607" s="267"/>
      <c r="Q607" s="267"/>
      <c r="R607" s="267"/>
      <c r="S607" s="267"/>
      <c r="T607" s="268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9" t="s">
        <v>179</v>
      </c>
      <c r="AU607" s="269" t="s">
        <v>95</v>
      </c>
      <c r="AV607" s="13" t="s">
        <v>89</v>
      </c>
      <c r="AW607" s="13" t="s">
        <v>35</v>
      </c>
      <c r="AX607" s="13" t="s">
        <v>82</v>
      </c>
      <c r="AY607" s="269" t="s">
        <v>169</v>
      </c>
    </row>
    <row r="608" spans="1:51" s="13" customFormat="1" ht="12">
      <c r="A608" s="13"/>
      <c r="B608" s="259"/>
      <c r="C608" s="260"/>
      <c r="D608" s="261" t="s">
        <v>179</v>
      </c>
      <c r="E608" s="262" t="s">
        <v>1</v>
      </c>
      <c r="F608" s="263" t="s">
        <v>727</v>
      </c>
      <c r="G608" s="260"/>
      <c r="H608" s="262" t="s">
        <v>1</v>
      </c>
      <c r="I608" s="264"/>
      <c r="J608" s="260"/>
      <c r="K608" s="260"/>
      <c r="L608" s="265"/>
      <c r="M608" s="266"/>
      <c r="N608" s="267"/>
      <c r="O608" s="267"/>
      <c r="P608" s="267"/>
      <c r="Q608" s="267"/>
      <c r="R608" s="267"/>
      <c r="S608" s="267"/>
      <c r="T608" s="268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9" t="s">
        <v>179</v>
      </c>
      <c r="AU608" s="269" t="s">
        <v>95</v>
      </c>
      <c r="AV608" s="13" t="s">
        <v>89</v>
      </c>
      <c r="AW608" s="13" t="s">
        <v>35</v>
      </c>
      <c r="AX608" s="13" t="s">
        <v>82</v>
      </c>
      <c r="AY608" s="269" t="s">
        <v>169</v>
      </c>
    </row>
    <row r="609" spans="1:51" s="13" customFormat="1" ht="12">
      <c r="A609" s="13"/>
      <c r="B609" s="259"/>
      <c r="C609" s="260"/>
      <c r="D609" s="261" t="s">
        <v>179</v>
      </c>
      <c r="E609" s="262" t="s">
        <v>1</v>
      </c>
      <c r="F609" s="263" t="s">
        <v>618</v>
      </c>
      <c r="G609" s="260"/>
      <c r="H609" s="262" t="s">
        <v>1</v>
      </c>
      <c r="I609" s="264"/>
      <c r="J609" s="260"/>
      <c r="K609" s="260"/>
      <c r="L609" s="265"/>
      <c r="M609" s="266"/>
      <c r="N609" s="267"/>
      <c r="O609" s="267"/>
      <c r="P609" s="267"/>
      <c r="Q609" s="267"/>
      <c r="R609" s="267"/>
      <c r="S609" s="267"/>
      <c r="T609" s="26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69" t="s">
        <v>179</v>
      </c>
      <c r="AU609" s="269" t="s">
        <v>95</v>
      </c>
      <c r="AV609" s="13" t="s">
        <v>89</v>
      </c>
      <c r="AW609" s="13" t="s">
        <v>35</v>
      </c>
      <c r="AX609" s="13" t="s">
        <v>82</v>
      </c>
      <c r="AY609" s="269" t="s">
        <v>169</v>
      </c>
    </row>
    <row r="610" spans="1:51" s="14" customFormat="1" ht="12">
      <c r="A610" s="14"/>
      <c r="B610" s="270"/>
      <c r="C610" s="271"/>
      <c r="D610" s="261" t="s">
        <v>179</v>
      </c>
      <c r="E610" s="272" t="s">
        <v>1</v>
      </c>
      <c r="F610" s="273" t="s">
        <v>506</v>
      </c>
      <c r="G610" s="271"/>
      <c r="H610" s="274">
        <v>303</v>
      </c>
      <c r="I610" s="275"/>
      <c r="J610" s="271"/>
      <c r="K610" s="271"/>
      <c r="L610" s="276"/>
      <c r="M610" s="277"/>
      <c r="N610" s="278"/>
      <c r="O610" s="278"/>
      <c r="P610" s="278"/>
      <c r="Q610" s="278"/>
      <c r="R610" s="278"/>
      <c r="S610" s="278"/>
      <c r="T610" s="279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80" t="s">
        <v>179</v>
      </c>
      <c r="AU610" s="280" t="s">
        <v>95</v>
      </c>
      <c r="AV610" s="14" t="s">
        <v>95</v>
      </c>
      <c r="AW610" s="14" t="s">
        <v>35</v>
      </c>
      <c r="AX610" s="14" t="s">
        <v>82</v>
      </c>
      <c r="AY610" s="280" t="s">
        <v>169</v>
      </c>
    </row>
    <row r="611" spans="1:51" s="14" customFormat="1" ht="12">
      <c r="A611" s="14"/>
      <c r="B611" s="270"/>
      <c r="C611" s="271"/>
      <c r="D611" s="261" t="s">
        <v>179</v>
      </c>
      <c r="E611" s="272" t="s">
        <v>1</v>
      </c>
      <c r="F611" s="273" t="s">
        <v>619</v>
      </c>
      <c r="G611" s="271"/>
      <c r="H611" s="274">
        <v>-31.6</v>
      </c>
      <c r="I611" s="275"/>
      <c r="J611" s="271"/>
      <c r="K611" s="271"/>
      <c r="L611" s="276"/>
      <c r="M611" s="277"/>
      <c r="N611" s="278"/>
      <c r="O611" s="278"/>
      <c r="P611" s="278"/>
      <c r="Q611" s="278"/>
      <c r="R611" s="278"/>
      <c r="S611" s="278"/>
      <c r="T611" s="279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80" t="s">
        <v>179</v>
      </c>
      <c r="AU611" s="280" t="s">
        <v>95</v>
      </c>
      <c r="AV611" s="14" t="s">
        <v>95</v>
      </c>
      <c r="AW611" s="14" t="s">
        <v>35</v>
      </c>
      <c r="AX611" s="14" t="s">
        <v>82</v>
      </c>
      <c r="AY611" s="280" t="s">
        <v>169</v>
      </c>
    </row>
    <row r="612" spans="1:51" s="15" customFormat="1" ht="12">
      <c r="A612" s="15"/>
      <c r="B612" s="281"/>
      <c r="C612" s="282"/>
      <c r="D612" s="261" t="s">
        <v>179</v>
      </c>
      <c r="E612" s="283" t="s">
        <v>1</v>
      </c>
      <c r="F612" s="284" t="s">
        <v>183</v>
      </c>
      <c r="G612" s="282"/>
      <c r="H612" s="285">
        <v>271.4</v>
      </c>
      <c r="I612" s="286"/>
      <c r="J612" s="282"/>
      <c r="K612" s="282"/>
      <c r="L612" s="287"/>
      <c r="M612" s="288"/>
      <c r="N612" s="289"/>
      <c r="O612" s="289"/>
      <c r="P612" s="289"/>
      <c r="Q612" s="289"/>
      <c r="R612" s="289"/>
      <c r="S612" s="289"/>
      <c r="T612" s="290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91" t="s">
        <v>179</v>
      </c>
      <c r="AU612" s="291" t="s">
        <v>95</v>
      </c>
      <c r="AV612" s="15" t="s">
        <v>177</v>
      </c>
      <c r="AW612" s="15" t="s">
        <v>35</v>
      </c>
      <c r="AX612" s="15" t="s">
        <v>89</v>
      </c>
      <c r="AY612" s="291" t="s">
        <v>169</v>
      </c>
    </row>
    <row r="613" spans="1:65" s="2" customFormat="1" ht="21.75" customHeight="1">
      <c r="A613" s="39"/>
      <c r="B613" s="40"/>
      <c r="C613" s="307" t="s">
        <v>728</v>
      </c>
      <c r="D613" s="307" t="s">
        <v>659</v>
      </c>
      <c r="E613" s="308" t="s">
        <v>729</v>
      </c>
      <c r="F613" s="309" t="s">
        <v>730</v>
      </c>
      <c r="G613" s="310" t="s">
        <v>337</v>
      </c>
      <c r="H613" s="311">
        <v>333.3</v>
      </c>
      <c r="I613" s="312"/>
      <c r="J613" s="313">
        <f>ROUND(I613*H613,2)</f>
        <v>0</v>
      </c>
      <c r="K613" s="309" t="s">
        <v>176</v>
      </c>
      <c r="L613" s="314"/>
      <c r="M613" s="315" t="s">
        <v>1</v>
      </c>
      <c r="N613" s="316" t="s">
        <v>48</v>
      </c>
      <c r="O613" s="92"/>
      <c r="P613" s="255">
        <f>O613*H613</f>
        <v>0</v>
      </c>
      <c r="Q613" s="255">
        <v>0.00726</v>
      </c>
      <c r="R613" s="255">
        <f>Q613*H613</f>
        <v>2.419758</v>
      </c>
      <c r="S613" s="255">
        <v>0</v>
      </c>
      <c r="T613" s="256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57" t="s">
        <v>306</v>
      </c>
      <c r="AT613" s="257" t="s">
        <v>659</v>
      </c>
      <c r="AU613" s="257" t="s">
        <v>95</v>
      </c>
      <c r="AY613" s="18" t="s">
        <v>169</v>
      </c>
      <c r="BE613" s="258">
        <f>IF(N613="základní",J613,0)</f>
        <v>0</v>
      </c>
      <c r="BF613" s="258">
        <f>IF(N613="snížená",J613,0)</f>
        <v>0</v>
      </c>
      <c r="BG613" s="258">
        <f>IF(N613="zákl. přenesená",J613,0)</f>
        <v>0</v>
      </c>
      <c r="BH613" s="258">
        <f>IF(N613="sníž. přenesená",J613,0)</f>
        <v>0</v>
      </c>
      <c r="BI613" s="258">
        <f>IF(N613="nulová",J613,0)</f>
        <v>0</v>
      </c>
      <c r="BJ613" s="18" t="s">
        <v>95</v>
      </c>
      <c r="BK613" s="258">
        <f>ROUND(I613*H613,2)</f>
        <v>0</v>
      </c>
      <c r="BL613" s="18" t="s">
        <v>177</v>
      </c>
      <c r="BM613" s="257" t="s">
        <v>731</v>
      </c>
    </row>
    <row r="614" spans="1:51" s="13" customFormat="1" ht="12">
      <c r="A614" s="13"/>
      <c r="B614" s="259"/>
      <c r="C614" s="260"/>
      <c r="D614" s="261" t="s">
        <v>179</v>
      </c>
      <c r="E614" s="262" t="s">
        <v>1</v>
      </c>
      <c r="F614" s="263" t="s">
        <v>180</v>
      </c>
      <c r="G614" s="260"/>
      <c r="H614" s="262" t="s">
        <v>1</v>
      </c>
      <c r="I614" s="264"/>
      <c r="J614" s="260"/>
      <c r="K614" s="260"/>
      <c r="L614" s="265"/>
      <c r="M614" s="266"/>
      <c r="N614" s="267"/>
      <c r="O614" s="267"/>
      <c r="P614" s="267"/>
      <c r="Q614" s="267"/>
      <c r="R614" s="267"/>
      <c r="S614" s="267"/>
      <c r="T614" s="26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9" t="s">
        <v>179</v>
      </c>
      <c r="AU614" s="269" t="s">
        <v>95</v>
      </c>
      <c r="AV614" s="13" t="s">
        <v>89</v>
      </c>
      <c r="AW614" s="13" t="s">
        <v>35</v>
      </c>
      <c r="AX614" s="13" t="s">
        <v>82</v>
      </c>
      <c r="AY614" s="269" t="s">
        <v>169</v>
      </c>
    </row>
    <row r="615" spans="1:51" s="13" customFormat="1" ht="12">
      <c r="A615" s="13"/>
      <c r="B615" s="259"/>
      <c r="C615" s="260"/>
      <c r="D615" s="261" t="s">
        <v>179</v>
      </c>
      <c r="E615" s="262" t="s">
        <v>1</v>
      </c>
      <c r="F615" s="263" t="s">
        <v>732</v>
      </c>
      <c r="G615" s="260"/>
      <c r="H615" s="262" t="s">
        <v>1</v>
      </c>
      <c r="I615" s="264"/>
      <c r="J615" s="260"/>
      <c r="K615" s="260"/>
      <c r="L615" s="265"/>
      <c r="M615" s="266"/>
      <c r="N615" s="267"/>
      <c r="O615" s="267"/>
      <c r="P615" s="267"/>
      <c r="Q615" s="267"/>
      <c r="R615" s="267"/>
      <c r="S615" s="267"/>
      <c r="T615" s="26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69" t="s">
        <v>179</v>
      </c>
      <c r="AU615" s="269" t="s">
        <v>95</v>
      </c>
      <c r="AV615" s="13" t="s">
        <v>89</v>
      </c>
      <c r="AW615" s="13" t="s">
        <v>35</v>
      </c>
      <c r="AX615" s="13" t="s">
        <v>82</v>
      </c>
      <c r="AY615" s="269" t="s">
        <v>169</v>
      </c>
    </row>
    <row r="616" spans="1:51" s="13" customFormat="1" ht="12">
      <c r="A616" s="13"/>
      <c r="B616" s="259"/>
      <c r="C616" s="260"/>
      <c r="D616" s="261" t="s">
        <v>179</v>
      </c>
      <c r="E616" s="262" t="s">
        <v>1</v>
      </c>
      <c r="F616" s="263" t="s">
        <v>618</v>
      </c>
      <c r="G616" s="260"/>
      <c r="H616" s="262" t="s">
        <v>1</v>
      </c>
      <c r="I616" s="264"/>
      <c r="J616" s="260"/>
      <c r="K616" s="260"/>
      <c r="L616" s="265"/>
      <c r="M616" s="266"/>
      <c r="N616" s="267"/>
      <c r="O616" s="267"/>
      <c r="P616" s="267"/>
      <c r="Q616" s="267"/>
      <c r="R616" s="267"/>
      <c r="S616" s="267"/>
      <c r="T616" s="26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9" t="s">
        <v>179</v>
      </c>
      <c r="AU616" s="269" t="s">
        <v>95</v>
      </c>
      <c r="AV616" s="13" t="s">
        <v>89</v>
      </c>
      <c r="AW616" s="13" t="s">
        <v>35</v>
      </c>
      <c r="AX616" s="13" t="s">
        <v>82</v>
      </c>
      <c r="AY616" s="269" t="s">
        <v>169</v>
      </c>
    </row>
    <row r="617" spans="1:51" s="14" customFormat="1" ht="12">
      <c r="A617" s="14"/>
      <c r="B617" s="270"/>
      <c r="C617" s="271"/>
      <c r="D617" s="261" t="s">
        <v>179</v>
      </c>
      <c r="E617" s="272" t="s">
        <v>1</v>
      </c>
      <c r="F617" s="273" t="s">
        <v>506</v>
      </c>
      <c r="G617" s="271"/>
      <c r="H617" s="274">
        <v>303</v>
      </c>
      <c r="I617" s="275"/>
      <c r="J617" s="271"/>
      <c r="K617" s="271"/>
      <c r="L617" s="276"/>
      <c r="M617" s="277"/>
      <c r="N617" s="278"/>
      <c r="O617" s="278"/>
      <c r="P617" s="278"/>
      <c r="Q617" s="278"/>
      <c r="R617" s="278"/>
      <c r="S617" s="278"/>
      <c r="T617" s="279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80" t="s">
        <v>179</v>
      </c>
      <c r="AU617" s="280" t="s">
        <v>95</v>
      </c>
      <c r="AV617" s="14" t="s">
        <v>95</v>
      </c>
      <c r="AW617" s="14" t="s">
        <v>35</v>
      </c>
      <c r="AX617" s="14" t="s">
        <v>82</v>
      </c>
      <c r="AY617" s="280" t="s">
        <v>169</v>
      </c>
    </row>
    <row r="618" spans="1:51" s="15" customFormat="1" ht="12">
      <c r="A618" s="15"/>
      <c r="B618" s="281"/>
      <c r="C618" s="282"/>
      <c r="D618" s="261" t="s">
        <v>179</v>
      </c>
      <c r="E618" s="283" t="s">
        <v>1</v>
      </c>
      <c r="F618" s="284" t="s">
        <v>183</v>
      </c>
      <c r="G618" s="282"/>
      <c r="H618" s="285">
        <v>303</v>
      </c>
      <c r="I618" s="286"/>
      <c r="J618" s="282"/>
      <c r="K618" s="282"/>
      <c r="L618" s="287"/>
      <c r="M618" s="288"/>
      <c r="N618" s="289"/>
      <c r="O618" s="289"/>
      <c r="P618" s="289"/>
      <c r="Q618" s="289"/>
      <c r="R618" s="289"/>
      <c r="S618" s="289"/>
      <c r="T618" s="290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91" t="s">
        <v>179</v>
      </c>
      <c r="AU618" s="291" t="s">
        <v>95</v>
      </c>
      <c r="AV618" s="15" t="s">
        <v>177</v>
      </c>
      <c r="AW618" s="15" t="s">
        <v>35</v>
      </c>
      <c r="AX618" s="15" t="s">
        <v>89</v>
      </c>
      <c r="AY618" s="291" t="s">
        <v>169</v>
      </c>
    </row>
    <row r="619" spans="1:51" s="14" customFormat="1" ht="12">
      <c r="A619" s="14"/>
      <c r="B619" s="270"/>
      <c r="C619" s="271"/>
      <c r="D619" s="261" t="s">
        <v>179</v>
      </c>
      <c r="E619" s="271"/>
      <c r="F619" s="273" t="s">
        <v>733</v>
      </c>
      <c r="G619" s="271"/>
      <c r="H619" s="274">
        <v>333.3</v>
      </c>
      <c r="I619" s="275"/>
      <c r="J619" s="271"/>
      <c r="K619" s="271"/>
      <c r="L619" s="276"/>
      <c r="M619" s="277"/>
      <c r="N619" s="278"/>
      <c r="O619" s="278"/>
      <c r="P619" s="278"/>
      <c r="Q619" s="278"/>
      <c r="R619" s="278"/>
      <c r="S619" s="278"/>
      <c r="T619" s="279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80" t="s">
        <v>179</v>
      </c>
      <c r="AU619" s="280" t="s">
        <v>95</v>
      </c>
      <c r="AV619" s="14" t="s">
        <v>95</v>
      </c>
      <c r="AW619" s="14" t="s">
        <v>4</v>
      </c>
      <c r="AX619" s="14" t="s">
        <v>89</v>
      </c>
      <c r="AY619" s="280" t="s">
        <v>169</v>
      </c>
    </row>
    <row r="620" spans="1:65" s="2" customFormat="1" ht="21.75" customHeight="1">
      <c r="A620" s="39"/>
      <c r="B620" s="40"/>
      <c r="C620" s="307" t="s">
        <v>734</v>
      </c>
      <c r="D620" s="307" t="s">
        <v>659</v>
      </c>
      <c r="E620" s="308" t="s">
        <v>735</v>
      </c>
      <c r="F620" s="309" t="s">
        <v>736</v>
      </c>
      <c r="G620" s="310" t="s">
        <v>337</v>
      </c>
      <c r="H620" s="311">
        <v>333.3</v>
      </c>
      <c r="I620" s="312"/>
      <c r="J620" s="313">
        <f>ROUND(I620*H620,2)</f>
        <v>0</v>
      </c>
      <c r="K620" s="309" t="s">
        <v>176</v>
      </c>
      <c r="L620" s="314"/>
      <c r="M620" s="315" t="s">
        <v>1</v>
      </c>
      <c r="N620" s="316" t="s">
        <v>48</v>
      </c>
      <c r="O620" s="92"/>
      <c r="P620" s="255">
        <f>O620*H620</f>
        <v>0</v>
      </c>
      <c r="Q620" s="255">
        <v>0.02897</v>
      </c>
      <c r="R620" s="255">
        <f>Q620*H620</f>
        <v>9.655701</v>
      </c>
      <c r="S620" s="255">
        <v>0</v>
      </c>
      <c r="T620" s="256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57" t="s">
        <v>306</v>
      </c>
      <c r="AT620" s="257" t="s">
        <v>659</v>
      </c>
      <c r="AU620" s="257" t="s">
        <v>95</v>
      </c>
      <c r="AY620" s="18" t="s">
        <v>169</v>
      </c>
      <c r="BE620" s="258">
        <f>IF(N620="základní",J620,0)</f>
        <v>0</v>
      </c>
      <c r="BF620" s="258">
        <f>IF(N620="snížená",J620,0)</f>
        <v>0</v>
      </c>
      <c r="BG620" s="258">
        <f>IF(N620="zákl. přenesená",J620,0)</f>
        <v>0</v>
      </c>
      <c r="BH620" s="258">
        <f>IF(N620="sníž. přenesená",J620,0)</f>
        <v>0</v>
      </c>
      <c r="BI620" s="258">
        <f>IF(N620="nulová",J620,0)</f>
        <v>0</v>
      </c>
      <c r="BJ620" s="18" t="s">
        <v>95</v>
      </c>
      <c r="BK620" s="258">
        <f>ROUND(I620*H620,2)</f>
        <v>0</v>
      </c>
      <c r="BL620" s="18" t="s">
        <v>177</v>
      </c>
      <c r="BM620" s="257" t="s">
        <v>737</v>
      </c>
    </row>
    <row r="621" spans="1:51" s="13" customFormat="1" ht="12">
      <c r="A621" s="13"/>
      <c r="B621" s="259"/>
      <c r="C621" s="260"/>
      <c r="D621" s="261" t="s">
        <v>179</v>
      </c>
      <c r="E621" s="262" t="s">
        <v>1</v>
      </c>
      <c r="F621" s="263" t="s">
        <v>180</v>
      </c>
      <c r="G621" s="260"/>
      <c r="H621" s="262" t="s">
        <v>1</v>
      </c>
      <c r="I621" s="264"/>
      <c r="J621" s="260"/>
      <c r="K621" s="260"/>
      <c r="L621" s="265"/>
      <c r="M621" s="266"/>
      <c r="N621" s="267"/>
      <c r="O621" s="267"/>
      <c r="P621" s="267"/>
      <c r="Q621" s="267"/>
      <c r="R621" s="267"/>
      <c r="S621" s="267"/>
      <c r="T621" s="268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9" t="s">
        <v>179</v>
      </c>
      <c r="AU621" s="269" t="s">
        <v>95</v>
      </c>
      <c r="AV621" s="13" t="s">
        <v>89</v>
      </c>
      <c r="AW621" s="13" t="s">
        <v>35</v>
      </c>
      <c r="AX621" s="13" t="s">
        <v>82</v>
      </c>
      <c r="AY621" s="269" t="s">
        <v>169</v>
      </c>
    </row>
    <row r="622" spans="1:51" s="13" customFormat="1" ht="12">
      <c r="A622" s="13"/>
      <c r="B622" s="259"/>
      <c r="C622" s="260"/>
      <c r="D622" s="261" t="s">
        <v>179</v>
      </c>
      <c r="E622" s="262" t="s">
        <v>1</v>
      </c>
      <c r="F622" s="263" t="s">
        <v>732</v>
      </c>
      <c r="G622" s="260"/>
      <c r="H622" s="262" t="s">
        <v>1</v>
      </c>
      <c r="I622" s="264"/>
      <c r="J622" s="260"/>
      <c r="K622" s="260"/>
      <c r="L622" s="265"/>
      <c r="M622" s="266"/>
      <c r="N622" s="267"/>
      <c r="O622" s="267"/>
      <c r="P622" s="267"/>
      <c r="Q622" s="267"/>
      <c r="R622" s="267"/>
      <c r="S622" s="267"/>
      <c r="T622" s="268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9" t="s">
        <v>179</v>
      </c>
      <c r="AU622" s="269" t="s">
        <v>95</v>
      </c>
      <c r="AV622" s="13" t="s">
        <v>89</v>
      </c>
      <c r="AW622" s="13" t="s">
        <v>35</v>
      </c>
      <c r="AX622" s="13" t="s">
        <v>82</v>
      </c>
      <c r="AY622" s="269" t="s">
        <v>169</v>
      </c>
    </row>
    <row r="623" spans="1:51" s="13" customFormat="1" ht="12">
      <c r="A623" s="13"/>
      <c r="B623" s="259"/>
      <c r="C623" s="260"/>
      <c r="D623" s="261" t="s">
        <v>179</v>
      </c>
      <c r="E623" s="262" t="s">
        <v>1</v>
      </c>
      <c r="F623" s="263" t="s">
        <v>618</v>
      </c>
      <c r="G623" s="260"/>
      <c r="H623" s="262" t="s">
        <v>1</v>
      </c>
      <c r="I623" s="264"/>
      <c r="J623" s="260"/>
      <c r="K623" s="260"/>
      <c r="L623" s="265"/>
      <c r="M623" s="266"/>
      <c r="N623" s="267"/>
      <c r="O623" s="267"/>
      <c r="P623" s="267"/>
      <c r="Q623" s="267"/>
      <c r="R623" s="267"/>
      <c r="S623" s="267"/>
      <c r="T623" s="26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69" t="s">
        <v>179</v>
      </c>
      <c r="AU623" s="269" t="s">
        <v>95</v>
      </c>
      <c r="AV623" s="13" t="s">
        <v>89</v>
      </c>
      <c r="AW623" s="13" t="s">
        <v>35</v>
      </c>
      <c r="AX623" s="13" t="s">
        <v>82</v>
      </c>
      <c r="AY623" s="269" t="s">
        <v>169</v>
      </c>
    </row>
    <row r="624" spans="1:51" s="14" customFormat="1" ht="12">
      <c r="A624" s="14"/>
      <c r="B624" s="270"/>
      <c r="C624" s="271"/>
      <c r="D624" s="261" t="s">
        <v>179</v>
      </c>
      <c r="E624" s="272" t="s">
        <v>1</v>
      </c>
      <c r="F624" s="273" t="s">
        <v>506</v>
      </c>
      <c r="G624" s="271"/>
      <c r="H624" s="274">
        <v>303</v>
      </c>
      <c r="I624" s="275"/>
      <c r="J624" s="271"/>
      <c r="K624" s="271"/>
      <c r="L624" s="276"/>
      <c r="M624" s="277"/>
      <c r="N624" s="278"/>
      <c r="O624" s="278"/>
      <c r="P624" s="278"/>
      <c r="Q624" s="278"/>
      <c r="R624" s="278"/>
      <c r="S624" s="278"/>
      <c r="T624" s="279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80" t="s">
        <v>179</v>
      </c>
      <c r="AU624" s="280" t="s">
        <v>95</v>
      </c>
      <c r="AV624" s="14" t="s">
        <v>95</v>
      </c>
      <c r="AW624" s="14" t="s">
        <v>35</v>
      </c>
      <c r="AX624" s="14" t="s">
        <v>82</v>
      </c>
      <c r="AY624" s="280" t="s">
        <v>169</v>
      </c>
    </row>
    <row r="625" spans="1:51" s="15" customFormat="1" ht="12">
      <c r="A625" s="15"/>
      <c r="B625" s="281"/>
      <c r="C625" s="282"/>
      <c r="D625" s="261" t="s">
        <v>179</v>
      </c>
      <c r="E625" s="283" t="s">
        <v>1</v>
      </c>
      <c r="F625" s="284" t="s">
        <v>183</v>
      </c>
      <c r="G625" s="282"/>
      <c r="H625" s="285">
        <v>303</v>
      </c>
      <c r="I625" s="286"/>
      <c r="J625" s="282"/>
      <c r="K625" s="282"/>
      <c r="L625" s="287"/>
      <c r="M625" s="288"/>
      <c r="N625" s="289"/>
      <c r="O625" s="289"/>
      <c r="P625" s="289"/>
      <c r="Q625" s="289"/>
      <c r="R625" s="289"/>
      <c r="S625" s="289"/>
      <c r="T625" s="290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91" t="s">
        <v>179</v>
      </c>
      <c r="AU625" s="291" t="s">
        <v>95</v>
      </c>
      <c r="AV625" s="15" t="s">
        <v>177</v>
      </c>
      <c r="AW625" s="15" t="s">
        <v>35</v>
      </c>
      <c r="AX625" s="15" t="s">
        <v>89</v>
      </c>
      <c r="AY625" s="291" t="s">
        <v>169</v>
      </c>
    </row>
    <row r="626" spans="1:51" s="14" customFormat="1" ht="12">
      <c r="A626" s="14"/>
      <c r="B626" s="270"/>
      <c r="C626" s="271"/>
      <c r="D626" s="261" t="s">
        <v>179</v>
      </c>
      <c r="E626" s="271"/>
      <c r="F626" s="273" t="s">
        <v>733</v>
      </c>
      <c r="G626" s="271"/>
      <c r="H626" s="274">
        <v>333.3</v>
      </c>
      <c r="I626" s="275"/>
      <c r="J626" s="271"/>
      <c r="K626" s="271"/>
      <c r="L626" s="276"/>
      <c r="M626" s="277"/>
      <c r="N626" s="278"/>
      <c r="O626" s="278"/>
      <c r="P626" s="278"/>
      <c r="Q626" s="278"/>
      <c r="R626" s="278"/>
      <c r="S626" s="278"/>
      <c r="T626" s="279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80" t="s">
        <v>179</v>
      </c>
      <c r="AU626" s="280" t="s">
        <v>95</v>
      </c>
      <c r="AV626" s="14" t="s">
        <v>95</v>
      </c>
      <c r="AW626" s="14" t="s">
        <v>4</v>
      </c>
      <c r="AX626" s="14" t="s">
        <v>89</v>
      </c>
      <c r="AY626" s="280" t="s">
        <v>169</v>
      </c>
    </row>
    <row r="627" spans="1:65" s="2" customFormat="1" ht="21.75" customHeight="1">
      <c r="A627" s="39"/>
      <c r="B627" s="40"/>
      <c r="C627" s="246" t="s">
        <v>738</v>
      </c>
      <c r="D627" s="246" t="s">
        <v>172</v>
      </c>
      <c r="E627" s="247" t="s">
        <v>739</v>
      </c>
      <c r="F627" s="248" t="s">
        <v>740</v>
      </c>
      <c r="G627" s="249" t="s">
        <v>337</v>
      </c>
      <c r="H627" s="250">
        <v>414.376</v>
      </c>
      <c r="I627" s="251"/>
      <c r="J627" s="252">
        <f>ROUND(I627*H627,2)</f>
        <v>0</v>
      </c>
      <c r="K627" s="248" t="s">
        <v>176</v>
      </c>
      <c r="L627" s="45"/>
      <c r="M627" s="253" t="s">
        <v>1</v>
      </c>
      <c r="N627" s="254" t="s">
        <v>48</v>
      </c>
      <c r="O627" s="92"/>
      <c r="P627" s="255">
        <f>O627*H627</f>
        <v>0</v>
      </c>
      <c r="Q627" s="255">
        <v>0.00013</v>
      </c>
      <c r="R627" s="255">
        <f>Q627*H627</f>
        <v>0.053868879999999994</v>
      </c>
      <c r="S627" s="255">
        <v>0</v>
      </c>
      <c r="T627" s="256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57" t="s">
        <v>177</v>
      </c>
      <c r="AT627" s="257" t="s">
        <v>172</v>
      </c>
      <c r="AU627" s="257" t="s">
        <v>95</v>
      </c>
      <c r="AY627" s="18" t="s">
        <v>169</v>
      </c>
      <c r="BE627" s="258">
        <f>IF(N627="základní",J627,0)</f>
        <v>0</v>
      </c>
      <c r="BF627" s="258">
        <f>IF(N627="snížená",J627,0)</f>
        <v>0</v>
      </c>
      <c r="BG627" s="258">
        <f>IF(N627="zákl. přenesená",J627,0)</f>
        <v>0</v>
      </c>
      <c r="BH627" s="258">
        <f>IF(N627="sníž. přenesená",J627,0)</f>
        <v>0</v>
      </c>
      <c r="BI627" s="258">
        <f>IF(N627="nulová",J627,0)</f>
        <v>0</v>
      </c>
      <c r="BJ627" s="18" t="s">
        <v>95</v>
      </c>
      <c r="BK627" s="258">
        <f>ROUND(I627*H627,2)</f>
        <v>0</v>
      </c>
      <c r="BL627" s="18" t="s">
        <v>177</v>
      </c>
      <c r="BM627" s="257" t="s">
        <v>741</v>
      </c>
    </row>
    <row r="628" spans="1:51" s="13" customFormat="1" ht="12">
      <c r="A628" s="13"/>
      <c r="B628" s="259"/>
      <c r="C628" s="260"/>
      <c r="D628" s="261" t="s">
        <v>179</v>
      </c>
      <c r="E628" s="262" t="s">
        <v>1</v>
      </c>
      <c r="F628" s="263" t="s">
        <v>180</v>
      </c>
      <c r="G628" s="260"/>
      <c r="H628" s="262" t="s">
        <v>1</v>
      </c>
      <c r="I628" s="264"/>
      <c r="J628" s="260"/>
      <c r="K628" s="260"/>
      <c r="L628" s="265"/>
      <c r="M628" s="266"/>
      <c r="N628" s="267"/>
      <c r="O628" s="267"/>
      <c r="P628" s="267"/>
      <c r="Q628" s="267"/>
      <c r="R628" s="267"/>
      <c r="S628" s="267"/>
      <c r="T628" s="268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9" t="s">
        <v>179</v>
      </c>
      <c r="AU628" s="269" t="s">
        <v>95</v>
      </c>
      <c r="AV628" s="13" t="s">
        <v>89</v>
      </c>
      <c r="AW628" s="13" t="s">
        <v>35</v>
      </c>
      <c r="AX628" s="13" t="s">
        <v>82</v>
      </c>
      <c r="AY628" s="269" t="s">
        <v>169</v>
      </c>
    </row>
    <row r="629" spans="1:51" s="13" customFormat="1" ht="12">
      <c r="A629" s="13"/>
      <c r="B629" s="259"/>
      <c r="C629" s="260"/>
      <c r="D629" s="261" t="s">
        <v>179</v>
      </c>
      <c r="E629" s="262" t="s">
        <v>1</v>
      </c>
      <c r="F629" s="263" t="s">
        <v>742</v>
      </c>
      <c r="G629" s="260"/>
      <c r="H629" s="262" t="s">
        <v>1</v>
      </c>
      <c r="I629" s="264"/>
      <c r="J629" s="260"/>
      <c r="K629" s="260"/>
      <c r="L629" s="265"/>
      <c r="M629" s="266"/>
      <c r="N629" s="267"/>
      <c r="O629" s="267"/>
      <c r="P629" s="267"/>
      <c r="Q629" s="267"/>
      <c r="R629" s="267"/>
      <c r="S629" s="267"/>
      <c r="T629" s="26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9" t="s">
        <v>179</v>
      </c>
      <c r="AU629" s="269" t="s">
        <v>95</v>
      </c>
      <c r="AV629" s="13" t="s">
        <v>89</v>
      </c>
      <c r="AW629" s="13" t="s">
        <v>35</v>
      </c>
      <c r="AX629" s="13" t="s">
        <v>82</v>
      </c>
      <c r="AY629" s="269" t="s">
        <v>169</v>
      </c>
    </row>
    <row r="630" spans="1:51" s="13" customFormat="1" ht="12">
      <c r="A630" s="13"/>
      <c r="B630" s="259"/>
      <c r="C630" s="260"/>
      <c r="D630" s="261" t="s">
        <v>179</v>
      </c>
      <c r="E630" s="262" t="s">
        <v>1</v>
      </c>
      <c r="F630" s="263" t="s">
        <v>743</v>
      </c>
      <c r="G630" s="260"/>
      <c r="H630" s="262" t="s">
        <v>1</v>
      </c>
      <c r="I630" s="264"/>
      <c r="J630" s="260"/>
      <c r="K630" s="260"/>
      <c r="L630" s="265"/>
      <c r="M630" s="266"/>
      <c r="N630" s="267"/>
      <c r="O630" s="267"/>
      <c r="P630" s="267"/>
      <c r="Q630" s="267"/>
      <c r="R630" s="267"/>
      <c r="S630" s="267"/>
      <c r="T630" s="26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69" t="s">
        <v>179</v>
      </c>
      <c r="AU630" s="269" t="s">
        <v>95</v>
      </c>
      <c r="AV630" s="13" t="s">
        <v>89</v>
      </c>
      <c r="AW630" s="13" t="s">
        <v>35</v>
      </c>
      <c r="AX630" s="13" t="s">
        <v>82</v>
      </c>
      <c r="AY630" s="269" t="s">
        <v>169</v>
      </c>
    </row>
    <row r="631" spans="1:51" s="13" customFormat="1" ht="12">
      <c r="A631" s="13"/>
      <c r="B631" s="259"/>
      <c r="C631" s="260"/>
      <c r="D631" s="261" t="s">
        <v>179</v>
      </c>
      <c r="E631" s="262" t="s">
        <v>1</v>
      </c>
      <c r="F631" s="263" t="s">
        <v>744</v>
      </c>
      <c r="G631" s="260"/>
      <c r="H631" s="262" t="s">
        <v>1</v>
      </c>
      <c r="I631" s="264"/>
      <c r="J631" s="260"/>
      <c r="K631" s="260"/>
      <c r="L631" s="265"/>
      <c r="M631" s="266"/>
      <c r="N631" s="267"/>
      <c r="O631" s="267"/>
      <c r="P631" s="267"/>
      <c r="Q631" s="267"/>
      <c r="R631" s="267"/>
      <c r="S631" s="267"/>
      <c r="T631" s="268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69" t="s">
        <v>179</v>
      </c>
      <c r="AU631" s="269" t="s">
        <v>95</v>
      </c>
      <c r="AV631" s="13" t="s">
        <v>89</v>
      </c>
      <c r="AW631" s="13" t="s">
        <v>35</v>
      </c>
      <c r="AX631" s="13" t="s">
        <v>82</v>
      </c>
      <c r="AY631" s="269" t="s">
        <v>169</v>
      </c>
    </row>
    <row r="632" spans="1:51" s="14" customFormat="1" ht="12">
      <c r="A632" s="14"/>
      <c r="B632" s="270"/>
      <c r="C632" s="271"/>
      <c r="D632" s="261" t="s">
        <v>179</v>
      </c>
      <c r="E632" s="272" t="s">
        <v>1</v>
      </c>
      <c r="F632" s="273" t="s">
        <v>745</v>
      </c>
      <c r="G632" s="271"/>
      <c r="H632" s="274">
        <v>20.15</v>
      </c>
      <c r="I632" s="275"/>
      <c r="J632" s="271"/>
      <c r="K632" s="271"/>
      <c r="L632" s="276"/>
      <c r="M632" s="277"/>
      <c r="N632" s="278"/>
      <c r="O632" s="278"/>
      <c r="P632" s="278"/>
      <c r="Q632" s="278"/>
      <c r="R632" s="278"/>
      <c r="S632" s="278"/>
      <c r="T632" s="279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80" t="s">
        <v>179</v>
      </c>
      <c r="AU632" s="280" t="s">
        <v>95</v>
      </c>
      <c r="AV632" s="14" t="s">
        <v>95</v>
      </c>
      <c r="AW632" s="14" t="s">
        <v>35</v>
      </c>
      <c r="AX632" s="14" t="s">
        <v>82</v>
      </c>
      <c r="AY632" s="280" t="s">
        <v>169</v>
      </c>
    </row>
    <row r="633" spans="1:51" s="13" customFormat="1" ht="12">
      <c r="A633" s="13"/>
      <c r="B633" s="259"/>
      <c r="C633" s="260"/>
      <c r="D633" s="261" t="s">
        <v>179</v>
      </c>
      <c r="E633" s="262" t="s">
        <v>1</v>
      </c>
      <c r="F633" s="263" t="s">
        <v>746</v>
      </c>
      <c r="G633" s="260"/>
      <c r="H633" s="262" t="s">
        <v>1</v>
      </c>
      <c r="I633" s="264"/>
      <c r="J633" s="260"/>
      <c r="K633" s="260"/>
      <c r="L633" s="265"/>
      <c r="M633" s="266"/>
      <c r="N633" s="267"/>
      <c r="O633" s="267"/>
      <c r="P633" s="267"/>
      <c r="Q633" s="267"/>
      <c r="R633" s="267"/>
      <c r="S633" s="267"/>
      <c r="T633" s="268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9" t="s">
        <v>179</v>
      </c>
      <c r="AU633" s="269" t="s">
        <v>95</v>
      </c>
      <c r="AV633" s="13" t="s">
        <v>89</v>
      </c>
      <c r="AW633" s="13" t="s">
        <v>35</v>
      </c>
      <c r="AX633" s="13" t="s">
        <v>82</v>
      </c>
      <c r="AY633" s="269" t="s">
        <v>169</v>
      </c>
    </row>
    <row r="634" spans="1:51" s="13" customFormat="1" ht="12">
      <c r="A634" s="13"/>
      <c r="B634" s="259"/>
      <c r="C634" s="260"/>
      <c r="D634" s="261" t="s">
        <v>179</v>
      </c>
      <c r="E634" s="262" t="s">
        <v>1</v>
      </c>
      <c r="F634" s="263" t="s">
        <v>747</v>
      </c>
      <c r="G634" s="260"/>
      <c r="H634" s="262" t="s">
        <v>1</v>
      </c>
      <c r="I634" s="264"/>
      <c r="J634" s="260"/>
      <c r="K634" s="260"/>
      <c r="L634" s="265"/>
      <c r="M634" s="266"/>
      <c r="N634" s="267"/>
      <c r="O634" s="267"/>
      <c r="P634" s="267"/>
      <c r="Q634" s="267"/>
      <c r="R634" s="267"/>
      <c r="S634" s="267"/>
      <c r="T634" s="268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9" t="s">
        <v>179</v>
      </c>
      <c r="AU634" s="269" t="s">
        <v>95</v>
      </c>
      <c r="AV634" s="13" t="s">
        <v>89</v>
      </c>
      <c r="AW634" s="13" t="s">
        <v>35</v>
      </c>
      <c r="AX634" s="13" t="s">
        <v>82</v>
      </c>
      <c r="AY634" s="269" t="s">
        <v>169</v>
      </c>
    </row>
    <row r="635" spans="1:51" s="14" customFormat="1" ht="12">
      <c r="A635" s="14"/>
      <c r="B635" s="270"/>
      <c r="C635" s="271"/>
      <c r="D635" s="261" t="s">
        <v>179</v>
      </c>
      <c r="E635" s="272" t="s">
        <v>1</v>
      </c>
      <c r="F635" s="273" t="s">
        <v>748</v>
      </c>
      <c r="G635" s="271"/>
      <c r="H635" s="274">
        <v>143.673</v>
      </c>
      <c r="I635" s="275"/>
      <c r="J635" s="271"/>
      <c r="K635" s="271"/>
      <c r="L635" s="276"/>
      <c r="M635" s="277"/>
      <c r="N635" s="278"/>
      <c r="O635" s="278"/>
      <c r="P635" s="278"/>
      <c r="Q635" s="278"/>
      <c r="R635" s="278"/>
      <c r="S635" s="278"/>
      <c r="T635" s="279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80" t="s">
        <v>179</v>
      </c>
      <c r="AU635" s="280" t="s">
        <v>95</v>
      </c>
      <c r="AV635" s="14" t="s">
        <v>95</v>
      </c>
      <c r="AW635" s="14" t="s">
        <v>35</v>
      </c>
      <c r="AX635" s="14" t="s">
        <v>82</v>
      </c>
      <c r="AY635" s="280" t="s">
        <v>169</v>
      </c>
    </row>
    <row r="636" spans="1:51" s="13" customFormat="1" ht="12">
      <c r="A636" s="13"/>
      <c r="B636" s="259"/>
      <c r="C636" s="260"/>
      <c r="D636" s="261" t="s">
        <v>179</v>
      </c>
      <c r="E636" s="262" t="s">
        <v>1</v>
      </c>
      <c r="F636" s="263" t="s">
        <v>749</v>
      </c>
      <c r="G636" s="260"/>
      <c r="H636" s="262" t="s">
        <v>1</v>
      </c>
      <c r="I636" s="264"/>
      <c r="J636" s="260"/>
      <c r="K636" s="260"/>
      <c r="L636" s="265"/>
      <c r="M636" s="266"/>
      <c r="N636" s="267"/>
      <c r="O636" s="267"/>
      <c r="P636" s="267"/>
      <c r="Q636" s="267"/>
      <c r="R636" s="267"/>
      <c r="S636" s="267"/>
      <c r="T636" s="268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9" t="s">
        <v>179</v>
      </c>
      <c r="AU636" s="269" t="s">
        <v>95</v>
      </c>
      <c r="AV636" s="13" t="s">
        <v>89</v>
      </c>
      <c r="AW636" s="13" t="s">
        <v>35</v>
      </c>
      <c r="AX636" s="13" t="s">
        <v>82</v>
      </c>
      <c r="AY636" s="269" t="s">
        <v>169</v>
      </c>
    </row>
    <row r="637" spans="1:51" s="13" customFormat="1" ht="12">
      <c r="A637" s="13"/>
      <c r="B637" s="259"/>
      <c r="C637" s="260"/>
      <c r="D637" s="261" t="s">
        <v>179</v>
      </c>
      <c r="E637" s="262" t="s">
        <v>1</v>
      </c>
      <c r="F637" s="263" t="s">
        <v>750</v>
      </c>
      <c r="G637" s="260"/>
      <c r="H637" s="262" t="s">
        <v>1</v>
      </c>
      <c r="I637" s="264"/>
      <c r="J637" s="260"/>
      <c r="K637" s="260"/>
      <c r="L637" s="265"/>
      <c r="M637" s="266"/>
      <c r="N637" s="267"/>
      <c r="O637" s="267"/>
      <c r="P637" s="267"/>
      <c r="Q637" s="267"/>
      <c r="R637" s="267"/>
      <c r="S637" s="267"/>
      <c r="T637" s="268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9" t="s">
        <v>179</v>
      </c>
      <c r="AU637" s="269" t="s">
        <v>95</v>
      </c>
      <c r="AV637" s="13" t="s">
        <v>89</v>
      </c>
      <c r="AW637" s="13" t="s">
        <v>35</v>
      </c>
      <c r="AX637" s="13" t="s">
        <v>82</v>
      </c>
      <c r="AY637" s="269" t="s">
        <v>169</v>
      </c>
    </row>
    <row r="638" spans="1:51" s="14" customFormat="1" ht="12">
      <c r="A638" s="14"/>
      <c r="B638" s="270"/>
      <c r="C638" s="271"/>
      <c r="D638" s="261" t="s">
        <v>179</v>
      </c>
      <c r="E638" s="272" t="s">
        <v>1</v>
      </c>
      <c r="F638" s="273" t="s">
        <v>751</v>
      </c>
      <c r="G638" s="271"/>
      <c r="H638" s="274">
        <v>40.05</v>
      </c>
      <c r="I638" s="275"/>
      <c r="J638" s="271"/>
      <c r="K638" s="271"/>
      <c r="L638" s="276"/>
      <c r="M638" s="277"/>
      <c r="N638" s="278"/>
      <c r="O638" s="278"/>
      <c r="P638" s="278"/>
      <c r="Q638" s="278"/>
      <c r="R638" s="278"/>
      <c r="S638" s="278"/>
      <c r="T638" s="279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80" t="s">
        <v>179</v>
      </c>
      <c r="AU638" s="280" t="s">
        <v>95</v>
      </c>
      <c r="AV638" s="14" t="s">
        <v>95</v>
      </c>
      <c r="AW638" s="14" t="s">
        <v>35</v>
      </c>
      <c r="AX638" s="14" t="s">
        <v>82</v>
      </c>
      <c r="AY638" s="280" t="s">
        <v>169</v>
      </c>
    </row>
    <row r="639" spans="1:51" s="13" customFormat="1" ht="12">
      <c r="A639" s="13"/>
      <c r="B639" s="259"/>
      <c r="C639" s="260"/>
      <c r="D639" s="261" t="s">
        <v>179</v>
      </c>
      <c r="E639" s="262" t="s">
        <v>1</v>
      </c>
      <c r="F639" s="263" t="s">
        <v>752</v>
      </c>
      <c r="G639" s="260"/>
      <c r="H639" s="262" t="s">
        <v>1</v>
      </c>
      <c r="I639" s="264"/>
      <c r="J639" s="260"/>
      <c r="K639" s="260"/>
      <c r="L639" s="265"/>
      <c r="M639" s="266"/>
      <c r="N639" s="267"/>
      <c r="O639" s="267"/>
      <c r="P639" s="267"/>
      <c r="Q639" s="267"/>
      <c r="R639" s="267"/>
      <c r="S639" s="267"/>
      <c r="T639" s="26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69" t="s">
        <v>179</v>
      </c>
      <c r="AU639" s="269" t="s">
        <v>95</v>
      </c>
      <c r="AV639" s="13" t="s">
        <v>89</v>
      </c>
      <c r="AW639" s="13" t="s">
        <v>35</v>
      </c>
      <c r="AX639" s="13" t="s">
        <v>82</v>
      </c>
      <c r="AY639" s="269" t="s">
        <v>169</v>
      </c>
    </row>
    <row r="640" spans="1:51" s="13" customFormat="1" ht="12">
      <c r="A640" s="13"/>
      <c r="B640" s="259"/>
      <c r="C640" s="260"/>
      <c r="D640" s="261" t="s">
        <v>179</v>
      </c>
      <c r="E640" s="262" t="s">
        <v>1</v>
      </c>
      <c r="F640" s="263" t="s">
        <v>753</v>
      </c>
      <c r="G640" s="260"/>
      <c r="H640" s="262" t="s">
        <v>1</v>
      </c>
      <c r="I640" s="264"/>
      <c r="J640" s="260"/>
      <c r="K640" s="260"/>
      <c r="L640" s="265"/>
      <c r="M640" s="266"/>
      <c r="N640" s="267"/>
      <c r="O640" s="267"/>
      <c r="P640" s="267"/>
      <c r="Q640" s="267"/>
      <c r="R640" s="267"/>
      <c r="S640" s="267"/>
      <c r="T640" s="268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69" t="s">
        <v>179</v>
      </c>
      <c r="AU640" s="269" t="s">
        <v>95</v>
      </c>
      <c r="AV640" s="13" t="s">
        <v>89</v>
      </c>
      <c r="AW640" s="13" t="s">
        <v>35</v>
      </c>
      <c r="AX640" s="13" t="s">
        <v>82</v>
      </c>
      <c r="AY640" s="269" t="s">
        <v>169</v>
      </c>
    </row>
    <row r="641" spans="1:51" s="14" customFormat="1" ht="12">
      <c r="A641" s="14"/>
      <c r="B641" s="270"/>
      <c r="C641" s="271"/>
      <c r="D641" s="261" t="s">
        <v>179</v>
      </c>
      <c r="E641" s="272" t="s">
        <v>1</v>
      </c>
      <c r="F641" s="273" t="s">
        <v>754</v>
      </c>
      <c r="G641" s="271"/>
      <c r="H641" s="274">
        <v>15.853</v>
      </c>
      <c r="I641" s="275"/>
      <c r="J641" s="271"/>
      <c r="K641" s="271"/>
      <c r="L641" s="276"/>
      <c r="M641" s="277"/>
      <c r="N641" s="278"/>
      <c r="O641" s="278"/>
      <c r="P641" s="278"/>
      <c r="Q641" s="278"/>
      <c r="R641" s="278"/>
      <c r="S641" s="278"/>
      <c r="T641" s="279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80" t="s">
        <v>179</v>
      </c>
      <c r="AU641" s="280" t="s">
        <v>95</v>
      </c>
      <c r="AV641" s="14" t="s">
        <v>95</v>
      </c>
      <c r="AW641" s="14" t="s">
        <v>35</v>
      </c>
      <c r="AX641" s="14" t="s">
        <v>82</v>
      </c>
      <c r="AY641" s="280" t="s">
        <v>169</v>
      </c>
    </row>
    <row r="642" spans="1:51" s="13" customFormat="1" ht="12">
      <c r="A642" s="13"/>
      <c r="B642" s="259"/>
      <c r="C642" s="260"/>
      <c r="D642" s="261" t="s">
        <v>179</v>
      </c>
      <c r="E642" s="262" t="s">
        <v>1</v>
      </c>
      <c r="F642" s="263" t="s">
        <v>755</v>
      </c>
      <c r="G642" s="260"/>
      <c r="H642" s="262" t="s">
        <v>1</v>
      </c>
      <c r="I642" s="264"/>
      <c r="J642" s="260"/>
      <c r="K642" s="260"/>
      <c r="L642" s="265"/>
      <c r="M642" s="266"/>
      <c r="N642" s="267"/>
      <c r="O642" s="267"/>
      <c r="P642" s="267"/>
      <c r="Q642" s="267"/>
      <c r="R642" s="267"/>
      <c r="S642" s="267"/>
      <c r="T642" s="268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9" t="s">
        <v>179</v>
      </c>
      <c r="AU642" s="269" t="s">
        <v>95</v>
      </c>
      <c r="AV642" s="13" t="s">
        <v>89</v>
      </c>
      <c r="AW642" s="13" t="s">
        <v>35</v>
      </c>
      <c r="AX642" s="13" t="s">
        <v>82</v>
      </c>
      <c r="AY642" s="269" t="s">
        <v>169</v>
      </c>
    </row>
    <row r="643" spans="1:51" s="13" customFormat="1" ht="12">
      <c r="A643" s="13"/>
      <c r="B643" s="259"/>
      <c r="C643" s="260"/>
      <c r="D643" s="261" t="s">
        <v>179</v>
      </c>
      <c r="E643" s="262" t="s">
        <v>1</v>
      </c>
      <c r="F643" s="263" t="s">
        <v>756</v>
      </c>
      <c r="G643" s="260"/>
      <c r="H643" s="262" t="s">
        <v>1</v>
      </c>
      <c r="I643" s="264"/>
      <c r="J643" s="260"/>
      <c r="K643" s="260"/>
      <c r="L643" s="265"/>
      <c r="M643" s="266"/>
      <c r="N643" s="267"/>
      <c r="O643" s="267"/>
      <c r="P643" s="267"/>
      <c r="Q643" s="267"/>
      <c r="R643" s="267"/>
      <c r="S643" s="267"/>
      <c r="T643" s="268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69" t="s">
        <v>179</v>
      </c>
      <c r="AU643" s="269" t="s">
        <v>95</v>
      </c>
      <c r="AV643" s="13" t="s">
        <v>89</v>
      </c>
      <c r="AW643" s="13" t="s">
        <v>35</v>
      </c>
      <c r="AX643" s="13" t="s">
        <v>82</v>
      </c>
      <c r="AY643" s="269" t="s">
        <v>169</v>
      </c>
    </row>
    <row r="644" spans="1:51" s="14" customFormat="1" ht="12">
      <c r="A644" s="14"/>
      <c r="B644" s="270"/>
      <c r="C644" s="271"/>
      <c r="D644" s="261" t="s">
        <v>179</v>
      </c>
      <c r="E644" s="272" t="s">
        <v>1</v>
      </c>
      <c r="F644" s="273" t="s">
        <v>757</v>
      </c>
      <c r="G644" s="271"/>
      <c r="H644" s="274">
        <v>160.236</v>
      </c>
      <c r="I644" s="275"/>
      <c r="J644" s="271"/>
      <c r="K644" s="271"/>
      <c r="L644" s="276"/>
      <c r="M644" s="277"/>
      <c r="N644" s="278"/>
      <c r="O644" s="278"/>
      <c r="P644" s="278"/>
      <c r="Q644" s="278"/>
      <c r="R644" s="278"/>
      <c r="S644" s="278"/>
      <c r="T644" s="279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80" t="s">
        <v>179</v>
      </c>
      <c r="AU644" s="280" t="s">
        <v>95</v>
      </c>
      <c r="AV644" s="14" t="s">
        <v>95</v>
      </c>
      <c r="AW644" s="14" t="s">
        <v>35</v>
      </c>
      <c r="AX644" s="14" t="s">
        <v>82</v>
      </c>
      <c r="AY644" s="280" t="s">
        <v>169</v>
      </c>
    </row>
    <row r="645" spans="1:51" s="13" customFormat="1" ht="12">
      <c r="A645" s="13"/>
      <c r="B645" s="259"/>
      <c r="C645" s="260"/>
      <c r="D645" s="261" t="s">
        <v>179</v>
      </c>
      <c r="E645" s="262" t="s">
        <v>1</v>
      </c>
      <c r="F645" s="263" t="s">
        <v>758</v>
      </c>
      <c r="G645" s="260"/>
      <c r="H645" s="262" t="s">
        <v>1</v>
      </c>
      <c r="I645" s="264"/>
      <c r="J645" s="260"/>
      <c r="K645" s="260"/>
      <c r="L645" s="265"/>
      <c r="M645" s="266"/>
      <c r="N645" s="267"/>
      <c r="O645" s="267"/>
      <c r="P645" s="267"/>
      <c r="Q645" s="267"/>
      <c r="R645" s="267"/>
      <c r="S645" s="267"/>
      <c r="T645" s="26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69" t="s">
        <v>179</v>
      </c>
      <c r="AU645" s="269" t="s">
        <v>95</v>
      </c>
      <c r="AV645" s="13" t="s">
        <v>89</v>
      </c>
      <c r="AW645" s="13" t="s">
        <v>35</v>
      </c>
      <c r="AX645" s="13" t="s">
        <v>82</v>
      </c>
      <c r="AY645" s="269" t="s">
        <v>169</v>
      </c>
    </row>
    <row r="646" spans="1:51" s="13" customFormat="1" ht="12">
      <c r="A646" s="13"/>
      <c r="B646" s="259"/>
      <c r="C646" s="260"/>
      <c r="D646" s="261" t="s">
        <v>179</v>
      </c>
      <c r="E646" s="262" t="s">
        <v>1</v>
      </c>
      <c r="F646" s="263" t="s">
        <v>759</v>
      </c>
      <c r="G646" s="260"/>
      <c r="H646" s="262" t="s">
        <v>1</v>
      </c>
      <c r="I646" s="264"/>
      <c r="J646" s="260"/>
      <c r="K646" s="260"/>
      <c r="L646" s="265"/>
      <c r="M646" s="266"/>
      <c r="N646" s="267"/>
      <c r="O646" s="267"/>
      <c r="P646" s="267"/>
      <c r="Q646" s="267"/>
      <c r="R646" s="267"/>
      <c r="S646" s="267"/>
      <c r="T646" s="268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69" t="s">
        <v>179</v>
      </c>
      <c r="AU646" s="269" t="s">
        <v>95</v>
      </c>
      <c r="AV646" s="13" t="s">
        <v>89</v>
      </c>
      <c r="AW646" s="13" t="s">
        <v>35</v>
      </c>
      <c r="AX646" s="13" t="s">
        <v>82</v>
      </c>
      <c r="AY646" s="269" t="s">
        <v>169</v>
      </c>
    </row>
    <row r="647" spans="1:51" s="14" customFormat="1" ht="12">
      <c r="A647" s="14"/>
      <c r="B647" s="270"/>
      <c r="C647" s="271"/>
      <c r="D647" s="261" t="s">
        <v>179</v>
      </c>
      <c r="E647" s="272" t="s">
        <v>1</v>
      </c>
      <c r="F647" s="273" t="s">
        <v>760</v>
      </c>
      <c r="G647" s="271"/>
      <c r="H647" s="274">
        <v>34.414</v>
      </c>
      <c r="I647" s="275"/>
      <c r="J647" s="271"/>
      <c r="K647" s="271"/>
      <c r="L647" s="276"/>
      <c r="M647" s="277"/>
      <c r="N647" s="278"/>
      <c r="O647" s="278"/>
      <c r="P647" s="278"/>
      <c r="Q647" s="278"/>
      <c r="R647" s="278"/>
      <c r="S647" s="278"/>
      <c r="T647" s="279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80" t="s">
        <v>179</v>
      </c>
      <c r="AU647" s="280" t="s">
        <v>95</v>
      </c>
      <c r="AV647" s="14" t="s">
        <v>95</v>
      </c>
      <c r="AW647" s="14" t="s">
        <v>35</v>
      </c>
      <c r="AX647" s="14" t="s">
        <v>82</v>
      </c>
      <c r="AY647" s="280" t="s">
        <v>169</v>
      </c>
    </row>
    <row r="648" spans="1:51" s="15" customFormat="1" ht="12">
      <c r="A648" s="15"/>
      <c r="B648" s="281"/>
      <c r="C648" s="282"/>
      <c r="D648" s="261" t="s">
        <v>179</v>
      </c>
      <c r="E648" s="283" t="s">
        <v>1</v>
      </c>
      <c r="F648" s="284" t="s">
        <v>183</v>
      </c>
      <c r="G648" s="282"/>
      <c r="H648" s="285">
        <v>414.376</v>
      </c>
      <c r="I648" s="286"/>
      <c r="J648" s="282"/>
      <c r="K648" s="282"/>
      <c r="L648" s="287"/>
      <c r="M648" s="288"/>
      <c r="N648" s="289"/>
      <c r="O648" s="289"/>
      <c r="P648" s="289"/>
      <c r="Q648" s="289"/>
      <c r="R648" s="289"/>
      <c r="S648" s="289"/>
      <c r="T648" s="290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91" t="s">
        <v>179</v>
      </c>
      <c r="AU648" s="291" t="s">
        <v>95</v>
      </c>
      <c r="AV648" s="15" t="s">
        <v>177</v>
      </c>
      <c r="AW648" s="15" t="s">
        <v>35</v>
      </c>
      <c r="AX648" s="15" t="s">
        <v>89</v>
      </c>
      <c r="AY648" s="291" t="s">
        <v>169</v>
      </c>
    </row>
    <row r="649" spans="1:65" s="2" customFormat="1" ht="21.75" customHeight="1">
      <c r="A649" s="39"/>
      <c r="B649" s="40"/>
      <c r="C649" s="246" t="s">
        <v>761</v>
      </c>
      <c r="D649" s="246" t="s">
        <v>172</v>
      </c>
      <c r="E649" s="247" t="s">
        <v>762</v>
      </c>
      <c r="F649" s="248" t="s">
        <v>763</v>
      </c>
      <c r="G649" s="249" t="s">
        <v>191</v>
      </c>
      <c r="H649" s="250">
        <v>1.814</v>
      </c>
      <c r="I649" s="251"/>
      <c r="J649" s="252">
        <f>ROUND(I649*H649,2)</f>
        <v>0</v>
      </c>
      <c r="K649" s="248" t="s">
        <v>176</v>
      </c>
      <c r="L649" s="45"/>
      <c r="M649" s="253" t="s">
        <v>1</v>
      </c>
      <c r="N649" s="254" t="s">
        <v>48</v>
      </c>
      <c r="O649" s="92"/>
      <c r="P649" s="255">
        <f>O649*H649</f>
        <v>0</v>
      </c>
      <c r="Q649" s="255">
        <v>2.45329</v>
      </c>
      <c r="R649" s="255">
        <f>Q649*H649</f>
        <v>4.45026806</v>
      </c>
      <c r="S649" s="255">
        <v>0</v>
      </c>
      <c r="T649" s="256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57" t="s">
        <v>177</v>
      </c>
      <c r="AT649" s="257" t="s">
        <v>172</v>
      </c>
      <c r="AU649" s="257" t="s">
        <v>95</v>
      </c>
      <c r="AY649" s="18" t="s">
        <v>169</v>
      </c>
      <c r="BE649" s="258">
        <f>IF(N649="základní",J649,0)</f>
        <v>0</v>
      </c>
      <c r="BF649" s="258">
        <f>IF(N649="snížená",J649,0)</f>
        <v>0</v>
      </c>
      <c r="BG649" s="258">
        <f>IF(N649="zákl. přenesená",J649,0)</f>
        <v>0</v>
      </c>
      <c r="BH649" s="258">
        <f>IF(N649="sníž. přenesená",J649,0)</f>
        <v>0</v>
      </c>
      <c r="BI649" s="258">
        <f>IF(N649="nulová",J649,0)</f>
        <v>0</v>
      </c>
      <c r="BJ649" s="18" t="s">
        <v>95</v>
      </c>
      <c r="BK649" s="258">
        <f>ROUND(I649*H649,2)</f>
        <v>0</v>
      </c>
      <c r="BL649" s="18" t="s">
        <v>177</v>
      </c>
      <c r="BM649" s="257" t="s">
        <v>764</v>
      </c>
    </row>
    <row r="650" spans="1:51" s="13" customFormat="1" ht="12">
      <c r="A650" s="13"/>
      <c r="B650" s="259"/>
      <c r="C650" s="260"/>
      <c r="D650" s="261" t="s">
        <v>179</v>
      </c>
      <c r="E650" s="262" t="s">
        <v>1</v>
      </c>
      <c r="F650" s="263" t="s">
        <v>180</v>
      </c>
      <c r="G650" s="260"/>
      <c r="H650" s="262" t="s">
        <v>1</v>
      </c>
      <c r="I650" s="264"/>
      <c r="J650" s="260"/>
      <c r="K650" s="260"/>
      <c r="L650" s="265"/>
      <c r="M650" s="266"/>
      <c r="N650" s="267"/>
      <c r="O650" s="267"/>
      <c r="P650" s="267"/>
      <c r="Q650" s="267"/>
      <c r="R650" s="267"/>
      <c r="S650" s="267"/>
      <c r="T650" s="268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69" t="s">
        <v>179</v>
      </c>
      <c r="AU650" s="269" t="s">
        <v>95</v>
      </c>
      <c r="AV650" s="13" t="s">
        <v>89</v>
      </c>
      <c r="AW650" s="13" t="s">
        <v>35</v>
      </c>
      <c r="AX650" s="13" t="s">
        <v>82</v>
      </c>
      <c r="AY650" s="269" t="s">
        <v>169</v>
      </c>
    </row>
    <row r="651" spans="1:51" s="13" customFormat="1" ht="12">
      <c r="A651" s="13"/>
      <c r="B651" s="259"/>
      <c r="C651" s="260"/>
      <c r="D651" s="261" t="s">
        <v>179</v>
      </c>
      <c r="E651" s="262" t="s">
        <v>1</v>
      </c>
      <c r="F651" s="263" t="s">
        <v>765</v>
      </c>
      <c r="G651" s="260"/>
      <c r="H651" s="262" t="s">
        <v>1</v>
      </c>
      <c r="I651" s="264"/>
      <c r="J651" s="260"/>
      <c r="K651" s="260"/>
      <c r="L651" s="265"/>
      <c r="M651" s="266"/>
      <c r="N651" s="267"/>
      <c r="O651" s="267"/>
      <c r="P651" s="267"/>
      <c r="Q651" s="267"/>
      <c r="R651" s="267"/>
      <c r="S651" s="267"/>
      <c r="T651" s="268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9" t="s">
        <v>179</v>
      </c>
      <c r="AU651" s="269" t="s">
        <v>95</v>
      </c>
      <c r="AV651" s="13" t="s">
        <v>89</v>
      </c>
      <c r="AW651" s="13" t="s">
        <v>35</v>
      </c>
      <c r="AX651" s="13" t="s">
        <v>82</v>
      </c>
      <c r="AY651" s="269" t="s">
        <v>169</v>
      </c>
    </row>
    <row r="652" spans="1:51" s="13" customFormat="1" ht="12">
      <c r="A652" s="13"/>
      <c r="B652" s="259"/>
      <c r="C652" s="260"/>
      <c r="D652" s="261" t="s">
        <v>179</v>
      </c>
      <c r="E652" s="262" t="s">
        <v>1</v>
      </c>
      <c r="F652" s="263" t="s">
        <v>743</v>
      </c>
      <c r="G652" s="260"/>
      <c r="H652" s="262" t="s">
        <v>1</v>
      </c>
      <c r="I652" s="264"/>
      <c r="J652" s="260"/>
      <c r="K652" s="260"/>
      <c r="L652" s="265"/>
      <c r="M652" s="266"/>
      <c r="N652" s="267"/>
      <c r="O652" s="267"/>
      <c r="P652" s="267"/>
      <c r="Q652" s="267"/>
      <c r="R652" s="267"/>
      <c r="S652" s="267"/>
      <c r="T652" s="268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9" t="s">
        <v>179</v>
      </c>
      <c r="AU652" s="269" t="s">
        <v>95</v>
      </c>
      <c r="AV652" s="13" t="s">
        <v>89</v>
      </c>
      <c r="AW652" s="13" t="s">
        <v>35</v>
      </c>
      <c r="AX652" s="13" t="s">
        <v>82</v>
      </c>
      <c r="AY652" s="269" t="s">
        <v>169</v>
      </c>
    </row>
    <row r="653" spans="1:51" s="13" customFormat="1" ht="12">
      <c r="A653" s="13"/>
      <c r="B653" s="259"/>
      <c r="C653" s="260"/>
      <c r="D653" s="261" t="s">
        <v>179</v>
      </c>
      <c r="E653" s="262" t="s">
        <v>1</v>
      </c>
      <c r="F653" s="263" t="s">
        <v>744</v>
      </c>
      <c r="G653" s="260"/>
      <c r="H653" s="262" t="s">
        <v>1</v>
      </c>
      <c r="I653" s="264"/>
      <c r="J653" s="260"/>
      <c r="K653" s="260"/>
      <c r="L653" s="265"/>
      <c r="M653" s="266"/>
      <c r="N653" s="267"/>
      <c r="O653" s="267"/>
      <c r="P653" s="267"/>
      <c r="Q653" s="267"/>
      <c r="R653" s="267"/>
      <c r="S653" s="267"/>
      <c r="T653" s="268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9" t="s">
        <v>179</v>
      </c>
      <c r="AU653" s="269" t="s">
        <v>95</v>
      </c>
      <c r="AV653" s="13" t="s">
        <v>89</v>
      </c>
      <c r="AW653" s="13" t="s">
        <v>35</v>
      </c>
      <c r="AX653" s="13" t="s">
        <v>82</v>
      </c>
      <c r="AY653" s="269" t="s">
        <v>169</v>
      </c>
    </row>
    <row r="654" spans="1:51" s="14" customFormat="1" ht="12">
      <c r="A654" s="14"/>
      <c r="B654" s="270"/>
      <c r="C654" s="271"/>
      <c r="D654" s="261" t="s">
        <v>179</v>
      </c>
      <c r="E654" s="272" t="s">
        <v>1</v>
      </c>
      <c r="F654" s="273" t="s">
        <v>766</v>
      </c>
      <c r="G654" s="271"/>
      <c r="H654" s="274">
        <v>1.814</v>
      </c>
      <c r="I654" s="275"/>
      <c r="J654" s="271"/>
      <c r="K654" s="271"/>
      <c r="L654" s="276"/>
      <c r="M654" s="277"/>
      <c r="N654" s="278"/>
      <c r="O654" s="278"/>
      <c r="P654" s="278"/>
      <c r="Q654" s="278"/>
      <c r="R654" s="278"/>
      <c r="S654" s="278"/>
      <c r="T654" s="279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80" t="s">
        <v>179</v>
      </c>
      <c r="AU654" s="280" t="s">
        <v>95</v>
      </c>
      <c r="AV654" s="14" t="s">
        <v>95</v>
      </c>
      <c r="AW654" s="14" t="s">
        <v>35</v>
      </c>
      <c r="AX654" s="14" t="s">
        <v>82</v>
      </c>
      <c r="AY654" s="280" t="s">
        <v>169</v>
      </c>
    </row>
    <row r="655" spans="1:51" s="15" customFormat="1" ht="12">
      <c r="A655" s="15"/>
      <c r="B655" s="281"/>
      <c r="C655" s="282"/>
      <c r="D655" s="261" t="s">
        <v>179</v>
      </c>
      <c r="E655" s="283" t="s">
        <v>1</v>
      </c>
      <c r="F655" s="284" t="s">
        <v>183</v>
      </c>
      <c r="G655" s="282"/>
      <c r="H655" s="285">
        <v>1.814</v>
      </c>
      <c r="I655" s="286"/>
      <c r="J655" s="282"/>
      <c r="K655" s="282"/>
      <c r="L655" s="287"/>
      <c r="M655" s="288"/>
      <c r="N655" s="289"/>
      <c r="O655" s="289"/>
      <c r="P655" s="289"/>
      <c r="Q655" s="289"/>
      <c r="R655" s="289"/>
      <c r="S655" s="289"/>
      <c r="T655" s="290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91" t="s">
        <v>179</v>
      </c>
      <c r="AU655" s="291" t="s">
        <v>95</v>
      </c>
      <c r="AV655" s="15" t="s">
        <v>177</v>
      </c>
      <c r="AW655" s="15" t="s">
        <v>35</v>
      </c>
      <c r="AX655" s="15" t="s">
        <v>89</v>
      </c>
      <c r="AY655" s="291" t="s">
        <v>169</v>
      </c>
    </row>
    <row r="656" spans="1:65" s="2" customFormat="1" ht="33" customHeight="1">
      <c r="A656" s="39"/>
      <c r="B656" s="40"/>
      <c r="C656" s="246" t="s">
        <v>767</v>
      </c>
      <c r="D656" s="246" t="s">
        <v>172</v>
      </c>
      <c r="E656" s="247" t="s">
        <v>768</v>
      </c>
      <c r="F656" s="248" t="s">
        <v>769</v>
      </c>
      <c r="G656" s="249" t="s">
        <v>191</v>
      </c>
      <c r="H656" s="250">
        <v>1.814</v>
      </c>
      <c r="I656" s="251"/>
      <c r="J656" s="252">
        <f>ROUND(I656*H656,2)</f>
        <v>0</v>
      </c>
      <c r="K656" s="248" t="s">
        <v>176</v>
      </c>
      <c r="L656" s="45"/>
      <c r="M656" s="253" t="s">
        <v>1</v>
      </c>
      <c r="N656" s="254" t="s">
        <v>48</v>
      </c>
      <c r="O656" s="92"/>
      <c r="P656" s="255">
        <f>O656*H656</f>
        <v>0</v>
      </c>
      <c r="Q656" s="255">
        <v>0</v>
      </c>
      <c r="R656" s="255">
        <f>Q656*H656</f>
        <v>0</v>
      </c>
      <c r="S656" s="255">
        <v>0</v>
      </c>
      <c r="T656" s="256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57" t="s">
        <v>177</v>
      </c>
      <c r="AT656" s="257" t="s">
        <v>172</v>
      </c>
      <c r="AU656" s="257" t="s">
        <v>95</v>
      </c>
      <c r="AY656" s="18" t="s">
        <v>169</v>
      </c>
      <c r="BE656" s="258">
        <f>IF(N656="základní",J656,0)</f>
        <v>0</v>
      </c>
      <c r="BF656" s="258">
        <f>IF(N656="snížená",J656,0)</f>
        <v>0</v>
      </c>
      <c r="BG656" s="258">
        <f>IF(N656="zákl. přenesená",J656,0)</f>
        <v>0</v>
      </c>
      <c r="BH656" s="258">
        <f>IF(N656="sníž. přenesená",J656,0)</f>
        <v>0</v>
      </c>
      <c r="BI656" s="258">
        <f>IF(N656="nulová",J656,0)</f>
        <v>0</v>
      </c>
      <c r="BJ656" s="18" t="s">
        <v>95</v>
      </c>
      <c r="BK656" s="258">
        <f>ROUND(I656*H656,2)</f>
        <v>0</v>
      </c>
      <c r="BL656" s="18" t="s">
        <v>177</v>
      </c>
      <c r="BM656" s="257" t="s">
        <v>770</v>
      </c>
    </row>
    <row r="657" spans="1:65" s="2" customFormat="1" ht="33" customHeight="1">
      <c r="A657" s="39"/>
      <c r="B657" s="40"/>
      <c r="C657" s="246" t="s">
        <v>771</v>
      </c>
      <c r="D657" s="246" t="s">
        <v>172</v>
      </c>
      <c r="E657" s="247" t="s">
        <v>772</v>
      </c>
      <c r="F657" s="248" t="s">
        <v>773</v>
      </c>
      <c r="G657" s="249" t="s">
        <v>191</v>
      </c>
      <c r="H657" s="250">
        <v>1.814</v>
      </c>
      <c r="I657" s="251"/>
      <c r="J657" s="252">
        <f>ROUND(I657*H657,2)</f>
        <v>0</v>
      </c>
      <c r="K657" s="248" t="s">
        <v>176</v>
      </c>
      <c r="L657" s="45"/>
      <c r="M657" s="253" t="s">
        <v>1</v>
      </c>
      <c r="N657" s="254" t="s">
        <v>48</v>
      </c>
      <c r="O657" s="92"/>
      <c r="P657" s="255">
        <f>O657*H657</f>
        <v>0</v>
      </c>
      <c r="Q657" s="255">
        <v>0</v>
      </c>
      <c r="R657" s="255">
        <f>Q657*H657</f>
        <v>0</v>
      </c>
      <c r="S657" s="255">
        <v>0</v>
      </c>
      <c r="T657" s="256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57" t="s">
        <v>177</v>
      </c>
      <c r="AT657" s="257" t="s">
        <v>172</v>
      </c>
      <c r="AU657" s="257" t="s">
        <v>95</v>
      </c>
      <c r="AY657" s="18" t="s">
        <v>169</v>
      </c>
      <c r="BE657" s="258">
        <f>IF(N657="základní",J657,0)</f>
        <v>0</v>
      </c>
      <c r="BF657" s="258">
        <f>IF(N657="snížená",J657,0)</f>
        <v>0</v>
      </c>
      <c r="BG657" s="258">
        <f>IF(N657="zákl. přenesená",J657,0)</f>
        <v>0</v>
      </c>
      <c r="BH657" s="258">
        <f>IF(N657="sníž. přenesená",J657,0)</f>
        <v>0</v>
      </c>
      <c r="BI657" s="258">
        <f>IF(N657="nulová",J657,0)</f>
        <v>0</v>
      </c>
      <c r="BJ657" s="18" t="s">
        <v>95</v>
      </c>
      <c r="BK657" s="258">
        <f>ROUND(I657*H657,2)</f>
        <v>0</v>
      </c>
      <c r="BL657" s="18" t="s">
        <v>177</v>
      </c>
      <c r="BM657" s="257" t="s">
        <v>774</v>
      </c>
    </row>
    <row r="658" spans="1:65" s="2" customFormat="1" ht="21.75" customHeight="1">
      <c r="A658" s="39"/>
      <c r="B658" s="40"/>
      <c r="C658" s="246" t="s">
        <v>775</v>
      </c>
      <c r="D658" s="246" t="s">
        <v>172</v>
      </c>
      <c r="E658" s="247" t="s">
        <v>776</v>
      </c>
      <c r="F658" s="248" t="s">
        <v>777</v>
      </c>
      <c r="G658" s="249" t="s">
        <v>191</v>
      </c>
      <c r="H658" s="250">
        <v>1.814</v>
      </c>
      <c r="I658" s="251"/>
      <c r="J658" s="252">
        <f>ROUND(I658*H658,2)</f>
        <v>0</v>
      </c>
      <c r="K658" s="248" t="s">
        <v>176</v>
      </c>
      <c r="L658" s="45"/>
      <c r="M658" s="253" t="s">
        <v>1</v>
      </c>
      <c r="N658" s="254" t="s">
        <v>48</v>
      </c>
      <c r="O658" s="92"/>
      <c r="P658" s="255">
        <f>O658*H658</f>
        <v>0</v>
      </c>
      <c r="Q658" s="255">
        <v>0</v>
      </c>
      <c r="R658" s="255">
        <f>Q658*H658</f>
        <v>0</v>
      </c>
      <c r="S658" s="255">
        <v>0</v>
      </c>
      <c r="T658" s="256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57" t="s">
        <v>177</v>
      </c>
      <c r="AT658" s="257" t="s">
        <v>172</v>
      </c>
      <c r="AU658" s="257" t="s">
        <v>95</v>
      </c>
      <c r="AY658" s="18" t="s">
        <v>169</v>
      </c>
      <c r="BE658" s="258">
        <f>IF(N658="základní",J658,0)</f>
        <v>0</v>
      </c>
      <c r="BF658" s="258">
        <f>IF(N658="snížená",J658,0)</f>
        <v>0</v>
      </c>
      <c r="BG658" s="258">
        <f>IF(N658="zákl. přenesená",J658,0)</f>
        <v>0</v>
      </c>
      <c r="BH658" s="258">
        <f>IF(N658="sníž. přenesená",J658,0)</f>
        <v>0</v>
      </c>
      <c r="BI658" s="258">
        <f>IF(N658="nulová",J658,0)</f>
        <v>0</v>
      </c>
      <c r="BJ658" s="18" t="s">
        <v>95</v>
      </c>
      <c r="BK658" s="258">
        <f>ROUND(I658*H658,2)</f>
        <v>0</v>
      </c>
      <c r="BL658" s="18" t="s">
        <v>177</v>
      </c>
      <c r="BM658" s="257" t="s">
        <v>778</v>
      </c>
    </row>
    <row r="659" spans="1:65" s="2" customFormat="1" ht="16.5" customHeight="1">
      <c r="A659" s="39"/>
      <c r="B659" s="40"/>
      <c r="C659" s="246" t="s">
        <v>779</v>
      </c>
      <c r="D659" s="246" t="s">
        <v>172</v>
      </c>
      <c r="E659" s="247" t="s">
        <v>780</v>
      </c>
      <c r="F659" s="248" t="s">
        <v>781</v>
      </c>
      <c r="G659" s="249" t="s">
        <v>199</v>
      </c>
      <c r="H659" s="250">
        <v>0.107</v>
      </c>
      <c r="I659" s="251"/>
      <c r="J659" s="252">
        <f>ROUND(I659*H659,2)</f>
        <v>0</v>
      </c>
      <c r="K659" s="248" t="s">
        <v>176</v>
      </c>
      <c r="L659" s="45"/>
      <c r="M659" s="253" t="s">
        <v>1</v>
      </c>
      <c r="N659" s="254" t="s">
        <v>48</v>
      </c>
      <c r="O659" s="92"/>
      <c r="P659" s="255">
        <f>O659*H659</f>
        <v>0</v>
      </c>
      <c r="Q659" s="255">
        <v>1.06277</v>
      </c>
      <c r="R659" s="255">
        <f>Q659*H659</f>
        <v>0.11371639</v>
      </c>
      <c r="S659" s="255">
        <v>0</v>
      </c>
      <c r="T659" s="256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57" t="s">
        <v>177</v>
      </c>
      <c r="AT659" s="257" t="s">
        <v>172</v>
      </c>
      <c r="AU659" s="257" t="s">
        <v>95</v>
      </c>
      <c r="AY659" s="18" t="s">
        <v>169</v>
      </c>
      <c r="BE659" s="258">
        <f>IF(N659="základní",J659,0)</f>
        <v>0</v>
      </c>
      <c r="BF659" s="258">
        <f>IF(N659="snížená",J659,0)</f>
        <v>0</v>
      </c>
      <c r="BG659" s="258">
        <f>IF(N659="zákl. přenesená",J659,0)</f>
        <v>0</v>
      </c>
      <c r="BH659" s="258">
        <f>IF(N659="sníž. přenesená",J659,0)</f>
        <v>0</v>
      </c>
      <c r="BI659" s="258">
        <f>IF(N659="nulová",J659,0)</f>
        <v>0</v>
      </c>
      <c r="BJ659" s="18" t="s">
        <v>95</v>
      </c>
      <c r="BK659" s="258">
        <f>ROUND(I659*H659,2)</f>
        <v>0</v>
      </c>
      <c r="BL659" s="18" t="s">
        <v>177</v>
      </c>
      <c r="BM659" s="257" t="s">
        <v>782</v>
      </c>
    </row>
    <row r="660" spans="1:51" s="13" customFormat="1" ht="12">
      <c r="A660" s="13"/>
      <c r="B660" s="259"/>
      <c r="C660" s="260"/>
      <c r="D660" s="261" t="s">
        <v>179</v>
      </c>
      <c r="E660" s="262" t="s">
        <v>1</v>
      </c>
      <c r="F660" s="263" t="s">
        <v>180</v>
      </c>
      <c r="G660" s="260"/>
      <c r="H660" s="262" t="s">
        <v>1</v>
      </c>
      <c r="I660" s="264"/>
      <c r="J660" s="260"/>
      <c r="K660" s="260"/>
      <c r="L660" s="265"/>
      <c r="M660" s="266"/>
      <c r="N660" s="267"/>
      <c r="O660" s="267"/>
      <c r="P660" s="267"/>
      <c r="Q660" s="267"/>
      <c r="R660" s="267"/>
      <c r="S660" s="267"/>
      <c r="T660" s="268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9" t="s">
        <v>179</v>
      </c>
      <c r="AU660" s="269" t="s">
        <v>95</v>
      </c>
      <c r="AV660" s="13" t="s">
        <v>89</v>
      </c>
      <c r="AW660" s="13" t="s">
        <v>35</v>
      </c>
      <c r="AX660" s="13" t="s">
        <v>82</v>
      </c>
      <c r="AY660" s="269" t="s">
        <v>169</v>
      </c>
    </row>
    <row r="661" spans="1:51" s="13" customFormat="1" ht="12">
      <c r="A661" s="13"/>
      <c r="B661" s="259"/>
      <c r="C661" s="260"/>
      <c r="D661" s="261" t="s">
        <v>179</v>
      </c>
      <c r="E661" s="262" t="s">
        <v>1</v>
      </c>
      <c r="F661" s="263" t="s">
        <v>783</v>
      </c>
      <c r="G661" s="260"/>
      <c r="H661" s="262" t="s">
        <v>1</v>
      </c>
      <c r="I661" s="264"/>
      <c r="J661" s="260"/>
      <c r="K661" s="260"/>
      <c r="L661" s="265"/>
      <c r="M661" s="266"/>
      <c r="N661" s="267"/>
      <c r="O661" s="267"/>
      <c r="P661" s="267"/>
      <c r="Q661" s="267"/>
      <c r="R661" s="267"/>
      <c r="S661" s="267"/>
      <c r="T661" s="268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69" t="s">
        <v>179</v>
      </c>
      <c r="AU661" s="269" t="s">
        <v>95</v>
      </c>
      <c r="AV661" s="13" t="s">
        <v>89</v>
      </c>
      <c r="AW661" s="13" t="s">
        <v>35</v>
      </c>
      <c r="AX661" s="13" t="s">
        <v>82</v>
      </c>
      <c r="AY661" s="269" t="s">
        <v>169</v>
      </c>
    </row>
    <row r="662" spans="1:51" s="13" customFormat="1" ht="12">
      <c r="A662" s="13"/>
      <c r="B662" s="259"/>
      <c r="C662" s="260"/>
      <c r="D662" s="261" t="s">
        <v>179</v>
      </c>
      <c r="E662" s="262" t="s">
        <v>1</v>
      </c>
      <c r="F662" s="263" t="s">
        <v>743</v>
      </c>
      <c r="G662" s="260"/>
      <c r="H662" s="262" t="s">
        <v>1</v>
      </c>
      <c r="I662" s="264"/>
      <c r="J662" s="260"/>
      <c r="K662" s="260"/>
      <c r="L662" s="265"/>
      <c r="M662" s="266"/>
      <c r="N662" s="267"/>
      <c r="O662" s="267"/>
      <c r="P662" s="267"/>
      <c r="Q662" s="267"/>
      <c r="R662" s="267"/>
      <c r="S662" s="267"/>
      <c r="T662" s="268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69" t="s">
        <v>179</v>
      </c>
      <c r="AU662" s="269" t="s">
        <v>95</v>
      </c>
      <c r="AV662" s="13" t="s">
        <v>89</v>
      </c>
      <c r="AW662" s="13" t="s">
        <v>35</v>
      </c>
      <c r="AX662" s="13" t="s">
        <v>82</v>
      </c>
      <c r="AY662" s="269" t="s">
        <v>169</v>
      </c>
    </row>
    <row r="663" spans="1:51" s="13" customFormat="1" ht="12">
      <c r="A663" s="13"/>
      <c r="B663" s="259"/>
      <c r="C663" s="260"/>
      <c r="D663" s="261" t="s">
        <v>179</v>
      </c>
      <c r="E663" s="262" t="s">
        <v>1</v>
      </c>
      <c r="F663" s="263" t="s">
        <v>744</v>
      </c>
      <c r="G663" s="260"/>
      <c r="H663" s="262" t="s">
        <v>1</v>
      </c>
      <c r="I663" s="264"/>
      <c r="J663" s="260"/>
      <c r="K663" s="260"/>
      <c r="L663" s="265"/>
      <c r="M663" s="266"/>
      <c r="N663" s="267"/>
      <c r="O663" s="267"/>
      <c r="P663" s="267"/>
      <c r="Q663" s="267"/>
      <c r="R663" s="267"/>
      <c r="S663" s="267"/>
      <c r="T663" s="268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9" t="s">
        <v>179</v>
      </c>
      <c r="AU663" s="269" t="s">
        <v>95</v>
      </c>
      <c r="AV663" s="13" t="s">
        <v>89</v>
      </c>
      <c r="AW663" s="13" t="s">
        <v>35</v>
      </c>
      <c r="AX663" s="13" t="s">
        <v>82</v>
      </c>
      <c r="AY663" s="269" t="s">
        <v>169</v>
      </c>
    </row>
    <row r="664" spans="1:51" s="14" customFormat="1" ht="12">
      <c r="A664" s="14"/>
      <c r="B664" s="270"/>
      <c r="C664" s="271"/>
      <c r="D664" s="261" t="s">
        <v>179</v>
      </c>
      <c r="E664" s="272" t="s">
        <v>1</v>
      </c>
      <c r="F664" s="273" t="s">
        <v>784</v>
      </c>
      <c r="G664" s="271"/>
      <c r="H664" s="274">
        <v>0.107</v>
      </c>
      <c r="I664" s="275"/>
      <c r="J664" s="271"/>
      <c r="K664" s="271"/>
      <c r="L664" s="276"/>
      <c r="M664" s="277"/>
      <c r="N664" s="278"/>
      <c r="O664" s="278"/>
      <c r="P664" s="278"/>
      <c r="Q664" s="278"/>
      <c r="R664" s="278"/>
      <c r="S664" s="278"/>
      <c r="T664" s="279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80" t="s">
        <v>179</v>
      </c>
      <c r="AU664" s="280" t="s">
        <v>95</v>
      </c>
      <c r="AV664" s="14" t="s">
        <v>95</v>
      </c>
      <c r="AW664" s="14" t="s">
        <v>35</v>
      </c>
      <c r="AX664" s="14" t="s">
        <v>82</v>
      </c>
      <c r="AY664" s="280" t="s">
        <v>169</v>
      </c>
    </row>
    <row r="665" spans="1:51" s="15" customFormat="1" ht="12">
      <c r="A665" s="15"/>
      <c r="B665" s="281"/>
      <c r="C665" s="282"/>
      <c r="D665" s="261" t="s">
        <v>179</v>
      </c>
      <c r="E665" s="283" t="s">
        <v>1</v>
      </c>
      <c r="F665" s="284" t="s">
        <v>183</v>
      </c>
      <c r="G665" s="282"/>
      <c r="H665" s="285">
        <v>0.107</v>
      </c>
      <c r="I665" s="286"/>
      <c r="J665" s="282"/>
      <c r="K665" s="282"/>
      <c r="L665" s="287"/>
      <c r="M665" s="288"/>
      <c r="N665" s="289"/>
      <c r="O665" s="289"/>
      <c r="P665" s="289"/>
      <c r="Q665" s="289"/>
      <c r="R665" s="289"/>
      <c r="S665" s="289"/>
      <c r="T665" s="290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91" t="s">
        <v>179</v>
      </c>
      <c r="AU665" s="291" t="s">
        <v>95</v>
      </c>
      <c r="AV665" s="15" t="s">
        <v>177</v>
      </c>
      <c r="AW665" s="15" t="s">
        <v>35</v>
      </c>
      <c r="AX665" s="15" t="s">
        <v>89</v>
      </c>
      <c r="AY665" s="291" t="s">
        <v>169</v>
      </c>
    </row>
    <row r="666" spans="1:65" s="2" customFormat="1" ht="33" customHeight="1">
      <c r="A666" s="39"/>
      <c r="B666" s="40"/>
      <c r="C666" s="246" t="s">
        <v>785</v>
      </c>
      <c r="D666" s="246" t="s">
        <v>172</v>
      </c>
      <c r="E666" s="247" t="s">
        <v>786</v>
      </c>
      <c r="F666" s="248" t="s">
        <v>787</v>
      </c>
      <c r="G666" s="249" t="s">
        <v>175</v>
      </c>
      <c r="H666" s="250">
        <v>44.6</v>
      </c>
      <c r="I666" s="251"/>
      <c r="J666" s="252">
        <f>ROUND(I666*H666,2)</f>
        <v>0</v>
      </c>
      <c r="K666" s="248" t="s">
        <v>176</v>
      </c>
      <c r="L666" s="45"/>
      <c r="M666" s="253" t="s">
        <v>1</v>
      </c>
      <c r="N666" s="254" t="s">
        <v>48</v>
      </c>
      <c r="O666" s="92"/>
      <c r="P666" s="255">
        <f>O666*H666</f>
        <v>0</v>
      </c>
      <c r="Q666" s="255">
        <v>3E-05</v>
      </c>
      <c r="R666" s="255">
        <f>Q666*H666</f>
        <v>0.001338</v>
      </c>
      <c r="S666" s="255">
        <v>0</v>
      </c>
      <c r="T666" s="256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57" t="s">
        <v>177</v>
      </c>
      <c r="AT666" s="257" t="s">
        <v>172</v>
      </c>
      <c r="AU666" s="257" t="s">
        <v>95</v>
      </c>
      <c r="AY666" s="18" t="s">
        <v>169</v>
      </c>
      <c r="BE666" s="258">
        <f>IF(N666="základní",J666,0)</f>
        <v>0</v>
      </c>
      <c r="BF666" s="258">
        <f>IF(N666="snížená",J666,0)</f>
        <v>0</v>
      </c>
      <c r="BG666" s="258">
        <f>IF(N666="zákl. přenesená",J666,0)</f>
        <v>0</v>
      </c>
      <c r="BH666" s="258">
        <f>IF(N666="sníž. přenesená",J666,0)</f>
        <v>0</v>
      </c>
      <c r="BI666" s="258">
        <f>IF(N666="nulová",J666,0)</f>
        <v>0</v>
      </c>
      <c r="BJ666" s="18" t="s">
        <v>95</v>
      </c>
      <c r="BK666" s="258">
        <f>ROUND(I666*H666,2)</f>
        <v>0</v>
      </c>
      <c r="BL666" s="18" t="s">
        <v>177</v>
      </c>
      <c r="BM666" s="257" t="s">
        <v>788</v>
      </c>
    </row>
    <row r="667" spans="1:51" s="13" customFormat="1" ht="12">
      <c r="A667" s="13"/>
      <c r="B667" s="259"/>
      <c r="C667" s="260"/>
      <c r="D667" s="261" t="s">
        <v>179</v>
      </c>
      <c r="E667" s="262" t="s">
        <v>1</v>
      </c>
      <c r="F667" s="263" t="s">
        <v>180</v>
      </c>
      <c r="G667" s="260"/>
      <c r="H667" s="262" t="s">
        <v>1</v>
      </c>
      <c r="I667" s="264"/>
      <c r="J667" s="260"/>
      <c r="K667" s="260"/>
      <c r="L667" s="265"/>
      <c r="M667" s="266"/>
      <c r="N667" s="267"/>
      <c r="O667" s="267"/>
      <c r="P667" s="267"/>
      <c r="Q667" s="267"/>
      <c r="R667" s="267"/>
      <c r="S667" s="267"/>
      <c r="T667" s="268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9" t="s">
        <v>179</v>
      </c>
      <c r="AU667" s="269" t="s">
        <v>95</v>
      </c>
      <c r="AV667" s="13" t="s">
        <v>89</v>
      </c>
      <c r="AW667" s="13" t="s">
        <v>35</v>
      </c>
      <c r="AX667" s="13" t="s">
        <v>82</v>
      </c>
      <c r="AY667" s="269" t="s">
        <v>169</v>
      </c>
    </row>
    <row r="668" spans="1:51" s="13" customFormat="1" ht="12">
      <c r="A668" s="13"/>
      <c r="B668" s="259"/>
      <c r="C668" s="260"/>
      <c r="D668" s="261" t="s">
        <v>179</v>
      </c>
      <c r="E668" s="262" t="s">
        <v>1</v>
      </c>
      <c r="F668" s="263" t="s">
        <v>789</v>
      </c>
      <c r="G668" s="260"/>
      <c r="H668" s="262" t="s">
        <v>1</v>
      </c>
      <c r="I668" s="264"/>
      <c r="J668" s="260"/>
      <c r="K668" s="260"/>
      <c r="L668" s="265"/>
      <c r="M668" s="266"/>
      <c r="N668" s="267"/>
      <c r="O668" s="267"/>
      <c r="P668" s="267"/>
      <c r="Q668" s="267"/>
      <c r="R668" s="267"/>
      <c r="S668" s="267"/>
      <c r="T668" s="26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69" t="s">
        <v>179</v>
      </c>
      <c r="AU668" s="269" t="s">
        <v>95</v>
      </c>
      <c r="AV668" s="13" t="s">
        <v>89</v>
      </c>
      <c r="AW668" s="13" t="s">
        <v>35</v>
      </c>
      <c r="AX668" s="13" t="s">
        <v>82</v>
      </c>
      <c r="AY668" s="269" t="s">
        <v>169</v>
      </c>
    </row>
    <row r="669" spans="1:51" s="13" customFormat="1" ht="12">
      <c r="A669" s="13"/>
      <c r="B669" s="259"/>
      <c r="C669" s="260"/>
      <c r="D669" s="261" t="s">
        <v>179</v>
      </c>
      <c r="E669" s="262" t="s">
        <v>1</v>
      </c>
      <c r="F669" s="263" t="s">
        <v>743</v>
      </c>
      <c r="G669" s="260"/>
      <c r="H669" s="262" t="s">
        <v>1</v>
      </c>
      <c r="I669" s="264"/>
      <c r="J669" s="260"/>
      <c r="K669" s="260"/>
      <c r="L669" s="265"/>
      <c r="M669" s="266"/>
      <c r="N669" s="267"/>
      <c r="O669" s="267"/>
      <c r="P669" s="267"/>
      <c r="Q669" s="267"/>
      <c r="R669" s="267"/>
      <c r="S669" s="267"/>
      <c r="T669" s="268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69" t="s">
        <v>179</v>
      </c>
      <c r="AU669" s="269" t="s">
        <v>95</v>
      </c>
      <c r="AV669" s="13" t="s">
        <v>89</v>
      </c>
      <c r="AW669" s="13" t="s">
        <v>35</v>
      </c>
      <c r="AX669" s="13" t="s">
        <v>82</v>
      </c>
      <c r="AY669" s="269" t="s">
        <v>169</v>
      </c>
    </row>
    <row r="670" spans="1:51" s="13" customFormat="1" ht="12">
      <c r="A670" s="13"/>
      <c r="B670" s="259"/>
      <c r="C670" s="260"/>
      <c r="D670" s="261" t="s">
        <v>179</v>
      </c>
      <c r="E670" s="262" t="s">
        <v>1</v>
      </c>
      <c r="F670" s="263" t="s">
        <v>744</v>
      </c>
      <c r="G670" s="260"/>
      <c r="H670" s="262" t="s">
        <v>1</v>
      </c>
      <c r="I670" s="264"/>
      <c r="J670" s="260"/>
      <c r="K670" s="260"/>
      <c r="L670" s="265"/>
      <c r="M670" s="266"/>
      <c r="N670" s="267"/>
      <c r="O670" s="267"/>
      <c r="P670" s="267"/>
      <c r="Q670" s="267"/>
      <c r="R670" s="267"/>
      <c r="S670" s="267"/>
      <c r="T670" s="26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69" t="s">
        <v>179</v>
      </c>
      <c r="AU670" s="269" t="s">
        <v>95</v>
      </c>
      <c r="AV670" s="13" t="s">
        <v>89</v>
      </c>
      <c r="AW670" s="13" t="s">
        <v>35</v>
      </c>
      <c r="AX670" s="13" t="s">
        <v>82</v>
      </c>
      <c r="AY670" s="269" t="s">
        <v>169</v>
      </c>
    </row>
    <row r="671" spans="1:51" s="14" customFormat="1" ht="12">
      <c r="A671" s="14"/>
      <c r="B671" s="270"/>
      <c r="C671" s="271"/>
      <c r="D671" s="261" t="s">
        <v>179</v>
      </c>
      <c r="E671" s="272" t="s">
        <v>1</v>
      </c>
      <c r="F671" s="273" t="s">
        <v>790</v>
      </c>
      <c r="G671" s="271"/>
      <c r="H671" s="274">
        <v>44.6</v>
      </c>
      <c r="I671" s="275"/>
      <c r="J671" s="271"/>
      <c r="K671" s="271"/>
      <c r="L671" s="276"/>
      <c r="M671" s="277"/>
      <c r="N671" s="278"/>
      <c r="O671" s="278"/>
      <c r="P671" s="278"/>
      <c r="Q671" s="278"/>
      <c r="R671" s="278"/>
      <c r="S671" s="278"/>
      <c r="T671" s="279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80" t="s">
        <v>179</v>
      </c>
      <c r="AU671" s="280" t="s">
        <v>95</v>
      </c>
      <c r="AV671" s="14" t="s">
        <v>95</v>
      </c>
      <c r="AW671" s="14" t="s">
        <v>35</v>
      </c>
      <c r="AX671" s="14" t="s">
        <v>82</v>
      </c>
      <c r="AY671" s="280" t="s">
        <v>169</v>
      </c>
    </row>
    <row r="672" spans="1:51" s="15" customFormat="1" ht="12">
      <c r="A672" s="15"/>
      <c r="B672" s="281"/>
      <c r="C672" s="282"/>
      <c r="D672" s="261" t="s">
        <v>179</v>
      </c>
      <c r="E672" s="283" t="s">
        <v>1</v>
      </c>
      <c r="F672" s="284" t="s">
        <v>183</v>
      </c>
      <c r="G672" s="282"/>
      <c r="H672" s="285">
        <v>44.6</v>
      </c>
      <c r="I672" s="286"/>
      <c r="J672" s="282"/>
      <c r="K672" s="282"/>
      <c r="L672" s="287"/>
      <c r="M672" s="288"/>
      <c r="N672" s="289"/>
      <c r="O672" s="289"/>
      <c r="P672" s="289"/>
      <c r="Q672" s="289"/>
      <c r="R672" s="289"/>
      <c r="S672" s="289"/>
      <c r="T672" s="290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91" t="s">
        <v>179</v>
      </c>
      <c r="AU672" s="291" t="s">
        <v>95</v>
      </c>
      <c r="AV672" s="15" t="s">
        <v>177</v>
      </c>
      <c r="AW672" s="15" t="s">
        <v>35</v>
      </c>
      <c r="AX672" s="15" t="s">
        <v>89</v>
      </c>
      <c r="AY672" s="291" t="s">
        <v>169</v>
      </c>
    </row>
    <row r="673" spans="1:65" s="2" customFormat="1" ht="21.75" customHeight="1">
      <c r="A673" s="39"/>
      <c r="B673" s="40"/>
      <c r="C673" s="246" t="s">
        <v>791</v>
      </c>
      <c r="D673" s="246" t="s">
        <v>172</v>
      </c>
      <c r="E673" s="247" t="s">
        <v>792</v>
      </c>
      <c r="F673" s="248" t="s">
        <v>793</v>
      </c>
      <c r="G673" s="249" t="s">
        <v>337</v>
      </c>
      <c r="H673" s="250">
        <v>303.909</v>
      </c>
      <c r="I673" s="251"/>
      <c r="J673" s="252">
        <f>ROUND(I673*H673,2)</f>
        <v>0</v>
      </c>
      <c r="K673" s="248" t="s">
        <v>176</v>
      </c>
      <c r="L673" s="45"/>
      <c r="M673" s="253" t="s">
        <v>1</v>
      </c>
      <c r="N673" s="254" t="s">
        <v>48</v>
      </c>
      <c r="O673" s="92"/>
      <c r="P673" s="255">
        <f>O673*H673</f>
        <v>0</v>
      </c>
      <c r="Q673" s="255">
        <v>0.099</v>
      </c>
      <c r="R673" s="255">
        <f>Q673*H673</f>
        <v>30.086991</v>
      </c>
      <c r="S673" s="255">
        <v>0</v>
      </c>
      <c r="T673" s="256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57" t="s">
        <v>177</v>
      </c>
      <c r="AT673" s="257" t="s">
        <v>172</v>
      </c>
      <c r="AU673" s="257" t="s">
        <v>95</v>
      </c>
      <c r="AY673" s="18" t="s">
        <v>169</v>
      </c>
      <c r="BE673" s="258">
        <f>IF(N673="základní",J673,0)</f>
        <v>0</v>
      </c>
      <c r="BF673" s="258">
        <f>IF(N673="snížená",J673,0)</f>
        <v>0</v>
      </c>
      <c r="BG673" s="258">
        <f>IF(N673="zákl. přenesená",J673,0)</f>
        <v>0</v>
      </c>
      <c r="BH673" s="258">
        <f>IF(N673="sníž. přenesená",J673,0)</f>
        <v>0</v>
      </c>
      <c r="BI673" s="258">
        <f>IF(N673="nulová",J673,0)</f>
        <v>0</v>
      </c>
      <c r="BJ673" s="18" t="s">
        <v>95</v>
      </c>
      <c r="BK673" s="258">
        <f>ROUND(I673*H673,2)</f>
        <v>0</v>
      </c>
      <c r="BL673" s="18" t="s">
        <v>177</v>
      </c>
      <c r="BM673" s="257" t="s">
        <v>794</v>
      </c>
    </row>
    <row r="674" spans="1:51" s="13" customFormat="1" ht="12">
      <c r="A674" s="13"/>
      <c r="B674" s="259"/>
      <c r="C674" s="260"/>
      <c r="D674" s="261" t="s">
        <v>179</v>
      </c>
      <c r="E674" s="262" t="s">
        <v>1</v>
      </c>
      <c r="F674" s="263" t="s">
        <v>180</v>
      </c>
      <c r="G674" s="260"/>
      <c r="H674" s="262" t="s">
        <v>1</v>
      </c>
      <c r="I674" s="264"/>
      <c r="J674" s="260"/>
      <c r="K674" s="260"/>
      <c r="L674" s="265"/>
      <c r="M674" s="266"/>
      <c r="N674" s="267"/>
      <c r="O674" s="267"/>
      <c r="P674" s="267"/>
      <c r="Q674" s="267"/>
      <c r="R674" s="267"/>
      <c r="S674" s="267"/>
      <c r="T674" s="26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9" t="s">
        <v>179</v>
      </c>
      <c r="AU674" s="269" t="s">
        <v>95</v>
      </c>
      <c r="AV674" s="13" t="s">
        <v>89</v>
      </c>
      <c r="AW674" s="13" t="s">
        <v>35</v>
      </c>
      <c r="AX674" s="13" t="s">
        <v>82</v>
      </c>
      <c r="AY674" s="269" t="s">
        <v>169</v>
      </c>
    </row>
    <row r="675" spans="1:51" s="13" customFormat="1" ht="12">
      <c r="A675" s="13"/>
      <c r="B675" s="259"/>
      <c r="C675" s="260"/>
      <c r="D675" s="261" t="s">
        <v>179</v>
      </c>
      <c r="E675" s="262" t="s">
        <v>1</v>
      </c>
      <c r="F675" s="263" t="s">
        <v>795</v>
      </c>
      <c r="G675" s="260"/>
      <c r="H675" s="262" t="s">
        <v>1</v>
      </c>
      <c r="I675" s="264"/>
      <c r="J675" s="260"/>
      <c r="K675" s="260"/>
      <c r="L675" s="265"/>
      <c r="M675" s="266"/>
      <c r="N675" s="267"/>
      <c r="O675" s="267"/>
      <c r="P675" s="267"/>
      <c r="Q675" s="267"/>
      <c r="R675" s="267"/>
      <c r="S675" s="267"/>
      <c r="T675" s="26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9" t="s">
        <v>179</v>
      </c>
      <c r="AU675" s="269" t="s">
        <v>95</v>
      </c>
      <c r="AV675" s="13" t="s">
        <v>89</v>
      </c>
      <c r="AW675" s="13" t="s">
        <v>35</v>
      </c>
      <c r="AX675" s="13" t="s">
        <v>82</v>
      </c>
      <c r="AY675" s="269" t="s">
        <v>169</v>
      </c>
    </row>
    <row r="676" spans="1:51" s="13" customFormat="1" ht="12">
      <c r="A676" s="13"/>
      <c r="B676" s="259"/>
      <c r="C676" s="260"/>
      <c r="D676" s="261" t="s">
        <v>179</v>
      </c>
      <c r="E676" s="262" t="s">
        <v>1</v>
      </c>
      <c r="F676" s="263" t="s">
        <v>746</v>
      </c>
      <c r="G676" s="260"/>
      <c r="H676" s="262" t="s">
        <v>1</v>
      </c>
      <c r="I676" s="264"/>
      <c r="J676" s="260"/>
      <c r="K676" s="260"/>
      <c r="L676" s="265"/>
      <c r="M676" s="266"/>
      <c r="N676" s="267"/>
      <c r="O676" s="267"/>
      <c r="P676" s="267"/>
      <c r="Q676" s="267"/>
      <c r="R676" s="267"/>
      <c r="S676" s="267"/>
      <c r="T676" s="26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9" t="s">
        <v>179</v>
      </c>
      <c r="AU676" s="269" t="s">
        <v>95</v>
      </c>
      <c r="AV676" s="13" t="s">
        <v>89</v>
      </c>
      <c r="AW676" s="13" t="s">
        <v>35</v>
      </c>
      <c r="AX676" s="13" t="s">
        <v>82</v>
      </c>
      <c r="AY676" s="269" t="s">
        <v>169</v>
      </c>
    </row>
    <row r="677" spans="1:51" s="13" customFormat="1" ht="12">
      <c r="A677" s="13"/>
      <c r="B677" s="259"/>
      <c r="C677" s="260"/>
      <c r="D677" s="261" t="s">
        <v>179</v>
      </c>
      <c r="E677" s="262" t="s">
        <v>1</v>
      </c>
      <c r="F677" s="263" t="s">
        <v>747</v>
      </c>
      <c r="G677" s="260"/>
      <c r="H677" s="262" t="s">
        <v>1</v>
      </c>
      <c r="I677" s="264"/>
      <c r="J677" s="260"/>
      <c r="K677" s="260"/>
      <c r="L677" s="265"/>
      <c r="M677" s="266"/>
      <c r="N677" s="267"/>
      <c r="O677" s="267"/>
      <c r="P677" s="267"/>
      <c r="Q677" s="267"/>
      <c r="R677" s="267"/>
      <c r="S677" s="267"/>
      <c r="T677" s="268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69" t="s">
        <v>179</v>
      </c>
      <c r="AU677" s="269" t="s">
        <v>95</v>
      </c>
      <c r="AV677" s="13" t="s">
        <v>89</v>
      </c>
      <c r="AW677" s="13" t="s">
        <v>35</v>
      </c>
      <c r="AX677" s="13" t="s">
        <v>82</v>
      </c>
      <c r="AY677" s="269" t="s">
        <v>169</v>
      </c>
    </row>
    <row r="678" spans="1:51" s="14" customFormat="1" ht="12">
      <c r="A678" s="14"/>
      <c r="B678" s="270"/>
      <c r="C678" s="271"/>
      <c r="D678" s="261" t="s">
        <v>179</v>
      </c>
      <c r="E678" s="272" t="s">
        <v>1</v>
      </c>
      <c r="F678" s="273" t="s">
        <v>748</v>
      </c>
      <c r="G678" s="271"/>
      <c r="H678" s="274">
        <v>143.673</v>
      </c>
      <c r="I678" s="275"/>
      <c r="J678" s="271"/>
      <c r="K678" s="271"/>
      <c r="L678" s="276"/>
      <c r="M678" s="277"/>
      <c r="N678" s="278"/>
      <c r="O678" s="278"/>
      <c r="P678" s="278"/>
      <c r="Q678" s="278"/>
      <c r="R678" s="278"/>
      <c r="S678" s="278"/>
      <c r="T678" s="279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80" t="s">
        <v>179</v>
      </c>
      <c r="AU678" s="280" t="s">
        <v>95</v>
      </c>
      <c r="AV678" s="14" t="s">
        <v>95</v>
      </c>
      <c r="AW678" s="14" t="s">
        <v>35</v>
      </c>
      <c r="AX678" s="14" t="s">
        <v>82</v>
      </c>
      <c r="AY678" s="280" t="s">
        <v>169</v>
      </c>
    </row>
    <row r="679" spans="1:51" s="13" customFormat="1" ht="12">
      <c r="A679" s="13"/>
      <c r="B679" s="259"/>
      <c r="C679" s="260"/>
      <c r="D679" s="261" t="s">
        <v>179</v>
      </c>
      <c r="E679" s="262" t="s">
        <v>1</v>
      </c>
      <c r="F679" s="263" t="s">
        <v>755</v>
      </c>
      <c r="G679" s="260"/>
      <c r="H679" s="262" t="s">
        <v>1</v>
      </c>
      <c r="I679" s="264"/>
      <c r="J679" s="260"/>
      <c r="K679" s="260"/>
      <c r="L679" s="265"/>
      <c r="M679" s="266"/>
      <c r="N679" s="267"/>
      <c r="O679" s="267"/>
      <c r="P679" s="267"/>
      <c r="Q679" s="267"/>
      <c r="R679" s="267"/>
      <c r="S679" s="267"/>
      <c r="T679" s="268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9" t="s">
        <v>179</v>
      </c>
      <c r="AU679" s="269" t="s">
        <v>95</v>
      </c>
      <c r="AV679" s="13" t="s">
        <v>89</v>
      </c>
      <c r="AW679" s="13" t="s">
        <v>35</v>
      </c>
      <c r="AX679" s="13" t="s">
        <v>82</v>
      </c>
      <c r="AY679" s="269" t="s">
        <v>169</v>
      </c>
    </row>
    <row r="680" spans="1:51" s="13" customFormat="1" ht="12">
      <c r="A680" s="13"/>
      <c r="B680" s="259"/>
      <c r="C680" s="260"/>
      <c r="D680" s="261" t="s">
        <v>179</v>
      </c>
      <c r="E680" s="262" t="s">
        <v>1</v>
      </c>
      <c r="F680" s="263" t="s">
        <v>756</v>
      </c>
      <c r="G680" s="260"/>
      <c r="H680" s="262" t="s">
        <v>1</v>
      </c>
      <c r="I680" s="264"/>
      <c r="J680" s="260"/>
      <c r="K680" s="260"/>
      <c r="L680" s="265"/>
      <c r="M680" s="266"/>
      <c r="N680" s="267"/>
      <c r="O680" s="267"/>
      <c r="P680" s="267"/>
      <c r="Q680" s="267"/>
      <c r="R680" s="267"/>
      <c r="S680" s="267"/>
      <c r="T680" s="26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9" t="s">
        <v>179</v>
      </c>
      <c r="AU680" s="269" t="s">
        <v>95</v>
      </c>
      <c r="AV680" s="13" t="s">
        <v>89</v>
      </c>
      <c r="AW680" s="13" t="s">
        <v>35</v>
      </c>
      <c r="AX680" s="13" t="s">
        <v>82</v>
      </c>
      <c r="AY680" s="269" t="s">
        <v>169</v>
      </c>
    </row>
    <row r="681" spans="1:51" s="14" customFormat="1" ht="12">
      <c r="A681" s="14"/>
      <c r="B681" s="270"/>
      <c r="C681" s="271"/>
      <c r="D681" s="261" t="s">
        <v>179</v>
      </c>
      <c r="E681" s="272" t="s">
        <v>1</v>
      </c>
      <c r="F681" s="273" t="s">
        <v>757</v>
      </c>
      <c r="G681" s="271"/>
      <c r="H681" s="274">
        <v>160.236</v>
      </c>
      <c r="I681" s="275"/>
      <c r="J681" s="271"/>
      <c r="K681" s="271"/>
      <c r="L681" s="276"/>
      <c r="M681" s="277"/>
      <c r="N681" s="278"/>
      <c r="O681" s="278"/>
      <c r="P681" s="278"/>
      <c r="Q681" s="278"/>
      <c r="R681" s="278"/>
      <c r="S681" s="278"/>
      <c r="T681" s="279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80" t="s">
        <v>179</v>
      </c>
      <c r="AU681" s="280" t="s">
        <v>95</v>
      </c>
      <c r="AV681" s="14" t="s">
        <v>95</v>
      </c>
      <c r="AW681" s="14" t="s">
        <v>35</v>
      </c>
      <c r="AX681" s="14" t="s">
        <v>82</v>
      </c>
      <c r="AY681" s="280" t="s">
        <v>169</v>
      </c>
    </row>
    <row r="682" spans="1:51" s="15" customFormat="1" ht="12">
      <c r="A682" s="15"/>
      <c r="B682" s="281"/>
      <c r="C682" s="282"/>
      <c r="D682" s="261" t="s">
        <v>179</v>
      </c>
      <c r="E682" s="283" t="s">
        <v>1</v>
      </c>
      <c r="F682" s="284" t="s">
        <v>183</v>
      </c>
      <c r="G682" s="282"/>
      <c r="H682" s="285">
        <v>303.909</v>
      </c>
      <c r="I682" s="286"/>
      <c r="J682" s="282"/>
      <c r="K682" s="282"/>
      <c r="L682" s="287"/>
      <c r="M682" s="288"/>
      <c r="N682" s="289"/>
      <c r="O682" s="289"/>
      <c r="P682" s="289"/>
      <c r="Q682" s="289"/>
      <c r="R682" s="289"/>
      <c r="S682" s="289"/>
      <c r="T682" s="290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91" t="s">
        <v>179</v>
      </c>
      <c r="AU682" s="291" t="s">
        <v>95</v>
      </c>
      <c r="AV682" s="15" t="s">
        <v>177</v>
      </c>
      <c r="AW682" s="15" t="s">
        <v>35</v>
      </c>
      <c r="AX682" s="15" t="s">
        <v>89</v>
      </c>
      <c r="AY682" s="291" t="s">
        <v>169</v>
      </c>
    </row>
    <row r="683" spans="1:65" s="2" customFormat="1" ht="21.75" customHeight="1">
      <c r="A683" s="39"/>
      <c r="B683" s="40"/>
      <c r="C683" s="246" t="s">
        <v>796</v>
      </c>
      <c r="D683" s="246" t="s">
        <v>172</v>
      </c>
      <c r="E683" s="247" t="s">
        <v>797</v>
      </c>
      <c r="F683" s="248" t="s">
        <v>798</v>
      </c>
      <c r="G683" s="249" t="s">
        <v>337</v>
      </c>
      <c r="H683" s="250">
        <v>90.317</v>
      </c>
      <c r="I683" s="251"/>
      <c r="J683" s="252">
        <f>ROUND(I683*H683,2)</f>
        <v>0</v>
      </c>
      <c r="K683" s="248" t="s">
        <v>176</v>
      </c>
      <c r="L683" s="45"/>
      <c r="M683" s="253" t="s">
        <v>1</v>
      </c>
      <c r="N683" s="254" t="s">
        <v>48</v>
      </c>
      <c r="O683" s="92"/>
      <c r="P683" s="255">
        <f>O683*H683</f>
        <v>0</v>
      </c>
      <c r="Q683" s="255">
        <v>0.11</v>
      </c>
      <c r="R683" s="255">
        <f>Q683*H683</f>
        <v>9.93487</v>
      </c>
      <c r="S683" s="255">
        <v>0</v>
      </c>
      <c r="T683" s="256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57" t="s">
        <v>177</v>
      </c>
      <c r="AT683" s="257" t="s">
        <v>172</v>
      </c>
      <c r="AU683" s="257" t="s">
        <v>95</v>
      </c>
      <c r="AY683" s="18" t="s">
        <v>169</v>
      </c>
      <c r="BE683" s="258">
        <f>IF(N683="základní",J683,0)</f>
        <v>0</v>
      </c>
      <c r="BF683" s="258">
        <f>IF(N683="snížená",J683,0)</f>
        <v>0</v>
      </c>
      <c r="BG683" s="258">
        <f>IF(N683="zákl. přenesená",J683,0)</f>
        <v>0</v>
      </c>
      <c r="BH683" s="258">
        <f>IF(N683="sníž. přenesená",J683,0)</f>
        <v>0</v>
      </c>
      <c r="BI683" s="258">
        <f>IF(N683="nulová",J683,0)</f>
        <v>0</v>
      </c>
      <c r="BJ683" s="18" t="s">
        <v>95</v>
      </c>
      <c r="BK683" s="258">
        <f>ROUND(I683*H683,2)</f>
        <v>0</v>
      </c>
      <c r="BL683" s="18" t="s">
        <v>177</v>
      </c>
      <c r="BM683" s="257" t="s">
        <v>799</v>
      </c>
    </row>
    <row r="684" spans="1:51" s="13" customFormat="1" ht="12">
      <c r="A684" s="13"/>
      <c r="B684" s="259"/>
      <c r="C684" s="260"/>
      <c r="D684" s="261" t="s">
        <v>179</v>
      </c>
      <c r="E684" s="262" t="s">
        <v>1</v>
      </c>
      <c r="F684" s="263" t="s">
        <v>180</v>
      </c>
      <c r="G684" s="260"/>
      <c r="H684" s="262" t="s">
        <v>1</v>
      </c>
      <c r="I684" s="264"/>
      <c r="J684" s="260"/>
      <c r="K684" s="260"/>
      <c r="L684" s="265"/>
      <c r="M684" s="266"/>
      <c r="N684" s="267"/>
      <c r="O684" s="267"/>
      <c r="P684" s="267"/>
      <c r="Q684" s="267"/>
      <c r="R684" s="267"/>
      <c r="S684" s="267"/>
      <c r="T684" s="268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9" t="s">
        <v>179</v>
      </c>
      <c r="AU684" s="269" t="s">
        <v>95</v>
      </c>
      <c r="AV684" s="13" t="s">
        <v>89</v>
      </c>
      <c r="AW684" s="13" t="s">
        <v>35</v>
      </c>
      <c r="AX684" s="13" t="s">
        <v>82</v>
      </c>
      <c r="AY684" s="269" t="s">
        <v>169</v>
      </c>
    </row>
    <row r="685" spans="1:51" s="13" customFormat="1" ht="12">
      <c r="A685" s="13"/>
      <c r="B685" s="259"/>
      <c r="C685" s="260"/>
      <c r="D685" s="261" t="s">
        <v>179</v>
      </c>
      <c r="E685" s="262" t="s">
        <v>1</v>
      </c>
      <c r="F685" s="263" t="s">
        <v>795</v>
      </c>
      <c r="G685" s="260"/>
      <c r="H685" s="262" t="s">
        <v>1</v>
      </c>
      <c r="I685" s="264"/>
      <c r="J685" s="260"/>
      <c r="K685" s="260"/>
      <c r="L685" s="265"/>
      <c r="M685" s="266"/>
      <c r="N685" s="267"/>
      <c r="O685" s="267"/>
      <c r="P685" s="267"/>
      <c r="Q685" s="267"/>
      <c r="R685" s="267"/>
      <c r="S685" s="267"/>
      <c r="T685" s="26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69" t="s">
        <v>179</v>
      </c>
      <c r="AU685" s="269" t="s">
        <v>95</v>
      </c>
      <c r="AV685" s="13" t="s">
        <v>89</v>
      </c>
      <c r="AW685" s="13" t="s">
        <v>35</v>
      </c>
      <c r="AX685" s="13" t="s">
        <v>82</v>
      </c>
      <c r="AY685" s="269" t="s">
        <v>169</v>
      </c>
    </row>
    <row r="686" spans="1:51" s="13" customFormat="1" ht="12">
      <c r="A686" s="13"/>
      <c r="B686" s="259"/>
      <c r="C686" s="260"/>
      <c r="D686" s="261" t="s">
        <v>179</v>
      </c>
      <c r="E686" s="262" t="s">
        <v>1</v>
      </c>
      <c r="F686" s="263" t="s">
        <v>749</v>
      </c>
      <c r="G686" s="260"/>
      <c r="H686" s="262" t="s">
        <v>1</v>
      </c>
      <c r="I686" s="264"/>
      <c r="J686" s="260"/>
      <c r="K686" s="260"/>
      <c r="L686" s="265"/>
      <c r="M686" s="266"/>
      <c r="N686" s="267"/>
      <c r="O686" s="267"/>
      <c r="P686" s="267"/>
      <c r="Q686" s="267"/>
      <c r="R686" s="267"/>
      <c r="S686" s="267"/>
      <c r="T686" s="268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69" t="s">
        <v>179</v>
      </c>
      <c r="AU686" s="269" t="s">
        <v>95</v>
      </c>
      <c r="AV686" s="13" t="s">
        <v>89</v>
      </c>
      <c r="AW686" s="13" t="s">
        <v>35</v>
      </c>
      <c r="AX686" s="13" t="s">
        <v>82</v>
      </c>
      <c r="AY686" s="269" t="s">
        <v>169</v>
      </c>
    </row>
    <row r="687" spans="1:51" s="13" customFormat="1" ht="12">
      <c r="A687" s="13"/>
      <c r="B687" s="259"/>
      <c r="C687" s="260"/>
      <c r="D687" s="261" t="s">
        <v>179</v>
      </c>
      <c r="E687" s="262" t="s">
        <v>1</v>
      </c>
      <c r="F687" s="263" t="s">
        <v>750</v>
      </c>
      <c r="G687" s="260"/>
      <c r="H687" s="262" t="s">
        <v>1</v>
      </c>
      <c r="I687" s="264"/>
      <c r="J687" s="260"/>
      <c r="K687" s="260"/>
      <c r="L687" s="265"/>
      <c r="M687" s="266"/>
      <c r="N687" s="267"/>
      <c r="O687" s="267"/>
      <c r="P687" s="267"/>
      <c r="Q687" s="267"/>
      <c r="R687" s="267"/>
      <c r="S687" s="267"/>
      <c r="T687" s="268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9" t="s">
        <v>179</v>
      </c>
      <c r="AU687" s="269" t="s">
        <v>95</v>
      </c>
      <c r="AV687" s="13" t="s">
        <v>89</v>
      </c>
      <c r="AW687" s="13" t="s">
        <v>35</v>
      </c>
      <c r="AX687" s="13" t="s">
        <v>82</v>
      </c>
      <c r="AY687" s="269" t="s">
        <v>169</v>
      </c>
    </row>
    <row r="688" spans="1:51" s="14" customFormat="1" ht="12">
      <c r="A688" s="14"/>
      <c r="B688" s="270"/>
      <c r="C688" s="271"/>
      <c r="D688" s="261" t="s">
        <v>179</v>
      </c>
      <c r="E688" s="272" t="s">
        <v>1</v>
      </c>
      <c r="F688" s="273" t="s">
        <v>751</v>
      </c>
      <c r="G688" s="271"/>
      <c r="H688" s="274">
        <v>40.05</v>
      </c>
      <c r="I688" s="275"/>
      <c r="J688" s="271"/>
      <c r="K688" s="271"/>
      <c r="L688" s="276"/>
      <c r="M688" s="277"/>
      <c r="N688" s="278"/>
      <c r="O688" s="278"/>
      <c r="P688" s="278"/>
      <c r="Q688" s="278"/>
      <c r="R688" s="278"/>
      <c r="S688" s="278"/>
      <c r="T688" s="279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80" t="s">
        <v>179</v>
      </c>
      <c r="AU688" s="280" t="s">
        <v>95</v>
      </c>
      <c r="AV688" s="14" t="s">
        <v>95</v>
      </c>
      <c r="AW688" s="14" t="s">
        <v>35</v>
      </c>
      <c r="AX688" s="14" t="s">
        <v>82</v>
      </c>
      <c r="AY688" s="280" t="s">
        <v>169</v>
      </c>
    </row>
    <row r="689" spans="1:51" s="13" customFormat="1" ht="12">
      <c r="A689" s="13"/>
      <c r="B689" s="259"/>
      <c r="C689" s="260"/>
      <c r="D689" s="261" t="s">
        <v>179</v>
      </c>
      <c r="E689" s="262" t="s">
        <v>1</v>
      </c>
      <c r="F689" s="263" t="s">
        <v>752</v>
      </c>
      <c r="G689" s="260"/>
      <c r="H689" s="262" t="s">
        <v>1</v>
      </c>
      <c r="I689" s="264"/>
      <c r="J689" s="260"/>
      <c r="K689" s="260"/>
      <c r="L689" s="265"/>
      <c r="M689" s="266"/>
      <c r="N689" s="267"/>
      <c r="O689" s="267"/>
      <c r="P689" s="267"/>
      <c r="Q689" s="267"/>
      <c r="R689" s="267"/>
      <c r="S689" s="267"/>
      <c r="T689" s="26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9" t="s">
        <v>179</v>
      </c>
      <c r="AU689" s="269" t="s">
        <v>95</v>
      </c>
      <c r="AV689" s="13" t="s">
        <v>89</v>
      </c>
      <c r="AW689" s="13" t="s">
        <v>35</v>
      </c>
      <c r="AX689" s="13" t="s">
        <v>82</v>
      </c>
      <c r="AY689" s="269" t="s">
        <v>169</v>
      </c>
    </row>
    <row r="690" spans="1:51" s="13" customFormat="1" ht="12">
      <c r="A690" s="13"/>
      <c r="B690" s="259"/>
      <c r="C690" s="260"/>
      <c r="D690" s="261" t="s">
        <v>179</v>
      </c>
      <c r="E690" s="262" t="s">
        <v>1</v>
      </c>
      <c r="F690" s="263" t="s">
        <v>753</v>
      </c>
      <c r="G690" s="260"/>
      <c r="H690" s="262" t="s">
        <v>1</v>
      </c>
      <c r="I690" s="264"/>
      <c r="J690" s="260"/>
      <c r="K690" s="260"/>
      <c r="L690" s="265"/>
      <c r="M690" s="266"/>
      <c r="N690" s="267"/>
      <c r="O690" s="267"/>
      <c r="P690" s="267"/>
      <c r="Q690" s="267"/>
      <c r="R690" s="267"/>
      <c r="S690" s="267"/>
      <c r="T690" s="268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69" t="s">
        <v>179</v>
      </c>
      <c r="AU690" s="269" t="s">
        <v>95</v>
      </c>
      <c r="AV690" s="13" t="s">
        <v>89</v>
      </c>
      <c r="AW690" s="13" t="s">
        <v>35</v>
      </c>
      <c r="AX690" s="13" t="s">
        <v>82</v>
      </c>
      <c r="AY690" s="269" t="s">
        <v>169</v>
      </c>
    </row>
    <row r="691" spans="1:51" s="14" customFormat="1" ht="12">
      <c r="A691" s="14"/>
      <c r="B691" s="270"/>
      <c r="C691" s="271"/>
      <c r="D691" s="261" t="s">
        <v>179</v>
      </c>
      <c r="E691" s="272" t="s">
        <v>1</v>
      </c>
      <c r="F691" s="273" t="s">
        <v>754</v>
      </c>
      <c r="G691" s="271"/>
      <c r="H691" s="274">
        <v>15.853</v>
      </c>
      <c r="I691" s="275"/>
      <c r="J691" s="271"/>
      <c r="K691" s="271"/>
      <c r="L691" s="276"/>
      <c r="M691" s="277"/>
      <c r="N691" s="278"/>
      <c r="O691" s="278"/>
      <c r="P691" s="278"/>
      <c r="Q691" s="278"/>
      <c r="R691" s="278"/>
      <c r="S691" s="278"/>
      <c r="T691" s="279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80" t="s">
        <v>179</v>
      </c>
      <c r="AU691" s="280" t="s">
        <v>95</v>
      </c>
      <c r="AV691" s="14" t="s">
        <v>95</v>
      </c>
      <c r="AW691" s="14" t="s">
        <v>35</v>
      </c>
      <c r="AX691" s="14" t="s">
        <v>82</v>
      </c>
      <c r="AY691" s="280" t="s">
        <v>169</v>
      </c>
    </row>
    <row r="692" spans="1:51" s="13" customFormat="1" ht="12">
      <c r="A692" s="13"/>
      <c r="B692" s="259"/>
      <c r="C692" s="260"/>
      <c r="D692" s="261" t="s">
        <v>179</v>
      </c>
      <c r="E692" s="262" t="s">
        <v>1</v>
      </c>
      <c r="F692" s="263" t="s">
        <v>758</v>
      </c>
      <c r="G692" s="260"/>
      <c r="H692" s="262" t="s">
        <v>1</v>
      </c>
      <c r="I692" s="264"/>
      <c r="J692" s="260"/>
      <c r="K692" s="260"/>
      <c r="L692" s="265"/>
      <c r="M692" s="266"/>
      <c r="N692" s="267"/>
      <c r="O692" s="267"/>
      <c r="P692" s="267"/>
      <c r="Q692" s="267"/>
      <c r="R692" s="267"/>
      <c r="S692" s="267"/>
      <c r="T692" s="26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9" t="s">
        <v>179</v>
      </c>
      <c r="AU692" s="269" t="s">
        <v>95</v>
      </c>
      <c r="AV692" s="13" t="s">
        <v>89</v>
      </c>
      <c r="AW692" s="13" t="s">
        <v>35</v>
      </c>
      <c r="AX692" s="13" t="s">
        <v>82</v>
      </c>
      <c r="AY692" s="269" t="s">
        <v>169</v>
      </c>
    </row>
    <row r="693" spans="1:51" s="13" customFormat="1" ht="12">
      <c r="A693" s="13"/>
      <c r="B693" s="259"/>
      <c r="C693" s="260"/>
      <c r="D693" s="261" t="s">
        <v>179</v>
      </c>
      <c r="E693" s="262" t="s">
        <v>1</v>
      </c>
      <c r="F693" s="263" t="s">
        <v>759</v>
      </c>
      <c r="G693" s="260"/>
      <c r="H693" s="262" t="s">
        <v>1</v>
      </c>
      <c r="I693" s="264"/>
      <c r="J693" s="260"/>
      <c r="K693" s="260"/>
      <c r="L693" s="265"/>
      <c r="M693" s="266"/>
      <c r="N693" s="267"/>
      <c r="O693" s="267"/>
      <c r="P693" s="267"/>
      <c r="Q693" s="267"/>
      <c r="R693" s="267"/>
      <c r="S693" s="267"/>
      <c r="T693" s="268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9" t="s">
        <v>179</v>
      </c>
      <c r="AU693" s="269" t="s">
        <v>95</v>
      </c>
      <c r="AV693" s="13" t="s">
        <v>89</v>
      </c>
      <c r="AW693" s="13" t="s">
        <v>35</v>
      </c>
      <c r="AX693" s="13" t="s">
        <v>82</v>
      </c>
      <c r="AY693" s="269" t="s">
        <v>169</v>
      </c>
    </row>
    <row r="694" spans="1:51" s="14" customFormat="1" ht="12">
      <c r="A694" s="14"/>
      <c r="B694" s="270"/>
      <c r="C694" s="271"/>
      <c r="D694" s="261" t="s">
        <v>179</v>
      </c>
      <c r="E694" s="272" t="s">
        <v>1</v>
      </c>
      <c r="F694" s="273" t="s">
        <v>760</v>
      </c>
      <c r="G694" s="271"/>
      <c r="H694" s="274">
        <v>34.414</v>
      </c>
      <c r="I694" s="275"/>
      <c r="J694" s="271"/>
      <c r="K694" s="271"/>
      <c r="L694" s="276"/>
      <c r="M694" s="277"/>
      <c r="N694" s="278"/>
      <c r="O694" s="278"/>
      <c r="P694" s="278"/>
      <c r="Q694" s="278"/>
      <c r="R694" s="278"/>
      <c r="S694" s="278"/>
      <c r="T694" s="279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80" t="s">
        <v>179</v>
      </c>
      <c r="AU694" s="280" t="s">
        <v>95</v>
      </c>
      <c r="AV694" s="14" t="s">
        <v>95</v>
      </c>
      <c r="AW694" s="14" t="s">
        <v>35</v>
      </c>
      <c r="AX694" s="14" t="s">
        <v>82</v>
      </c>
      <c r="AY694" s="280" t="s">
        <v>169</v>
      </c>
    </row>
    <row r="695" spans="1:51" s="15" customFormat="1" ht="12">
      <c r="A695" s="15"/>
      <c r="B695" s="281"/>
      <c r="C695" s="282"/>
      <c r="D695" s="261" t="s">
        <v>179</v>
      </c>
      <c r="E695" s="283" t="s">
        <v>1</v>
      </c>
      <c r="F695" s="284" t="s">
        <v>183</v>
      </c>
      <c r="G695" s="282"/>
      <c r="H695" s="285">
        <v>90.317</v>
      </c>
      <c r="I695" s="286"/>
      <c r="J695" s="282"/>
      <c r="K695" s="282"/>
      <c r="L695" s="287"/>
      <c r="M695" s="288"/>
      <c r="N695" s="289"/>
      <c r="O695" s="289"/>
      <c r="P695" s="289"/>
      <c r="Q695" s="289"/>
      <c r="R695" s="289"/>
      <c r="S695" s="289"/>
      <c r="T695" s="290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91" t="s">
        <v>179</v>
      </c>
      <c r="AU695" s="291" t="s">
        <v>95</v>
      </c>
      <c r="AV695" s="15" t="s">
        <v>177</v>
      </c>
      <c r="AW695" s="15" t="s">
        <v>35</v>
      </c>
      <c r="AX695" s="15" t="s">
        <v>89</v>
      </c>
      <c r="AY695" s="291" t="s">
        <v>169</v>
      </c>
    </row>
    <row r="696" spans="1:65" s="2" customFormat="1" ht="33" customHeight="1">
      <c r="A696" s="39"/>
      <c r="B696" s="40"/>
      <c r="C696" s="246" t="s">
        <v>800</v>
      </c>
      <c r="D696" s="246" t="s">
        <v>172</v>
      </c>
      <c r="E696" s="247" t="s">
        <v>801</v>
      </c>
      <c r="F696" s="248" t="s">
        <v>802</v>
      </c>
      <c r="G696" s="249" t="s">
        <v>337</v>
      </c>
      <c r="H696" s="250">
        <v>90.317</v>
      </c>
      <c r="I696" s="251"/>
      <c r="J696" s="252">
        <f>ROUND(I696*H696,2)</f>
        <v>0</v>
      </c>
      <c r="K696" s="248" t="s">
        <v>176</v>
      </c>
      <c r="L696" s="45"/>
      <c r="M696" s="253" t="s">
        <v>1</v>
      </c>
      <c r="N696" s="254" t="s">
        <v>48</v>
      </c>
      <c r="O696" s="92"/>
      <c r="P696" s="255">
        <f>O696*H696</f>
        <v>0</v>
      </c>
      <c r="Q696" s="255">
        <v>0.011</v>
      </c>
      <c r="R696" s="255">
        <f>Q696*H696</f>
        <v>0.9934869999999999</v>
      </c>
      <c r="S696" s="255">
        <v>0</v>
      </c>
      <c r="T696" s="256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57" t="s">
        <v>177</v>
      </c>
      <c r="AT696" s="257" t="s">
        <v>172</v>
      </c>
      <c r="AU696" s="257" t="s">
        <v>95</v>
      </c>
      <c r="AY696" s="18" t="s">
        <v>169</v>
      </c>
      <c r="BE696" s="258">
        <f>IF(N696="základní",J696,0)</f>
        <v>0</v>
      </c>
      <c r="BF696" s="258">
        <f>IF(N696="snížená",J696,0)</f>
        <v>0</v>
      </c>
      <c r="BG696" s="258">
        <f>IF(N696="zákl. přenesená",J696,0)</f>
        <v>0</v>
      </c>
      <c r="BH696" s="258">
        <f>IF(N696="sníž. přenesená",J696,0)</f>
        <v>0</v>
      </c>
      <c r="BI696" s="258">
        <f>IF(N696="nulová",J696,0)</f>
        <v>0</v>
      </c>
      <c r="BJ696" s="18" t="s">
        <v>95</v>
      </c>
      <c r="BK696" s="258">
        <f>ROUND(I696*H696,2)</f>
        <v>0</v>
      </c>
      <c r="BL696" s="18" t="s">
        <v>177</v>
      </c>
      <c r="BM696" s="257" t="s">
        <v>803</v>
      </c>
    </row>
    <row r="697" spans="1:51" s="13" customFormat="1" ht="12">
      <c r="A697" s="13"/>
      <c r="B697" s="259"/>
      <c r="C697" s="260"/>
      <c r="D697" s="261" t="s">
        <v>179</v>
      </c>
      <c r="E697" s="262" t="s">
        <v>1</v>
      </c>
      <c r="F697" s="263" t="s">
        <v>180</v>
      </c>
      <c r="G697" s="260"/>
      <c r="H697" s="262" t="s">
        <v>1</v>
      </c>
      <c r="I697" s="264"/>
      <c r="J697" s="260"/>
      <c r="K697" s="260"/>
      <c r="L697" s="265"/>
      <c r="M697" s="266"/>
      <c r="N697" s="267"/>
      <c r="O697" s="267"/>
      <c r="P697" s="267"/>
      <c r="Q697" s="267"/>
      <c r="R697" s="267"/>
      <c r="S697" s="267"/>
      <c r="T697" s="268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9" t="s">
        <v>179</v>
      </c>
      <c r="AU697" s="269" t="s">
        <v>95</v>
      </c>
      <c r="AV697" s="13" t="s">
        <v>89</v>
      </c>
      <c r="AW697" s="13" t="s">
        <v>35</v>
      </c>
      <c r="AX697" s="13" t="s">
        <v>82</v>
      </c>
      <c r="AY697" s="269" t="s">
        <v>169</v>
      </c>
    </row>
    <row r="698" spans="1:51" s="13" customFormat="1" ht="12">
      <c r="A698" s="13"/>
      <c r="B698" s="259"/>
      <c r="C698" s="260"/>
      <c r="D698" s="261" t="s">
        <v>179</v>
      </c>
      <c r="E698" s="262" t="s">
        <v>1</v>
      </c>
      <c r="F698" s="263" t="s">
        <v>795</v>
      </c>
      <c r="G698" s="260"/>
      <c r="H698" s="262" t="s">
        <v>1</v>
      </c>
      <c r="I698" s="264"/>
      <c r="J698" s="260"/>
      <c r="K698" s="260"/>
      <c r="L698" s="265"/>
      <c r="M698" s="266"/>
      <c r="N698" s="267"/>
      <c r="O698" s="267"/>
      <c r="P698" s="267"/>
      <c r="Q698" s="267"/>
      <c r="R698" s="267"/>
      <c r="S698" s="267"/>
      <c r="T698" s="268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69" t="s">
        <v>179</v>
      </c>
      <c r="AU698" s="269" t="s">
        <v>95</v>
      </c>
      <c r="AV698" s="13" t="s">
        <v>89</v>
      </c>
      <c r="AW698" s="13" t="s">
        <v>35</v>
      </c>
      <c r="AX698" s="13" t="s">
        <v>82</v>
      </c>
      <c r="AY698" s="269" t="s">
        <v>169</v>
      </c>
    </row>
    <row r="699" spans="1:51" s="13" customFormat="1" ht="12">
      <c r="A699" s="13"/>
      <c r="B699" s="259"/>
      <c r="C699" s="260"/>
      <c r="D699" s="261" t="s">
        <v>179</v>
      </c>
      <c r="E699" s="262" t="s">
        <v>1</v>
      </c>
      <c r="F699" s="263" t="s">
        <v>749</v>
      </c>
      <c r="G699" s="260"/>
      <c r="H699" s="262" t="s">
        <v>1</v>
      </c>
      <c r="I699" s="264"/>
      <c r="J699" s="260"/>
      <c r="K699" s="260"/>
      <c r="L699" s="265"/>
      <c r="M699" s="266"/>
      <c r="N699" s="267"/>
      <c r="O699" s="267"/>
      <c r="P699" s="267"/>
      <c r="Q699" s="267"/>
      <c r="R699" s="267"/>
      <c r="S699" s="267"/>
      <c r="T699" s="268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69" t="s">
        <v>179</v>
      </c>
      <c r="AU699" s="269" t="s">
        <v>95</v>
      </c>
      <c r="AV699" s="13" t="s">
        <v>89</v>
      </c>
      <c r="AW699" s="13" t="s">
        <v>35</v>
      </c>
      <c r="AX699" s="13" t="s">
        <v>82</v>
      </c>
      <c r="AY699" s="269" t="s">
        <v>169</v>
      </c>
    </row>
    <row r="700" spans="1:51" s="13" customFormat="1" ht="12">
      <c r="A700" s="13"/>
      <c r="B700" s="259"/>
      <c r="C700" s="260"/>
      <c r="D700" s="261" t="s">
        <v>179</v>
      </c>
      <c r="E700" s="262" t="s">
        <v>1</v>
      </c>
      <c r="F700" s="263" t="s">
        <v>750</v>
      </c>
      <c r="G700" s="260"/>
      <c r="H700" s="262" t="s">
        <v>1</v>
      </c>
      <c r="I700" s="264"/>
      <c r="J700" s="260"/>
      <c r="K700" s="260"/>
      <c r="L700" s="265"/>
      <c r="M700" s="266"/>
      <c r="N700" s="267"/>
      <c r="O700" s="267"/>
      <c r="P700" s="267"/>
      <c r="Q700" s="267"/>
      <c r="R700" s="267"/>
      <c r="S700" s="267"/>
      <c r="T700" s="268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69" t="s">
        <v>179</v>
      </c>
      <c r="AU700" s="269" t="s">
        <v>95</v>
      </c>
      <c r="AV700" s="13" t="s">
        <v>89</v>
      </c>
      <c r="AW700" s="13" t="s">
        <v>35</v>
      </c>
      <c r="AX700" s="13" t="s">
        <v>82</v>
      </c>
      <c r="AY700" s="269" t="s">
        <v>169</v>
      </c>
    </row>
    <row r="701" spans="1:51" s="14" customFormat="1" ht="12">
      <c r="A701" s="14"/>
      <c r="B701" s="270"/>
      <c r="C701" s="271"/>
      <c r="D701" s="261" t="s">
        <v>179</v>
      </c>
      <c r="E701" s="272" t="s">
        <v>1</v>
      </c>
      <c r="F701" s="273" t="s">
        <v>751</v>
      </c>
      <c r="G701" s="271"/>
      <c r="H701" s="274">
        <v>40.05</v>
      </c>
      <c r="I701" s="275"/>
      <c r="J701" s="271"/>
      <c r="K701" s="271"/>
      <c r="L701" s="276"/>
      <c r="M701" s="277"/>
      <c r="N701" s="278"/>
      <c r="O701" s="278"/>
      <c r="P701" s="278"/>
      <c r="Q701" s="278"/>
      <c r="R701" s="278"/>
      <c r="S701" s="278"/>
      <c r="T701" s="279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80" t="s">
        <v>179</v>
      </c>
      <c r="AU701" s="280" t="s">
        <v>95</v>
      </c>
      <c r="AV701" s="14" t="s">
        <v>95</v>
      </c>
      <c r="AW701" s="14" t="s">
        <v>35</v>
      </c>
      <c r="AX701" s="14" t="s">
        <v>82</v>
      </c>
      <c r="AY701" s="280" t="s">
        <v>169</v>
      </c>
    </row>
    <row r="702" spans="1:51" s="13" customFormat="1" ht="12">
      <c r="A702" s="13"/>
      <c r="B702" s="259"/>
      <c r="C702" s="260"/>
      <c r="D702" s="261" t="s">
        <v>179</v>
      </c>
      <c r="E702" s="262" t="s">
        <v>1</v>
      </c>
      <c r="F702" s="263" t="s">
        <v>752</v>
      </c>
      <c r="G702" s="260"/>
      <c r="H702" s="262" t="s">
        <v>1</v>
      </c>
      <c r="I702" s="264"/>
      <c r="J702" s="260"/>
      <c r="K702" s="260"/>
      <c r="L702" s="265"/>
      <c r="M702" s="266"/>
      <c r="N702" s="267"/>
      <c r="O702" s="267"/>
      <c r="P702" s="267"/>
      <c r="Q702" s="267"/>
      <c r="R702" s="267"/>
      <c r="S702" s="267"/>
      <c r="T702" s="26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9" t="s">
        <v>179</v>
      </c>
      <c r="AU702" s="269" t="s">
        <v>95</v>
      </c>
      <c r="AV702" s="13" t="s">
        <v>89</v>
      </c>
      <c r="AW702" s="13" t="s">
        <v>35</v>
      </c>
      <c r="AX702" s="13" t="s">
        <v>82</v>
      </c>
      <c r="AY702" s="269" t="s">
        <v>169</v>
      </c>
    </row>
    <row r="703" spans="1:51" s="13" customFormat="1" ht="12">
      <c r="A703" s="13"/>
      <c r="B703" s="259"/>
      <c r="C703" s="260"/>
      <c r="D703" s="261" t="s">
        <v>179</v>
      </c>
      <c r="E703" s="262" t="s">
        <v>1</v>
      </c>
      <c r="F703" s="263" t="s">
        <v>753</v>
      </c>
      <c r="G703" s="260"/>
      <c r="H703" s="262" t="s">
        <v>1</v>
      </c>
      <c r="I703" s="264"/>
      <c r="J703" s="260"/>
      <c r="K703" s="260"/>
      <c r="L703" s="265"/>
      <c r="M703" s="266"/>
      <c r="N703" s="267"/>
      <c r="O703" s="267"/>
      <c r="P703" s="267"/>
      <c r="Q703" s="267"/>
      <c r="R703" s="267"/>
      <c r="S703" s="267"/>
      <c r="T703" s="268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69" t="s">
        <v>179</v>
      </c>
      <c r="AU703" s="269" t="s">
        <v>95</v>
      </c>
      <c r="AV703" s="13" t="s">
        <v>89</v>
      </c>
      <c r="AW703" s="13" t="s">
        <v>35</v>
      </c>
      <c r="AX703" s="13" t="s">
        <v>82</v>
      </c>
      <c r="AY703" s="269" t="s">
        <v>169</v>
      </c>
    </row>
    <row r="704" spans="1:51" s="14" customFormat="1" ht="12">
      <c r="A704" s="14"/>
      <c r="B704" s="270"/>
      <c r="C704" s="271"/>
      <c r="D704" s="261" t="s">
        <v>179</v>
      </c>
      <c r="E704" s="272" t="s">
        <v>1</v>
      </c>
      <c r="F704" s="273" t="s">
        <v>754</v>
      </c>
      <c r="G704" s="271"/>
      <c r="H704" s="274">
        <v>15.853</v>
      </c>
      <c r="I704" s="275"/>
      <c r="J704" s="271"/>
      <c r="K704" s="271"/>
      <c r="L704" s="276"/>
      <c r="M704" s="277"/>
      <c r="N704" s="278"/>
      <c r="O704" s="278"/>
      <c r="P704" s="278"/>
      <c r="Q704" s="278"/>
      <c r="R704" s="278"/>
      <c r="S704" s="278"/>
      <c r="T704" s="279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80" t="s">
        <v>179</v>
      </c>
      <c r="AU704" s="280" t="s">
        <v>95</v>
      </c>
      <c r="AV704" s="14" t="s">
        <v>95</v>
      </c>
      <c r="AW704" s="14" t="s">
        <v>35</v>
      </c>
      <c r="AX704" s="14" t="s">
        <v>82</v>
      </c>
      <c r="AY704" s="280" t="s">
        <v>169</v>
      </c>
    </row>
    <row r="705" spans="1:51" s="13" customFormat="1" ht="12">
      <c r="A705" s="13"/>
      <c r="B705" s="259"/>
      <c r="C705" s="260"/>
      <c r="D705" s="261" t="s">
        <v>179</v>
      </c>
      <c r="E705" s="262" t="s">
        <v>1</v>
      </c>
      <c r="F705" s="263" t="s">
        <v>758</v>
      </c>
      <c r="G705" s="260"/>
      <c r="H705" s="262" t="s">
        <v>1</v>
      </c>
      <c r="I705" s="264"/>
      <c r="J705" s="260"/>
      <c r="K705" s="260"/>
      <c r="L705" s="265"/>
      <c r="M705" s="266"/>
      <c r="N705" s="267"/>
      <c r="O705" s="267"/>
      <c r="P705" s="267"/>
      <c r="Q705" s="267"/>
      <c r="R705" s="267"/>
      <c r="S705" s="267"/>
      <c r="T705" s="268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69" t="s">
        <v>179</v>
      </c>
      <c r="AU705" s="269" t="s">
        <v>95</v>
      </c>
      <c r="AV705" s="13" t="s">
        <v>89</v>
      </c>
      <c r="AW705" s="13" t="s">
        <v>35</v>
      </c>
      <c r="AX705" s="13" t="s">
        <v>82</v>
      </c>
      <c r="AY705" s="269" t="s">
        <v>169</v>
      </c>
    </row>
    <row r="706" spans="1:51" s="13" customFormat="1" ht="12">
      <c r="A706" s="13"/>
      <c r="B706" s="259"/>
      <c r="C706" s="260"/>
      <c r="D706" s="261" t="s">
        <v>179</v>
      </c>
      <c r="E706" s="262" t="s">
        <v>1</v>
      </c>
      <c r="F706" s="263" t="s">
        <v>759</v>
      </c>
      <c r="G706" s="260"/>
      <c r="H706" s="262" t="s">
        <v>1</v>
      </c>
      <c r="I706" s="264"/>
      <c r="J706" s="260"/>
      <c r="K706" s="260"/>
      <c r="L706" s="265"/>
      <c r="M706" s="266"/>
      <c r="N706" s="267"/>
      <c r="O706" s="267"/>
      <c r="P706" s="267"/>
      <c r="Q706" s="267"/>
      <c r="R706" s="267"/>
      <c r="S706" s="267"/>
      <c r="T706" s="268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69" t="s">
        <v>179</v>
      </c>
      <c r="AU706" s="269" t="s">
        <v>95</v>
      </c>
      <c r="AV706" s="13" t="s">
        <v>89</v>
      </c>
      <c r="AW706" s="13" t="s">
        <v>35</v>
      </c>
      <c r="AX706" s="13" t="s">
        <v>82</v>
      </c>
      <c r="AY706" s="269" t="s">
        <v>169</v>
      </c>
    </row>
    <row r="707" spans="1:51" s="14" customFormat="1" ht="12">
      <c r="A707" s="14"/>
      <c r="B707" s="270"/>
      <c r="C707" s="271"/>
      <c r="D707" s="261" t="s">
        <v>179</v>
      </c>
      <c r="E707" s="272" t="s">
        <v>1</v>
      </c>
      <c r="F707" s="273" t="s">
        <v>760</v>
      </c>
      <c r="G707" s="271"/>
      <c r="H707" s="274">
        <v>34.414</v>
      </c>
      <c r="I707" s="275"/>
      <c r="J707" s="271"/>
      <c r="K707" s="271"/>
      <c r="L707" s="276"/>
      <c r="M707" s="277"/>
      <c r="N707" s="278"/>
      <c r="O707" s="278"/>
      <c r="P707" s="278"/>
      <c r="Q707" s="278"/>
      <c r="R707" s="278"/>
      <c r="S707" s="278"/>
      <c r="T707" s="279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80" t="s">
        <v>179</v>
      </c>
      <c r="AU707" s="280" t="s">
        <v>95</v>
      </c>
      <c r="AV707" s="14" t="s">
        <v>95</v>
      </c>
      <c r="AW707" s="14" t="s">
        <v>35</v>
      </c>
      <c r="AX707" s="14" t="s">
        <v>82</v>
      </c>
      <c r="AY707" s="280" t="s">
        <v>169</v>
      </c>
    </row>
    <row r="708" spans="1:51" s="15" customFormat="1" ht="12">
      <c r="A708" s="15"/>
      <c r="B708" s="281"/>
      <c r="C708" s="282"/>
      <c r="D708" s="261" t="s">
        <v>179</v>
      </c>
      <c r="E708" s="283" t="s">
        <v>1</v>
      </c>
      <c r="F708" s="284" t="s">
        <v>183</v>
      </c>
      <c r="G708" s="282"/>
      <c r="H708" s="285">
        <v>90.317</v>
      </c>
      <c r="I708" s="286"/>
      <c r="J708" s="282"/>
      <c r="K708" s="282"/>
      <c r="L708" s="287"/>
      <c r="M708" s="288"/>
      <c r="N708" s="289"/>
      <c r="O708" s="289"/>
      <c r="P708" s="289"/>
      <c r="Q708" s="289"/>
      <c r="R708" s="289"/>
      <c r="S708" s="289"/>
      <c r="T708" s="290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91" t="s">
        <v>179</v>
      </c>
      <c r="AU708" s="291" t="s">
        <v>95</v>
      </c>
      <c r="AV708" s="15" t="s">
        <v>177</v>
      </c>
      <c r="AW708" s="15" t="s">
        <v>35</v>
      </c>
      <c r="AX708" s="15" t="s">
        <v>89</v>
      </c>
      <c r="AY708" s="291" t="s">
        <v>169</v>
      </c>
    </row>
    <row r="709" spans="1:65" s="2" customFormat="1" ht="21.75" customHeight="1">
      <c r="A709" s="39"/>
      <c r="B709" s="40"/>
      <c r="C709" s="246" t="s">
        <v>804</v>
      </c>
      <c r="D709" s="246" t="s">
        <v>172</v>
      </c>
      <c r="E709" s="247" t="s">
        <v>805</v>
      </c>
      <c r="F709" s="248" t="s">
        <v>806</v>
      </c>
      <c r="G709" s="249" t="s">
        <v>337</v>
      </c>
      <c r="H709" s="250">
        <v>394.226</v>
      </c>
      <c r="I709" s="251"/>
      <c r="J709" s="252">
        <f>ROUND(I709*H709,2)</f>
        <v>0</v>
      </c>
      <c r="K709" s="248" t="s">
        <v>176</v>
      </c>
      <c r="L709" s="45"/>
      <c r="M709" s="253" t="s">
        <v>1</v>
      </c>
      <c r="N709" s="254" t="s">
        <v>48</v>
      </c>
      <c r="O709" s="92"/>
      <c r="P709" s="255">
        <f>O709*H709</f>
        <v>0</v>
      </c>
      <c r="Q709" s="255">
        <v>0.001</v>
      </c>
      <c r="R709" s="255">
        <f>Q709*H709</f>
        <v>0.394226</v>
      </c>
      <c r="S709" s="255">
        <v>0</v>
      </c>
      <c r="T709" s="256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57" t="s">
        <v>177</v>
      </c>
      <c r="AT709" s="257" t="s">
        <v>172</v>
      </c>
      <c r="AU709" s="257" t="s">
        <v>95</v>
      </c>
      <c r="AY709" s="18" t="s">
        <v>169</v>
      </c>
      <c r="BE709" s="258">
        <f>IF(N709="základní",J709,0)</f>
        <v>0</v>
      </c>
      <c r="BF709" s="258">
        <f>IF(N709="snížená",J709,0)</f>
        <v>0</v>
      </c>
      <c r="BG709" s="258">
        <f>IF(N709="zákl. přenesená",J709,0)</f>
        <v>0</v>
      </c>
      <c r="BH709" s="258">
        <f>IF(N709="sníž. přenesená",J709,0)</f>
        <v>0</v>
      </c>
      <c r="BI709" s="258">
        <f>IF(N709="nulová",J709,0)</f>
        <v>0</v>
      </c>
      <c r="BJ709" s="18" t="s">
        <v>95</v>
      </c>
      <c r="BK709" s="258">
        <f>ROUND(I709*H709,2)</f>
        <v>0</v>
      </c>
      <c r="BL709" s="18" t="s">
        <v>177</v>
      </c>
      <c r="BM709" s="257" t="s">
        <v>807</v>
      </c>
    </row>
    <row r="710" spans="1:65" s="2" customFormat="1" ht="33" customHeight="1">
      <c r="A710" s="39"/>
      <c r="B710" s="40"/>
      <c r="C710" s="246" t="s">
        <v>808</v>
      </c>
      <c r="D710" s="246" t="s">
        <v>172</v>
      </c>
      <c r="E710" s="247" t="s">
        <v>809</v>
      </c>
      <c r="F710" s="248" t="s">
        <v>810</v>
      </c>
      <c r="G710" s="249" t="s">
        <v>175</v>
      </c>
      <c r="H710" s="250">
        <v>506.31</v>
      </c>
      <c r="I710" s="251"/>
      <c r="J710" s="252">
        <f>ROUND(I710*H710,2)</f>
        <v>0</v>
      </c>
      <c r="K710" s="248" t="s">
        <v>176</v>
      </c>
      <c r="L710" s="45"/>
      <c r="M710" s="253" t="s">
        <v>1</v>
      </c>
      <c r="N710" s="254" t="s">
        <v>48</v>
      </c>
      <c r="O710" s="92"/>
      <c r="P710" s="255">
        <f>O710*H710</f>
        <v>0</v>
      </c>
      <c r="Q710" s="255">
        <v>2E-05</v>
      </c>
      <c r="R710" s="255">
        <f>Q710*H710</f>
        <v>0.0101262</v>
      </c>
      <c r="S710" s="255">
        <v>0</v>
      </c>
      <c r="T710" s="256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57" t="s">
        <v>177</v>
      </c>
      <c r="AT710" s="257" t="s">
        <v>172</v>
      </c>
      <c r="AU710" s="257" t="s">
        <v>95</v>
      </c>
      <c r="AY710" s="18" t="s">
        <v>169</v>
      </c>
      <c r="BE710" s="258">
        <f>IF(N710="základní",J710,0)</f>
        <v>0</v>
      </c>
      <c r="BF710" s="258">
        <f>IF(N710="snížená",J710,0)</f>
        <v>0</v>
      </c>
      <c r="BG710" s="258">
        <f>IF(N710="zákl. přenesená",J710,0)</f>
        <v>0</v>
      </c>
      <c r="BH710" s="258">
        <f>IF(N710="sníž. přenesená",J710,0)</f>
        <v>0</v>
      </c>
      <c r="BI710" s="258">
        <f>IF(N710="nulová",J710,0)</f>
        <v>0</v>
      </c>
      <c r="BJ710" s="18" t="s">
        <v>95</v>
      </c>
      <c r="BK710" s="258">
        <f>ROUND(I710*H710,2)</f>
        <v>0</v>
      </c>
      <c r="BL710" s="18" t="s">
        <v>177</v>
      </c>
      <c r="BM710" s="257" t="s">
        <v>811</v>
      </c>
    </row>
    <row r="711" spans="1:51" s="13" customFormat="1" ht="12">
      <c r="A711" s="13"/>
      <c r="B711" s="259"/>
      <c r="C711" s="260"/>
      <c r="D711" s="261" t="s">
        <v>179</v>
      </c>
      <c r="E711" s="262" t="s">
        <v>1</v>
      </c>
      <c r="F711" s="263" t="s">
        <v>180</v>
      </c>
      <c r="G711" s="260"/>
      <c r="H711" s="262" t="s">
        <v>1</v>
      </c>
      <c r="I711" s="264"/>
      <c r="J711" s="260"/>
      <c r="K711" s="260"/>
      <c r="L711" s="265"/>
      <c r="M711" s="266"/>
      <c r="N711" s="267"/>
      <c r="O711" s="267"/>
      <c r="P711" s="267"/>
      <c r="Q711" s="267"/>
      <c r="R711" s="267"/>
      <c r="S711" s="267"/>
      <c r="T711" s="268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69" t="s">
        <v>179</v>
      </c>
      <c r="AU711" s="269" t="s">
        <v>95</v>
      </c>
      <c r="AV711" s="13" t="s">
        <v>89</v>
      </c>
      <c r="AW711" s="13" t="s">
        <v>35</v>
      </c>
      <c r="AX711" s="13" t="s">
        <v>82</v>
      </c>
      <c r="AY711" s="269" t="s">
        <v>169</v>
      </c>
    </row>
    <row r="712" spans="1:51" s="13" customFormat="1" ht="12">
      <c r="A712" s="13"/>
      <c r="B712" s="259"/>
      <c r="C712" s="260"/>
      <c r="D712" s="261" t="s">
        <v>179</v>
      </c>
      <c r="E712" s="262" t="s">
        <v>1</v>
      </c>
      <c r="F712" s="263" t="s">
        <v>812</v>
      </c>
      <c r="G712" s="260"/>
      <c r="H712" s="262" t="s">
        <v>1</v>
      </c>
      <c r="I712" s="264"/>
      <c r="J712" s="260"/>
      <c r="K712" s="260"/>
      <c r="L712" s="265"/>
      <c r="M712" s="266"/>
      <c r="N712" s="267"/>
      <c r="O712" s="267"/>
      <c r="P712" s="267"/>
      <c r="Q712" s="267"/>
      <c r="R712" s="267"/>
      <c r="S712" s="267"/>
      <c r="T712" s="268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69" t="s">
        <v>179</v>
      </c>
      <c r="AU712" s="269" t="s">
        <v>95</v>
      </c>
      <c r="AV712" s="13" t="s">
        <v>89</v>
      </c>
      <c r="AW712" s="13" t="s">
        <v>35</v>
      </c>
      <c r="AX712" s="13" t="s">
        <v>82</v>
      </c>
      <c r="AY712" s="269" t="s">
        <v>169</v>
      </c>
    </row>
    <row r="713" spans="1:51" s="13" customFormat="1" ht="12">
      <c r="A713" s="13"/>
      <c r="B713" s="259"/>
      <c r="C713" s="260"/>
      <c r="D713" s="261" t="s">
        <v>179</v>
      </c>
      <c r="E713" s="262" t="s">
        <v>1</v>
      </c>
      <c r="F713" s="263" t="s">
        <v>746</v>
      </c>
      <c r="G713" s="260"/>
      <c r="H713" s="262" t="s">
        <v>1</v>
      </c>
      <c r="I713" s="264"/>
      <c r="J713" s="260"/>
      <c r="K713" s="260"/>
      <c r="L713" s="265"/>
      <c r="M713" s="266"/>
      <c r="N713" s="267"/>
      <c r="O713" s="267"/>
      <c r="P713" s="267"/>
      <c r="Q713" s="267"/>
      <c r="R713" s="267"/>
      <c r="S713" s="267"/>
      <c r="T713" s="268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69" t="s">
        <v>179</v>
      </c>
      <c r="AU713" s="269" t="s">
        <v>95</v>
      </c>
      <c r="AV713" s="13" t="s">
        <v>89</v>
      </c>
      <c r="AW713" s="13" t="s">
        <v>35</v>
      </c>
      <c r="AX713" s="13" t="s">
        <v>82</v>
      </c>
      <c r="AY713" s="269" t="s">
        <v>169</v>
      </c>
    </row>
    <row r="714" spans="1:51" s="13" customFormat="1" ht="12">
      <c r="A714" s="13"/>
      <c r="B714" s="259"/>
      <c r="C714" s="260"/>
      <c r="D714" s="261" t="s">
        <v>179</v>
      </c>
      <c r="E714" s="262" t="s">
        <v>1</v>
      </c>
      <c r="F714" s="263" t="s">
        <v>747</v>
      </c>
      <c r="G714" s="260"/>
      <c r="H714" s="262" t="s">
        <v>1</v>
      </c>
      <c r="I714" s="264"/>
      <c r="J714" s="260"/>
      <c r="K714" s="260"/>
      <c r="L714" s="265"/>
      <c r="M714" s="266"/>
      <c r="N714" s="267"/>
      <c r="O714" s="267"/>
      <c r="P714" s="267"/>
      <c r="Q714" s="267"/>
      <c r="R714" s="267"/>
      <c r="S714" s="267"/>
      <c r="T714" s="26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69" t="s">
        <v>179</v>
      </c>
      <c r="AU714" s="269" t="s">
        <v>95</v>
      </c>
      <c r="AV714" s="13" t="s">
        <v>89</v>
      </c>
      <c r="AW714" s="13" t="s">
        <v>35</v>
      </c>
      <c r="AX714" s="13" t="s">
        <v>82</v>
      </c>
      <c r="AY714" s="269" t="s">
        <v>169</v>
      </c>
    </row>
    <row r="715" spans="1:51" s="14" customFormat="1" ht="12">
      <c r="A715" s="14"/>
      <c r="B715" s="270"/>
      <c r="C715" s="271"/>
      <c r="D715" s="261" t="s">
        <v>179</v>
      </c>
      <c r="E715" s="272" t="s">
        <v>1</v>
      </c>
      <c r="F715" s="273" t="s">
        <v>813</v>
      </c>
      <c r="G715" s="271"/>
      <c r="H715" s="274">
        <v>129.28</v>
      </c>
      <c r="I715" s="275"/>
      <c r="J715" s="271"/>
      <c r="K715" s="271"/>
      <c r="L715" s="276"/>
      <c r="M715" s="277"/>
      <c r="N715" s="278"/>
      <c r="O715" s="278"/>
      <c r="P715" s="278"/>
      <c r="Q715" s="278"/>
      <c r="R715" s="278"/>
      <c r="S715" s="278"/>
      <c r="T715" s="27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80" t="s">
        <v>179</v>
      </c>
      <c r="AU715" s="280" t="s">
        <v>95</v>
      </c>
      <c r="AV715" s="14" t="s">
        <v>95</v>
      </c>
      <c r="AW715" s="14" t="s">
        <v>35</v>
      </c>
      <c r="AX715" s="14" t="s">
        <v>82</v>
      </c>
      <c r="AY715" s="280" t="s">
        <v>169</v>
      </c>
    </row>
    <row r="716" spans="1:51" s="13" customFormat="1" ht="12">
      <c r="A716" s="13"/>
      <c r="B716" s="259"/>
      <c r="C716" s="260"/>
      <c r="D716" s="261" t="s">
        <v>179</v>
      </c>
      <c r="E716" s="262" t="s">
        <v>1</v>
      </c>
      <c r="F716" s="263" t="s">
        <v>755</v>
      </c>
      <c r="G716" s="260"/>
      <c r="H716" s="262" t="s">
        <v>1</v>
      </c>
      <c r="I716" s="264"/>
      <c r="J716" s="260"/>
      <c r="K716" s="260"/>
      <c r="L716" s="265"/>
      <c r="M716" s="266"/>
      <c r="N716" s="267"/>
      <c r="O716" s="267"/>
      <c r="P716" s="267"/>
      <c r="Q716" s="267"/>
      <c r="R716" s="267"/>
      <c r="S716" s="267"/>
      <c r="T716" s="26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69" t="s">
        <v>179</v>
      </c>
      <c r="AU716" s="269" t="s">
        <v>95</v>
      </c>
      <c r="AV716" s="13" t="s">
        <v>89</v>
      </c>
      <c r="AW716" s="13" t="s">
        <v>35</v>
      </c>
      <c r="AX716" s="13" t="s">
        <v>82</v>
      </c>
      <c r="AY716" s="269" t="s">
        <v>169</v>
      </c>
    </row>
    <row r="717" spans="1:51" s="13" customFormat="1" ht="12">
      <c r="A717" s="13"/>
      <c r="B717" s="259"/>
      <c r="C717" s="260"/>
      <c r="D717" s="261" t="s">
        <v>179</v>
      </c>
      <c r="E717" s="262" t="s">
        <v>1</v>
      </c>
      <c r="F717" s="263" t="s">
        <v>756</v>
      </c>
      <c r="G717" s="260"/>
      <c r="H717" s="262" t="s">
        <v>1</v>
      </c>
      <c r="I717" s="264"/>
      <c r="J717" s="260"/>
      <c r="K717" s="260"/>
      <c r="L717" s="265"/>
      <c r="M717" s="266"/>
      <c r="N717" s="267"/>
      <c r="O717" s="267"/>
      <c r="P717" s="267"/>
      <c r="Q717" s="267"/>
      <c r="R717" s="267"/>
      <c r="S717" s="267"/>
      <c r="T717" s="268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69" t="s">
        <v>179</v>
      </c>
      <c r="AU717" s="269" t="s">
        <v>95</v>
      </c>
      <c r="AV717" s="13" t="s">
        <v>89</v>
      </c>
      <c r="AW717" s="13" t="s">
        <v>35</v>
      </c>
      <c r="AX717" s="13" t="s">
        <v>82</v>
      </c>
      <c r="AY717" s="269" t="s">
        <v>169</v>
      </c>
    </row>
    <row r="718" spans="1:51" s="14" customFormat="1" ht="12">
      <c r="A718" s="14"/>
      <c r="B718" s="270"/>
      <c r="C718" s="271"/>
      <c r="D718" s="261" t="s">
        <v>179</v>
      </c>
      <c r="E718" s="272" t="s">
        <v>1</v>
      </c>
      <c r="F718" s="273" t="s">
        <v>814</v>
      </c>
      <c r="G718" s="271"/>
      <c r="H718" s="274">
        <v>207.92</v>
      </c>
      <c r="I718" s="275"/>
      <c r="J718" s="271"/>
      <c r="K718" s="271"/>
      <c r="L718" s="276"/>
      <c r="M718" s="277"/>
      <c r="N718" s="278"/>
      <c r="O718" s="278"/>
      <c r="P718" s="278"/>
      <c r="Q718" s="278"/>
      <c r="R718" s="278"/>
      <c r="S718" s="278"/>
      <c r="T718" s="279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80" t="s">
        <v>179</v>
      </c>
      <c r="AU718" s="280" t="s">
        <v>95</v>
      </c>
      <c r="AV718" s="14" t="s">
        <v>95</v>
      </c>
      <c r="AW718" s="14" t="s">
        <v>35</v>
      </c>
      <c r="AX718" s="14" t="s">
        <v>82</v>
      </c>
      <c r="AY718" s="280" t="s">
        <v>169</v>
      </c>
    </row>
    <row r="719" spans="1:51" s="13" customFormat="1" ht="12">
      <c r="A719" s="13"/>
      <c r="B719" s="259"/>
      <c r="C719" s="260"/>
      <c r="D719" s="261" t="s">
        <v>179</v>
      </c>
      <c r="E719" s="262" t="s">
        <v>1</v>
      </c>
      <c r="F719" s="263" t="s">
        <v>749</v>
      </c>
      <c r="G719" s="260"/>
      <c r="H719" s="262" t="s">
        <v>1</v>
      </c>
      <c r="I719" s="264"/>
      <c r="J719" s="260"/>
      <c r="K719" s="260"/>
      <c r="L719" s="265"/>
      <c r="M719" s="266"/>
      <c r="N719" s="267"/>
      <c r="O719" s="267"/>
      <c r="P719" s="267"/>
      <c r="Q719" s="267"/>
      <c r="R719" s="267"/>
      <c r="S719" s="267"/>
      <c r="T719" s="268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9" t="s">
        <v>179</v>
      </c>
      <c r="AU719" s="269" t="s">
        <v>95</v>
      </c>
      <c r="AV719" s="13" t="s">
        <v>89</v>
      </c>
      <c r="AW719" s="13" t="s">
        <v>35</v>
      </c>
      <c r="AX719" s="13" t="s">
        <v>82</v>
      </c>
      <c r="AY719" s="269" t="s">
        <v>169</v>
      </c>
    </row>
    <row r="720" spans="1:51" s="13" customFormat="1" ht="12">
      <c r="A720" s="13"/>
      <c r="B720" s="259"/>
      <c r="C720" s="260"/>
      <c r="D720" s="261" t="s">
        <v>179</v>
      </c>
      <c r="E720" s="262" t="s">
        <v>1</v>
      </c>
      <c r="F720" s="263" t="s">
        <v>750</v>
      </c>
      <c r="G720" s="260"/>
      <c r="H720" s="262" t="s">
        <v>1</v>
      </c>
      <c r="I720" s="264"/>
      <c r="J720" s="260"/>
      <c r="K720" s="260"/>
      <c r="L720" s="265"/>
      <c r="M720" s="266"/>
      <c r="N720" s="267"/>
      <c r="O720" s="267"/>
      <c r="P720" s="267"/>
      <c r="Q720" s="267"/>
      <c r="R720" s="267"/>
      <c r="S720" s="267"/>
      <c r="T720" s="268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69" t="s">
        <v>179</v>
      </c>
      <c r="AU720" s="269" t="s">
        <v>95</v>
      </c>
      <c r="AV720" s="13" t="s">
        <v>89</v>
      </c>
      <c r="AW720" s="13" t="s">
        <v>35</v>
      </c>
      <c r="AX720" s="13" t="s">
        <v>82</v>
      </c>
      <c r="AY720" s="269" t="s">
        <v>169</v>
      </c>
    </row>
    <row r="721" spans="1:51" s="14" customFormat="1" ht="12">
      <c r="A721" s="14"/>
      <c r="B721" s="270"/>
      <c r="C721" s="271"/>
      <c r="D721" s="261" t="s">
        <v>179</v>
      </c>
      <c r="E721" s="272" t="s">
        <v>1</v>
      </c>
      <c r="F721" s="273" t="s">
        <v>815</v>
      </c>
      <c r="G721" s="271"/>
      <c r="H721" s="274">
        <v>74.21</v>
      </c>
      <c r="I721" s="275"/>
      <c r="J721" s="271"/>
      <c r="K721" s="271"/>
      <c r="L721" s="276"/>
      <c r="M721" s="277"/>
      <c r="N721" s="278"/>
      <c r="O721" s="278"/>
      <c r="P721" s="278"/>
      <c r="Q721" s="278"/>
      <c r="R721" s="278"/>
      <c r="S721" s="278"/>
      <c r="T721" s="279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80" t="s">
        <v>179</v>
      </c>
      <c r="AU721" s="280" t="s">
        <v>95</v>
      </c>
      <c r="AV721" s="14" t="s">
        <v>95</v>
      </c>
      <c r="AW721" s="14" t="s">
        <v>35</v>
      </c>
      <c r="AX721" s="14" t="s">
        <v>82</v>
      </c>
      <c r="AY721" s="280" t="s">
        <v>169</v>
      </c>
    </row>
    <row r="722" spans="1:51" s="13" customFormat="1" ht="12">
      <c r="A722" s="13"/>
      <c r="B722" s="259"/>
      <c r="C722" s="260"/>
      <c r="D722" s="261" t="s">
        <v>179</v>
      </c>
      <c r="E722" s="262" t="s">
        <v>1</v>
      </c>
      <c r="F722" s="263" t="s">
        <v>752</v>
      </c>
      <c r="G722" s="260"/>
      <c r="H722" s="262" t="s">
        <v>1</v>
      </c>
      <c r="I722" s="264"/>
      <c r="J722" s="260"/>
      <c r="K722" s="260"/>
      <c r="L722" s="265"/>
      <c r="M722" s="266"/>
      <c r="N722" s="267"/>
      <c r="O722" s="267"/>
      <c r="P722" s="267"/>
      <c r="Q722" s="267"/>
      <c r="R722" s="267"/>
      <c r="S722" s="267"/>
      <c r="T722" s="268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69" t="s">
        <v>179</v>
      </c>
      <c r="AU722" s="269" t="s">
        <v>95</v>
      </c>
      <c r="AV722" s="13" t="s">
        <v>89</v>
      </c>
      <c r="AW722" s="13" t="s">
        <v>35</v>
      </c>
      <c r="AX722" s="13" t="s">
        <v>82</v>
      </c>
      <c r="AY722" s="269" t="s">
        <v>169</v>
      </c>
    </row>
    <row r="723" spans="1:51" s="13" customFormat="1" ht="12">
      <c r="A723" s="13"/>
      <c r="B723" s="259"/>
      <c r="C723" s="260"/>
      <c r="D723" s="261" t="s">
        <v>179</v>
      </c>
      <c r="E723" s="262" t="s">
        <v>1</v>
      </c>
      <c r="F723" s="263" t="s">
        <v>753</v>
      </c>
      <c r="G723" s="260"/>
      <c r="H723" s="262" t="s">
        <v>1</v>
      </c>
      <c r="I723" s="264"/>
      <c r="J723" s="260"/>
      <c r="K723" s="260"/>
      <c r="L723" s="265"/>
      <c r="M723" s="266"/>
      <c r="N723" s="267"/>
      <c r="O723" s="267"/>
      <c r="P723" s="267"/>
      <c r="Q723" s="267"/>
      <c r="R723" s="267"/>
      <c r="S723" s="267"/>
      <c r="T723" s="268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69" t="s">
        <v>179</v>
      </c>
      <c r="AU723" s="269" t="s">
        <v>95</v>
      </c>
      <c r="AV723" s="13" t="s">
        <v>89</v>
      </c>
      <c r="AW723" s="13" t="s">
        <v>35</v>
      </c>
      <c r="AX723" s="13" t="s">
        <v>82</v>
      </c>
      <c r="AY723" s="269" t="s">
        <v>169</v>
      </c>
    </row>
    <row r="724" spans="1:51" s="14" customFormat="1" ht="12">
      <c r="A724" s="14"/>
      <c r="B724" s="270"/>
      <c r="C724" s="271"/>
      <c r="D724" s="261" t="s">
        <v>179</v>
      </c>
      <c r="E724" s="272" t="s">
        <v>1</v>
      </c>
      <c r="F724" s="273" t="s">
        <v>816</v>
      </c>
      <c r="G724" s="271"/>
      <c r="H724" s="274">
        <v>41.28</v>
      </c>
      <c r="I724" s="275"/>
      <c r="J724" s="271"/>
      <c r="K724" s="271"/>
      <c r="L724" s="276"/>
      <c r="M724" s="277"/>
      <c r="N724" s="278"/>
      <c r="O724" s="278"/>
      <c r="P724" s="278"/>
      <c r="Q724" s="278"/>
      <c r="R724" s="278"/>
      <c r="S724" s="278"/>
      <c r="T724" s="279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80" t="s">
        <v>179</v>
      </c>
      <c r="AU724" s="280" t="s">
        <v>95</v>
      </c>
      <c r="AV724" s="14" t="s">
        <v>95</v>
      </c>
      <c r="AW724" s="14" t="s">
        <v>35</v>
      </c>
      <c r="AX724" s="14" t="s">
        <v>82</v>
      </c>
      <c r="AY724" s="280" t="s">
        <v>169</v>
      </c>
    </row>
    <row r="725" spans="1:51" s="13" customFormat="1" ht="12">
      <c r="A725" s="13"/>
      <c r="B725" s="259"/>
      <c r="C725" s="260"/>
      <c r="D725" s="261" t="s">
        <v>179</v>
      </c>
      <c r="E725" s="262" t="s">
        <v>1</v>
      </c>
      <c r="F725" s="263" t="s">
        <v>758</v>
      </c>
      <c r="G725" s="260"/>
      <c r="H725" s="262" t="s">
        <v>1</v>
      </c>
      <c r="I725" s="264"/>
      <c r="J725" s="260"/>
      <c r="K725" s="260"/>
      <c r="L725" s="265"/>
      <c r="M725" s="266"/>
      <c r="N725" s="267"/>
      <c r="O725" s="267"/>
      <c r="P725" s="267"/>
      <c r="Q725" s="267"/>
      <c r="R725" s="267"/>
      <c r="S725" s="267"/>
      <c r="T725" s="268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69" t="s">
        <v>179</v>
      </c>
      <c r="AU725" s="269" t="s">
        <v>95</v>
      </c>
      <c r="AV725" s="13" t="s">
        <v>89</v>
      </c>
      <c r="AW725" s="13" t="s">
        <v>35</v>
      </c>
      <c r="AX725" s="13" t="s">
        <v>82</v>
      </c>
      <c r="AY725" s="269" t="s">
        <v>169</v>
      </c>
    </row>
    <row r="726" spans="1:51" s="13" customFormat="1" ht="12">
      <c r="A726" s="13"/>
      <c r="B726" s="259"/>
      <c r="C726" s="260"/>
      <c r="D726" s="261" t="s">
        <v>179</v>
      </c>
      <c r="E726" s="262" t="s">
        <v>1</v>
      </c>
      <c r="F726" s="263" t="s">
        <v>759</v>
      </c>
      <c r="G726" s="260"/>
      <c r="H726" s="262" t="s">
        <v>1</v>
      </c>
      <c r="I726" s="264"/>
      <c r="J726" s="260"/>
      <c r="K726" s="260"/>
      <c r="L726" s="265"/>
      <c r="M726" s="266"/>
      <c r="N726" s="267"/>
      <c r="O726" s="267"/>
      <c r="P726" s="267"/>
      <c r="Q726" s="267"/>
      <c r="R726" s="267"/>
      <c r="S726" s="267"/>
      <c r="T726" s="26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69" t="s">
        <v>179</v>
      </c>
      <c r="AU726" s="269" t="s">
        <v>95</v>
      </c>
      <c r="AV726" s="13" t="s">
        <v>89</v>
      </c>
      <c r="AW726" s="13" t="s">
        <v>35</v>
      </c>
      <c r="AX726" s="13" t="s">
        <v>82</v>
      </c>
      <c r="AY726" s="269" t="s">
        <v>169</v>
      </c>
    </row>
    <row r="727" spans="1:51" s="14" customFormat="1" ht="12">
      <c r="A727" s="14"/>
      <c r="B727" s="270"/>
      <c r="C727" s="271"/>
      <c r="D727" s="261" t="s">
        <v>179</v>
      </c>
      <c r="E727" s="272" t="s">
        <v>1</v>
      </c>
      <c r="F727" s="273" t="s">
        <v>817</v>
      </c>
      <c r="G727" s="271"/>
      <c r="H727" s="274">
        <v>53.62</v>
      </c>
      <c r="I727" s="275"/>
      <c r="J727" s="271"/>
      <c r="K727" s="271"/>
      <c r="L727" s="276"/>
      <c r="M727" s="277"/>
      <c r="N727" s="278"/>
      <c r="O727" s="278"/>
      <c r="P727" s="278"/>
      <c r="Q727" s="278"/>
      <c r="R727" s="278"/>
      <c r="S727" s="278"/>
      <c r="T727" s="279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80" t="s">
        <v>179</v>
      </c>
      <c r="AU727" s="280" t="s">
        <v>95</v>
      </c>
      <c r="AV727" s="14" t="s">
        <v>95</v>
      </c>
      <c r="AW727" s="14" t="s">
        <v>35</v>
      </c>
      <c r="AX727" s="14" t="s">
        <v>82</v>
      </c>
      <c r="AY727" s="280" t="s">
        <v>169</v>
      </c>
    </row>
    <row r="728" spans="1:51" s="15" customFormat="1" ht="12">
      <c r="A728" s="15"/>
      <c r="B728" s="281"/>
      <c r="C728" s="282"/>
      <c r="D728" s="261" t="s">
        <v>179</v>
      </c>
      <c r="E728" s="283" t="s">
        <v>1</v>
      </c>
      <c r="F728" s="284" t="s">
        <v>183</v>
      </c>
      <c r="G728" s="282"/>
      <c r="H728" s="285">
        <v>506.31</v>
      </c>
      <c r="I728" s="286"/>
      <c r="J728" s="282"/>
      <c r="K728" s="282"/>
      <c r="L728" s="287"/>
      <c r="M728" s="288"/>
      <c r="N728" s="289"/>
      <c r="O728" s="289"/>
      <c r="P728" s="289"/>
      <c r="Q728" s="289"/>
      <c r="R728" s="289"/>
      <c r="S728" s="289"/>
      <c r="T728" s="290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91" t="s">
        <v>179</v>
      </c>
      <c r="AU728" s="291" t="s">
        <v>95</v>
      </c>
      <c r="AV728" s="15" t="s">
        <v>177</v>
      </c>
      <c r="AW728" s="15" t="s">
        <v>35</v>
      </c>
      <c r="AX728" s="15" t="s">
        <v>89</v>
      </c>
      <c r="AY728" s="291" t="s">
        <v>169</v>
      </c>
    </row>
    <row r="729" spans="1:65" s="2" customFormat="1" ht="33" customHeight="1">
      <c r="A729" s="39"/>
      <c r="B729" s="40"/>
      <c r="C729" s="246" t="s">
        <v>818</v>
      </c>
      <c r="D729" s="246" t="s">
        <v>172</v>
      </c>
      <c r="E729" s="247" t="s">
        <v>819</v>
      </c>
      <c r="F729" s="248" t="s">
        <v>820</v>
      </c>
      <c r="G729" s="249" t="s">
        <v>175</v>
      </c>
      <c r="H729" s="250">
        <v>48.95</v>
      </c>
      <c r="I729" s="251"/>
      <c r="J729" s="252">
        <f>ROUND(I729*H729,2)</f>
        <v>0</v>
      </c>
      <c r="K729" s="248" t="s">
        <v>176</v>
      </c>
      <c r="L729" s="45"/>
      <c r="M729" s="253" t="s">
        <v>1</v>
      </c>
      <c r="N729" s="254" t="s">
        <v>48</v>
      </c>
      <c r="O729" s="92"/>
      <c r="P729" s="255">
        <f>O729*H729</f>
        <v>0</v>
      </c>
      <c r="Q729" s="255">
        <v>0.19663</v>
      </c>
      <c r="R729" s="255">
        <f>Q729*H729</f>
        <v>9.6250385</v>
      </c>
      <c r="S729" s="255">
        <v>0</v>
      </c>
      <c r="T729" s="256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57" t="s">
        <v>177</v>
      </c>
      <c r="AT729" s="257" t="s">
        <v>172</v>
      </c>
      <c r="AU729" s="257" t="s">
        <v>95</v>
      </c>
      <c r="AY729" s="18" t="s">
        <v>169</v>
      </c>
      <c r="BE729" s="258">
        <f>IF(N729="základní",J729,0)</f>
        <v>0</v>
      </c>
      <c r="BF729" s="258">
        <f>IF(N729="snížená",J729,0)</f>
        <v>0</v>
      </c>
      <c r="BG729" s="258">
        <f>IF(N729="zákl. přenesená",J729,0)</f>
        <v>0</v>
      </c>
      <c r="BH729" s="258">
        <f>IF(N729="sníž. přenesená",J729,0)</f>
        <v>0</v>
      </c>
      <c r="BI729" s="258">
        <f>IF(N729="nulová",J729,0)</f>
        <v>0</v>
      </c>
      <c r="BJ729" s="18" t="s">
        <v>95</v>
      </c>
      <c r="BK729" s="258">
        <f>ROUND(I729*H729,2)</f>
        <v>0</v>
      </c>
      <c r="BL729" s="18" t="s">
        <v>177</v>
      </c>
      <c r="BM729" s="257" t="s">
        <v>821</v>
      </c>
    </row>
    <row r="730" spans="1:51" s="13" customFormat="1" ht="12">
      <c r="A730" s="13"/>
      <c r="B730" s="259"/>
      <c r="C730" s="260"/>
      <c r="D730" s="261" t="s">
        <v>179</v>
      </c>
      <c r="E730" s="262" t="s">
        <v>1</v>
      </c>
      <c r="F730" s="263" t="s">
        <v>180</v>
      </c>
      <c r="G730" s="260"/>
      <c r="H730" s="262" t="s">
        <v>1</v>
      </c>
      <c r="I730" s="264"/>
      <c r="J730" s="260"/>
      <c r="K730" s="260"/>
      <c r="L730" s="265"/>
      <c r="M730" s="266"/>
      <c r="N730" s="267"/>
      <c r="O730" s="267"/>
      <c r="P730" s="267"/>
      <c r="Q730" s="267"/>
      <c r="R730" s="267"/>
      <c r="S730" s="267"/>
      <c r="T730" s="26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9" t="s">
        <v>179</v>
      </c>
      <c r="AU730" s="269" t="s">
        <v>95</v>
      </c>
      <c r="AV730" s="13" t="s">
        <v>89</v>
      </c>
      <c r="AW730" s="13" t="s">
        <v>35</v>
      </c>
      <c r="AX730" s="13" t="s">
        <v>82</v>
      </c>
      <c r="AY730" s="269" t="s">
        <v>169</v>
      </c>
    </row>
    <row r="731" spans="1:51" s="13" customFormat="1" ht="12">
      <c r="A731" s="13"/>
      <c r="B731" s="259"/>
      <c r="C731" s="260"/>
      <c r="D731" s="261" t="s">
        <v>179</v>
      </c>
      <c r="E731" s="262" t="s">
        <v>1</v>
      </c>
      <c r="F731" s="263" t="s">
        <v>822</v>
      </c>
      <c r="G731" s="260"/>
      <c r="H731" s="262" t="s">
        <v>1</v>
      </c>
      <c r="I731" s="264"/>
      <c r="J731" s="260"/>
      <c r="K731" s="260"/>
      <c r="L731" s="265"/>
      <c r="M731" s="266"/>
      <c r="N731" s="267"/>
      <c r="O731" s="267"/>
      <c r="P731" s="267"/>
      <c r="Q731" s="267"/>
      <c r="R731" s="267"/>
      <c r="S731" s="267"/>
      <c r="T731" s="268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69" t="s">
        <v>179</v>
      </c>
      <c r="AU731" s="269" t="s">
        <v>95</v>
      </c>
      <c r="AV731" s="13" t="s">
        <v>89</v>
      </c>
      <c r="AW731" s="13" t="s">
        <v>35</v>
      </c>
      <c r="AX731" s="13" t="s">
        <v>82</v>
      </c>
      <c r="AY731" s="269" t="s">
        <v>169</v>
      </c>
    </row>
    <row r="732" spans="1:51" s="14" customFormat="1" ht="12">
      <c r="A732" s="14"/>
      <c r="B732" s="270"/>
      <c r="C732" s="271"/>
      <c r="D732" s="261" t="s">
        <v>179</v>
      </c>
      <c r="E732" s="272" t="s">
        <v>1</v>
      </c>
      <c r="F732" s="273" t="s">
        <v>823</v>
      </c>
      <c r="G732" s="271"/>
      <c r="H732" s="274">
        <v>48.95</v>
      </c>
      <c r="I732" s="275"/>
      <c r="J732" s="271"/>
      <c r="K732" s="271"/>
      <c r="L732" s="276"/>
      <c r="M732" s="277"/>
      <c r="N732" s="278"/>
      <c r="O732" s="278"/>
      <c r="P732" s="278"/>
      <c r="Q732" s="278"/>
      <c r="R732" s="278"/>
      <c r="S732" s="278"/>
      <c r="T732" s="279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80" t="s">
        <v>179</v>
      </c>
      <c r="AU732" s="280" t="s">
        <v>95</v>
      </c>
      <c r="AV732" s="14" t="s">
        <v>95</v>
      </c>
      <c r="AW732" s="14" t="s">
        <v>35</v>
      </c>
      <c r="AX732" s="14" t="s">
        <v>82</v>
      </c>
      <c r="AY732" s="280" t="s">
        <v>169</v>
      </c>
    </row>
    <row r="733" spans="1:51" s="15" customFormat="1" ht="12">
      <c r="A733" s="15"/>
      <c r="B733" s="281"/>
      <c r="C733" s="282"/>
      <c r="D733" s="261" t="s">
        <v>179</v>
      </c>
      <c r="E733" s="283" t="s">
        <v>1</v>
      </c>
      <c r="F733" s="284" t="s">
        <v>183</v>
      </c>
      <c r="G733" s="282"/>
      <c r="H733" s="285">
        <v>48.95</v>
      </c>
      <c r="I733" s="286"/>
      <c r="J733" s="282"/>
      <c r="K733" s="282"/>
      <c r="L733" s="287"/>
      <c r="M733" s="288"/>
      <c r="N733" s="289"/>
      <c r="O733" s="289"/>
      <c r="P733" s="289"/>
      <c r="Q733" s="289"/>
      <c r="R733" s="289"/>
      <c r="S733" s="289"/>
      <c r="T733" s="290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T733" s="291" t="s">
        <v>179</v>
      </c>
      <c r="AU733" s="291" t="s">
        <v>95</v>
      </c>
      <c r="AV733" s="15" t="s">
        <v>177</v>
      </c>
      <c r="AW733" s="15" t="s">
        <v>35</v>
      </c>
      <c r="AX733" s="15" t="s">
        <v>89</v>
      </c>
      <c r="AY733" s="291" t="s">
        <v>169</v>
      </c>
    </row>
    <row r="734" spans="1:65" s="2" customFormat="1" ht="21.75" customHeight="1">
      <c r="A734" s="39"/>
      <c r="B734" s="40"/>
      <c r="C734" s="246" t="s">
        <v>824</v>
      </c>
      <c r="D734" s="246" t="s">
        <v>172</v>
      </c>
      <c r="E734" s="247" t="s">
        <v>825</v>
      </c>
      <c r="F734" s="248" t="s">
        <v>826</v>
      </c>
      <c r="G734" s="249" t="s">
        <v>337</v>
      </c>
      <c r="H734" s="250">
        <v>14.685</v>
      </c>
      <c r="I734" s="251"/>
      <c r="J734" s="252">
        <f>ROUND(I734*H734,2)</f>
        <v>0</v>
      </c>
      <c r="K734" s="248" t="s">
        <v>176</v>
      </c>
      <c r="L734" s="45"/>
      <c r="M734" s="253" t="s">
        <v>1</v>
      </c>
      <c r="N734" s="254" t="s">
        <v>48</v>
      </c>
      <c r="O734" s="92"/>
      <c r="P734" s="255">
        <f>O734*H734</f>
        <v>0</v>
      </c>
      <c r="Q734" s="255">
        <v>0.2756</v>
      </c>
      <c r="R734" s="255">
        <f>Q734*H734</f>
        <v>4.047186</v>
      </c>
      <c r="S734" s="255">
        <v>0</v>
      </c>
      <c r="T734" s="256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57" t="s">
        <v>177</v>
      </c>
      <c r="AT734" s="257" t="s">
        <v>172</v>
      </c>
      <c r="AU734" s="257" t="s">
        <v>95</v>
      </c>
      <c r="AY734" s="18" t="s">
        <v>169</v>
      </c>
      <c r="BE734" s="258">
        <f>IF(N734="základní",J734,0)</f>
        <v>0</v>
      </c>
      <c r="BF734" s="258">
        <f>IF(N734="snížená",J734,0)</f>
        <v>0</v>
      </c>
      <c r="BG734" s="258">
        <f>IF(N734="zákl. přenesená",J734,0)</f>
        <v>0</v>
      </c>
      <c r="BH734" s="258">
        <f>IF(N734="sníž. přenesená",J734,0)</f>
        <v>0</v>
      </c>
      <c r="BI734" s="258">
        <f>IF(N734="nulová",J734,0)</f>
        <v>0</v>
      </c>
      <c r="BJ734" s="18" t="s">
        <v>95</v>
      </c>
      <c r="BK734" s="258">
        <f>ROUND(I734*H734,2)</f>
        <v>0</v>
      </c>
      <c r="BL734" s="18" t="s">
        <v>177</v>
      </c>
      <c r="BM734" s="257" t="s">
        <v>827</v>
      </c>
    </row>
    <row r="735" spans="1:51" s="13" customFormat="1" ht="12">
      <c r="A735" s="13"/>
      <c r="B735" s="259"/>
      <c r="C735" s="260"/>
      <c r="D735" s="261" t="s">
        <v>179</v>
      </c>
      <c r="E735" s="262" t="s">
        <v>1</v>
      </c>
      <c r="F735" s="263" t="s">
        <v>180</v>
      </c>
      <c r="G735" s="260"/>
      <c r="H735" s="262" t="s">
        <v>1</v>
      </c>
      <c r="I735" s="264"/>
      <c r="J735" s="260"/>
      <c r="K735" s="260"/>
      <c r="L735" s="265"/>
      <c r="M735" s="266"/>
      <c r="N735" s="267"/>
      <c r="O735" s="267"/>
      <c r="P735" s="267"/>
      <c r="Q735" s="267"/>
      <c r="R735" s="267"/>
      <c r="S735" s="267"/>
      <c r="T735" s="268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69" t="s">
        <v>179</v>
      </c>
      <c r="AU735" s="269" t="s">
        <v>95</v>
      </c>
      <c r="AV735" s="13" t="s">
        <v>89</v>
      </c>
      <c r="AW735" s="13" t="s">
        <v>35</v>
      </c>
      <c r="AX735" s="13" t="s">
        <v>82</v>
      </c>
      <c r="AY735" s="269" t="s">
        <v>169</v>
      </c>
    </row>
    <row r="736" spans="1:51" s="13" customFormat="1" ht="12">
      <c r="A736" s="13"/>
      <c r="B736" s="259"/>
      <c r="C736" s="260"/>
      <c r="D736" s="261" t="s">
        <v>179</v>
      </c>
      <c r="E736" s="262" t="s">
        <v>1</v>
      </c>
      <c r="F736" s="263" t="s">
        <v>828</v>
      </c>
      <c r="G736" s="260"/>
      <c r="H736" s="262" t="s">
        <v>1</v>
      </c>
      <c r="I736" s="264"/>
      <c r="J736" s="260"/>
      <c r="K736" s="260"/>
      <c r="L736" s="265"/>
      <c r="M736" s="266"/>
      <c r="N736" s="267"/>
      <c r="O736" s="267"/>
      <c r="P736" s="267"/>
      <c r="Q736" s="267"/>
      <c r="R736" s="267"/>
      <c r="S736" s="267"/>
      <c r="T736" s="268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69" t="s">
        <v>179</v>
      </c>
      <c r="AU736" s="269" t="s">
        <v>95</v>
      </c>
      <c r="AV736" s="13" t="s">
        <v>89</v>
      </c>
      <c r="AW736" s="13" t="s">
        <v>35</v>
      </c>
      <c r="AX736" s="13" t="s">
        <v>82</v>
      </c>
      <c r="AY736" s="269" t="s">
        <v>169</v>
      </c>
    </row>
    <row r="737" spans="1:51" s="14" customFormat="1" ht="12">
      <c r="A737" s="14"/>
      <c r="B737" s="270"/>
      <c r="C737" s="271"/>
      <c r="D737" s="261" t="s">
        <v>179</v>
      </c>
      <c r="E737" s="272" t="s">
        <v>1</v>
      </c>
      <c r="F737" s="273" t="s">
        <v>829</v>
      </c>
      <c r="G737" s="271"/>
      <c r="H737" s="274">
        <v>14.685</v>
      </c>
      <c r="I737" s="275"/>
      <c r="J737" s="271"/>
      <c r="K737" s="271"/>
      <c r="L737" s="276"/>
      <c r="M737" s="277"/>
      <c r="N737" s="278"/>
      <c r="O737" s="278"/>
      <c r="P737" s="278"/>
      <c r="Q737" s="278"/>
      <c r="R737" s="278"/>
      <c r="S737" s="278"/>
      <c r="T737" s="279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80" t="s">
        <v>179</v>
      </c>
      <c r="AU737" s="280" t="s">
        <v>95</v>
      </c>
      <c r="AV737" s="14" t="s">
        <v>95</v>
      </c>
      <c r="AW737" s="14" t="s">
        <v>35</v>
      </c>
      <c r="AX737" s="14" t="s">
        <v>82</v>
      </c>
      <c r="AY737" s="280" t="s">
        <v>169</v>
      </c>
    </row>
    <row r="738" spans="1:51" s="15" customFormat="1" ht="12">
      <c r="A738" s="15"/>
      <c r="B738" s="281"/>
      <c r="C738" s="282"/>
      <c r="D738" s="261" t="s">
        <v>179</v>
      </c>
      <c r="E738" s="283" t="s">
        <v>1</v>
      </c>
      <c r="F738" s="284" t="s">
        <v>183</v>
      </c>
      <c r="G738" s="282"/>
      <c r="H738" s="285">
        <v>14.685</v>
      </c>
      <c r="I738" s="286"/>
      <c r="J738" s="282"/>
      <c r="K738" s="282"/>
      <c r="L738" s="287"/>
      <c r="M738" s="288"/>
      <c r="N738" s="289"/>
      <c r="O738" s="289"/>
      <c r="P738" s="289"/>
      <c r="Q738" s="289"/>
      <c r="R738" s="289"/>
      <c r="S738" s="289"/>
      <c r="T738" s="290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91" t="s">
        <v>179</v>
      </c>
      <c r="AU738" s="291" t="s">
        <v>95</v>
      </c>
      <c r="AV738" s="15" t="s">
        <v>177</v>
      </c>
      <c r="AW738" s="15" t="s">
        <v>35</v>
      </c>
      <c r="AX738" s="15" t="s">
        <v>89</v>
      </c>
      <c r="AY738" s="291" t="s">
        <v>169</v>
      </c>
    </row>
    <row r="739" spans="1:65" s="2" customFormat="1" ht="21.75" customHeight="1">
      <c r="A739" s="39"/>
      <c r="B739" s="40"/>
      <c r="C739" s="246" t="s">
        <v>830</v>
      </c>
      <c r="D739" s="246" t="s">
        <v>172</v>
      </c>
      <c r="E739" s="247" t="s">
        <v>831</v>
      </c>
      <c r="F739" s="248" t="s">
        <v>832</v>
      </c>
      <c r="G739" s="249" t="s">
        <v>337</v>
      </c>
      <c r="H739" s="250">
        <v>14.685</v>
      </c>
      <c r="I739" s="251"/>
      <c r="J739" s="252">
        <f>ROUND(I739*H739,2)</f>
        <v>0</v>
      </c>
      <c r="K739" s="248" t="s">
        <v>176</v>
      </c>
      <c r="L739" s="45"/>
      <c r="M739" s="253" t="s">
        <v>1</v>
      </c>
      <c r="N739" s="254" t="s">
        <v>48</v>
      </c>
      <c r="O739" s="92"/>
      <c r="P739" s="255">
        <f>O739*H739</f>
        <v>0</v>
      </c>
      <c r="Q739" s="255">
        <v>0.1837</v>
      </c>
      <c r="R739" s="255">
        <f>Q739*H739</f>
        <v>2.6976345</v>
      </c>
      <c r="S739" s="255">
        <v>0</v>
      </c>
      <c r="T739" s="256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57" t="s">
        <v>177</v>
      </c>
      <c r="AT739" s="257" t="s">
        <v>172</v>
      </c>
      <c r="AU739" s="257" t="s">
        <v>95</v>
      </c>
      <c r="AY739" s="18" t="s">
        <v>169</v>
      </c>
      <c r="BE739" s="258">
        <f>IF(N739="základní",J739,0)</f>
        <v>0</v>
      </c>
      <c r="BF739" s="258">
        <f>IF(N739="snížená",J739,0)</f>
        <v>0</v>
      </c>
      <c r="BG739" s="258">
        <f>IF(N739="zákl. přenesená",J739,0)</f>
        <v>0</v>
      </c>
      <c r="BH739" s="258">
        <f>IF(N739="sníž. přenesená",J739,0)</f>
        <v>0</v>
      </c>
      <c r="BI739" s="258">
        <f>IF(N739="nulová",J739,0)</f>
        <v>0</v>
      </c>
      <c r="BJ739" s="18" t="s">
        <v>95</v>
      </c>
      <c r="BK739" s="258">
        <f>ROUND(I739*H739,2)</f>
        <v>0</v>
      </c>
      <c r="BL739" s="18" t="s">
        <v>177</v>
      </c>
      <c r="BM739" s="257" t="s">
        <v>833</v>
      </c>
    </row>
    <row r="740" spans="1:51" s="13" customFormat="1" ht="12">
      <c r="A740" s="13"/>
      <c r="B740" s="259"/>
      <c r="C740" s="260"/>
      <c r="D740" s="261" t="s">
        <v>179</v>
      </c>
      <c r="E740" s="262" t="s">
        <v>1</v>
      </c>
      <c r="F740" s="263" t="s">
        <v>180</v>
      </c>
      <c r="G740" s="260"/>
      <c r="H740" s="262" t="s">
        <v>1</v>
      </c>
      <c r="I740" s="264"/>
      <c r="J740" s="260"/>
      <c r="K740" s="260"/>
      <c r="L740" s="265"/>
      <c r="M740" s="266"/>
      <c r="N740" s="267"/>
      <c r="O740" s="267"/>
      <c r="P740" s="267"/>
      <c r="Q740" s="267"/>
      <c r="R740" s="267"/>
      <c r="S740" s="267"/>
      <c r="T740" s="268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69" t="s">
        <v>179</v>
      </c>
      <c r="AU740" s="269" t="s">
        <v>95</v>
      </c>
      <c r="AV740" s="13" t="s">
        <v>89</v>
      </c>
      <c r="AW740" s="13" t="s">
        <v>35</v>
      </c>
      <c r="AX740" s="13" t="s">
        <v>82</v>
      </c>
      <c r="AY740" s="269" t="s">
        <v>169</v>
      </c>
    </row>
    <row r="741" spans="1:51" s="13" customFormat="1" ht="12">
      <c r="A741" s="13"/>
      <c r="B741" s="259"/>
      <c r="C741" s="260"/>
      <c r="D741" s="261" t="s">
        <v>179</v>
      </c>
      <c r="E741" s="262" t="s">
        <v>1</v>
      </c>
      <c r="F741" s="263" t="s">
        <v>834</v>
      </c>
      <c r="G741" s="260"/>
      <c r="H741" s="262" t="s">
        <v>1</v>
      </c>
      <c r="I741" s="264"/>
      <c r="J741" s="260"/>
      <c r="K741" s="260"/>
      <c r="L741" s="265"/>
      <c r="M741" s="266"/>
      <c r="N741" s="267"/>
      <c r="O741" s="267"/>
      <c r="P741" s="267"/>
      <c r="Q741" s="267"/>
      <c r="R741" s="267"/>
      <c r="S741" s="267"/>
      <c r="T741" s="26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69" t="s">
        <v>179</v>
      </c>
      <c r="AU741" s="269" t="s">
        <v>95</v>
      </c>
      <c r="AV741" s="13" t="s">
        <v>89</v>
      </c>
      <c r="AW741" s="13" t="s">
        <v>35</v>
      </c>
      <c r="AX741" s="13" t="s">
        <v>82</v>
      </c>
      <c r="AY741" s="269" t="s">
        <v>169</v>
      </c>
    </row>
    <row r="742" spans="1:51" s="14" customFormat="1" ht="12">
      <c r="A742" s="14"/>
      <c r="B742" s="270"/>
      <c r="C742" s="271"/>
      <c r="D742" s="261" t="s">
        <v>179</v>
      </c>
      <c r="E742" s="272" t="s">
        <v>1</v>
      </c>
      <c r="F742" s="273" t="s">
        <v>829</v>
      </c>
      <c r="G742" s="271"/>
      <c r="H742" s="274">
        <v>14.685</v>
      </c>
      <c r="I742" s="275"/>
      <c r="J742" s="271"/>
      <c r="K742" s="271"/>
      <c r="L742" s="276"/>
      <c r="M742" s="277"/>
      <c r="N742" s="278"/>
      <c r="O742" s="278"/>
      <c r="P742" s="278"/>
      <c r="Q742" s="278"/>
      <c r="R742" s="278"/>
      <c r="S742" s="278"/>
      <c r="T742" s="279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80" t="s">
        <v>179</v>
      </c>
      <c r="AU742" s="280" t="s">
        <v>95</v>
      </c>
      <c r="AV742" s="14" t="s">
        <v>95</v>
      </c>
      <c r="AW742" s="14" t="s">
        <v>35</v>
      </c>
      <c r="AX742" s="14" t="s">
        <v>82</v>
      </c>
      <c r="AY742" s="280" t="s">
        <v>169</v>
      </c>
    </row>
    <row r="743" spans="1:51" s="15" customFormat="1" ht="12">
      <c r="A743" s="15"/>
      <c r="B743" s="281"/>
      <c r="C743" s="282"/>
      <c r="D743" s="261" t="s">
        <v>179</v>
      </c>
      <c r="E743" s="283" t="s">
        <v>1</v>
      </c>
      <c r="F743" s="284" t="s">
        <v>183</v>
      </c>
      <c r="G743" s="282"/>
      <c r="H743" s="285">
        <v>14.685</v>
      </c>
      <c r="I743" s="286"/>
      <c r="J743" s="282"/>
      <c r="K743" s="282"/>
      <c r="L743" s="287"/>
      <c r="M743" s="288"/>
      <c r="N743" s="289"/>
      <c r="O743" s="289"/>
      <c r="P743" s="289"/>
      <c r="Q743" s="289"/>
      <c r="R743" s="289"/>
      <c r="S743" s="289"/>
      <c r="T743" s="290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91" t="s">
        <v>179</v>
      </c>
      <c r="AU743" s="291" t="s">
        <v>95</v>
      </c>
      <c r="AV743" s="15" t="s">
        <v>177</v>
      </c>
      <c r="AW743" s="15" t="s">
        <v>35</v>
      </c>
      <c r="AX743" s="15" t="s">
        <v>89</v>
      </c>
      <c r="AY743" s="291" t="s">
        <v>169</v>
      </c>
    </row>
    <row r="744" spans="1:63" s="12" customFormat="1" ht="22.8" customHeight="1">
      <c r="A744" s="12"/>
      <c r="B744" s="231"/>
      <c r="C744" s="232"/>
      <c r="D744" s="233" t="s">
        <v>81</v>
      </c>
      <c r="E744" s="244" t="s">
        <v>170</v>
      </c>
      <c r="F744" s="244" t="s">
        <v>171</v>
      </c>
      <c r="G744" s="232"/>
      <c r="H744" s="232"/>
      <c r="I744" s="235"/>
      <c r="J744" s="245">
        <f>BK744</f>
        <v>0</v>
      </c>
      <c r="K744" s="232"/>
      <c r="L744" s="236"/>
      <c r="M744" s="237"/>
      <c r="N744" s="238"/>
      <c r="O744" s="238"/>
      <c r="P744" s="239">
        <f>SUM(P745:P750)</f>
        <v>0</v>
      </c>
      <c r="Q744" s="238"/>
      <c r="R744" s="239">
        <f>SUM(R745:R750)</f>
        <v>0.07343999999999999</v>
      </c>
      <c r="S744" s="238"/>
      <c r="T744" s="240">
        <f>SUM(T745:T750)</f>
        <v>0</v>
      </c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R744" s="241" t="s">
        <v>89</v>
      </c>
      <c r="AT744" s="242" t="s">
        <v>81</v>
      </c>
      <c r="AU744" s="242" t="s">
        <v>89</v>
      </c>
      <c r="AY744" s="241" t="s">
        <v>169</v>
      </c>
      <c r="BK744" s="243">
        <f>SUM(BK745:BK750)</f>
        <v>0</v>
      </c>
    </row>
    <row r="745" spans="1:65" s="2" customFormat="1" ht="44.25" customHeight="1">
      <c r="A745" s="39"/>
      <c r="B745" s="40"/>
      <c r="C745" s="246" t="s">
        <v>835</v>
      </c>
      <c r="D745" s="246" t="s">
        <v>172</v>
      </c>
      <c r="E745" s="247" t="s">
        <v>836</v>
      </c>
      <c r="F745" s="248" t="s">
        <v>837</v>
      </c>
      <c r="G745" s="249" t="s">
        <v>337</v>
      </c>
      <c r="H745" s="250">
        <v>424</v>
      </c>
      <c r="I745" s="251"/>
      <c r="J745" s="252">
        <f>ROUND(I745*H745,2)</f>
        <v>0</v>
      </c>
      <c r="K745" s="248" t="s">
        <v>176</v>
      </c>
      <c r="L745" s="45"/>
      <c r="M745" s="253" t="s">
        <v>1</v>
      </c>
      <c r="N745" s="254" t="s">
        <v>48</v>
      </c>
      <c r="O745" s="92"/>
      <c r="P745" s="255">
        <f>O745*H745</f>
        <v>0</v>
      </c>
      <c r="Q745" s="255">
        <v>0</v>
      </c>
      <c r="R745" s="255">
        <f>Q745*H745</f>
        <v>0</v>
      </c>
      <c r="S745" s="255">
        <v>0</v>
      </c>
      <c r="T745" s="256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57" t="s">
        <v>177</v>
      </c>
      <c r="AT745" s="257" t="s">
        <v>172</v>
      </c>
      <c r="AU745" s="257" t="s">
        <v>95</v>
      </c>
      <c r="AY745" s="18" t="s">
        <v>169</v>
      </c>
      <c r="BE745" s="258">
        <f>IF(N745="základní",J745,0)</f>
        <v>0</v>
      </c>
      <c r="BF745" s="258">
        <f>IF(N745="snížená",J745,0)</f>
        <v>0</v>
      </c>
      <c r="BG745" s="258">
        <f>IF(N745="zákl. přenesená",J745,0)</f>
        <v>0</v>
      </c>
      <c r="BH745" s="258">
        <f>IF(N745="sníž. přenesená",J745,0)</f>
        <v>0</v>
      </c>
      <c r="BI745" s="258">
        <f>IF(N745="nulová",J745,0)</f>
        <v>0</v>
      </c>
      <c r="BJ745" s="18" t="s">
        <v>95</v>
      </c>
      <c r="BK745" s="258">
        <f>ROUND(I745*H745,2)</f>
        <v>0</v>
      </c>
      <c r="BL745" s="18" t="s">
        <v>177</v>
      </c>
      <c r="BM745" s="257" t="s">
        <v>838</v>
      </c>
    </row>
    <row r="746" spans="1:65" s="2" customFormat="1" ht="44.25" customHeight="1">
      <c r="A746" s="39"/>
      <c r="B746" s="40"/>
      <c r="C746" s="246" t="s">
        <v>839</v>
      </c>
      <c r="D746" s="246" t="s">
        <v>172</v>
      </c>
      <c r="E746" s="247" t="s">
        <v>840</v>
      </c>
      <c r="F746" s="248" t="s">
        <v>841</v>
      </c>
      <c r="G746" s="249" t="s">
        <v>337</v>
      </c>
      <c r="H746" s="250">
        <v>38160</v>
      </c>
      <c r="I746" s="251"/>
      <c r="J746" s="252">
        <f>ROUND(I746*H746,2)</f>
        <v>0</v>
      </c>
      <c r="K746" s="248" t="s">
        <v>176</v>
      </c>
      <c r="L746" s="45"/>
      <c r="M746" s="253" t="s">
        <v>1</v>
      </c>
      <c r="N746" s="254" t="s">
        <v>48</v>
      </c>
      <c r="O746" s="92"/>
      <c r="P746" s="255">
        <f>O746*H746</f>
        <v>0</v>
      </c>
      <c r="Q746" s="255">
        <v>0</v>
      </c>
      <c r="R746" s="255">
        <f>Q746*H746</f>
        <v>0</v>
      </c>
      <c r="S746" s="255">
        <v>0</v>
      </c>
      <c r="T746" s="256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57" t="s">
        <v>177</v>
      </c>
      <c r="AT746" s="257" t="s">
        <v>172</v>
      </c>
      <c r="AU746" s="257" t="s">
        <v>95</v>
      </c>
      <c r="AY746" s="18" t="s">
        <v>169</v>
      </c>
      <c r="BE746" s="258">
        <f>IF(N746="základní",J746,0)</f>
        <v>0</v>
      </c>
      <c r="BF746" s="258">
        <f>IF(N746="snížená",J746,0)</f>
        <v>0</v>
      </c>
      <c r="BG746" s="258">
        <f>IF(N746="zákl. přenesená",J746,0)</f>
        <v>0</v>
      </c>
      <c r="BH746" s="258">
        <f>IF(N746="sníž. přenesená",J746,0)</f>
        <v>0</v>
      </c>
      <c r="BI746" s="258">
        <f>IF(N746="nulová",J746,0)</f>
        <v>0</v>
      </c>
      <c r="BJ746" s="18" t="s">
        <v>95</v>
      </c>
      <c r="BK746" s="258">
        <f>ROUND(I746*H746,2)</f>
        <v>0</v>
      </c>
      <c r="BL746" s="18" t="s">
        <v>177</v>
      </c>
      <c r="BM746" s="257" t="s">
        <v>842</v>
      </c>
    </row>
    <row r="747" spans="1:51" s="14" customFormat="1" ht="12">
      <c r="A747" s="14"/>
      <c r="B747" s="270"/>
      <c r="C747" s="271"/>
      <c r="D747" s="261" t="s">
        <v>179</v>
      </c>
      <c r="E747" s="271"/>
      <c r="F747" s="273" t="s">
        <v>843</v>
      </c>
      <c r="G747" s="271"/>
      <c r="H747" s="274">
        <v>38160</v>
      </c>
      <c r="I747" s="275"/>
      <c r="J747" s="271"/>
      <c r="K747" s="271"/>
      <c r="L747" s="276"/>
      <c r="M747" s="277"/>
      <c r="N747" s="278"/>
      <c r="O747" s="278"/>
      <c r="P747" s="278"/>
      <c r="Q747" s="278"/>
      <c r="R747" s="278"/>
      <c r="S747" s="278"/>
      <c r="T747" s="279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80" t="s">
        <v>179</v>
      </c>
      <c r="AU747" s="280" t="s">
        <v>95</v>
      </c>
      <c r="AV747" s="14" t="s">
        <v>95</v>
      </c>
      <c r="AW747" s="14" t="s">
        <v>4</v>
      </c>
      <c r="AX747" s="14" t="s">
        <v>89</v>
      </c>
      <c r="AY747" s="280" t="s">
        <v>169</v>
      </c>
    </row>
    <row r="748" spans="1:65" s="2" customFormat="1" ht="44.25" customHeight="1">
      <c r="A748" s="39"/>
      <c r="B748" s="40"/>
      <c r="C748" s="246" t="s">
        <v>844</v>
      </c>
      <c r="D748" s="246" t="s">
        <v>172</v>
      </c>
      <c r="E748" s="247" t="s">
        <v>845</v>
      </c>
      <c r="F748" s="248" t="s">
        <v>846</v>
      </c>
      <c r="G748" s="249" t="s">
        <v>337</v>
      </c>
      <c r="H748" s="250">
        <v>424</v>
      </c>
      <c r="I748" s="251"/>
      <c r="J748" s="252">
        <f>ROUND(I748*H748,2)</f>
        <v>0</v>
      </c>
      <c r="K748" s="248" t="s">
        <v>176</v>
      </c>
      <c r="L748" s="45"/>
      <c r="M748" s="253" t="s">
        <v>1</v>
      </c>
      <c r="N748" s="254" t="s">
        <v>48</v>
      </c>
      <c r="O748" s="92"/>
      <c r="P748" s="255">
        <f>O748*H748</f>
        <v>0</v>
      </c>
      <c r="Q748" s="255">
        <v>0</v>
      </c>
      <c r="R748" s="255">
        <f>Q748*H748</f>
        <v>0</v>
      </c>
      <c r="S748" s="255">
        <v>0</v>
      </c>
      <c r="T748" s="256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57" t="s">
        <v>177</v>
      </c>
      <c r="AT748" s="257" t="s">
        <v>172</v>
      </c>
      <c r="AU748" s="257" t="s">
        <v>95</v>
      </c>
      <c r="AY748" s="18" t="s">
        <v>169</v>
      </c>
      <c r="BE748" s="258">
        <f>IF(N748="základní",J748,0)</f>
        <v>0</v>
      </c>
      <c r="BF748" s="258">
        <f>IF(N748="snížená",J748,0)</f>
        <v>0</v>
      </c>
      <c r="BG748" s="258">
        <f>IF(N748="zákl. přenesená",J748,0)</f>
        <v>0</v>
      </c>
      <c r="BH748" s="258">
        <f>IF(N748="sníž. přenesená",J748,0)</f>
        <v>0</v>
      </c>
      <c r="BI748" s="258">
        <f>IF(N748="nulová",J748,0)</f>
        <v>0</v>
      </c>
      <c r="BJ748" s="18" t="s">
        <v>95</v>
      </c>
      <c r="BK748" s="258">
        <f>ROUND(I748*H748,2)</f>
        <v>0</v>
      </c>
      <c r="BL748" s="18" t="s">
        <v>177</v>
      </c>
      <c r="BM748" s="257" t="s">
        <v>847</v>
      </c>
    </row>
    <row r="749" spans="1:65" s="2" customFormat="1" ht="33" customHeight="1">
      <c r="A749" s="39"/>
      <c r="B749" s="40"/>
      <c r="C749" s="246" t="s">
        <v>848</v>
      </c>
      <c r="D749" s="246" t="s">
        <v>172</v>
      </c>
      <c r="E749" s="247" t="s">
        <v>849</v>
      </c>
      <c r="F749" s="248" t="s">
        <v>850</v>
      </c>
      <c r="G749" s="249" t="s">
        <v>337</v>
      </c>
      <c r="H749" s="250">
        <v>432</v>
      </c>
      <c r="I749" s="251"/>
      <c r="J749" s="252">
        <f>ROUND(I749*H749,2)</f>
        <v>0</v>
      </c>
      <c r="K749" s="248" t="s">
        <v>176</v>
      </c>
      <c r="L749" s="45"/>
      <c r="M749" s="253" t="s">
        <v>1</v>
      </c>
      <c r="N749" s="254" t="s">
        <v>48</v>
      </c>
      <c r="O749" s="92"/>
      <c r="P749" s="255">
        <f>O749*H749</f>
        <v>0</v>
      </c>
      <c r="Q749" s="255">
        <v>0.00013</v>
      </c>
      <c r="R749" s="255">
        <f>Q749*H749</f>
        <v>0.056159999999999995</v>
      </c>
      <c r="S749" s="255">
        <v>0</v>
      </c>
      <c r="T749" s="256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57" t="s">
        <v>177</v>
      </c>
      <c r="AT749" s="257" t="s">
        <v>172</v>
      </c>
      <c r="AU749" s="257" t="s">
        <v>95</v>
      </c>
      <c r="AY749" s="18" t="s">
        <v>169</v>
      </c>
      <c r="BE749" s="258">
        <f>IF(N749="základní",J749,0)</f>
        <v>0</v>
      </c>
      <c r="BF749" s="258">
        <f>IF(N749="snížená",J749,0)</f>
        <v>0</v>
      </c>
      <c r="BG749" s="258">
        <f>IF(N749="zákl. přenesená",J749,0)</f>
        <v>0</v>
      </c>
      <c r="BH749" s="258">
        <f>IF(N749="sníž. přenesená",J749,0)</f>
        <v>0</v>
      </c>
      <c r="BI749" s="258">
        <f>IF(N749="nulová",J749,0)</f>
        <v>0</v>
      </c>
      <c r="BJ749" s="18" t="s">
        <v>95</v>
      </c>
      <c r="BK749" s="258">
        <f>ROUND(I749*H749,2)</f>
        <v>0</v>
      </c>
      <c r="BL749" s="18" t="s">
        <v>177</v>
      </c>
      <c r="BM749" s="257" t="s">
        <v>851</v>
      </c>
    </row>
    <row r="750" spans="1:65" s="2" customFormat="1" ht="33" customHeight="1">
      <c r="A750" s="39"/>
      <c r="B750" s="40"/>
      <c r="C750" s="246" t="s">
        <v>852</v>
      </c>
      <c r="D750" s="246" t="s">
        <v>172</v>
      </c>
      <c r="E750" s="247" t="s">
        <v>853</v>
      </c>
      <c r="F750" s="248" t="s">
        <v>854</v>
      </c>
      <c r="G750" s="249" t="s">
        <v>337</v>
      </c>
      <c r="H750" s="250">
        <v>432</v>
      </c>
      <c r="I750" s="251"/>
      <c r="J750" s="252">
        <f>ROUND(I750*H750,2)</f>
        <v>0</v>
      </c>
      <c r="K750" s="248" t="s">
        <v>176</v>
      </c>
      <c r="L750" s="45"/>
      <c r="M750" s="253" t="s">
        <v>1</v>
      </c>
      <c r="N750" s="254" t="s">
        <v>48</v>
      </c>
      <c r="O750" s="92"/>
      <c r="P750" s="255">
        <f>O750*H750</f>
        <v>0</v>
      </c>
      <c r="Q750" s="255">
        <v>4E-05</v>
      </c>
      <c r="R750" s="255">
        <f>Q750*H750</f>
        <v>0.01728</v>
      </c>
      <c r="S750" s="255">
        <v>0</v>
      </c>
      <c r="T750" s="256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57" t="s">
        <v>177</v>
      </c>
      <c r="AT750" s="257" t="s">
        <v>172</v>
      </c>
      <c r="AU750" s="257" t="s">
        <v>95</v>
      </c>
      <c r="AY750" s="18" t="s">
        <v>169</v>
      </c>
      <c r="BE750" s="258">
        <f>IF(N750="základní",J750,0)</f>
        <v>0</v>
      </c>
      <c r="BF750" s="258">
        <f>IF(N750="snížená",J750,0)</f>
        <v>0</v>
      </c>
      <c r="BG750" s="258">
        <f>IF(N750="zákl. přenesená",J750,0)</f>
        <v>0</v>
      </c>
      <c r="BH750" s="258">
        <f>IF(N750="sníž. přenesená",J750,0)</f>
        <v>0</v>
      </c>
      <c r="BI750" s="258">
        <f>IF(N750="nulová",J750,0)</f>
        <v>0</v>
      </c>
      <c r="BJ750" s="18" t="s">
        <v>95</v>
      </c>
      <c r="BK750" s="258">
        <f>ROUND(I750*H750,2)</f>
        <v>0</v>
      </c>
      <c r="BL750" s="18" t="s">
        <v>177</v>
      </c>
      <c r="BM750" s="257" t="s">
        <v>855</v>
      </c>
    </row>
    <row r="751" spans="1:63" s="12" customFormat="1" ht="22.8" customHeight="1">
      <c r="A751" s="12"/>
      <c r="B751" s="231"/>
      <c r="C751" s="232"/>
      <c r="D751" s="233" t="s">
        <v>81</v>
      </c>
      <c r="E751" s="244" t="s">
        <v>856</v>
      </c>
      <c r="F751" s="244" t="s">
        <v>857</v>
      </c>
      <c r="G751" s="232"/>
      <c r="H751" s="232"/>
      <c r="I751" s="235"/>
      <c r="J751" s="245">
        <f>BK751</f>
        <v>0</v>
      </c>
      <c r="K751" s="232"/>
      <c r="L751" s="236"/>
      <c r="M751" s="237"/>
      <c r="N751" s="238"/>
      <c r="O751" s="238"/>
      <c r="P751" s="239">
        <f>P752</f>
        <v>0</v>
      </c>
      <c r="Q751" s="238"/>
      <c r="R751" s="239">
        <f>R752</f>
        <v>0</v>
      </c>
      <c r="S751" s="238"/>
      <c r="T751" s="240">
        <f>T752</f>
        <v>0</v>
      </c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R751" s="241" t="s">
        <v>89</v>
      </c>
      <c r="AT751" s="242" t="s">
        <v>81</v>
      </c>
      <c r="AU751" s="242" t="s">
        <v>89</v>
      </c>
      <c r="AY751" s="241" t="s">
        <v>169</v>
      </c>
      <c r="BK751" s="243">
        <f>BK752</f>
        <v>0</v>
      </c>
    </row>
    <row r="752" spans="1:65" s="2" customFormat="1" ht="44.25" customHeight="1">
      <c r="A752" s="39"/>
      <c r="B752" s="40"/>
      <c r="C752" s="246" t="s">
        <v>858</v>
      </c>
      <c r="D752" s="246" t="s">
        <v>172</v>
      </c>
      <c r="E752" s="247" t="s">
        <v>859</v>
      </c>
      <c r="F752" s="248" t="s">
        <v>860</v>
      </c>
      <c r="G752" s="249" t="s">
        <v>199</v>
      </c>
      <c r="H752" s="250">
        <v>1059.775</v>
      </c>
      <c r="I752" s="251"/>
      <c r="J752" s="252">
        <f>ROUND(I752*H752,2)</f>
        <v>0</v>
      </c>
      <c r="K752" s="248" t="s">
        <v>176</v>
      </c>
      <c r="L752" s="45"/>
      <c r="M752" s="253" t="s">
        <v>1</v>
      </c>
      <c r="N752" s="254" t="s">
        <v>48</v>
      </c>
      <c r="O752" s="92"/>
      <c r="P752" s="255">
        <f>O752*H752</f>
        <v>0</v>
      </c>
      <c r="Q752" s="255">
        <v>0</v>
      </c>
      <c r="R752" s="255">
        <f>Q752*H752</f>
        <v>0</v>
      </c>
      <c r="S752" s="255">
        <v>0</v>
      </c>
      <c r="T752" s="256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57" t="s">
        <v>177</v>
      </c>
      <c r="AT752" s="257" t="s">
        <v>172</v>
      </c>
      <c r="AU752" s="257" t="s">
        <v>95</v>
      </c>
      <c r="AY752" s="18" t="s">
        <v>169</v>
      </c>
      <c r="BE752" s="258">
        <f>IF(N752="základní",J752,0)</f>
        <v>0</v>
      </c>
      <c r="BF752" s="258">
        <f>IF(N752="snížená",J752,0)</f>
        <v>0</v>
      </c>
      <c r="BG752" s="258">
        <f>IF(N752="zákl. přenesená",J752,0)</f>
        <v>0</v>
      </c>
      <c r="BH752" s="258">
        <f>IF(N752="sníž. přenesená",J752,0)</f>
        <v>0</v>
      </c>
      <c r="BI752" s="258">
        <f>IF(N752="nulová",J752,0)</f>
        <v>0</v>
      </c>
      <c r="BJ752" s="18" t="s">
        <v>95</v>
      </c>
      <c r="BK752" s="258">
        <f>ROUND(I752*H752,2)</f>
        <v>0</v>
      </c>
      <c r="BL752" s="18" t="s">
        <v>177</v>
      </c>
      <c r="BM752" s="257" t="s">
        <v>861</v>
      </c>
    </row>
    <row r="753" spans="1:63" s="12" customFormat="1" ht="25.9" customHeight="1">
      <c r="A753" s="12"/>
      <c r="B753" s="231"/>
      <c r="C753" s="232"/>
      <c r="D753" s="233" t="s">
        <v>81</v>
      </c>
      <c r="E753" s="234" t="s">
        <v>862</v>
      </c>
      <c r="F753" s="234" t="s">
        <v>863</v>
      </c>
      <c r="G753" s="232"/>
      <c r="H753" s="232"/>
      <c r="I753" s="235"/>
      <c r="J753" s="218">
        <f>BK753</f>
        <v>0</v>
      </c>
      <c r="K753" s="232"/>
      <c r="L753" s="236"/>
      <c r="M753" s="237"/>
      <c r="N753" s="238"/>
      <c r="O753" s="238"/>
      <c r="P753" s="239">
        <f>P754+P782+P881+P937+P1038+P1046+P1096+P1114+P1125+P1223+P1256+P1320+P1340</f>
        <v>0</v>
      </c>
      <c r="Q753" s="238"/>
      <c r="R753" s="239">
        <f>R754+R782+R881+R937+R1038+R1046+R1096+R1114+R1125+R1223+R1256+R1320+R1340</f>
        <v>62.377631290000004</v>
      </c>
      <c r="S753" s="238"/>
      <c r="T753" s="240">
        <f>T754+T782+T881+T937+T1038+T1046+T1096+T1114+T1125+T1223+T1256+T1320+T1340</f>
        <v>0</v>
      </c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R753" s="241" t="s">
        <v>95</v>
      </c>
      <c r="AT753" s="242" t="s">
        <v>81</v>
      </c>
      <c r="AU753" s="242" t="s">
        <v>82</v>
      </c>
      <c r="AY753" s="241" t="s">
        <v>169</v>
      </c>
      <c r="BK753" s="243">
        <f>BK754+BK782+BK881+BK937+BK1038+BK1046+BK1096+BK1114+BK1125+BK1223+BK1256+BK1320+BK1340</f>
        <v>0</v>
      </c>
    </row>
    <row r="754" spans="1:63" s="12" customFormat="1" ht="22.8" customHeight="1">
      <c r="A754" s="12"/>
      <c r="B754" s="231"/>
      <c r="C754" s="232"/>
      <c r="D754" s="233" t="s">
        <v>81</v>
      </c>
      <c r="E754" s="244" t="s">
        <v>864</v>
      </c>
      <c r="F754" s="244" t="s">
        <v>865</v>
      </c>
      <c r="G754" s="232"/>
      <c r="H754" s="232"/>
      <c r="I754" s="235"/>
      <c r="J754" s="245">
        <f>BK754</f>
        <v>0</v>
      </c>
      <c r="K754" s="232"/>
      <c r="L754" s="236"/>
      <c r="M754" s="237"/>
      <c r="N754" s="238"/>
      <c r="O754" s="238"/>
      <c r="P754" s="239">
        <f>SUM(P755:P781)</f>
        <v>0</v>
      </c>
      <c r="Q754" s="238"/>
      <c r="R754" s="239">
        <f>SUM(R755:R781)</f>
        <v>4.238746000000001</v>
      </c>
      <c r="S754" s="238"/>
      <c r="T754" s="240">
        <f>SUM(T755:T781)</f>
        <v>0</v>
      </c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R754" s="241" t="s">
        <v>95</v>
      </c>
      <c r="AT754" s="242" t="s">
        <v>81</v>
      </c>
      <c r="AU754" s="242" t="s">
        <v>89</v>
      </c>
      <c r="AY754" s="241" t="s">
        <v>169</v>
      </c>
      <c r="BK754" s="243">
        <f>SUM(BK755:BK781)</f>
        <v>0</v>
      </c>
    </row>
    <row r="755" spans="1:65" s="2" customFormat="1" ht="33" customHeight="1">
      <c r="A755" s="39"/>
      <c r="B755" s="40"/>
      <c r="C755" s="246" t="s">
        <v>866</v>
      </c>
      <c r="D755" s="246" t="s">
        <v>172</v>
      </c>
      <c r="E755" s="247" t="s">
        <v>867</v>
      </c>
      <c r="F755" s="248" t="s">
        <v>868</v>
      </c>
      <c r="G755" s="249" t="s">
        <v>337</v>
      </c>
      <c r="H755" s="250">
        <v>277.235</v>
      </c>
      <c r="I755" s="251"/>
      <c r="J755" s="252">
        <f>ROUND(I755*H755,2)</f>
        <v>0</v>
      </c>
      <c r="K755" s="248" t="s">
        <v>176</v>
      </c>
      <c r="L755" s="45"/>
      <c r="M755" s="253" t="s">
        <v>1</v>
      </c>
      <c r="N755" s="254" t="s">
        <v>48</v>
      </c>
      <c r="O755" s="92"/>
      <c r="P755" s="255">
        <f>O755*H755</f>
        <v>0</v>
      </c>
      <c r="Q755" s="255">
        <v>0</v>
      </c>
      <c r="R755" s="255">
        <f>Q755*H755</f>
        <v>0</v>
      </c>
      <c r="S755" s="255">
        <v>0</v>
      </c>
      <c r="T755" s="256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57" t="s">
        <v>359</v>
      </c>
      <c r="AT755" s="257" t="s">
        <v>172</v>
      </c>
      <c r="AU755" s="257" t="s">
        <v>95</v>
      </c>
      <c r="AY755" s="18" t="s">
        <v>169</v>
      </c>
      <c r="BE755" s="258">
        <f>IF(N755="základní",J755,0)</f>
        <v>0</v>
      </c>
      <c r="BF755" s="258">
        <f>IF(N755="snížená",J755,0)</f>
        <v>0</v>
      </c>
      <c r="BG755" s="258">
        <f>IF(N755="zákl. přenesená",J755,0)</f>
        <v>0</v>
      </c>
      <c r="BH755" s="258">
        <f>IF(N755="sníž. přenesená",J755,0)</f>
        <v>0</v>
      </c>
      <c r="BI755" s="258">
        <f>IF(N755="nulová",J755,0)</f>
        <v>0</v>
      </c>
      <c r="BJ755" s="18" t="s">
        <v>95</v>
      </c>
      <c r="BK755" s="258">
        <f>ROUND(I755*H755,2)</f>
        <v>0</v>
      </c>
      <c r="BL755" s="18" t="s">
        <v>359</v>
      </c>
      <c r="BM755" s="257" t="s">
        <v>869</v>
      </c>
    </row>
    <row r="756" spans="1:51" s="13" customFormat="1" ht="12">
      <c r="A756" s="13"/>
      <c r="B756" s="259"/>
      <c r="C756" s="260"/>
      <c r="D756" s="261" t="s">
        <v>179</v>
      </c>
      <c r="E756" s="262" t="s">
        <v>1</v>
      </c>
      <c r="F756" s="263" t="s">
        <v>180</v>
      </c>
      <c r="G756" s="260"/>
      <c r="H756" s="262" t="s">
        <v>1</v>
      </c>
      <c r="I756" s="264"/>
      <c r="J756" s="260"/>
      <c r="K756" s="260"/>
      <c r="L756" s="265"/>
      <c r="M756" s="266"/>
      <c r="N756" s="267"/>
      <c r="O756" s="267"/>
      <c r="P756" s="267"/>
      <c r="Q756" s="267"/>
      <c r="R756" s="267"/>
      <c r="S756" s="267"/>
      <c r="T756" s="268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69" t="s">
        <v>179</v>
      </c>
      <c r="AU756" s="269" t="s">
        <v>95</v>
      </c>
      <c r="AV756" s="13" t="s">
        <v>89</v>
      </c>
      <c r="AW756" s="13" t="s">
        <v>35</v>
      </c>
      <c r="AX756" s="13" t="s">
        <v>82</v>
      </c>
      <c r="AY756" s="269" t="s">
        <v>169</v>
      </c>
    </row>
    <row r="757" spans="1:51" s="13" customFormat="1" ht="12">
      <c r="A757" s="13"/>
      <c r="B757" s="259"/>
      <c r="C757" s="260"/>
      <c r="D757" s="261" t="s">
        <v>179</v>
      </c>
      <c r="E757" s="262" t="s">
        <v>1</v>
      </c>
      <c r="F757" s="263" t="s">
        <v>870</v>
      </c>
      <c r="G757" s="260"/>
      <c r="H757" s="262" t="s">
        <v>1</v>
      </c>
      <c r="I757" s="264"/>
      <c r="J757" s="260"/>
      <c r="K757" s="260"/>
      <c r="L757" s="265"/>
      <c r="M757" s="266"/>
      <c r="N757" s="267"/>
      <c r="O757" s="267"/>
      <c r="P757" s="267"/>
      <c r="Q757" s="267"/>
      <c r="R757" s="267"/>
      <c r="S757" s="267"/>
      <c r="T757" s="268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69" t="s">
        <v>179</v>
      </c>
      <c r="AU757" s="269" t="s">
        <v>95</v>
      </c>
      <c r="AV757" s="13" t="s">
        <v>89</v>
      </c>
      <c r="AW757" s="13" t="s">
        <v>35</v>
      </c>
      <c r="AX757" s="13" t="s">
        <v>82</v>
      </c>
      <c r="AY757" s="269" t="s">
        <v>169</v>
      </c>
    </row>
    <row r="758" spans="1:51" s="14" customFormat="1" ht="12">
      <c r="A758" s="14"/>
      <c r="B758" s="270"/>
      <c r="C758" s="271"/>
      <c r="D758" s="261" t="s">
        <v>179</v>
      </c>
      <c r="E758" s="272" t="s">
        <v>1</v>
      </c>
      <c r="F758" s="273" t="s">
        <v>871</v>
      </c>
      <c r="G758" s="271"/>
      <c r="H758" s="274">
        <v>277.235</v>
      </c>
      <c r="I758" s="275"/>
      <c r="J758" s="271"/>
      <c r="K758" s="271"/>
      <c r="L758" s="276"/>
      <c r="M758" s="277"/>
      <c r="N758" s="278"/>
      <c r="O758" s="278"/>
      <c r="P758" s="278"/>
      <c r="Q758" s="278"/>
      <c r="R758" s="278"/>
      <c r="S758" s="278"/>
      <c r="T758" s="279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80" t="s">
        <v>179</v>
      </c>
      <c r="AU758" s="280" t="s">
        <v>95</v>
      </c>
      <c r="AV758" s="14" t="s">
        <v>95</v>
      </c>
      <c r="AW758" s="14" t="s">
        <v>35</v>
      </c>
      <c r="AX758" s="14" t="s">
        <v>82</v>
      </c>
      <c r="AY758" s="280" t="s">
        <v>169</v>
      </c>
    </row>
    <row r="759" spans="1:51" s="15" customFormat="1" ht="12">
      <c r="A759" s="15"/>
      <c r="B759" s="281"/>
      <c r="C759" s="282"/>
      <c r="D759" s="261" t="s">
        <v>179</v>
      </c>
      <c r="E759" s="283" t="s">
        <v>1</v>
      </c>
      <c r="F759" s="284" t="s">
        <v>183</v>
      </c>
      <c r="G759" s="282"/>
      <c r="H759" s="285">
        <v>277.235</v>
      </c>
      <c r="I759" s="286"/>
      <c r="J759" s="282"/>
      <c r="K759" s="282"/>
      <c r="L759" s="287"/>
      <c r="M759" s="288"/>
      <c r="N759" s="289"/>
      <c r="O759" s="289"/>
      <c r="P759" s="289"/>
      <c r="Q759" s="289"/>
      <c r="R759" s="289"/>
      <c r="S759" s="289"/>
      <c r="T759" s="290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91" t="s">
        <v>179</v>
      </c>
      <c r="AU759" s="291" t="s">
        <v>95</v>
      </c>
      <c r="AV759" s="15" t="s">
        <v>177</v>
      </c>
      <c r="AW759" s="15" t="s">
        <v>35</v>
      </c>
      <c r="AX759" s="15" t="s">
        <v>89</v>
      </c>
      <c r="AY759" s="291" t="s">
        <v>169</v>
      </c>
    </row>
    <row r="760" spans="1:65" s="2" customFormat="1" ht="21.75" customHeight="1">
      <c r="A760" s="39"/>
      <c r="B760" s="40"/>
      <c r="C760" s="246" t="s">
        <v>872</v>
      </c>
      <c r="D760" s="246" t="s">
        <v>172</v>
      </c>
      <c r="E760" s="247" t="s">
        <v>873</v>
      </c>
      <c r="F760" s="248" t="s">
        <v>874</v>
      </c>
      <c r="G760" s="249" t="s">
        <v>337</v>
      </c>
      <c r="H760" s="250">
        <v>48.06</v>
      </c>
      <c r="I760" s="251"/>
      <c r="J760" s="252">
        <f>ROUND(I760*H760,2)</f>
        <v>0</v>
      </c>
      <c r="K760" s="248" t="s">
        <v>176</v>
      </c>
      <c r="L760" s="45"/>
      <c r="M760" s="253" t="s">
        <v>1</v>
      </c>
      <c r="N760" s="254" t="s">
        <v>48</v>
      </c>
      <c r="O760" s="92"/>
      <c r="P760" s="255">
        <f>O760*H760</f>
        <v>0</v>
      </c>
      <c r="Q760" s="255">
        <v>0</v>
      </c>
      <c r="R760" s="255">
        <f>Q760*H760</f>
        <v>0</v>
      </c>
      <c r="S760" s="255">
        <v>0</v>
      </c>
      <c r="T760" s="256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57" t="s">
        <v>359</v>
      </c>
      <c r="AT760" s="257" t="s">
        <v>172</v>
      </c>
      <c r="AU760" s="257" t="s">
        <v>95</v>
      </c>
      <c r="AY760" s="18" t="s">
        <v>169</v>
      </c>
      <c r="BE760" s="258">
        <f>IF(N760="základní",J760,0)</f>
        <v>0</v>
      </c>
      <c r="BF760" s="258">
        <f>IF(N760="snížená",J760,0)</f>
        <v>0</v>
      </c>
      <c r="BG760" s="258">
        <f>IF(N760="zákl. přenesená",J760,0)</f>
        <v>0</v>
      </c>
      <c r="BH760" s="258">
        <f>IF(N760="sníž. přenesená",J760,0)</f>
        <v>0</v>
      </c>
      <c r="BI760" s="258">
        <f>IF(N760="nulová",J760,0)</f>
        <v>0</v>
      </c>
      <c r="BJ760" s="18" t="s">
        <v>95</v>
      </c>
      <c r="BK760" s="258">
        <f>ROUND(I760*H760,2)</f>
        <v>0</v>
      </c>
      <c r="BL760" s="18" t="s">
        <v>359</v>
      </c>
      <c r="BM760" s="257" t="s">
        <v>875</v>
      </c>
    </row>
    <row r="761" spans="1:51" s="13" customFormat="1" ht="12">
      <c r="A761" s="13"/>
      <c r="B761" s="259"/>
      <c r="C761" s="260"/>
      <c r="D761" s="261" t="s">
        <v>179</v>
      </c>
      <c r="E761" s="262" t="s">
        <v>1</v>
      </c>
      <c r="F761" s="263" t="s">
        <v>180</v>
      </c>
      <c r="G761" s="260"/>
      <c r="H761" s="262" t="s">
        <v>1</v>
      </c>
      <c r="I761" s="264"/>
      <c r="J761" s="260"/>
      <c r="K761" s="260"/>
      <c r="L761" s="265"/>
      <c r="M761" s="266"/>
      <c r="N761" s="267"/>
      <c r="O761" s="267"/>
      <c r="P761" s="267"/>
      <c r="Q761" s="267"/>
      <c r="R761" s="267"/>
      <c r="S761" s="267"/>
      <c r="T761" s="26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69" t="s">
        <v>179</v>
      </c>
      <c r="AU761" s="269" t="s">
        <v>95</v>
      </c>
      <c r="AV761" s="13" t="s">
        <v>89</v>
      </c>
      <c r="AW761" s="13" t="s">
        <v>35</v>
      </c>
      <c r="AX761" s="13" t="s">
        <v>82</v>
      </c>
      <c r="AY761" s="269" t="s">
        <v>169</v>
      </c>
    </row>
    <row r="762" spans="1:51" s="13" customFormat="1" ht="12">
      <c r="A762" s="13"/>
      <c r="B762" s="259"/>
      <c r="C762" s="260"/>
      <c r="D762" s="261" t="s">
        <v>179</v>
      </c>
      <c r="E762" s="262" t="s">
        <v>1</v>
      </c>
      <c r="F762" s="263" t="s">
        <v>876</v>
      </c>
      <c r="G762" s="260"/>
      <c r="H762" s="262" t="s">
        <v>1</v>
      </c>
      <c r="I762" s="264"/>
      <c r="J762" s="260"/>
      <c r="K762" s="260"/>
      <c r="L762" s="265"/>
      <c r="M762" s="266"/>
      <c r="N762" s="267"/>
      <c r="O762" s="267"/>
      <c r="P762" s="267"/>
      <c r="Q762" s="267"/>
      <c r="R762" s="267"/>
      <c r="S762" s="267"/>
      <c r="T762" s="268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69" t="s">
        <v>179</v>
      </c>
      <c r="AU762" s="269" t="s">
        <v>95</v>
      </c>
      <c r="AV762" s="13" t="s">
        <v>89</v>
      </c>
      <c r="AW762" s="13" t="s">
        <v>35</v>
      </c>
      <c r="AX762" s="13" t="s">
        <v>82</v>
      </c>
      <c r="AY762" s="269" t="s">
        <v>169</v>
      </c>
    </row>
    <row r="763" spans="1:51" s="14" customFormat="1" ht="12">
      <c r="A763" s="14"/>
      <c r="B763" s="270"/>
      <c r="C763" s="271"/>
      <c r="D763" s="261" t="s">
        <v>179</v>
      </c>
      <c r="E763" s="272" t="s">
        <v>1</v>
      </c>
      <c r="F763" s="273" t="s">
        <v>877</v>
      </c>
      <c r="G763" s="271"/>
      <c r="H763" s="274">
        <v>48.06</v>
      </c>
      <c r="I763" s="275"/>
      <c r="J763" s="271"/>
      <c r="K763" s="271"/>
      <c r="L763" s="276"/>
      <c r="M763" s="277"/>
      <c r="N763" s="278"/>
      <c r="O763" s="278"/>
      <c r="P763" s="278"/>
      <c r="Q763" s="278"/>
      <c r="R763" s="278"/>
      <c r="S763" s="278"/>
      <c r="T763" s="279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80" t="s">
        <v>179</v>
      </c>
      <c r="AU763" s="280" t="s">
        <v>95</v>
      </c>
      <c r="AV763" s="14" t="s">
        <v>95</v>
      </c>
      <c r="AW763" s="14" t="s">
        <v>35</v>
      </c>
      <c r="AX763" s="14" t="s">
        <v>82</v>
      </c>
      <c r="AY763" s="280" t="s">
        <v>169</v>
      </c>
    </row>
    <row r="764" spans="1:51" s="15" customFormat="1" ht="12">
      <c r="A764" s="15"/>
      <c r="B764" s="281"/>
      <c r="C764" s="282"/>
      <c r="D764" s="261" t="s">
        <v>179</v>
      </c>
      <c r="E764" s="283" t="s">
        <v>1</v>
      </c>
      <c r="F764" s="284" t="s">
        <v>183</v>
      </c>
      <c r="G764" s="282"/>
      <c r="H764" s="285">
        <v>48.06</v>
      </c>
      <c r="I764" s="286"/>
      <c r="J764" s="282"/>
      <c r="K764" s="282"/>
      <c r="L764" s="287"/>
      <c r="M764" s="288"/>
      <c r="N764" s="289"/>
      <c r="O764" s="289"/>
      <c r="P764" s="289"/>
      <c r="Q764" s="289"/>
      <c r="R764" s="289"/>
      <c r="S764" s="289"/>
      <c r="T764" s="290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T764" s="291" t="s">
        <v>179</v>
      </c>
      <c r="AU764" s="291" t="s">
        <v>95</v>
      </c>
      <c r="AV764" s="15" t="s">
        <v>177</v>
      </c>
      <c r="AW764" s="15" t="s">
        <v>35</v>
      </c>
      <c r="AX764" s="15" t="s">
        <v>89</v>
      </c>
      <c r="AY764" s="291" t="s">
        <v>169</v>
      </c>
    </row>
    <row r="765" spans="1:65" s="2" customFormat="1" ht="16.5" customHeight="1">
      <c r="A765" s="39"/>
      <c r="B765" s="40"/>
      <c r="C765" s="307" t="s">
        <v>878</v>
      </c>
      <c r="D765" s="307" t="s">
        <v>659</v>
      </c>
      <c r="E765" s="308" t="s">
        <v>879</v>
      </c>
      <c r="F765" s="309" t="s">
        <v>880</v>
      </c>
      <c r="G765" s="310" t="s">
        <v>199</v>
      </c>
      <c r="H765" s="311">
        <v>0.114</v>
      </c>
      <c r="I765" s="312"/>
      <c r="J765" s="313">
        <f>ROUND(I765*H765,2)</f>
        <v>0</v>
      </c>
      <c r="K765" s="309" t="s">
        <v>176</v>
      </c>
      <c r="L765" s="314"/>
      <c r="M765" s="315" t="s">
        <v>1</v>
      </c>
      <c r="N765" s="316" t="s">
        <v>48</v>
      </c>
      <c r="O765" s="92"/>
      <c r="P765" s="255">
        <f>O765*H765</f>
        <v>0</v>
      </c>
      <c r="Q765" s="255">
        <v>1</v>
      </c>
      <c r="R765" s="255">
        <f>Q765*H765</f>
        <v>0.114</v>
      </c>
      <c r="S765" s="255">
        <v>0</v>
      </c>
      <c r="T765" s="256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257" t="s">
        <v>467</v>
      </c>
      <c r="AT765" s="257" t="s">
        <v>659</v>
      </c>
      <c r="AU765" s="257" t="s">
        <v>95</v>
      </c>
      <c r="AY765" s="18" t="s">
        <v>169</v>
      </c>
      <c r="BE765" s="258">
        <f>IF(N765="základní",J765,0)</f>
        <v>0</v>
      </c>
      <c r="BF765" s="258">
        <f>IF(N765="snížená",J765,0)</f>
        <v>0</v>
      </c>
      <c r="BG765" s="258">
        <f>IF(N765="zákl. přenesená",J765,0)</f>
        <v>0</v>
      </c>
      <c r="BH765" s="258">
        <f>IF(N765="sníž. přenesená",J765,0)</f>
        <v>0</v>
      </c>
      <c r="BI765" s="258">
        <f>IF(N765="nulová",J765,0)</f>
        <v>0</v>
      </c>
      <c r="BJ765" s="18" t="s">
        <v>95</v>
      </c>
      <c r="BK765" s="258">
        <f>ROUND(I765*H765,2)</f>
        <v>0</v>
      </c>
      <c r="BL765" s="18" t="s">
        <v>359</v>
      </c>
      <c r="BM765" s="257" t="s">
        <v>881</v>
      </c>
    </row>
    <row r="766" spans="1:51" s="14" customFormat="1" ht="12">
      <c r="A766" s="14"/>
      <c r="B766" s="270"/>
      <c r="C766" s="271"/>
      <c r="D766" s="261" t="s">
        <v>179</v>
      </c>
      <c r="E766" s="271"/>
      <c r="F766" s="273" t="s">
        <v>882</v>
      </c>
      <c r="G766" s="271"/>
      <c r="H766" s="274">
        <v>0.114</v>
      </c>
      <c r="I766" s="275"/>
      <c r="J766" s="271"/>
      <c r="K766" s="271"/>
      <c r="L766" s="276"/>
      <c r="M766" s="277"/>
      <c r="N766" s="278"/>
      <c r="O766" s="278"/>
      <c r="P766" s="278"/>
      <c r="Q766" s="278"/>
      <c r="R766" s="278"/>
      <c r="S766" s="278"/>
      <c r="T766" s="279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80" t="s">
        <v>179</v>
      </c>
      <c r="AU766" s="280" t="s">
        <v>95</v>
      </c>
      <c r="AV766" s="14" t="s">
        <v>95</v>
      </c>
      <c r="AW766" s="14" t="s">
        <v>4</v>
      </c>
      <c r="AX766" s="14" t="s">
        <v>89</v>
      </c>
      <c r="AY766" s="280" t="s">
        <v>169</v>
      </c>
    </row>
    <row r="767" spans="1:65" s="2" customFormat="1" ht="21.75" customHeight="1">
      <c r="A767" s="39"/>
      <c r="B767" s="40"/>
      <c r="C767" s="246" t="s">
        <v>883</v>
      </c>
      <c r="D767" s="246" t="s">
        <v>172</v>
      </c>
      <c r="E767" s="247" t="s">
        <v>884</v>
      </c>
      <c r="F767" s="248" t="s">
        <v>885</v>
      </c>
      <c r="G767" s="249" t="s">
        <v>337</v>
      </c>
      <c r="H767" s="250">
        <v>554.47</v>
      </c>
      <c r="I767" s="251"/>
      <c r="J767" s="252">
        <f>ROUND(I767*H767,2)</f>
        <v>0</v>
      </c>
      <c r="K767" s="248" t="s">
        <v>176</v>
      </c>
      <c r="L767" s="45"/>
      <c r="M767" s="253" t="s">
        <v>1</v>
      </c>
      <c r="N767" s="254" t="s">
        <v>48</v>
      </c>
      <c r="O767" s="92"/>
      <c r="P767" s="255">
        <f>O767*H767</f>
        <v>0</v>
      </c>
      <c r="Q767" s="255">
        <v>0.0004</v>
      </c>
      <c r="R767" s="255">
        <f>Q767*H767</f>
        <v>0.221788</v>
      </c>
      <c r="S767" s="255">
        <v>0</v>
      </c>
      <c r="T767" s="256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57" t="s">
        <v>359</v>
      </c>
      <c r="AT767" s="257" t="s">
        <v>172</v>
      </c>
      <c r="AU767" s="257" t="s">
        <v>95</v>
      </c>
      <c r="AY767" s="18" t="s">
        <v>169</v>
      </c>
      <c r="BE767" s="258">
        <f>IF(N767="základní",J767,0)</f>
        <v>0</v>
      </c>
      <c r="BF767" s="258">
        <f>IF(N767="snížená",J767,0)</f>
        <v>0</v>
      </c>
      <c r="BG767" s="258">
        <f>IF(N767="zákl. přenesená",J767,0)</f>
        <v>0</v>
      </c>
      <c r="BH767" s="258">
        <f>IF(N767="sníž. přenesená",J767,0)</f>
        <v>0</v>
      </c>
      <c r="BI767" s="258">
        <f>IF(N767="nulová",J767,0)</f>
        <v>0</v>
      </c>
      <c r="BJ767" s="18" t="s">
        <v>95</v>
      </c>
      <c r="BK767" s="258">
        <f>ROUND(I767*H767,2)</f>
        <v>0</v>
      </c>
      <c r="BL767" s="18" t="s">
        <v>359</v>
      </c>
      <c r="BM767" s="257" t="s">
        <v>886</v>
      </c>
    </row>
    <row r="768" spans="1:51" s="13" customFormat="1" ht="12">
      <c r="A768" s="13"/>
      <c r="B768" s="259"/>
      <c r="C768" s="260"/>
      <c r="D768" s="261" t="s">
        <v>179</v>
      </c>
      <c r="E768" s="262" t="s">
        <v>1</v>
      </c>
      <c r="F768" s="263" t="s">
        <v>180</v>
      </c>
      <c r="G768" s="260"/>
      <c r="H768" s="262" t="s">
        <v>1</v>
      </c>
      <c r="I768" s="264"/>
      <c r="J768" s="260"/>
      <c r="K768" s="260"/>
      <c r="L768" s="265"/>
      <c r="M768" s="266"/>
      <c r="N768" s="267"/>
      <c r="O768" s="267"/>
      <c r="P768" s="267"/>
      <c r="Q768" s="267"/>
      <c r="R768" s="267"/>
      <c r="S768" s="267"/>
      <c r="T768" s="268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69" t="s">
        <v>179</v>
      </c>
      <c r="AU768" s="269" t="s">
        <v>95</v>
      </c>
      <c r="AV768" s="13" t="s">
        <v>89</v>
      </c>
      <c r="AW768" s="13" t="s">
        <v>35</v>
      </c>
      <c r="AX768" s="13" t="s">
        <v>82</v>
      </c>
      <c r="AY768" s="269" t="s">
        <v>169</v>
      </c>
    </row>
    <row r="769" spans="1:51" s="13" customFormat="1" ht="12">
      <c r="A769" s="13"/>
      <c r="B769" s="259"/>
      <c r="C769" s="260"/>
      <c r="D769" s="261" t="s">
        <v>179</v>
      </c>
      <c r="E769" s="262" t="s">
        <v>1</v>
      </c>
      <c r="F769" s="263" t="s">
        <v>887</v>
      </c>
      <c r="G769" s="260"/>
      <c r="H769" s="262" t="s">
        <v>1</v>
      </c>
      <c r="I769" s="264"/>
      <c r="J769" s="260"/>
      <c r="K769" s="260"/>
      <c r="L769" s="265"/>
      <c r="M769" s="266"/>
      <c r="N769" s="267"/>
      <c r="O769" s="267"/>
      <c r="P769" s="267"/>
      <c r="Q769" s="267"/>
      <c r="R769" s="267"/>
      <c r="S769" s="267"/>
      <c r="T769" s="268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69" t="s">
        <v>179</v>
      </c>
      <c r="AU769" s="269" t="s">
        <v>95</v>
      </c>
      <c r="AV769" s="13" t="s">
        <v>89</v>
      </c>
      <c r="AW769" s="13" t="s">
        <v>35</v>
      </c>
      <c r="AX769" s="13" t="s">
        <v>82</v>
      </c>
      <c r="AY769" s="269" t="s">
        <v>169</v>
      </c>
    </row>
    <row r="770" spans="1:51" s="14" customFormat="1" ht="12">
      <c r="A770" s="14"/>
      <c r="B770" s="270"/>
      <c r="C770" s="271"/>
      <c r="D770" s="261" t="s">
        <v>179</v>
      </c>
      <c r="E770" s="272" t="s">
        <v>1</v>
      </c>
      <c r="F770" s="273" t="s">
        <v>888</v>
      </c>
      <c r="G770" s="271"/>
      <c r="H770" s="274">
        <v>554.47</v>
      </c>
      <c r="I770" s="275"/>
      <c r="J770" s="271"/>
      <c r="K770" s="271"/>
      <c r="L770" s="276"/>
      <c r="M770" s="277"/>
      <c r="N770" s="278"/>
      <c r="O770" s="278"/>
      <c r="P770" s="278"/>
      <c r="Q770" s="278"/>
      <c r="R770" s="278"/>
      <c r="S770" s="278"/>
      <c r="T770" s="279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80" t="s">
        <v>179</v>
      </c>
      <c r="AU770" s="280" t="s">
        <v>95</v>
      </c>
      <c r="AV770" s="14" t="s">
        <v>95</v>
      </c>
      <c r="AW770" s="14" t="s">
        <v>35</v>
      </c>
      <c r="AX770" s="14" t="s">
        <v>82</v>
      </c>
      <c r="AY770" s="280" t="s">
        <v>169</v>
      </c>
    </row>
    <row r="771" spans="1:51" s="15" customFormat="1" ht="12">
      <c r="A771" s="15"/>
      <c r="B771" s="281"/>
      <c r="C771" s="282"/>
      <c r="D771" s="261" t="s">
        <v>179</v>
      </c>
      <c r="E771" s="283" t="s">
        <v>1</v>
      </c>
      <c r="F771" s="284" t="s">
        <v>183</v>
      </c>
      <c r="G771" s="282"/>
      <c r="H771" s="285">
        <v>554.47</v>
      </c>
      <c r="I771" s="286"/>
      <c r="J771" s="282"/>
      <c r="K771" s="282"/>
      <c r="L771" s="287"/>
      <c r="M771" s="288"/>
      <c r="N771" s="289"/>
      <c r="O771" s="289"/>
      <c r="P771" s="289"/>
      <c r="Q771" s="289"/>
      <c r="R771" s="289"/>
      <c r="S771" s="289"/>
      <c r="T771" s="290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T771" s="291" t="s">
        <v>179</v>
      </c>
      <c r="AU771" s="291" t="s">
        <v>95</v>
      </c>
      <c r="AV771" s="15" t="s">
        <v>177</v>
      </c>
      <c r="AW771" s="15" t="s">
        <v>35</v>
      </c>
      <c r="AX771" s="15" t="s">
        <v>89</v>
      </c>
      <c r="AY771" s="291" t="s">
        <v>169</v>
      </c>
    </row>
    <row r="772" spans="1:65" s="2" customFormat="1" ht="21.75" customHeight="1">
      <c r="A772" s="39"/>
      <c r="B772" s="40"/>
      <c r="C772" s="246" t="s">
        <v>889</v>
      </c>
      <c r="D772" s="246" t="s">
        <v>172</v>
      </c>
      <c r="E772" s="247" t="s">
        <v>890</v>
      </c>
      <c r="F772" s="248" t="s">
        <v>891</v>
      </c>
      <c r="G772" s="249" t="s">
        <v>337</v>
      </c>
      <c r="H772" s="250">
        <v>96.12</v>
      </c>
      <c r="I772" s="251"/>
      <c r="J772" s="252">
        <f>ROUND(I772*H772,2)</f>
        <v>0</v>
      </c>
      <c r="K772" s="248" t="s">
        <v>176</v>
      </c>
      <c r="L772" s="45"/>
      <c r="M772" s="253" t="s">
        <v>1</v>
      </c>
      <c r="N772" s="254" t="s">
        <v>48</v>
      </c>
      <c r="O772" s="92"/>
      <c r="P772" s="255">
        <f>O772*H772</f>
        <v>0</v>
      </c>
      <c r="Q772" s="255">
        <v>0.0004</v>
      </c>
      <c r="R772" s="255">
        <f>Q772*H772</f>
        <v>0.038448</v>
      </c>
      <c r="S772" s="255">
        <v>0</v>
      </c>
      <c r="T772" s="256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57" t="s">
        <v>359</v>
      </c>
      <c r="AT772" s="257" t="s">
        <v>172</v>
      </c>
      <c r="AU772" s="257" t="s">
        <v>95</v>
      </c>
      <c r="AY772" s="18" t="s">
        <v>169</v>
      </c>
      <c r="BE772" s="258">
        <f>IF(N772="základní",J772,0)</f>
        <v>0</v>
      </c>
      <c r="BF772" s="258">
        <f>IF(N772="snížená",J772,0)</f>
        <v>0</v>
      </c>
      <c r="BG772" s="258">
        <f>IF(N772="zákl. přenesená",J772,0)</f>
        <v>0</v>
      </c>
      <c r="BH772" s="258">
        <f>IF(N772="sníž. přenesená",J772,0)</f>
        <v>0</v>
      </c>
      <c r="BI772" s="258">
        <f>IF(N772="nulová",J772,0)</f>
        <v>0</v>
      </c>
      <c r="BJ772" s="18" t="s">
        <v>95</v>
      </c>
      <c r="BK772" s="258">
        <f>ROUND(I772*H772,2)</f>
        <v>0</v>
      </c>
      <c r="BL772" s="18" t="s">
        <v>359</v>
      </c>
      <c r="BM772" s="257" t="s">
        <v>892</v>
      </c>
    </row>
    <row r="773" spans="1:51" s="13" customFormat="1" ht="12">
      <c r="A773" s="13"/>
      <c r="B773" s="259"/>
      <c r="C773" s="260"/>
      <c r="D773" s="261" t="s">
        <v>179</v>
      </c>
      <c r="E773" s="262" t="s">
        <v>1</v>
      </c>
      <c r="F773" s="263" t="s">
        <v>180</v>
      </c>
      <c r="G773" s="260"/>
      <c r="H773" s="262" t="s">
        <v>1</v>
      </c>
      <c r="I773" s="264"/>
      <c r="J773" s="260"/>
      <c r="K773" s="260"/>
      <c r="L773" s="265"/>
      <c r="M773" s="266"/>
      <c r="N773" s="267"/>
      <c r="O773" s="267"/>
      <c r="P773" s="267"/>
      <c r="Q773" s="267"/>
      <c r="R773" s="267"/>
      <c r="S773" s="267"/>
      <c r="T773" s="268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69" t="s">
        <v>179</v>
      </c>
      <c r="AU773" s="269" t="s">
        <v>95</v>
      </c>
      <c r="AV773" s="13" t="s">
        <v>89</v>
      </c>
      <c r="AW773" s="13" t="s">
        <v>35</v>
      </c>
      <c r="AX773" s="13" t="s">
        <v>82</v>
      </c>
      <c r="AY773" s="269" t="s">
        <v>169</v>
      </c>
    </row>
    <row r="774" spans="1:51" s="13" customFormat="1" ht="12">
      <c r="A774" s="13"/>
      <c r="B774" s="259"/>
      <c r="C774" s="260"/>
      <c r="D774" s="261" t="s">
        <v>179</v>
      </c>
      <c r="E774" s="262" t="s">
        <v>1</v>
      </c>
      <c r="F774" s="263" t="s">
        <v>893</v>
      </c>
      <c r="G774" s="260"/>
      <c r="H774" s="262" t="s">
        <v>1</v>
      </c>
      <c r="I774" s="264"/>
      <c r="J774" s="260"/>
      <c r="K774" s="260"/>
      <c r="L774" s="265"/>
      <c r="M774" s="266"/>
      <c r="N774" s="267"/>
      <c r="O774" s="267"/>
      <c r="P774" s="267"/>
      <c r="Q774" s="267"/>
      <c r="R774" s="267"/>
      <c r="S774" s="267"/>
      <c r="T774" s="268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9" t="s">
        <v>179</v>
      </c>
      <c r="AU774" s="269" t="s">
        <v>95</v>
      </c>
      <c r="AV774" s="13" t="s">
        <v>89</v>
      </c>
      <c r="AW774" s="13" t="s">
        <v>35</v>
      </c>
      <c r="AX774" s="13" t="s">
        <v>82</v>
      </c>
      <c r="AY774" s="269" t="s">
        <v>169</v>
      </c>
    </row>
    <row r="775" spans="1:51" s="14" customFormat="1" ht="12">
      <c r="A775" s="14"/>
      <c r="B775" s="270"/>
      <c r="C775" s="271"/>
      <c r="D775" s="261" t="s">
        <v>179</v>
      </c>
      <c r="E775" s="272" t="s">
        <v>1</v>
      </c>
      <c r="F775" s="273" t="s">
        <v>894</v>
      </c>
      <c r="G775" s="271"/>
      <c r="H775" s="274">
        <v>96.12</v>
      </c>
      <c r="I775" s="275"/>
      <c r="J775" s="271"/>
      <c r="K775" s="271"/>
      <c r="L775" s="276"/>
      <c r="M775" s="277"/>
      <c r="N775" s="278"/>
      <c r="O775" s="278"/>
      <c r="P775" s="278"/>
      <c r="Q775" s="278"/>
      <c r="R775" s="278"/>
      <c r="S775" s="278"/>
      <c r="T775" s="279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80" t="s">
        <v>179</v>
      </c>
      <c r="AU775" s="280" t="s">
        <v>95</v>
      </c>
      <c r="AV775" s="14" t="s">
        <v>95</v>
      </c>
      <c r="AW775" s="14" t="s">
        <v>35</v>
      </c>
      <c r="AX775" s="14" t="s">
        <v>82</v>
      </c>
      <c r="AY775" s="280" t="s">
        <v>169</v>
      </c>
    </row>
    <row r="776" spans="1:51" s="15" customFormat="1" ht="12">
      <c r="A776" s="15"/>
      <c r="B776" s="281"/>
      <c r="C776" s="282"/>
      <c r="D776" s="261" t="s">
        <v>179</v>
      </c>
      <c r="E776" s="283" t="s">
        <v>1</v>
      </c>
      <c r="F776" s="284" t="s">
        <v>183</v>
      </c>
      <c r="G776" s="282"/>
      <c r="H776" s="285">
        <v>96.12</v>
      </c>
      <c r="I776" s="286"/>
      <c r="J776" s="282"/>
      <c r="K776" s="282"/>
      <c r="L776" s="287"/>
      <c r="M776" s="288"/>
      <c r="N776" s="289"/>
      <c r="O776" s="289"/>
      <c r="P776" s="289"/>
      <c r="Q776" s="289"/>
      <c r="R776" s="289"/>
      <c r="S776" s="289"/>
      <c r="T776" s="290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91" t="s">
        <v>179</v>
      </c>
      <c r="AU776" s="291" t="s">
        <v>95</v>
      </c>
      <c r="AV776" s="15" t="s">
        <v>177</v>
      </c>
      <c r="AW776" s="15" t="s">
        <v>35</v>
      </c>
      <c r="AX776" s="15" t="s">
        <v>89</v>
      </c>
      <c r="AY776" s="291" t="s">
        <v>169</v>
      </c>
    </row>
    <row r="777" spans="1:65" s="2" customFormat="1" ht="33" customHeight="1">
      <c r="A777" s="39"/>
      <c r="B777" s="40"/>
      <c r="C777" s="307" t="s">
        <v>895</v>
      </c>
      <c r="D777" s="307" t="s">
        <v>659</v>
      </c>
      <c r="E777" s="308" t="s">
        <v>896</v>
      </c>
      <c r="F777" s="309" t="s">
        <v>897</v>
      </c>
      <c r="G777" s="310" t="s">
        <v>337</v>
      </c>
      <c r="H777" s="311">
        <v>357.825</v>
      </c>
      <c r="I777" s="312"/>
      <c r="J777" s="313">
        <f>ROUND(I777*H777,2)</f>
        <v>0</v>
      </c>
      <c r="K777" s="309" t="s">
        <v>176</v>
      </c>
      <c r="L777" s="314"/>
      <c r="M777" s="315" t="s">
        <v>1</v>
      </c>
      <c r="N777" s="316" t="s">
        <v>48</v>
      </c>
      <c r="O777" s="92"/>
      <c r="P777" s="255">
        <f>O777*H777</f>
        <v>0</v>
      </c>
      <c r="Q777" s="255">
        <v>0.0054</v>
      </c>
      <c r="R777" s="255">
        <f>Q777*H777</f>
        <v>1.932255</v>
      </c>
      <c r="S777" s="255">
        <v>0</v>
      </c>
      <c r="T777" s="256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57" t="s">
        <v>467</v>
      </c>
      <c r="AT777" s="257" t="s">
        <v>659</v>
      </c>
      <c r="AU777" s="257" t="s">
        <v>95</v>
      </c>
      <c r="AY777" s="18" t="s">
        <v>169</v>
      </c>
      <c r="BE777" s="258">
        <f>IF(N777="základní",J777,0)</f>
        <v>0</v>
      </c>
      <c r="BF777" s="258">
        <f>IF(N777="snížená",J777,0)</f>
        <v>0</v>
      </c>
      <c r="BG777" s="258">
        <f>IF(N777="zákl. přenesená",J777,0)</f>
        <v>0</v>
      </c>
      <c r="BH777" s="258">
        <f>IF(N777="sníž. přenesená",J777,0)</f>
        <v>0</v>
      </c>
      <c r="BI777" s="258">
        <f>IF(N777="nulová",J777,0)</f>
        <v>0</v>
      </c>
      <c r="BJ777" s="18" t="s">
        <v>95</v>
      </c>
      <c r="BK777" s="258">
        <f>ROUND(I777*H777,2)</f>
        <v>0</v>
      </c>
      <c r="BL777" s="18" t="s">
        <v>359</v>
      </c>
      <c r="BM777" s="257" t="s">
        <v>898</v>
      </c>
    </row>
    <row r="778" spans="1:51" s="14" customFormat="1" ht="12">
      <c r="A778" s="14"/>
      <c r="B778" s="270"/>
      <c r="C778" s="271"/>
      <c r="D778" s="261" t="s">
        <v>179</v>
      </c>
      <c r="E778" s="271"/>
      <c r="F778" s="273" t="s">
        <v>899</v>
      </c>
      <c r="G778" s="271"/>
      <c r="H778" s="274">
        <v>357.825</v>
      </c>
      <c r="I778" s="275"/>
      <c r="J778" s="271"/>
      <c r="K778" s="271"/>
      <c r="L778" s="276"/>
      <c r="M778" s="277"/>
      <c r="N778" s="278"/>
      <c r="O778" s="278"/>
      <c r="P778" s="278"/>
      <c r="Q778" s="278"/>
      <c r="R778" s="278"/>
      <c r="S778" s="278"/>
      <c r="T778" s="279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80" t="s">
        <v>179</v>
      </c>
      <c r="AU778" s="280" t="s">
        <v>95</v>
      </c>
      <c r="AV778" s="14" t="s">
        <v>95</v>
      </c>
      <c r="AW778" s="14" t="s">
        <v>4</v>
      </c>
      <c r="AX778" s="14" t="s">
        <v>89</v>
      </c>
      <c r="AY778" s="280" t="s">
        <v>169</v>
      </c>
    </row>
    <row r="779" spans="1:65" s="2" customFormat="1" ht="33" customHeight="1">
      <c r="A779" s="39"/>
      <c r="B779" s="40"/>
      <c r="C779" s="307" t="s">
        <v>900</v>
      </c>
      <c r="D779" s="307" t="s">
        <v>659</v>
      </c>
      <c r="E779" s="308" t="s">
        <v>901</v>
      </c>
      <c r="F779" s="309" t="s">
        <v>902</v>
      </c>
      <c r="G779" s="310" t="s">
        <v>337</v>
      </c>
      <c r="H779" s="311">
        <v>357.825</v>
      </c>
      <c r="I779" s="312"/>
      <c r="J779" s="313">
        <f>ROUND(I779*H779,2)</f>
        <v>0</v>
      </c>
      <c r="K779" s="309" t="s">
        <v>176</v>
      </c>
      <c r="L779" s="314"/>
      <c r="M779" s="315" t="s">
        <v>1</v>
      </c>
      <c r="N779" s="316" t="s">
        <v>48</v>
      </c>
      <c r="O779" s="92"/>
      <c r="P779" s="255">
        <f>O779*H779</f>
        <v>0</v>
      </c>
      <c r="Q779" s="255">
        <v>0.0054</v>
      </c>
      <c r="R779" s="255">
        <f>Q779*H779</f>
        <v>1.932255</v>
      </c>
      <c r="S779" s="255">
        <v>0</v>
      </c>
      <c r="T779" s="256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57" t="s">
        <v>467</v>
      </c>
      <c r="AT779" s="257" t="s">
        <v>659</v>
      </c>
      <c r="AU779" s="257" t="s">
        <v>95</v>
      </c>
      <c r="AY779" s="18" t="s">
        <v>169</v>
      </c>
      <c r="BE779" s="258">
        <f>IF(N779="základní",J779,0)</f>
        <v>0</v>
      </c>
      <c r="BF779" s="258">
        <f>IF(N779="snížená",J779,0)</f>
        <v>0</v>
      </c>
      <c r="BG779" s="258">
        <f>IF(N779="zákl. přenesená",J779,0)</f>
        <v>0</v>
      </c>
      <c r="BH779" s="258">
        <f>IF(N779="sníž. přenesená",J779,0)</f>
        <v>0</v>
      </c>
      <c r="BI779" s="258">
        <f>IF(N779="nulová",J779,0)</f>
        <v>0</v>
      </c>
      <c r="BJ779" s="18" t="s">
        <v>95</v>
      </c>
      <c r="BK779" s="258">
        <f>ROUND(I779*H779,2)</f>
        <v>0</v>
      </c>
      <c r="BL779" s="18" t="s">
        <v>359</v>
      </c>
      <c r="BM779" s="257" t="s">
        <v>903</v>
      </c>
    </row>
    <row r="780" spans="1:51" s="14" customFormat="1" ht="12">
      <c r="A780" s="14"/>
      <c r="B780" s="270"/>
      <c r="C780" s="271"/>
      <c r="D780" s="261" t="s">
        <v>179</v>
      </c>
      <c r="E780" s="271"/>
      <c r="F780" s="273" t="s">
        <v>899</v>
      </c>
      <c r="G780" s="271"/>
      <c r="H780" s="274">
        <v>357.825</v>
      </c>
      <c r="I780" s="275"/>
      <c r="J780" s="271"/>
      <c r="K780" s="271"/>
      <c r="L780" s="276"/>
      <c r="M780" s="277"/>
      <c r="N780" s="278"/>
      <c r="O780" s="278"/>
      <c r="P780" s="278"/>
      <c r="Q780" s="278"/>
      <c r="R780" s="278"/>
      <c r="S780" s="278"/>
      <c r="T780" s="279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80" t="s">
        <v>179</v>
      </c>
      <c r="AU780" s="280" t="s">
        <v>95</v>
      </c>
      <c r="AV780" s="14" t="s">
        <v>95</v>
      </c>
      <c r="AW780" s="14" t="s">
        <v>4</v>
      </c>
      <c r="AX780" s="14" t="s">
        <v>89</v>
      </c>
      <c r="AY780" s="280" t="s">
        <v>169</v>
      </c>
    </row>
    <row r="781" spans="1:65" s="2" customFormat="1" ht="44.25" customHeight="1">
      <c r="A781" s="39"/>
      <c r="B781" s="40"/>
      <c r="C781" s="246" t="s">
        <v>904</v>
      </c>
      <c r="D781" s="246" t="s">
        <v>172</v>
      </c>
      <c r="E781" s="247" t="s">
        <v>905</v>
      </c>
      <c r="F781" s="248" t="s">
        <v>906</v>
      </c>
      <c r="G781" s="249" t="s">
        <v>199</v>
      </c>
      <c r="H781" s="250">
        <v>4.239</v>
      </c>
      <c r="I781" s="251"/>
      <c r="J781" s="252">
        <f>ROUND(I781*H781,2)</f>
        <v>0</v>
      </c>
      <c r="K781" s="248" t="s">
        <v>176</v>
      </c>
      <c r="L781" s="45"/>
      <c r="M781" s="253" t="s">
        <v>1</v>
      </c>
      <c r="N781" s="254" t="s">
        <v>48</v>
      </c>
      <c r="O781" s="92"/>
      <c r="P781" s="255">
        <f>O781*H781</f>
        <v>0</v>
      </c>
      <c r="Q781" s="255">
        <v>0</v>
      </c>
      <c r="R781" s="255">
        <f>Q781*H781</f>
        <v>0</v>
      </c>
      <c r="S781" s="255">
        <v>0</v>
      </c>
      <c r="T781" s="256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57" t="s">
        <v>359</v>
      </c>
      <c r="AT781" s="257" t="s">
        <v>172</v>
      </c>
      <c r="AU781" s="257" t="s">
        <v>95</v>
      </c>
      <c r="AY781" s="18" t="s">
        <v>169</v>
      </c>
      <c r="BE781" s="258">
        <f>IF(N781="základní",J781,0)</f>
        <v>0</v>
      </c>
      <c r="BF781" s="258">
        <f>IF(N781="snížená",J781,0)</f>
        <v>0</v>
      </c>
      <c r="BG781" s="258">
        <f>IF(N781="zákl. přenesená",J781,0)</f>
        <v>0</v>
      </c>
      <c r="BH781" s="258">
        <f>IF(N781="sníž. přenesená",J781,0)</f>
        <v>0</v>
      </c>
      <c r="BI781" s="258">
        <f>IF(N781="nulová",J781,0)</f>
        <v>0</v>
      </c>
      <c r="BJ781" s="18" t="s">
        <v>95</v>
      </c>
      <c r="BK781" s="258">
        <f>ROUND(I781*H781,2)</f>
        <v>0</v>
      </c>
      <c r="BL781" s="18" t="s">
        <v>359</v>
      </c>
      <c r="BM781" s="257" t="s">
        <v>907</v>
      </c>
    </row>
    <row r="782" spans="1:63" s="12" customFormat="1" ht="22.8" customHeight="1">
      <c r="A782" s="12"/>
      <c r="B782" s="231"/>
      <c r="C782" s="232"/>
      <c r="D782" s="233" t="s">
        <v>81</v>
      </c>
      <c r="E782" s="244" t="s">
        <v>908</v>
      </c>
      <c r="F782" s="244" t="s">
        <v>909</v>
      </c>
      <c r="G782" s="232"/>
      <c r="H782" s="232"/>
      <c r="I782" s="235"/>
      <c r="J782" s="245">
        <f>BK782</f>
        <v>0</v>
      </c>
      <c r="K782" s="232"/>
      <c r="L782" s="236"/>
      <c r="M782" s="237"/>
      <c r="N782" s="238"/>
      <c r="O782" s="238"/>
      <c r="P782" s="239">
        <f>SUM(P783:P880)</f>
        <v>0</v>
      </c>
      <c r="Q782" s="238"/>
      <c r="R782" s="239">
        <f>SUM(R783:R880)</f>
        <v>1.43546041</v>
      </c>
      <c r="S782" s="238"/>
      <c r="T782" s="240">
        <f>SUM(T783:T880)</f>
        <v>0</v>
      </c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R782" s="241" t="s">
        <v>95</v>
      </c>
      <c r="AT782" s="242" t="s">
        <v>81</v>
      </c>
      <c r="AU782" s="242" t="s">
        <v>89</v>
      </c>
      <c r="AY782" s="241" t="s">
        <v>169</v>
      </c>
      <c r="BK782" s="243">
        <f>SUM(BK783:BK880)</f>
        <v>0</v>
      </c>
    </row>
    <row r="783" spans="1:65" s="2" customFormat="1" ht="33" customHeight="1">
      <c r="A783" s="39"/>
      <c r="B783" s="40"/>
      <c r="C783" s="246" t="s">
        <v>910</v>
      </c>
      <c r="D783" s="246" t="s">
        <v>172</v>
      </c>
      <c r="E783" s="247" t="s">
        <v>911</v>
      </c>
      <c r="F783" s="248" t="s">
        <v>912</v>
      </c>
      <c r="G783" s="249" t="s">
        <v>337</v>
      </c>
      <c r="H783" s="250">
        <v>20.15</v>
      </c>
      <c r="I783" s="251"/>
      <c r="J783" s="252">
        <f>ROUND(I783*H783,2)</f>
        <v>0</v>
      </c>
      <c r="K783" s="248" t="s">
        <v>176</v>
      </c>
      <c r="L783" s="45"/>
      <c r="M783" s="253" t="s">
        <v>1</v>
      </c>
      <c r="N783" s="254" t="s">
        <v>48</v>
      </c>
      <c r="O783" s="92"/>
      <c r="P783" s="255">
        <f>O783*H783</f>
        <v>0</v>
      </c>
      <c r="Q783" s="255">
        <v>0</v>
      </c>
      <c r="R783" s="255">
        <f>Q783*H783</f>
        <v>0</v>
      </c>
      <c r="S783" s="255">
        <v>0</v>
      </c>
      <c r="T783" s="256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57" t="s">
        <v>359</v>
      </c>
      <c r="AT783" s="257" t="s">
        <v>172</v>
      </c>
      <c r="AU783" s="257" t="s">
        <v>95</v>
      </c>
      <c r="AY783" s="18" t="s">
        <v>169</v>
      </c>
      <c r="BE783" s="258">
        <f>IF(N783="základní",J783,0)</f>
        <v>0</v>
      </c>
      <c r="BF783" s="258">
        <f>IF(N783="snížená",J783,0)</f>
        <v>0</v>
      </c>
      <c r="BG783" s="258">
        <f>IF(N783="zákl. přenesená",J783,0)</f>
        <v>0</v>
      </c>
      <c r="BH783" s="258">
        <f>IF(N783="sníž. přenesená",J783,0)</f>
        <v>0</v>
      </c>
      <c r="BI783" s="258">
        <f>IF(N783="nulová",J783,0)</f>
        <v>0</v>
      </c>
      <c r="BJ783" s="18" t="s">
        <v>95</v>
      </c>
      <c r="BK783" s="258">
        <f>ROUND(I783*H783,2)</f>
        <v>0</v>
      </c>
      <c r="BL783" s="18" t="s">
        <v>359</v>
      </c>
      <c r="BM783" s="257" t="s">
        <v>913</v>
      </c>
    </row>
    <row r="784" spans="1:65" s="2" customFormat="1" ht="21.75" customHeight="1">
      <c r="A784" s="39"/>
      <c r="B784" s="40"/>
      <c r="C784" s="307" t="s">
        <v>914</v>
      </c>
      <c r="D784" s="307" t="s">
        <v>659</v>
      </c>
      <c r="E784" s="308" t="s">
        <v>915</v>
      </c>
      <c r="F784" s="309" t="s">
        <v>916</v>
      </c>
      <c r="G784" s="310" t="s">
        <v>337</v>
      </c>
      <c r="H784" s="311">
        <v>20.15</v>
      </c>
      <c r="I784" s="312"/>
      <c r="J784" s="313">
        <f>ROUND(I784*H784,2)</f>
        <v>0</v>
      </c>
      <c r="K784" s="309" t="s">
        <v>176</v>
      </c>
      <c r="L784" s="314"/>
      <c r="M784" s="315" t="s">
        <v>1</v>
      </c>
      <c r="N784" s="316" t="s">
        <v>48</v>
      </c>
      <c r="O784" s="92"/>
      <c r="P784" s="255">
        <f>O784*H784</f>
        <v>0</v>
      </c>
      <c r="Q784" s="255">
        <v>0.0014</v>
      </c>
      <c r="R784" s="255">
        <f>Q784*H784</f>
        <v>0.02821</v>
      </c>
      <c r="S784" s="255">
        <v>0</v>
      </c>
      <c r="T784" s="256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57" t="s">
        <v>467</v>
      </c>
      <c r="AT784" s="257" t="s">
        <v>659</v>
      </c>
      <c r="AU784" s="257" t="s">
        <v>95</v>
      </c>
      <c r="AY784" s="18" t="s">
        <v>169</v>
      </c>
      <c r="BE784" s="258">
        <f>IF(N784="základní",J784,0)</f>
        <v>0</v>
      </c>
      <c r="BF784" s="258">
        <f>IF(N784="snížená",J784,0)</f>
        <v>0</v>
      </c>
      <c r="BG784" s="258">
        <f>IF(N784="zákl. přenesená",J784,0)</f>
        <v>0</v>
      </c>
      <c r="BH784" s="258">
        <f>IF(N784="sníž. přenesená",J784,0)</f>
        <v>0</v>
      </c>
      <c r="BI784" s="258">
        <f>IF(N784="nulová",J784,0)</f>
        <v>0</v>
      </c>
      <c r="BJ784" s="18" t="s">
        <v>95</v>
      </c>
      <c r="BK784" s="258">
        <f>ROUND(I784*H784,2)</f>
        <v>0</v>
      </c>
      <c r="BL784" s="18" t="s">
        <v>359</v>
      </c>
      <c r="BM784" s="257" t="s">
        <v>917</v>
      </c>
    </row>
    <row r="785" spans="1:51" s="13" customFormat="1" ht="12">
      <c r="A785" s="13"/>
      <c r="B785" s="259"/>
      <c r="C785" s="260"/>
      <c r="D785" s="261" t="s">
        <v>179</v>
      </c>
      <c r="E785" s="262" t="s">
        <v>1</v>
      </c>
      <c r="F785" s="263" t="s">
        <v>180</v>
      </c>
      <c r="G785" s="260"/>
      <c r="H785" s="262" t="s">
        <v>1</v>
      </c>
      <c r="I785" s="264"/>
      <c r="J785" s="260"/>
      <c r="K785" s="260"/>
      <c r="L785" s="265"/>
      <c r="M785" s="266"/>
      <c r="N785" s="267"/>
      <c r="O785" s="267"/>
      <c r="P785" s="267"/>
      <c r="Q785" s="267"/>
      <c r="R785" s="267"/>
      <c r="S785" s="267"/>
      <c r="T785" s="268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69" t="s">
        <v>179</v>
      </c>
      <c r="AU785" s="269" t="s">
        <v>95</v>
      </c>
      <c r="AV785" s="13" t="s">
        <v>89</v>
      </c>
      <c r="AW785" s="13" t="s">
        <v>35</v>
      </c>
      <c r="AX785" s="13" t="s">
        <v>82</v>
      </c>
      <c r="AY785" s="269" t="s">
        <v>169</v>
      </c>
    </row>
    <row r="786" spans="1:51" s="13" customFormat="1" ht="12">
      <c r="A786" s="13"/>
      <c r="B786" s="259"/>
      <c r="C786" s="260"/>
      <c r="D786" s="261" t="s">
        <v>179</v>
      </c>
      <c r="E786" s="262" t="s">
        <v>1</v>
      </c>
      <c r="F786" s="263" t="s">
        <v>918</v>
      </c>
      <c r="G786" s="260"/>
      <c r="H786" s="262" t="s">
        <v>1</v>
      </c>
      <c r="I786" s="264"/>
      <c r="J786" s="260"/>
      <c r="K786" s="260"/>
      <c r="L786" s="265"/>
      <c r="M786" s="266"/>
      <c r="N786" s="267"/>
      <c r="O786" s="267"/>
      <c r="P786" s="267"/>
      <c r="Q786" s="267"/>
      <c r="R786" s="267"/>
      <c r="S786" s="267"/>
      <c r="T786" s="268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69" t="s">
        <v>179</v>
      </c>
      <c r="AU786" s="269" t="s">
        <v>95</v>
      </c>
      <c r="AV786" s="13" t="s">
        <v>89</v>
      </c>
      <c r="AW786" s="13" t="s">
        <v>35</v>
      </c>
      <c r="AX786" s="13" t="s">
        <v>82</v>
      </c>
      <c r="AY786" s="269" t="s">
        <v>169</v>
      </c>
    </row>
    <row r="787" spans="1:51" s="13" customFormat="1" ht="12">
      <c r="A787" s="13"/>
      <c r="B787" s="259"/>
      <c r="C787" s="260"/>
      <c r="D787" s="261" t="s">
        <v>179</v>
      </c>
      <c r="E787" s="262" t="s">
        <v>1</v>
      </c>
      <c r="F787" s="263" t="s">
        <v>743</v>
      </c>
      <c r="G787" s="260"/>
      <c r="H787" s="262" t="s">
        <v>1</v>
      </c>
      <c r="I787" s="264"/>
      <c r="J787" s="260"/>
      <c r="K787" s="260"/>
      <c r="L787" s="265"/>
      <c r="M787" s="266"/>
      <c r="N787" s="267"/>
      <c r="O787" s="267"/>
      <c r="P787" s="267"/>
      <c r="Q787" s="267"/>
      <c r="R787" s="267"/>
      <c r="S787" s="267"/>
      <c r="T787" s="268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69" t="s">
        <v>179</v>
      </c>
      <c r="AU787" s="269" t="s">
        <v>95</v>
      </c>
      <c r="AV787" s="13" t="s">
        <v>89</v>
      </c>
      <c r="AW787" s="13" t="s">
        <v>35</v>
      </c>
      <c r="AX787" s="13" t="s">
        <v>82</v>
      </c>
      <c r="AY787" s="269" t="s">
        <v>169</v>
      </c>
    </row>
    <row r="788" spans="1:51" s="13" customFormat="1" ht="12">
      <c r="A788" s="13"/>
      <c r="B788" s="259"/>
      <c r="C788" s="260"/>
      <c r="D788" s="261" t="s">
        <v>179</v>
      </c>
      <c r="E788" s="262" t="s">
        <v>1</v>
      </c>
      <c r="F788" s="263" t="s">
        <v>744</v>
      </c>
      <c r="G788" s="260"/>
      <c r="H788" s="262" t="s">
        <v>1</v>
      </c>
      <c r="I788" s="264"/>
      <c r="J788" s="260"/>
      <c r="K788" s="260"/>
      <c r="L788" s="265"/>
      <c r="M788" s="266"/>
      <c r="N788" s="267"/>
      <c r="O788" s="267"/>
      <c r="P788" s="267"/>
      <c r="Q788" s="267"/>
      <c r="R788" s="267"/>
      <c r="S788" s="267"/>
      <c r="T788" s="26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69" t="s">
        <v>179</v>
      </c>
      <c r="AU788" s="269" t="s">
        <v>95</v>
      </c>
      <c r="AV788" s="13" t="s">
        <v>89</v>
      </c>
      <c r="AW788" s="13" t="s">
        <v>35</v>
      </c>
      <c r="AX788" s="13" t="s">
        <v>82</v>
      </c>
      <c r="AY788" s="269" t="s">
        <v>169</v>
      </c>
    </row>
    <row r="789" spans="1:51" s="14" customFormat="1" ht="12">
      <c r="A789" s="14"/>
      <c r="B789" s="270"/>
      <c r="C789" s="271"/>
      <c r="D789" s="261" t="s">
        <v>179</v>
      </c>
      <c r="E789" s="272" t="s">
        <v>242</v>
      </c>
      <c r="F789" s="273" t="s">
        <v>919</v>
      </c>
      <c r="G789" s="271"/>
      <c r="H789" s="274">
        <v>20.15</v>
      </c>
      <c r="I789" s="275"/>
      <c r="J789" s="271"/>
      <c r="K789" s="271"/>
      <c r="L789" s="276"/>
      <c r="M789" s="277"/>
      <c r="N789" s="278"/>
      <c r="O789" s="278"/>
      <c r="P789" s="278"/>
      <c r="Q789" s="278"/>
      <c r="R789" s="278"/>
      <c r="S789" s="278"/>
      <c r="T789" s="279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80" t="s">
        <v>179</v>
      </c>
      <c r="AU789" s="280" t="s">
        <v>95</v>
      </c>
      <c r="AV789" s="14" t="s">
        <v>95</v>
      </c>
      <c r="AW789" s="14" t="s">
        <v>35</v>
      </c>
      <c r="AX789" s="14" t="s">
        <v>82</v>
      </c>
      <c r="AY789" s="280" t="s">
        <v>169</v>
      </c>
    </row>
    <row r="790" spans="1:51" s="15" customFormat="1" ht="12">
      <c r="A790" s="15"/>
      <c r="B790" s="281"/>
      <c r="C790" s="282"/>
      <c r="D790" s="261" t="s">
        <v>179</v>
      </c>
      <c r="E790" s="283" t="s">
        <v>1</v>
      </c>
      <c r="F790" s="284" t="s">
        <v>183</v>
      </c>
      <c r="G790" s="282"/>
      <c r="H790" s="285">
        <v>20.15</v>
      </c>
      <c r="I790" s="286"/>
      <c r="J790" s="282"/>
      <c r="K790" s="282"/>
      <c r="L790" s="287"/>
      <c r="M790" s="288"/>
      <c r="N790" s="289"/>
      <c r="O790" s="289"/>
      <c r="P790" s="289"/>
      <c r="Q790" s="289"/>
      <c r="R790" s="289"/>
      <c r="S790" s="289"/>
      <c r="T790" s="290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291" t="s">
        <v>179</v>
      </c>
      <c r="AU790" s="291" t="s">
        <v>95</v>
      </c>
      <c r="AV790" s="15" t="s">
        <v>177</v>
      </c>
      <c r="AW790" s="15" t="s">
        <v>35</v>
      </c>
      <c r="AX790" s="15" t="s">
        <v>89</v>
      </c>
      <c r="AY790" s="291" t="s">
        <v>169</v>
      </c>
    </row>
    <row r="791" spans="1:65" s="2" customFormat="1" ht="33" customHeight="1">
      <c r="A791" s="39"/>
      <c r="B791" s="40"/>
      <c r="C791" s="246" t="s">
        <v>920</v>
      </c>
      <c r="D791" s="246" t="s">
        <v>172</v>
      </c>
      <c r="E791" s="247" t="s">
        <v>921</v>
      </c>
      <c r="F791" s="248" t="s">
        <v>922</v>
      </c>
      <c r="G791" s="249" t="s">
        <v>337</v>
      </c>
      <c r="H791" s="250">
        <v>394.226</v>
      </c>
      <c r="I791" s="251"/>
      <c r="J791" s="252">
        <f>ROUND(I791*H791,2)</f>
        <v>0</v>
      </c>
      <c r="K791" s="248" t="s">
        <v>176</v>
      </c>
      <c r="L791" s="45"/>
      <c r="M791" s="253" t="s">
        <v>1</v>
      </c>
      <c r="N791" s="254" t="s">
        <v>48</v>
      </c>
      <c r="O791" s="92"/>
      <c r="P791" s="255">
        <f>O791*H791</f>
        <v>0</v>
      </c>
      <c r="Q791" s="255">
        <v>0</v>
      </c>
      <c r="R791" s="255">
        <f>Q791*H791</f>
        <v>0</v>
      </c>
      <c r="S791" s="255">
        <v>0</v>
      </c>
      <c r="T791" s="256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57" t="s">
        <v>359</v>
      </c>
      <c r="AT791" s="257" t="s">
        <v>172</v>
      </c>
      <c r="AU791" s="257" t="s">
        <v>95</v>
      </c>
      <c r="AY791" s="18" t="s">
        <v>169</v>
      </c>
      <c r="BE791" s="258">
        <f>IF(N791="základní",J791,0)</f>
        <v>0</v>
      </c>
      <c r="BF791" s="258">
        <f>IF(N791="snížená",J791,0)</f>
        <v>0</v>
      </c>
      <c r="BG791" s="258">
        <f>IF(N791="zákl. přenesená",J791,0)</f>
        <v>0</v>
      </c>
      <c r="BH791" s="258">
        <f>IF(N791="sníž. přenesená",J791,0)</f>
        <v>0</v>
      </c>
      <c r="BI791" s="258">
        <f>IF(N791="nulová",J791,0)</f>
        <v>0</v>
      </c>
      <c r="BJ791" s="18" t="s">
        <v>95</v>
      </c>
      <c r="BK791" s="258">
        <f>ROUND(I791*H791,2)</f>
        <v>0</v>
      </c>
      <c r="BL791" s="18" t="s">
        <v>359</v>
      </c>
      <c r="BM791" s="257" t="s">
        <v>923</v>
      </c>
    </row>
    <row r="792" spans="1:51" s="13" customFormat="1" ht="12">
      <c r="A792" s="13"/>
      <c r="B792" s="259"/>
      <c r="C792" s="260"/>
      <c r="D792" s="261" t="s">
        <v>179</v>
      </c>
      <c r="E792" s="262" t="s">
        <v>1</v>
      </c>
      <c r="F792" s="263" t="s">
        <v>180</v>
      </c>
      <c r="G792" s="260"/>
      <c r="H792" s="262" t="s">
        <v>1</v>
      </c>
      <c r="I792" s="264"/>
      <c r="J792" s="260"/>
      <c r="K792" s="260"/>
      <c r="L792" s="265"/>
      <c r="M792" s="266"/>
      <c r="N792" s="267"/>
      <c r="O792" s="267"/>
      <c r="P792" s="267"/>
      <c r="Q792" s="267"/>
      <c r="R792" s="267"/>
      <c r="S792" s="267"/>
      <c r="T792" s="268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69" t="s">
        <v>179</v>
      </c>
      <c r="AU792" s="269" t="s">
        <v>95</v>
      </c>
      <c r="AV792" s="13" t="s">
        <v>89</v>
      </c>
      <c r="AW792" s="13" t="s">
        <v>35</v>
      </c>
      <c r="AX792" s="13" t="s">
        <v>82</v>
      </c>
      <c r="AY792" s="269" t="s">
        <v>169</v>
      </c>
    </row>
    <row r="793" spans="1:51" s="13" customFormat="1" ht="12">
      <c r="A793" s="13"/>
      <c r="B793" s="259"/>
      <c r="C793" s="260"/>
      <c r="D793" s="261" t="s">
        <v>179</v>
      </c>
      <c r="E793" s="262" t="s">
        <v>1</v>
      </c>
      <c r="F793" s="263" t="s">
        <v>918</v>
      </c>
      <c r="G793" s="260"/>
      <c r="H793" s="262" t="s">
        <v>1</v>
      </c>
      <c r="I793" s="264"/>
      <c r="J793" s="260"/>
      <c r="K793" s="260"/>
      <c r="L793" s="265"/>
      <c r="M793" s="266"/>
      <c r="N793" s="267"/>
      <c r="O793" s="267"/>
      <c r="P793" s="267"/>
      <c r="Q793" s="267"/>
      <c r="R793" s="267"/>
      <c r="S793" s="267"/>
      <c r="T793" s="268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69" t="s">
        <v>179</v>
      </c>
      <c r="AU793" s="269" t="s">
        <v>95</v>
      </c>
      <c r="AV793" s="13" t="s">
        <v>89</v>
      </c>
      <c r="AW793" s="13" t="s">
        <v>35</v>
      </c>
      <c r="AX793" s="13" t="s">
        <v>82</v>
      </c>
      <c r="AY793" s="269" t="s">
        <v>169</v>
      </c>
    </row>
    <row r="794" spans="1:51" s="13" customFormat="1" ht="12">
      <c r="A794" s="13"/>
      <c r="B794" s="259"/>
      <c r="C794" s="260"/>
      <c r="D794" s="261" t="s">
        <v>179</v>
      </c>
      <c r="E794" s="262" t="s">
        <v>1</v>
      </c>
      <c r="F794" s="263" t="s">
        <v>746</v>
      </c>
      <c r="G794" s="260"/>
      <c r="H794" s="262" t="s">
        <v>1</v>
      </c>
      <c r="I794" s="264"/>
      <c r="J794" s="260"/>
      <c r="K794" s="260"/>
      <c r="L794" s="265"/>
      <c r="M794" s="266"/>
      <c r="N794" s="267"/>
      <c r="O794" s="267"/>
      <c r="P794" s="267"/>
      <c r="Q794" s="267"/>
      <c r="R794" s="267"/>
      <c r="S794" s="267"/>
      <c r="T794" s="268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9" t="s">
        <v>179</v>
      </c>
      <c r="AU794" s="269" t="s">
        <v>95</v>
      </c>
      <c r="AV794" s="13" t="s">
        <v>89</v>
      </c>
      <c r="AW794" s="13" t="s">
        <v>35</v>
      </c>
      <c r="AX794" s="13" t="s">
        <v>82</v>
      </c>
      <c r="AY794" s="269" t="s">
        <v>169</v>
      </c>
    </row>
    <row r="795" spans="1:51" s="13" customFormat="1" ht="12">
      <c r="A795" s="13"/>
      <c r="B795" s="259"/>
      <c r="C795" s="260"/>
      <c r="D795" s="261" t="s">
        <v>179</v>
      </c>
      <c r="E795" s="262" t="s">
        <v>1</v>
      </c>
      <c r="F795" s="263" t="s">
        <v>747</v>
      </c>
      <c r="G795" s="260"/>
      <c r="H795" s="262" t="s">
        <v>1</v>
      </c>
      <c r="I795" s="264"/>
      <c r="J795" s="260"/>
      <c r="K795" s="260"/>
      <c r="L795" s="265"/>
      <c r="M795" s="266"/>
      <c r="N795" s="267"/>
      <c r="O795" s="267"/>
      <c r="P795" s="267"/>
      <c r="Q795" s="267"/>
      <c r="R795" s="267"/>
      <c r="S795" s="267"/>
      <c r="T795" s="268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69" t="s">
        <v>179</v>
      </c>
      <c r="AU795" s="269" t="s">
        <v>95</v>
      </c>
      <c r="AV795" s="13" t="s">
        <v>89</v>
      </c>
      <c r="AW795" s="13" t="s">
        <v>35</v>
      </c>
      <c r="AX795" s="13" t="s">
        <v>82</v>
      </c>
      <c r="AY795" s="269" t="s">
        <v>169</v>
      </c>
    </row>
    <row r="796" spans="1:51" s="14" customFormat="1" ht="12">
      <c r="A796" s="14"/>
      <c r="B796" s="270"/>
      <c r="C796" s="271"/>
      <c r="D796" s="261" t="s">
        <v>179</v>
      </c>
      <c r="E796" s="272" t="s">
        <v>1</v>
      </c>
      <c r="F796" s="273" t="s">
        <v>748</v>
      </c>
      <c r="G796" s="271"/>
      <c r="H796" s="274">
        <v>143.673</v>
      </c>
      <c r="I796" s="275"/>
      <c r="J796" s="271"/>
      <c r="K796" s="271"/>
      <c r="L796" s="276"/>
      <c r="M796" s="277"/>
      <c r="N796" s="278"/>
      <c r="O796" s="278"/>
      <c r="P796" s="278"/>
      <c r="Q796" s="278"/>
      <c r="R796" s="278"/>
      <c r="S796" s="278"/>
      <c r="T796" s="279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80" t="s">
        <v>179</v>
      </c>
      <c r="AU796" s="280" t="s">
        <v>95</v>
      </c>
      <c r="AV796" s="14" t="s">
        <v>95</v>
      </c>
      <c r="AW796" s="14" t="s">
        <v>35</v>
      </c>
      <c r="AX796" s="14" t="s">
        <v>82</v>
      </c>
      <c r="AY796" s="280" t="s">
        <v>169</v>
      </c>
    </row>
    <row r="797" spans="1:51" s="13" customFormat="1" ht="12">
      <c r="A797" s="13"/>
      <c r="B797" s="259"/>
      <c r="C797" s="260"/>
      <c r="D797" s="261" t="s">
        <v>179</v>
      </c>
      <c r="E797" s="262" t="s">
        <v>1</v>
      </c>
      <c r="F797" s="263" t="s">
        <v>749</v>
      </c>
      <c r="G797" s="260"/>
      <c r="H797" s="262" t="s">
        <v>1</v>
      </c>
      <c r="I797" s="264"/>
      <c r="J797" s="260"/>
      <c r="K797" s="260"/>
      <c r="L797" s="265"/>
      <c r="M797" s="266"/>
      <c r="N797" s="267"/>
      <c r="O797" s="267"/>
      <c r="P797" s="267"/>
      <c r="Q797" s="267"/>
      <c r="R797" s="267"/>
      <c r="S797" s="267"/>
      <c r="T797" s="268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69" t="s">
        <v>179</v>
      </c>
      <c r="AU797" s="269" t="s">
        <v>95</v>
      </c>
      <c r="AV797" s="13" t="s">
        <v>89</v>
      </c>
      <c r="AW797" s="13" t="s">
        <v>35</v>
      </c>
      <c r="AX797" s="13" t="s">
        <v>82</v>
      </c>
      <c r="AY797" s="269" t="s">
        <v>169</v>
      </c>
    </row>
    <row r="798" spans="1:51" s="13" customFormat="1" ht="12">
      <c r="A798" s="13"/>
      <c r="B798" s="259"/>
      <c r="C798" s="260"/>
      <c r="D798" s="261" t="s">
        <v>179</v>
      </c>
      <c r="E798" s="262" t="s">
        <v>1</v>
      </c>
      <c r="F798" s="263" t="s">
        <v>750</v>
      </c>
      <c r="G798" s="260"/>
      <c r="H798" s="262" t="s">
        <v>1</v>
      </c>
      <c r="I798" s="264"/>
      <c r="J798" s="260"/>
      <c r="K798" s="260"/>
      <c r="L798" s="265"/>
      <c r="M798" s="266"/>
      <c r="N798" s="267"/>
      <c r="O798" s="267"/>
      <c r="P798" s="267"/>
      <c r="Q798" s="267"/>
      <c r="R798" s="267"/>
      <c r="S798" s="267"/>
      <c r="T798" s="268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69" t="s">
        <v>179</v>
      </c>
      <c r="AU798" s="269" t="s">
        <v>95</v>
      </c>
      <c r="AV798" s="13" t="s">
        <v>89</v>
      </c>
      <c r="AW798" s="13" t="s">
        <v>35</v>
      </c>
      <c r="AX798" s="13" t="s">
        <v>82</v>
      </c>
      <c r="AY798" s="269" t="s">
        <v>169</v>
      </c>
    </row>
    <row r="799" spans="1:51" s="14" customFormat="1" ht="12">
      <c r="A799" s="14"/>
      <c r="B799" s="270"/>
      <c r="C799" s="271"/>
      <c r="D799" s="261" t="s">
        <v>179</v>
      </c>
      <c r="E799" s="272" t="s">
        <v>1</v>
      </c>
      <c r="F799" s="273" t="s">
        <v>751</v>
      </c>
      <c r="G799" s="271"/>
      <c r="H799" s="274">
        <v>40.05</v>
      </c>
      <c r="I799" s="275"/>
      <c r="J799" s="271"/>
      <c r="K799" s="271"/>
      <c r="L799" s="276"/>
      <c r="M799" s="277"/>
      <c r="N799" s="278"/>
      <c r="O799" s="278"/>
      <c r="P799" s="278"/>
      <c r="Q799" s="278"/>
      <c r="R799" s="278"/>
      <c r="S799" s="278"/>
      <c r="T799" s="279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80" t="s">
        <v>179</v>
      </c>
      <c r="AU799" s="280" t="s">
        <v>95</v>
      </c>
      <c r="AV799" s="14" t="s">
        <v>95</v>
      </c>
      <c r="AW799" s="14" t="s">
        <v>35</v>
      </c>
      <c r="AX799" s="14" t="s">
        <v>82</v>
      </c>
      <c r="AY799" s="280" t="s">
        <v>169</v>
      </c>
    </row>
    <row r="800" spans="1:51" s="13" customFormat="1" ht="12">
      <c r="A800" s="13"/>
      <c r="B800" s="259"/>
      <c r="C800" s="260"/>
      <c r="D800" s="261" t="s">
        <v>179</v>
      </c>
      <c r="E800" s="262" t="s">
        <v>1</v>
      </c>
      <c r="F800" s="263" t="s">
        <v>752</v>
      </c>
      <c r="G800" s="260"/>
      <c r="H800" s="262" t="s">
        <v>1</v>
      </c>
      <c r="I800" s="264"/>
      <c r="J800" s="260"/>
      <c r="K800" s="260"/>
      <c r="L800" s="265"/>
      <c r="M800" s="266"/>
      <c r="N800" s="267"/>
      <c r="O800" s="267"/>
      <c r="P800" s="267"/>
      <c r="Q800" s="267"/>
      <c r="R800" s="267"/>
      <c r="S800" s="267"/>
      <c r="T800" s="268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9" t="s">
        <v>179</v>
      </c>
      <c r="AU800" s="269" t="s">
        <v>95</v>
      </c>
      <c r="AV800" s="13" t="s">
        <v>89</v>
      </c>
      <c r="AW800" s="13" t="s">
        <v>35</v>
      </c>
      <c r="AX800" s="13" t="s">
        <v>82</v>
      </c>
      <c r="AY800" s="269" t="s">
        <v>169</v>
      </c>
    </row>
    <row r="801" spans="1:51" s="13" customFormat="1" ht="12">
      <c r="A801" s="13"/>
      <c r="B801" s="259"/>
      <c r="C801" s="260"/>
      <c r="D801" s="261" t="s">
        <v>179</v>
      </c>
      <c r="E801" s="262" t="s">
        <v>1</v>
      </c>
      <c r="F801" s="263" t="s">
        <v>753</v>
      </c>
      <c r="G801" s="260"/>
      <c r="H801" s="262" t="s">
        <v>1</v>
      </c>
      <c r="I801" s="264"/>
      <c r="J801" s="260"/>
      <c r="K801" s="260"/>
      <c r="L801" s="265"/>
      <c r="M801" s="266"/>
      <c r="N801" s="267"/>
      <c r="O801" s="267"/>
      <c r="P801" s="267"/>
      <c r="Q801" s="267"/>
      <c r="R801" s="267"/>
      <c r="S801" s="267"/>
      <c r="T801" s="268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69" t="s">
        <v>179</v>
      </c>
      <c r="AU801" s="269" t="s">
        <v>95</v>
      </c>
      <c r="AV801" s="13" t="s">
        <v>89</v>
      </c>
      <c r="AW801" s="13" t="s">
        <v>35</v>
      </c>
      <c r="AX801" s="13" t="s">
        <v>82</v>
      </c>
      <c r="AY801" s="269" t="s">
        <v>169</v>
      </c>
    </row>
    <row r="802" spans="1:51" s="14" customFormat="1" ht="12">
      <c r="A802" s="14"/>
      <c r="B802" s="270"/>
      <c r="C802" s="271"/>
      <c r="D802" s="261" t="s">
        <v>179</v>
      </c>
      <c r="E802" s="272" t="s">
        <v>1</v>
      </c>
      <c r="F802" s="273" t="s">
        <v>754</v>
      </c>
      <c r="G802" s="271"/>
      <c r="H802" s="274">
        <v>15.853</v>
      </c>
      <c r="I802" s="275"/>
      <c r="J802" s="271"/>
      <c r="K802" s="271"/>
      <c r="L802" s="276"/>
      <c r="M802" s="277"/>
      <c r="N802" s="278"/>
      <c r="O802" s="278"/>
      <c r="P802" s="278"/>
      <c r="Q802" s="278"/>
      <c r="R802" s="278"/>
      <c r="S802" s="278"/>
      <c r="T802" s="279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80" t="s">
        <v>179</v>
      </c>
      <c r="AU802" s="280" t="s">
        <v>95</v>
      </c>
      <c r="AV802" s="14" t="s">
        <v>95</v>
      </c>
      <c r="AW802" s="14" t="s">
        <v>35</v>
      </c>
      <c r="AX802" s="14" t="s">
        <v>82</v>
      </c>
      <c r="AY802" s="280" t="s">
        <v>169</v>
      </c>
    </row>
    <row r="803" spans="1:51" s="13" customFormat="1" ht="12">
      <c r="A803" s="13"/>
      <c r="B803" s="259"/>
      <c r="C803" s="260"/>
      <c r="D803" s="261" t="s">
        <v>179</v>
      </c>
      <c r="E803" s="262" t="s">
        <v>1</v>
      </c>
      <c r="F803" s="263" t="s">
        <v>755</v>
      </c>
      <c r="G803" s="260"/>
      <c r="H803" s="262" t="s">
        <v>1</v>
      </c>
      <c r="I803" s="264"/>
      <c r="J803" s="260"/>
      <c r="K803" s="260"/>
      <c r="L803" s="265"/>
      <c r="M803" s="266"/>
      <c r="N803" s="267"/>
      <c r="O803" s="267"/>
      <c r="P803" s="267"/>
      <c r="Q803" s="267"/>
      <c r="R803" s="267"/>
      <c r="S803" s="267"/>
      <c r="T803" s="268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69" t="s">
        <v>179</v>
      </c>
      <c r="AU803" s="269" t="s">
        <v>95</v>
      </c>
      <c r="AV803" s="13" t="s">
        <v>89</v>
      </c>
      <c r="AW803" s="13" t="s">
        <v>35</v>
      </c>
      <c r="AX803" s="13" t="s">
        <v>82</v>
      </c>
      <c r="AY803" s="269" t="s">
        <v>169</v>
      </c>
    </row>
    <row r="804" spans="1:51" s="13" customFormat="1" ht="12">
      <c r="A804" s="13"/>
      <c r="B804" s="259"/>
      <c r="C804" s="260"/>
      <c r="D804" s="261" t="s">
        <v>179</v>
      </c>
      <c r="E804" s="262" t="s">
        <v>1</v>
      </c>
      <c r="F804" s="263" t="s">
        <v>756</v>
      </c>
      <c r="G804" s="260"/>
      <c r="H804" s="262" t="s">
        <v>1</v>
      </c>
      <c r="I804" s="264"/>
      <c r="J804" s="260"/>
      <c r="K804" s="260"/>
      <c r="L804" s="265"/>
      <c r="M804" s="266"/>
      <c r="N804" s="267"/>
      <c r="O804" s="267"/>
      <c r="P804" s="267"/>
      <c r="Q804" s="267"/>
      <c r="R804" s="267"/>
      <c r="S804" s="267"/>
      <c r="T804" s="268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69" t="s">
        <v>179</v>
      </c>
      <c r="AU804" s="269" t="s">
        <v>95</v>
      </c>
      <c r="AV804" s="13" t="s">
        <v>89</v>
      </c>
      <c r="AW804" s="13" t="s">
        <v>35</v>
      </c>
      <c r="AX804" s="13" t="s">
        <v>82</v>
      </c>
      <c r="AY804" s="269" t="s">
        <v>169</v>
      </c>
    </row>
    <row r="805" spans="1:51" s="14" customFormat="1" ht="12">
      <c r="A805" s="14"/>
      <c r="B805" s="270"/>
      <c r="C805" s="271"/>
      <c r="D805" s="261" t="s">
        <v>179</v>
      </c>
      <c r="E805" s="272" t="s">
        <v>1</v>
      </c>
      <c r="F805" s="273" t="s">
        <v>757</v>
      </c>
      <c r="G805" s="271"/>
      <c r="H805" s="274">
        <v>160.236</v>
      </c>
      <c r="I805" s="275"/>
      <c r="J805" s="271"/>
      <c r="K805" s="271"/>
      <c r="L805" s="276"/>
      <c r="M805" s="277"/>
      <c r="N805" s="278"/>
      <c r="O805" s="278"/>
      <c r="P805" s="278"/>
      <c r="Q805" s="278"/>
      <c r="R805" s="278"/>
      <c r="S805" s="278"/>
      <c r="T805" s="279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80" t="s">
        <v>179</v>
      </c>
      <c r="AU805" s="280" t="s">
        <v>95</v>
      </c>
      <c r="AV805" s="14" t="s">
        <v>95</v>
      </c>
      <c r="AW805" s="14" t="s">
        <v>35</v>
      </c>
      <c r="AX805" s="14" t="s">
        <v>82</v>
      </c>
      <c r="AY805" s="280" t="s">
        <v>169</v>
      </c>
    </row>
    <row r="806" spans="1:51" s="13" customFormat="1" ht="12">
      <c r="A806" s="13"/>
      <c r="B806" s="259"/>
      <c r="C806" s="260"/>
      <c r="D806" s="261" t="s">
        <v>179</v>
      </c>
      <c r="E806" s="262" t="s">
        <v>1</v>
      </c>
      <c r="F806" s="263" t="s">
        <v>758</v>
      </c>
      <c r="G806" s="260"/>
      <c r="H806" s="262" t="s">
        <v>1</v>
      </c>
      <c r="I806" s="264"/>
      <c r="J806" s="260"/>
      <c r="K806" s="260"/>
      <c r="L806" s="265"/>
      <c r="M806" s="266"/>
      <c r="N806" s="267"/>
      <c r="O806" s="267"/>
      <c r="P806" s="267"/>
      <c r="Q806" s="267"/>
      <c r="R806" s="267"/>
      <c r="S806" s="267"/>
      <c r="T806" s="268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69" t="s">
        <v>179</v>
      </c>
      <c r="AU806" s="269" t="s">
        <v>95</v>
      </c>
      <c r="AV806" s="13" t="s">
        <v>89</v>
      </c>
      <c r="AW806" s="13" t="s">
        <v>35</v>
      </c>
      <c r="AX806" s="13" t="s">
        <v>82</v>
      </c>
      <c r="AY806" s="269" t="s">
        <v>169</v>
      </c>
    </row>
    <row r="807" spans="1:51" s="13" customFormat="1" ht="12">
      <c r="A807" s="13"/>
      <c r="B807" s="259"/>
      <c r="C807" s="260"/>
      <c r="D807" s="261" t="s">
        <v>179</v>
      </c>
      <c r="E807" s="262" t="s">
        <v>1</v>
      </c>
      <c r="F807" s="263" t="s">
        <v>759</v>
      </c>
      <c r="G807" s="260"/>
      <c r="H807" s="262" t="s">
        <v>1</v>
      </c>
      <c r="I807" s="264"/>
      <c r="J807" s="260"/>
      <c r="K807" s="260"/>
      <c r="L807" s="265"/>
      <c r="M807" s="266"/>
      <c r="N807" s="267"/>
      <c r="O807" s="267"/>
      <c r="P807" s="267"/>
      <c r="Q807" s="267"/>
      <c r="R807" s="267"/>
      <c r="S807" s="267"/>
      <c r="T807" s="268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69" t="s">
        <v>179</v>
      </c>
      <c r="AU807" s="269" t="s">
        <v>95</v>
      </c>
      <c r="AV807" s="13" t="s">
        <v>89</v>
      </c>
      <c r="AW807" s="13" t="s">
        <v>35</v>
      </c>
      <c r="AX807" s="13" t="s">
        <v>82</v>
      </c>
      <c r="AY807" s="269" t="s">
        <v>169</v>
      </c>
    </row>
    <row r="808" spans="1:51" s="14" customFormat="1" ht="12">
      <c r="A808" s="14"/>
      <c r="B808" s="270"/>
      <c r="C808" s="271"/>
      <c r="D808" s="261" t="s">
        <v>179</v>
      </c>
      <c r="E808" s="272" t="s">
        <v>1</v>
      </c>
      <c r="F808" s="273" t="s">
        <v>760</v>
      </c>
      <c r="G808" s="271"/>
      <c r="H808" s="274">
        <v>34.414</v>
      </c>
      <c r="I808" s="275"/>
      <c r="J808" s="271"/>
      <c r="K808" s="271"/>
      <c r="L808" s="276"/>
      <c r="M808" s="277"/>
      <c r="N808" s="278"/>
      <c r="O808" s="278"/>
      <c r="P808" s="278"/>
      <c r="Q808" s="278"/>
      <c r="R808" s="278"/>
      <c r="S808" s="278"/>
      <c r="T808" s="279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80" t="s">
        <v>179</v>
      </c>
      <c r="AU808" s="280" t="s">
        <v>95</v>
      </c>
      <c r="AV808" s="14" t="s">
        <v>95</v>
      </c>
      <c r="AW808" s="14" t="s">
        <v>35</v>
      </c>
      <c r="AX808" s="14" t="s">
        <v>82</v>
      </c>
      <c r="AY808" s="280" t="s">
        <v>169</v>
      </c>
    </row>
    <row r="809" spans="1:51" s="15" customFormat="1" ht="12">
      <c r="A809" s="15"/>
      <c r="B809" s="281"/>
      <c r="C809" s="282"/>
      <c r="D809" s="261" t="s">
        <v>179</v>
      </c>
      <c r="E809" s="283" t="s">
        <v>1</v>
      </c>
      <c r="F809" s="284" t="s">
        <v>183</v>
      </c>
      <c r="G809" s="282"/>
      <c r="H809" s="285">
        <v>394.226</v>
      </c>
      <c r="I809" s="286"/>
      <c r="J809" s="282"/>
      <c r="K809" s="282"/>
      <c r="L809" s="287"/>
      <c r="M809" s="288"/>
      <c r="N809" s="289"/>
      <c r="O809" s="289"/>
      <c r="P809" s="289"/>
      <c r="Q809" s="289"/>
      <c r="R809" s="289"/>
      <c r="S809" s="289"/>
      <c r="T809" s="290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91" t="s">
        <v>179</v>
      </c>
      <c r="AU809" s="291" t="s">
        <v>95</v>
      </c>
      <c r="AV809" s="15" t="s">
        <v>177</v>
      </c>
      <c r="AW809" s="15" t="s">
        <v>35</v>
      </c>
      <c r="AX809" s="15" t="s">
        <v>89</v>
      </c>
      <c r="AY809" s="291" t="s">
        <v>169</v>
      </c>
    </row>
    <row r="810" spans="1:65" s="2" customFormat="1" ht="16.5" customHeight="1">
      <c r="A810" s="39"/>
      <c r="B810" s="40"/>
      <c r="C810" s="307" t="s">
        <v>924</v>
      </c>
      <c r="D810" s="307" t="s">
        <v>659</v>
      </c>
      <c r="E810" s="308" t="s">
        <v>925</v>
      </c>
      <c r="F810" s="309" t="s">
        <v>926</v>
      </c>
      <c r="G810" s="310" t="s">
        <v>337</v>
      </c>
      <c r="H810" s="311">
        <v>428.23</v>
      </c>
      <c r="I810" s="312"/>
      <c r="J810" s="313">
        <f>ROUND(I810*H810,2)</f>
        <v>0</v>
      </c>
      <c r="K810" s="309" t="s">
        <v>176</v>
      </c>
      <c r="L810" s="314"/>
      <c r="M810" s="315" t="s">
        <v>1</v>
      </c>
      <c r="N810" s="316" t="s">
        <v>48</v>
      </c>
      <c r="O810" s="92"/>
      <c r="P810" s="255">
        <f>O810*H810</f>
        <v>0</v>
      </c>
      <c r="Q810" s="255">
        <v>0.0004</v>
      </c>
      <c r="R810" s="255">
        <f>Q810*H810</f>
        <v>0.17129200000000003</v>
      </c>
      <c r="S810" s="255">
        <v>0</v>
      </c>
      <c r="T810" s="256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57" t="s">
        <v>467</v>
      </c>
      <c r="AT810" s="257" t="s">
        <v>659</v>
      </c>
      <c r="AU810" s="257" t="s">
        <v>95</v>
      </c>
      <c r="AY810" s="18" t="s">
        <v>169</v>
      </c>
      <c r="BE810" s="258">
        <f>IF(N810="základní",J810,0)</f>
        <v>0</v>
      </c>
      <c r="BF810" s="258">
        <f>IF(N810="snížená",J810,0)</f>
        <v>0</v>
      </c>
      <c r="BG810" s="258">
        <f>IF(N810="zákl. přenesená",J810,0)</f>
        <v>0</v>
      </c>
      <c r="BH810" s="258">
        <f>IF(N810="sníž. přenesená",J810,0)</f>
        <v>0</v>
      </c>
      <c r="BI810" s="258">
        <f>IF(N810="nulová",J810,0)</f>
        <v>0</v>
      </c>
      <c r="BJ810" s="18" t="s">
        <v>95</v>
      </c>
      <c r="BK810" s="258">
        <f>ROUND(I810*H810,2)</f>
        <v>0</v>
      </c>
      <c r="BL810" s="18" t="s">
        <v>359</v>
      </c>
      <c r="BM810" s="257" t="s">
        <v>927</v>
      </c>
    </row>
    <row r="811" spans="1:51" s="13" customFormat="1" ht="12">
      <c r="A811" s="13"/>
      <c r="B811" s="259"/>
      <c r="C811" s="260"/>
      <c r="D811" s="261" t="s">
        <v>179</v>
      </c>
      <c r="E811" s="262" t="s">
        <v>1</v>
      </c>
      <c r="F811" s="263" t="s">
        <v>180</v>
      </c>
      <c r="G811" s="260"/>
      <c r="H811" s="262" t="s">
        <v>1</v>
      </c>
      <c r="I811" s="264"/>
      <c r="J811" s="260"/>
      <c r="K811" s="260"/>
      <c r="L811" s="265"/>
      <c r="M811" s="266"/>
      <c r="N811" s="267"/>
      <c r="O811" s="267"/>
      <c r="P811" s="267"/>
      <c r="Q811" s="267"/>
      <c r="R811" s="267"/>
      <c r="S811" s="267"/>
      <c r="T811" s="268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69" t="s">
        <v>179</v>
      </c>
      <c r="AU811" s="269" t="s">
        <v>95</v>
      </c>
      <c r="AV811" s="13" t="s">
        <v>89</v>
      </c>
      <c r="AW811" s="13" t="s">
        <v>35</v>
      </c>
      <c r="AX811" s="13" t="s">
        <v>82</v>
      </c>
      <c r="AY811" s="269" t="s">
        <v>169</v>
      </c>
    </row>
    <row r="812" spans="1:51" s="13" customFormat="1" ht="12">
      <c r="A812" s="13"/>
      <c r="B812" s="259"/>
      <c r="C812" s="260"/>
      <c r="D812" s="261" t="s">
        <v>179</v>
      </c>
      <c r="E812" s="262" t="s">
        <v>1</v>
      </c>
      <c r="F812" s="263" t="s">
        <v>918</v>
      </c>
      <c r="G812" s="260"/>
      <c r="H812" s="262" t="s">
        <v>1</v>
      </c>
      <c r="I812" s="264"/>
      <c r="J812" s="260"/>
      <c r="K812" s="260"/>
      <c r="L812" s="265"/>
      <c r="M812" s="266"/>
      <c r="N812" s="267"/>
      <c r="O812" s="267"/>
      <c r="P812" s="267"/>
      <c r="Q812" s="267"/>
      <c r="R812" s="267"/>
      <c r="S812" s="267"/>
      <c r="T812" s="268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69" t="s">
        <v>179</v>
      </c>
      <c r="AU812" s="269" t="s">
        <v>95</v>
      </c>
      <c r="AV812" s="13" t="s">
        <v>89</v>
      </c>
      <c r="AW812" s="13" t="s">
        <v>35</v>
      </c>
      <c r="AX812" s="13" t="s">
        <v>82</v>
      </c>
      <c r="AY812" s="269" t="s">
        <v>169</v>
      </c>
    </row>
    <row r="813" spans="1:51" s="13" customFormat="1" ht="12">
      <c r="A813" s="13"/>
      <c r="B813" s="259"/>
      <c r="C813" s="260"/>
      <c r="D813" s="261" t="s">
        <v>179</v>
      </c>
      <c r="E813" s="262" t="s">
        <v>1</v>
      </c>
      <c r="F813" s="263" t="s">
        <v>755</v>
      </c>
      <c r="G813" s="260"/>
      <c r="H813" s="262" t="s">
        <v>1</v>
      </c>
      <c r="I813" s="264"/>
      <c r="J813" s="260"/>
      <c r="K813" s="260"/>
      <c r="L813" s="265"/>
      <c r="M813" s="266"/>
      <c r="N813" s="267"/>
      <c r="O813" s="267"/>
      <c r="P813" s="267"/>
      <c r="Q813" s="267"/>
      <c r="R813" s="267"/>
      <c r="S813" s="267"/>
      <c r="T813" s="268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69" t="s">
        <v>179</v>
      </c>
      <c r="AU813" s="269" t="s">
        <v>95</v>
      </c>
      <c r="AV813" s="13" t="s">
        <v>89</v>
      </c>
      <c r="AW813" s="13" t="s">
        <v>35</v>
      </c>
      <c r="AX813" s="13" t="s">
        <v>82</v>
      </c>
      <c r="AY813" s="269" t="s">
        <v>169</v>
      </c>
    </row>
    <row r="814" spans="1:51" s="13" customFormat="1" ht="12">
      <c r="A814" s="13"/>
      <c r="B814" s="259"/>
      <c r="C814" s="260"/>
      <c r="D814" s="261" t="s">
        <v>179</v>
      </c>
      <c r="E814" s="262" t="s">
        <v>1</v>
      </c>
      <c r="F814" s="263" t="s">
        <v>756</v>
      </c>
      <c r="G814" s="260"/>
      <c r="H814" s="262" t="s">
        <v>1</v>
      </c>
      <c r="I814" s="264"/>
      <c r="J814" s="260"/>
      <c r="K814" s="260"/>
      <c r="L814" s="265"/>
      <c r="M814" s="266"/>
      <c r="N814" s="267"/>
      <c r="O814" s="267"/>
      <c r="P814" s="267"/>
      <c r="Q814" s="267"/>
      <c r="R814" s="267"/>
      <c r="S814" s="267"/>
      <c r="T814" s="268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69" t="s">
        <v>179</v>
      </c>
      <c r="AU814" s="269" t="s">
        <v>95</v>
      </c>
      <c r="AV814" s="13" t="s">
        <v>89</v>
      </c>
      <c r="AW814" s="13" t="s">
        <v>35</v>
      </c>
      <c r="AX814" s="13" t="s">
        <v>82</v>
      </c>
      <c r="AY814" s="269" t="s">
        <v>169</v>
      </c>
    </row>
    <row r="815" spans="1:51" s="14" customFormat="1" ht="12">
      <c r="A815" s="14"/>
      <c r="B815" s="270"/>
      <c r="C815" s="271"/>
      <c r="D815" s="261" t="s">
        <v>179</v>
      </c>
      <c r="E815" s="272" t="s">
        <v>1</v>
      </c>
      <c r="F815" s="273" t="s">
        <v>928</v>
      </c>
      <c r="G815" s="271"/>
      <c r="H815" s="274">
        <v>320.472</v>
      </c>
      <c r="I815" s="275"/>
      <c r="J815" s="271"/>
      <c r="K815" s="271"/>
      <c r="L815" s="276"/>
      <c r="M815" s="277"/>
      <c r="N815" s="278"/>
      <c r="O815" s="278"/>
      <c r="P815" s="278"/>
      <c r="Q815" s="278"/>
      <c r="R815" s="278"/>
      <c r="S815" s="278"/>
      <c r="T815" s="279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80" t="s">
        <v>179</v>
      </c>
      <c r="AU815" s="280" t="s">
        <v>95</v>
      </c>
      <c r="AV815" s="14" t="s">
        <v>95</v>
      </c>
      <c r="AW815" s="14" t="s">
        <v>35</v>
      </c>
      <c r="AX815" s="14" t="s">
        <v>82</v>
      </c>
      <c r="AY815" s="280" t="s">
        <v>169</v>
      </c>
    </row>
    <row r="816" spans="1:51" s="13" customFormat="1" ht="12">
      <c r="A816" s="13"/>
      <c r="B816" s="259"/>
      <c r="C816" s="260"/>
      <c r="D816" s="261" t="s">
        <v>179</v>
      </c>
      <c r="E816" s="262" t="s">
        <v>1</v>
      </c>
      <c r="F816" s="263" t="s">
        <v>758</v>
      </c>
      <c r="G816" s="260"/>
      <c r="H816" s="262" t="s">
        <v>1</v>
      </c>
      <c r="I816" s="264"/>
      <c r="J816" s="260"/>
      <c r="K816" s="260"/>
      <c r="L816" s="265"/>
      <c r="M816" s="266"/>
      <c r="N816" s="267"/>
      <c r="O816" s="267"/>
      <c r="P816" s="267"/>
      <c r="Q816" s="267"/>
      <c r="R816" s="267"/>
      <c r="S816" s="267"/>
      <c r="T816" s="268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69" t="s">
        <v>179</v>
      </c>
      <c r="AU816" s="269" t="s">
        <v>95</v>
      </c>
      <c r="AV816" s="13" t="s">
        <v>89</v>
      </c>
      <c r="AW816" s="13" t="s">
        <v>35</v>
      </c>
      <c r="AX816" s="13" t="s">
        <v>82</v>
      </c>
      <c r="AY816" s="269" t="s">
        <v>169</v>
      </c>
    </row>
    <row r="817" spans="1:51" s="13" customFormat="1" ht="12">
      <c r="A817" s="13"/>
      <c r="B817" s="259"/>
      <c r="C817" s="260"/>
      <c r="D817" s="261" t="s">
        <v>179</v>
      </c>
      <c r="E817" s="262" t="s">
        <v>1</v>
      </c>
      <c r="F817" s="263" t="s">
        <v>759</v>
      </c>
      <c r="G817" s="260"/>
      <c r="H817" s="262" t="s">
        <v>1</v>
      </c>
      <c r="I817" s="264"/>
      <c r="J817" s="260"/>
      <c r="K817" s="260"/>
      <c r="L817" s="265"/>
      <c r="M817" s="266"/>
      <c r="N817" s="267"/>
      <c r="O817" s="267"/>
      <c r="P817" s="267"/>
      <c r="Q817" s="267"/>
      <c r="R817" s="267"/>
      <c r="S817" s="267"/>
      <c r="T817" s="268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9" t="s">
        <v>179</v>
      </c>
      <c r="AU817" s="269" t="s">
        <v>95</v>
      </c>
      <c r="AV817" s="13" t="s">
        <v>89</v>
      </c>
      <c r="AW817" s="13" t="s">
        <v>35</v>
      </c>
      <c r="AX817" s="13" t="s">
        <v>82</v>
      </c>
      <c r="AY817" s="269" t="s">
        <v>169</v>
      </c>
    </row>
    <row r="818" spans="1:51" s="14" customFormat="1" ht="12">
      <c r="A818" s="14"/>
      <c r="B818" s="270"/>
      <c r="C818" s="271"/>
      <c r="D818" s="261" t="s">
        <v>179</v>
      </c>
      <c r="E818" s="272" t="s">
        <v>1</v>
      </c>
      <c r="F818" s="273" t="s">
        <v>929</v>
      </c>
      <c r="G818" s="271"/>
      <c r="H818" s="274">
        <v>68.828</v>
      </c>
      <c r="I818" s="275"/>
      <c r="J818" s="271"/>
      <c r="K818" s="271"/>
      <c r="L818" s="276"/>
      <c r="M818" s="277"/>
      <c r="N818" s="278"/>
      <c r="O818" s="278"/>
      <c r="P818" s="278"/>
      <c r="Q818" s="278"/>
      <c r="R818" s="278"/>
      <c r="S818" s="278"/>
      <c r="T818" s="279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80" t="s">
        <v>179</v>
      </c>
      <c r="AU818" s="280" t="s">
        <v>95</v>
      </c>
      <c r="AV818" s="14" t="s">
        <v>95</v>
      </c>
      <c r="AW818" s="14" t="s">
        <v>35</v>
      </c>
      <c r="AX818" s="14" t="s">
        <v>82</v>
      </c>
      <c r="AY818" s="280" t="s">
        <v>169</v>
      </c>
    </row>
    <row r="819" spans="1:51" s="15" customFormat="1" ht="12">
      <c r="A819" s="15"/>
      <c r="B819" s="281"/>
      <c r="C819" s="282"/>
      <c r="D819" s="261" t="s">
        <v>179</v>
      </c>
      <c r="E819" s="283" t="s">
        <v>1</v>
      </c>
      <c r="F819" s="284" t="s">
        <v>183</v>
      </c>
      <c r="G819" s="282"/>
      <c r="H819" s="285">
        <v>389.3</v>
      </c>
      <c r="I819" s="286"/>
      <c r="J819" s="282"/>
      <c r="K819" s="282"/>
      <c r="L819" s="287"/>
      <c r="M819" s="288"/>
      <c r="N819" s="289"/>
      <c r="O819" s="289"/>
      <c r="P819" s="289"/>
      <c r="Q819" s="289"/>
      <c r="R819" s="289"/>
      <c r="S819" s="289"/>
      <c r="T819" s="290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91" t="s">
        <v>179</v>
      </c>
      <c r="AU819" s="291" t="s">
        <v>95</v>
      </c>
      <c r="AV819" s="15" t="s">
        <v>177</v>
      </c>
      <c r="AW819" s="15" t="s">
        <v>35</v>
      </c>
      <c r="AX819" s="15" t="s">
        <v>89</v>
      </c>
      <c r="AY819" s="291" t="s">
        <v>169</v>
      </c>
    </row>
    <row r="820" spans="1:51" s="14" customFormat="1" ht="12">
      <c r="A820" s="14"/>
      <c r="B820" s="270"/>
      <c r="C820" s="271"/>
      <c r="D820" s="261" t="s">
        <v>179</v>
      </c>
      <c r="E820" s="271"/>
      <c r="F820" s="273" t="s">
        <v>930</v>
      </c>
      <c r="G820" s="271"/>
      <c r="H820" s="274">
        <v>428.23</v>
      </c>
      <c r="I820" s="275"/>
      <c r="J820" s="271"/>
      <c r="K820" s="271"/>
      <c r="L820" s="276"/>
      <c r="M820" s="277"/>
      <c r="N820" s="278"/>
      <c r="O820" s="278"/>
      <c r="P820" s="278"/>
      <c r="Q820" s="278"/>
      <c r="R820" s="278"/>
      <c r="S820" s="278"/>
      <c r="T820" s="279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80" t="s">
        <v>179</v>
      </c>
      <c r="AU820" s="280" t="s">
        <v>95</v>
      </c>
      <c r="AV820" s="14" t="s">
        <v>95</v>
      </c>
      <c r="AW820" s="14" t="s">
        <v>4</v>
      </c>
      <c r="AX820" s="14" t="s">
        <v>89</v>
      </c>
      <c r="AY820" s="280" t="s">
        <v>169</v>
      </c>
    </row>
    <row r="821" spans="1:65" s="2" customFormat="1" ht="21.75" customHeight="1">
      <c r="A821" s="39"/>
      <c r="B821" s="40"/>
      <c r="C821" s="307" t="s">
        <v>931</v>
      </c>
      <c r="D821" s="307" t="s">
        <v>659</v>
      </c>
      <c r="E821" s="308" t="s">
        <v>932</v>
      </c>
      <c r="F821" s="309" t="s">
        <v>933</v>
      </c>
      <c r="G821" s="310" t="s">
        <v>337</v>
      </c>
      <c r="H821" s="311">
        <v>219.534</v>
      </c>
      <c r="I821" s="312"/>
      <c r="J821" s="313">
        <f>ROUND(I821*H821,2)</f>
        <v>0</v>
      </c>
      <c r="K821" s="309" t="s">
        <v>176</v>
      </c>
      <c r="L821" s="314"/>
      <c r="M821" s="315" t="s">
        <v>1</v>
      </c>
      <c r="N821" s="316" t="s">
        <v>48</v>
      </c>
      <c r="O821" s="92"/>
      <c r="P821" s="255">
        <f>O821*H821</f>
        <v>0</v>
      </c>
      <c r="Q821" s="255">
        <v>0.0012</v>
      </c>
      <c r="R821" s="255">
        <f>Q821*H821</f>
        <v>0.2634408</v>
      </c>
      <c r="S821" s="255">
        <v>0</v>
      </c>
      <c r="T821" s="256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57" t="s">
        <v>467</v>
      </c>
      <c r="AT821" s="257" t="s">
        <v>659</v>
      </c>
      <c r="AU821" s="257" t="s">
        <v>95</v>
      </c>
      <c r="AY821" s="18" t="s">
        <v>169</v>
      </c>
      <c r="BE821" s="258">
        <f>IF(N821="základní",J821,0)</f>
        <v>0</v>
      </c>
      <c r="BF821" s="258">
        <f>IF(N821="snížená",J821,0)</f>
        <v>0</v>
      </c>
      <c r="BG821" s="258">
        <f>IF(N821="zákl. přenesená",J821,0)</f>
        <v>0</v>
      </c>
      <c r="BH821" s="258">
        <f>IF(N821="sníž. přenesená",J821,0)</f>
        <v>0</v>
      </c>
      <c r="BI821" s="258">
        <f>IF(N821="nulová",J821,0)</f>
        <v>0</v>
      </c>
      <c r="BJ821" s="18" t="s">
        <v>95</v>
      </c>
      <c r="BK821" s="258">
        <f>ROUND(I821*H821,2)</f>
        <v>0</v>
      </c>
      <c r="BL821" s="18" t="s">
        <v>359</v>
      </c>
      <c r="BM821" s="257" t="s">
        <v>934</v>
      </c>
    </row>
    <row r="822" spans="1:51" s="13" customFormat="1" ht="12">
      <c r="A822" s="13"/>
      <c r="B822" s="259"/>
      <c r="C822" s="260"/>
      <c r="D822" s="261" t="s">
        <v>179</v>
      </c>
      <c r="E822" s="262" t="s">
        <v>1</v>
      </c>
      <c r="F822" s="263" t="s">
        <v>180</v>
      </c>
      <c r="G822" s="260"/>
      <c r="H822" s="262" t="s">
        <v>1</v>
      </c>
      <c r="I822" s="264"/>
      <c r="J822" s="260"/>
      <c r="K822" s="260"/>
      <c r="L822" s="265"/>
      <c r="M822" s="266"/>
      <c r="N822" s="267"/>
      <c r="O822" s="267"/>
      <c r="P822" s="267"/>
      <c r="Q822" s="267"/>
      <c r="R822" s="267"/>
      <c r="S822" s="267"/>
      <c r="T822" s="268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69" t="s">
        <v>179</v>
      </c>
      <c r="AU822" s="269" t="s">
        <v>95</v>
      </c>
      <c r="AV822" s="13" t="s">
        <v>89</v>
      </c>
      <c r="AW822" s="13" t="s">
        <v>35</v>
      </c>
      <c r="AX822" s="13" t="s">
        <v>82</v>
      </c>
      <c r="AY822" s="269" t="s">
        <v>169</v>
      </c>
    </row>
    <row r="823" spans="1:51" s="13" customFormat="1" ht="12">
      <c r="A823" s="13"/>
      <c r="B823" s="259"/>
      <c r="C823" s="260"/>
      <c r="D823" s="261" t="s">
        <v>179</v>
      </c>
      <c r="E823" s="262" t="s">
        <v>1</v>
      </c>
      <c r="F823" s="263" t="s">
        <v>918</v>
      </c>
      <c r="G823" s="260"/>
      <c r="H823" s="262" t="s">
        <v>1</v>
      </c>
      <c r="I823" s="264"/>
      <c r="J823" s="260"/>
      <c r="K823" s="260"/>
      <c r="L823" s="265"/>
      <c r="M823" s="266"/>
      <c r="N823" s="267"/>
      <c r="O823" s="267"/>
      <c r="P823" s="267"/>
      <c r="Q823" s="267"/>
      <c r="R823" s="267"/>
      <c r="S823" s="267"/>
      <c r="T823" s="268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69" t="s">
        <v>179</v>
      </c>
      <c r="AU823" s="269" t="s">
        <v>95</v>
      </c>
      <c r="AV823" s="13" t="s">
        <v>89</v>
      </c>
      <c r="AW823" s="13" t="s">
        <v>35</v>
      </c>
      <c r="AX823" s="13" t="s">
        <v>82</v>
      </c>
      <c r="AY823" s="269" t="s">
        <v>169</v>
      </c>
    </row>
    <row r="824" spans="1:51" s="13" customFormat="1" ht="12">
      <c r="A824" s="13"/>
      <c r="B824" s="259"/>
      <c r="C824" s="260"/>
      <c r="D824" s="261" t="s">
        <v>179</v>
      </c>
      <c r="E824" s="262" t="s">
        <v>1</v>
      </c>
      <c r="F824" s="263" t="s">
        <v>746</v>
      </c>
      <c r="G824" s="260"/>
      <c r="H824" s="262" t="s">
        <v>1</v>
      </c>
      <c r="I824" s="264"/>
      <c r="J824" s="260"/>
      <c r="K824" s="260"/>
      <c r="L824" s="265"/>
      <c r="M824" s="266"/>
      <c r="N824" s="267"/>
      <c r="O824" s="267"/>
      <c r="P824" s="267"/>
      <c r="Q824" s="267"/>
      <c r="R824" s="267"/>
      <c r="S824" s="267"/>
      <c r="T824" s="268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69" t="s">
        <v>179</v>
      </c>
      <c r="AU824" s="269" t="s">
        <v>95</v>
      </c>
      <c r="AV824" s="13" t="s">
        <v>89</v>
      </c>
      <c r="AW824" s="13" t="s">
        <v>35</v>
      </c>
      <c r="AX824" s="13" t="s">
        <v>82</v>
      </c>
      <c r="AY824" s="269" t="s">
        <v>169</v>
      </c>
    </row>
    <row r="825" spans="1:51" s="13" customFormat="1" ht="12">
      <c r="A825" s="13"/>
      <c r="B825" s="259"/>
      <c r="C825" s="260"/>
      <c r="D825" s="261" t="s">
        <v>179</v>
      </c>
      <c r="E825" s="262" t="s">
        <v>1</v>
      </c>
      <c r="F825" s="263" t="s">
        <v>747</v>
      </c>
      <c r="G825" s="260"/>
      <c r="H825" s="262" t="s">
        <v>1</v>
      </c>
      <c r="I825" s="264"/>
      <c r="J825" s="260"/>
      <c r="K825" s="260"/>
      <c r="L825" s="265"/>
      <c r="M825" s="266"/>
      <c r="N825" s="267"/>
      <c r="O825" s="267"/>
      <c r="P825" s="267"/>
      <c r="Q825" s="267"/>
      <c r="R825" s="267"/>
      <c r="S825" s="267"/>
      <c r="T825" s="268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69" t="s">
        <v>179</v>
      </c>
      <c r="AU825" s="269" t="s">
        <v>95</v>
      </c>
      <c r="AV825" s="13" t="s">
        <v>89</v>
      </c>
      <c r="AW825" s="13" t="s">
        <v>35</v>
      </c>
      <c r="AX825" s="13" t="s">
        <v>82</v>
      </c>
      <c r="AY825" s="269" t="s">
        <v>169</v>
      </c>
    </row>
    <row r="826" spans="1:51" s="14" customFormat="1" ht="12">
      <c r="A826" s="14"/>
      <c r="B826" s="270"/>
      <c r="C826" s="271"/>
      <c r="D826" s="261" t="s">
        <v>179</v>
      </c>
      <c r="E826" s="272" t="s">
        <v>1</v>
      </c>
      <c r="F826" s="273" t="s">
        <v>748</v>
      </c>
      <c r="G826" s="271"/>
      <c r="H826" s="274">
        <v>143.673</v>
      </c>
      <c r="I826" s="275"/>
      <c r="J826" s="271"/>
      <c r="K826" s="271"/>
      <c r="L826" s="276"/>
      <c r="M826" s="277"/>
      <c r="N826" s="278"/>
      <c r="O826" s="278"/>
      <c r="P826" s="278"/>
      <c r="Q826" s="278"/>
      <c r="R826" s="278"/>
      <c r="S826" s="278"/>
      <c r="T826" s="279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80" t="s">
        <v>179</v>
      </c>
      <c r="AU826" s="280" t="s">
        <v>95</v>
      </c>
      <c r="AV826" s="14" t="s">
        <v>95</v>
      </c>
      <c r="AW826" s="14" t="s">
        <v>35</v>
      </c>
      <c r="AX826" s="14" t="s">
        <v>82</v>
      </c>
      <c r="AY826" s="280" t="s">
        <v>169</v>
      </c>
    </row>
    <row r="827" spans="1:51" s="13" customFormat="1" ht="12">
      <c r="A827" s="13"/>
      <c r="B827" s="259"/>
      <c r="C827" s="260"/>
      <c r="D827" s="261" t="s">
        <v>179</v>
      </c>
      <c r="E827" s="262" t="s">
        <v>1</v>
      </c>
      <c r="F827" s="263" t="s">
        <v>749</v>
      </c>
      <c r="G827" s="260"/>
      <c r="H827" s="262" t="s">
        <v>1</v>
      </c>
      <c r="I827" s="264"/>
      <c r="J827" s="260"/>
      <c r="K827" s="260"/>
      <c r="L827" s="265"/>
      <c r="M827" s="266"/>
      <c r="N827" s="267"/>
      <c r="O827" s="267"/>
      <c r="P827" s="267"/>
      <c r="Q827" s="267"/>
      <c r="R827" s="267"/>
      <c r="S827" s="267"/>
      <c r="T827" s="268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69" t="s">
        <v>179</v>
      </c>
      <c r="AU827" s="269" t="s">
        <v>95</v>
      </c>
      <c r="AV827" s="13" t="s">
        <v>89</v>
      </c>
      <c r="AW827" s="13" t="s">
        <v>35</v>
      </c>
      <c r="AX827" s="13" t="s">
        <v>82</v>
      </c>
      <c r="AY827" s="269" t="s">
        <v>169</v>
      </c>
    </row>
    <row r="828" spans="1:51" s="13" customFormat="1" ht="12">
      <c r="A828" s="13"/>
      <c r="B828" s="259"/>
      <c r="C828" s="260"/>
      <c r="D828" s="261" t="s">
        <v>179</v>
      </c>
      <c r="E828" s="262" t="s">
        <v>1</v>
      </c>
      <c r="F828" s="263" t="s">
        <v>750</v>
      </c>
      <c r="G828" s="260"/>
      <c r="H828" s="262" t="s">
        <v>1</v>
      </c>
      <c r="I828" s="264"/>
      <c r="J828" s="260"/>
      <c r="K828" s="260"/>
      <c r="L828" s="265"/>
      <c r="M828" s="266"/>
      <c r="N828" s="267"/>
      <c r="O828" s="267"/>
      <c r="P828" s="267"/>
      <c r="Q828" s="267"/>
      <c r="R828" s="267"/>
      <c r="S828" s="267"/>
      <c r="T828" s="268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69" t="s">
        <v>179</v>
      </c>
      <c r="AU828" s="269" t="s">
        <v>95</v>
      </c>
      <c r="AV828" s="13" t="s">
        <v>89</v>
      </c>
      <c r="AW828" s="13" t="s">
        <v>35</v>
      </c>
      <c r="AX828" s="13" t="s">
        <v>82</v>
      </c>
      <c r="AY828" s="269" t="s">
        <v>169</v>
      </c>
    </row>
    <row r="829" spans="1:51" s="14" customFormat="1" ht="12">
      <c r="A829" s="14"/>
      <c r="B829" s="270"/>
      <c r="C829" s="271"/>
      <c r="D829" s="261" t="s">
        <v>179</v>
      </c>
      <c r="E829" s="272" t="s">
        <v>1</v>
      </c>
      <c r="F829" s="273" t="s">
        <v>751</v>
      </c>
      <c r="G829" s="271"/>
      <c r="H829" s="274">
        <v>40.05</v>
      </c>
      <c r="I829" s="275"/>
      <c r="J829" s="271"/>
      <c r="K829" s="271"/>
      <c r="L829" s="276"/>
      <c r="M829" s="277"/>
      <c r="N829" s="278"/>
      <c r="O829" s="278"/>
      <c r="P829" s="278"/>
      <c r="Q829" s="278"/>
      <c r="R829" s="278"/>
      <c r="S829" s="278"/>
      <c r="T829" s="279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80" t="s">
        <v>179</v>
      </c>
      <c r="AU829" s="280" t="s">
        <v>95</v>
      </c>
      <c r="AV829" s="14" t="s">
        <v>95</v>
      </c>
      <c r="AW829" s="14" t="s">
        <v>35</v>
      </c>
      <c r="AX829" s="14" t="s">
        <v>82</v>
      </c>
      <c r="AY829" s="280" t="s">
        <v>169</v>
      </c>
    </row>
    <row r="830" spans="1:51" s="13" customFormat="1" ht="12">
      <c r="A830" s="13"/>
      <c r="B830" s="259"/>
      <c r="C830" s="260"/>
      <c r="D830" s="261" t="s">
        <v>179</v>
      </c>
      <c r="E830" s="262" t="s">
        <v>1</v>
      </c>
      <c r="F830" s="263" t="s">
        <v>752</v>
      </c>
      <c r="G830" s="260"/>
      <c r="H830" s="262" t="s">
        <v>1</v>
      </c>
      <c r="I830" s="264"/>
      <c r="J830" s="260"/>
      <c r="K830" s="260"/>
      <c r="L830" s="265"/>
      <c r="M830" s="266"/>
      <c r="N830" s="267"/>
      <c r="O830" s="267"/>
      <c r="P830" s="267"/>
      <c r="Q830" s="267"/>
      <c r="R830" s="267"/>
      <c r="S830" s="267"/>
      <c r="T830" s="268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69" t="s">
        <v>179</v>
      </c>
      <c r="AU830" s="269" t="s">
        <v>95</v>
      </c>
      <c r="AV830" s="13" t="s">
        <v>89</v>
      </c>
      <c r="AW830" s="13" t="s">
        <v>35</v>
      </c>
      <c r="AX830" s="13" t="s">
        <v>82</v>
      </c>
      <c r="AY830" s="269" t="s">
        <v>169</v>
      </c>
    </row>
    <row r="831" spans="1:51" s="13" customFormat="1" ht="12">
      <c r="A831" s="13"/>
      <c r="B831" s="259"/>
      <c r="C831" s="260"/>
      <c r="D831" s="261" t="s">
        <v>179</v>
      </c>
      <c r="E831" s="262" t="s">
        <v>1</v>
      </c>
      <c r="F831" s="263" t="s">
        <v>753</v>
      </c>
      <c r="G831" s="260"/>
      <c r="H831" s="262" t="s">
        <v>1</v>
      </c>
      <c r="I831" s="264"/>
      <c r="J831" s="260"/>
      <c r="K831" s="260"/>
      <c r="L831" s="265"/>
      <c r="M831" s="266"/>
      <c r="N831" s="267"/>
      <c r="O831" s="267"/>
      <c r="P831" s="267"/>
      <c r="Q831" s="267"/>
      <c r="R831" s="267"/>
      <c r="S831" s="267"/>
      <c r="T831" s="268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69" t="s">
        <v>179</v>
      </c>
      <c r="AU831" s="269" t="s">
        <v>95</v>
      </c>
      <c r="AV831" s="13" t="s">
        <v>89</v>
      </c>
      <c r="AW831" s="13" t="s">
        <v>35</v>
      </c>
      <c r="AX831" s="13" t="s">
        <v>82</v>
      </c>
      <c r="AY831" s="269" t="s">
        <v>169</v>
      </c>
    </row>
    <row r="832" spans="1:51" s="14" customFormat="1" ht="12">
      <c r="A832" s="14"/>
      <c r="B832" s="270"/>
      <c r="C832" s="271"/>
      <c r="D832" s="261" t="s">
        <v>179</v>
      </c>
      <c r="E832" s="272" t="s">
        <v>1</v>
      </c>
      <c r="F832" s="273" t="s">
        <v>754</v>
      </c>
      <c r="G832" s="271"/>
      <c r="H832" s="274">
        <v>15.853</v>
      </c>
      <c r="I832" s="275"/>
      <c r="J832" s="271"/>
      <c r="K832" s="271"/>
      <c r="L832" s="276"/>
      <c r="M832" s="277"/>
      <c r="N832" s="278"/>
      <c r="O832" s="278"/>
      <c r="P832" s="278"/>
      <c r="Q832" s="278"/>
      <c r="R832" s="278"/>
      <c r="S832" s="278"/>
      <c r="T832" s="279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80" t="s">
        <v>179</v>
      </c>
      <c r="AU832" s="280" t="s">
        <v>95</v>
      </c>
      <c r="AV832" s="14" t="s">
        <v>95</v>
      </c>
      <c r="AW832" s="14" t="s">
        <v>35</v>
      </c>
      <c r="AX832" s="14" t="s">
        <v>82</v>
      </c>
      <c r="AY832" s="280" t="s">
        <v>169</v>
      </c>
    </row>
    <row r="833" spans="1:51" s="15" customFormat="1" ht="12">
      <c r="A833" s="15"/>
      <c r="B833" s="281"/>
      <c r="C833" s="282"/>
      <c r="D833" s="261" t="s">
        <v>179</v>
      </c>
      <c r="E833" s="283" t="s">
        <v>1</v>
      </c>
      <c r="F833" s="284" t="s">
        <v>183</v>
      </c>
      <c r="G833" s="282"/>
      <c r="H833" s="285">
        <v>199.576</v>
      </c>
      <c r="I833" s="286"/>
      <c r="J833" s="282"/>
      <c r="K833" s="282"/>
      <c r="L833" s="287"/>
      <c r="M833" s="288"/>
      <c r="N833" s="289"/>
      <c r="O833" s="289"/>
      <c r="P833" s="289"/>
      <c r="Q833" s="289"/>
      <c r="R833" s="289"/>
      <c r="S833" s="289"/>
      <c r="T833" s="290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T833" s="291" t="s">
        <v>179</v>
      </c>
      <c r="AU833" s="291" t="s">
        <v>95</v>
      </c>
      <c r="AV833" s="15" t="s">
        <v>177</v>
      </c>
      <c r="AW833" s="15" t="s">
        <v>35</v>
      </c>
      <c r="AX833" s="15" t="s">
        <v>89</v>
      </c>
      <c r="AY833" s="291" t="s">
        <v>169</v>
      </c>
    </row>
    <row r="834" spans="1:51" s="14" customFormat="1" ht="12">
      <c r="A834" s="14"/>
      <c r="B834" s="270"/>
      <c r="C834" s="271"/>
      <c r="D834" s="261" t="s">
        <v>179</v>
      </c>
      <c r="E834" s="271"/>
      <c r="F834" s="273" t="s">
        <v>935</v>
      </c>
      <c r="G834" s="271"/>
      <c r="H834" s="274">
        <v>219.534</v>
      </c>
      <c r="I834" s="275"/>
      <c r="J834" s="271"/>
      <c r="K834" s="271"/>
      <c r="L834" s="276"/>
      <c r="M834" s="277"/>
      <c r="N834" s="278"/>
      <c r="O834" s="278"/>
      <c r="P834" s="278"/>
      <c r="Q834" s="278"/>
      <c r="R834" s="278"/>
      <c r="S834" s="278"/>
      <c r="T834" s="279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80" t="s">
        <v>179</v>
      </c>
      <c r="AU834" s="280" t="s">
        <v>95</v>
      </c>
      <c r="AV834" s="14" t="s">
        <v>95</v>
      </c>
      <c r="AW834" s="14" t="s">
        <v>4</v>
      </c>
      <c r="AX834" s="14" t="s">
        <v>89</v>
      </c>
      <c r="AY834" s="280" t="s">
        <v>169</v>
      </c>
    </row>
    <row r="835" spans="1:65" s="2" customFormat="1" ht="21.75" customHeight="1">
      <c r="A835" s="39"/>
      <c r="B835" s="40"/>
      <c r="C835" s="307" t="s">
        <v>936</v>
      </c>
      <c r="D835" s="307" t="s">
        <v>659</v>
      </c>
      <c r="E835" s="308" t="s">
        <v>937</v>
      </c>
      <c r="F835" s="309" t="s">
        <v>938</v>
      </c>
      <c r="G835" s="310" t="s">
        <v>337</v>
      </c>
      <c r="H835" s="311">
        <v>219.534</v>
      </c>
      <c r="I835" s="312"/>
      <c r="J835" s="313">
        <f>ROUND(I835*H835,2)</f>
        <v>0</v>
      </c>
      <c r="K835" s="309" t="s">
        <v>176</v>
      </c>
      <c r="L835" s="314"/>
      <c r="M835" s="315" t="s">
        <v>1</v>
      </c>
      <c r="N835" s="316" t="s">
        <v>48</v>
      </c>
      <c r="O835" s="92"/>
      <c r="P835" s="255">
        <f>O835*H835</f>
        <v>0</v>
      </c>
      <c r="Q835" s="255">
        <v>0.0015</v>
      </c>
      <c r="R835" s="255">
        <f>Q835*H835</f>
        <v>0.329301</v>
      </c>
      <c r="S835" s="255">
        <v>0</v>
      </c>
      <c r="T835" s="256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57" t="s">
        <v>467</v>
      </c>
      <c r="AT835" s="257" t="s">
        <v>659</v>
      </c>
      <c r="AU835" s="257" t="s">
        <v>95</v>
      </c>
      <c r="AY835" s="18" t="s">
        <v>169</v>
      </c>
      <c r="BE835" s="258">
        <f>IF(N835="základní",J835,0)</f>
        <v>0</v>
      </c>
      <c r="BF835" s="258">
        <f>IF(N835="snížená",J835,0)</f>
        <v>0</v>
      </c>
      <c r="BG835" s="258">
        <f>IF(N835="zákl. přenesená",J835,0)</f>
        <v>0</v>
      </c>
      <c r="BH835" s="258">
        <f>IF(N835="sníž. přenesená",J835,0)</f>
        <v>0</v>
      </c>
      <c r="BI835" s="258">
        <f>IF(N835="nulová",J835,0)</f>
        <v>0</v>
      </c>
      <c r="BJ835" s="18" t="s">
        <v>95</v>
      </c>
      <c r="BK835" s="258">
        <f>ROUND(I835*H835,2)</f>
        <v>0</v>
      </c>
      <c r="BL835" s="18" t="s">
        <v>359</v>
      </c>
      <c r="BM835" s="257" t="s">
        <v>939</v>
      </c>
    </row>
    <row r="836" spans="1:51" s="13" customFormat="1" ht="12">
      <c r="A836" s="13"/>
      <c r="B836" s="259"/>
      <c r="C836" s="260"/>
      <c r="D836" s="261" t="s">
        <v>179</v>
      </c>
      <c r="E836" s="262" t="s">
        <v>1</v>
      </c>
      <c r="F836" s="263" t="s">
        <v>180</v>
      </c>
      <c r="G836" s="260"/>
      <c r="H836" s="262" t="s">
        <v>1</v>
      </c>
      <c r="I836" s="264"/>
      <c r="J836" s="260"/>
      <c r="K836" s="260"/>
      <c r="L836" s="265"/>
      <c r="M836" s="266"/>
      <c r="N836" s="267"/>
      <c r="O836" s="267"/>
      <c r="P836" s="267"/>
      <c r="Q836" s="267"/>
      <c r="R836" s="267"/>
      <c r="S836" s="267"/>
      <c r="T836" s="268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69" t="s">
        <v>179</v>
      </c>
      <c r="AU836" s="269" t="s">
        <v>95</v>
      </c>
      <c r="AV836" s="13" t="s">
        <v>89</v>
      </c>
      <c r="AW836" s="13" t="s">
        <v>35</v>
      </c>
      <c r="AX836" s="13" t="s">
        <v>82</v>
      </c>
      <c r="AY836" s="269" t="s">
        <v>169</v>
      </c>
    </row>
    <row r="837" spans="1:51" s="13" customFormat="1" ht="12">
      <c r="A837" s="13"/>
      <c r="B837" s="259"/>
      <c r="C837" s="260"/>
      <c r="D837" s="261" t="s">
        <v>179</v>
      </c>
      <c r="E837" s="262" t="s">
        <v>1</v>
      </c>
      <c r="F837" s="263" t="s">
        <v>918</v>
      </c>
      <c r="G837" s="260"/>
      <c r="H837" s="262" t="s">
        <v>1</v>
      </c>
      <c r="I837" s="264"/>
      <c r="J837" s="260"/>
      <c r="K837" s="260"/>
      <c r="L837" s="265"/>
      <c r="M837" s="266"/>
      <c r="N837" s="267"/>
      <c r="O837" s="267"/>
      <c r="P837" s="267"/>
      <c r="Q837" s="267"/>
      <c r="R837" s="267"/>
      <c r="S837" s="267"/>
      <c r="T837" s="268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69" t="s">
        <v>179</v>
      </c>
      <c r="AU837" s="269" t="s">
        <v>95</v>
      </c>
      <c r="AV837" s="13" t="s">
        <v>89</v>
      </c>
      <c r="AW837" s="13" t="s">
        <v>35</v>
      </c>
      <c r="AX837" s="13" t="s">
        <v>82</v>
      </c>
      <c r="AY837" s="269" t="s">
        <v>169</v>
      </c>
    </row>
    <row r="838" spans="1:51" s="13" customFormat="1" ht="12">
      <c r="A838" s="13"/>
      <c r="B838" s="259"/>
      <c r="C838" s="260"/>
      <c r="D838" s="261" t="s">
        <v>179</v>
      </c>
      <c r="E838" s="262" t="s">
        <v>1</v>
      </c>
      <c r="F838" s="263" t="s">
        <v>746</v>
      </c>
      <c r="G838" s="260"/>
      <c r="H838" s="262" t="s">
        <v>1</v>
      </c>
      <c r="I838" s="264"/>
      <c r="J838" s="260"/>
      <c r="K838" s="260"/>
      <c r="L838" s="265"/>
      <c r="M838" s="266"/>
      <c r="N838" s="267"/>
      <c r="O838" s="267"/>
      <c r="P838" s="267"/>
      <c r="Q838" s="267"/>
      <c r="R838" s="267"/>
      <c r="S838" s="267"/>
      <c r="T838" s="268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69" t="s">
        <v>179</v>
      </c>
      <c r="AU838" s="269" t="s">
        <v>95</v>
      </c>
      <c r="AV838" s="13" t="s">
        <v>89</v>
      </c>
      <c r="AW838" s="13" t="s">
        <v>35</v>
      </c>
      <c r="AX838" s="13" t="s">
        <v>82</v>
      </c>
      <c r="AY838" s="269" t="s">
        <v>169</v>
      </c>
    </row>
    <row r="839" spans="1:51" s="13" customFormat="1" ht="12">
      <c r="A839" s="13"/>
      <c r="B839" s="259"/>
      <c r="C839" s="260"/>
      <c r="D839" s="261" t="s">
        <v>179</v>
      </c>
      <c r="E839" s="262" t="s">
        <v>1</v>
      </c>
      <c r="F839" s="263" t="s">
        <v>747</v>
      </c>
      <c r="G839" s="260"/>
      <c r="H839" s="262" t="s">
        <v>1</v>
      </c>
      <c r="I839" s="264"/>
      <c r="J839" s="260"/>
      <c r="K839" s="260"/>
      <c r="L839" s="265"/>
      <c r="M839" s="266"/>
      <c r="N839" s="267"/>
      <c r="O839" s="267"/>
      <c r="P839" s="267"/>
      <c r="Q839" s="267"/>
      <c r="R839" s="267"/>
      <c r="S839" s="267"/>
      <c r="T839" s="268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69" t="s">
        <v>179</v>
      </c>
      <c r="AU839" s="269" t="s">
        <v>95</v>
      </c>
      <c r="AV839" s="13" t="s">
        <v>89</v>
      </c>
      <c r="AW839" s="13" t="s">
        <v>35</v>
      </c>
      <c r="AX839" s="13" t="s">
        <v>82</v>
      </c>
      <c r="AY839" s="269" t="s">
        <v>169</v>
      </c>
    </row>
    <row r="840" spans="1:51" s="14" customFormat="1" ht="12">
      <c r="A840" s="14"/>
      <c r="B840" s="270"/>
      <c r="C840" s="271"/>
      <c r="D840" s="261" t="s">
        <v>179</v>
      </c>
      <c r="E840" s="272" t="s">
        <v>1</v>
      </c>
      <c r="F840" s="273" t="s">
        <v>748</v>
      </c>
      <c r="G840" s="271"/>
      <c r="H840" s="274">
        <v>143.673</v>
      </c>
      <c r="I840" s="275"/>
      <c r="J840" s="271"/>
      <c r="K840" s="271"/>
      <c r="L840" s="276"/>
      <c r="M840" s="277"/>
      <c r="N840" s="278"/>
      <c r="O840" s="278"/>
      <c r="P840" s="278"/>
      <c r="Q840" s="278"/>
      <c r="R840" s="278"/>
      <c r="S840" s="278"/>
      <c r="T840" s="279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80" t="s">
        <v>179</v>
      </c>
      <c r="AU840" s="280" t="s">
        <v>95</v>
      </c>
      <c r="AV840" s="14" t="s">
        <v>95</v>
      </c>
      <c r="AW840" s="14" t="s">
        <v>35</v>
      </c>
      <c r="AX840" s="14" t="s">
        <v>82</v>
      </c>
      <c r="AY840" s="280" t="s">
        <v>169</v>
      </c>
    </row>
    <row r="841" spans="1:51" s="13" customFormat="1" ht="12">
      <c r="A841" s="13"/>
      <c r="B841" s="259"/>
      <c r="C841" s="260"/>
      <c r="D841" s="261" t="s">
        <v>179</v>
      </c>
      <c r="E841" s="262" t="s">
        <v>1</v>
      </c>
      <c r="F841" s="263" t="s">
        <v>749</v>
      </c>
      <c r="G841" s="260"/>
      <c r="H841" s="262" t="s">
        <v>1</v>
      </c>
      <c r="I841" s="264"/>
      <c r="J841" s="260"/>
      <c r="K841" s="260"/>
      <c r="L841" s="265"/>
      <c r="M841" s="266"/>
      <c r="N841" s="267"/>
      <c r="O841" s="267"/>
      <c r="P841" s="267"/>
      <c r="Q841" s="267"/>
      <c r="R841" s="267"/>
      <c r="S841" s="267"/>
      <c r="T841" s="268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69" t="s">
        <v>179</v>
      </c>
      <c r="AU841" s="269" t="s">
        <v>95</v>
      </c>
      <c r="AV841" s="13" t="s">
        <v>89</v>
      </c>
      <c r="AW841" s="13" t="s">
        <v>35</v>
      </c>
      <c r="AX841" s="13" t="s">
        <v>82</v>
      </c>
      <c r="AY841" s="269" t="s">
        <v>169</v>
      </c>
    </row>
    <row r="842" spans="1:51" s="13" customFormat="1" ht="12">
      <c r="A842" s="13"/>
      <c r="B842" s="259"/>
      <c r="C842" s="260"/>
      <c r="D842" s="261" t="s">
        <v>179</v>
      </c>
      <c r="E842" s="262" t="s">
        <v>1</v>
      </c>
      <c r="F842" s="263" t="s">
        <v>750</v>
      </c>
      <c r="G842" s="260"/>
      <c r="H842" s="262" t="s">
        <v>1</v>
      </c>
      <c r="I842" s="264"/>
      <c r="J842" s="260"/>
      <c r="K842" s="260"/>
      <c r="L842" s="265"/>
      <c r="M842" s="266"/>
      <c r="N842" s="267"/>
      <c r="O842" s="267"/>
      <c r="P842" s="267"/>
      <c r="Q842" s="267"/>
      <c r="R842" s="267"/>
      <c r="S842" s="267"/>
      <c r="T842" s="268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69" t="s">
        <v>179</v>
      </c>
      <c r="AU842" s="269" t="s">
        <v>95</v>
      </c>
      <c r="AV842" s="13" t="s">
        <v>89</v>
      </c>
      <c r="AW842" s="13" t="s">
        <v>35</v>
      </c>
      <c r="AX842" s="13" t="s">
        <v>82</v>
      </c>
      <c r="AY842" s="269" t="s">
        <v>169</v>
      </c>
    </row>
    <row r="843" spans="1:51" s="14" customFormat="1" ht="12">
      <c r="A843" s="14"/>
      <c r="B843" s="270"/>
      <c r="C843" s="271"/>
      <c r="D843" s="261" t="s">
        <v>179</v>
      </c>
      <c r="E843" s="272" t="s">
        <v>1</v>
      </c>
      <c r="F843" s="273" t="s">
        <v>751</v>
      </c>
      <c r="G843" s="271"/>
      <c r="H843" s="274">
        <v>40.05</v>
      </c>
      <c r="I843" s="275"/>
      <c r="J843" s="271"/>
      <c r="K843" s="271"/>
      <c r="L843" s="276"/>
      <c r="M843" s="277"/>
      <c r="N843" s="278"/>
      <c r="O843" s="278"/>
      <c r="P843" s="278"/>
      <c r="Q843" s="278"/>
      <c r="R843" s="278"/>
      <c r="S843" s="278"/>
      <c r="T843" s="279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80" t="s">
        <v>179</v>
      </c>
      <c r="AU843" s="280" t="s">
        <v>95</v>
      </c>
      <c r="AV843" s="14" t="s">
        <v>95</v>
      </c>
      <c r="AW843" s="14" t="s">
        <v>35</v>
      </c>
      <c r="AX843" s="14" t="s">
        <v>82</v>
      </c>
      <c r="AY843" s="280" t="s">
        <v>169</v>
      </c>
    </row>
    <row r="844" spans="1:51" s="13" customFormat="1" ht="12">
      <c r="A844" s="13"/>
      <c r="B844" s="259"/>
      <c r="C844" s="260"/>
      <c r="D844" s="261" t="s">
        <v>179</v>
      </c>
      <c r="E844" s="262" t="s">
        <v>1</v>
      </c>
      <c r="F844" s="263" t="s">
        <v>752</v>
      </c>
      <c r="G844" s="260"/>
      <c r="H844" s="262" t="s">
        <v>1</v>
      </c>
      <c r="I844" s="264"/>
      <c r="J844" s="260"/>
      <c r="K844" s="260"/>
      <c r="L844" s="265"/>
      <c r="M844" s="266"/>
      <c r="N844" s="267"/>
      <c r="O844" s="267"/>
      <c r="P844" s="267"/>
      <c r="Q844" s="267"/>
      <c r="R844" s="267"/>
      <c r="S844" s="267"/>
      <c r="T844" s="268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69" t="s">
        <v>179</v>
      </c>
      <c r="AU844" s="269" t="s">
        <v>95</v>
      </c>
      <c r="AV844" s="13" t="s">
        <v>89</v>
      </c>
      <c r="AW844" s="13" t="s">
        <v>35</v>
      </c>
      <c r="AX844" s="13" t="s">
        <v>82</v>
      </c>
      <c r="AY844" s="269" t="s">
        <v>169</v>
      </c>
    </row>
    <row r="845" spans="1:51" s="13" customFormat="1" ht="12">
      <c r="A845" s="13"/>
      <c r="B845" s="259"/>
      <c r="C845" s="260"/>
      <c r="D845" s="261" t="s">
        <v>179</v>
      </c>
      <c r="E845" s="262" t="s">
        <v>1</v>
      </c>
      <c r="F845" s="263" t="s">
        <v>753</v>
      </c>
      <c r="G845" s="260"/>
      <c r="H845" s="262" t="s">
        <v>1</v>
      </c>
      <c r="I845" s="264"/>
      <c r="J845" s="260"/>
      <c r="K845" s="260"/>
      <c r="L845" s="265"/>
      <c r="M845" s="266"/>
      <c r="N845" s="267"/>
      <c r="O845" s="267"/>
      <c r="P845" s="267"/>
      <c r="Q845" s="267"/>
      <c r="R845" s="267"/>
      <c r="S845" s="267"/>
      <c r="T845" s="268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69" t="s">
        <v>179</v>
      </c>
      <c r="AU845" s="269" t="s">
        <v>95</v>
      </c>
      <c r="AV845" s="13" t="s">
        <v>89</v>
      </c>
      <c r="AW845" s="13" t="s">
        <v>35</v>
      </c>
      <c r="AX845" s="13" t="s">
        <v>82</v>
      </c>
      <c r="AY845" s="269" t="s">
        <v>169</v>
      </c>
    </row>
    <row r="846" spans="1:51" s="14" customFormat="1" ht="12">
      <c r="A846" s="14"/>
      <c r="B846" s="270"/>
      <c r="C846" s="271"/>
      <c r="D846" s="261" t="s">
        <v>179</v>
      </c>
      <c r="E846" s="272" t="s">
        <v>1</v>
      </c>
      <c r="F846" s="273" t="s">
        <v>754</v>
      </c>
      <c r="G846" s="271"/>
      <c r="H846" s="274">
        <v>15.853</v>
      </c>
      <c r="I846" s="275"/>
      <c r="J846" s="271"/>
      <c r="K846" s="271"/>
      <c r="L846" s="276"/>
      <c r="M846" s="277"/>
      <c r="N846" s="278"/>
      <c r="O846" s="278"/>
      <c r="P846" s="278"/>
      <c r="Q846" s="278"/>
      <c r="R846" s="278"/>
      <c r="S846" s="278"/>
      <c r="T846" s="279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80" t="s">
        <v>179</v>
      </c>
      <c r="AU846" s="280" t="s">
        <v>95</v>
      </c>
      <c r="AV846" s="14" t="s">
        <v>95</v>
      </c>
      <c r="AW846" s="14" t="s">
        <v>35</v>
      </c>
      <c r="AX846" s="14" t="s">
        <v>82</v>
      </c>
      <c r="AY846" s="280" t="s">
        <v>169</v>
      </c>
    </row>
    <row r="847" spans="1:51" s="15" customFormat="1" ht="12">
      <c r="A847" s="15"/>
      <c r="B847" s="281"/>
      <c r="C847" s="282"/>
      <c r="D847" s="261" t="s">
        <v>179</v>
      </c>
      <c r="E847" s="283" t="s">
        <v>1</v>
      </c>
      <c r="F847" s="284" t="s">
        <v>183</v>
      </c>
      <c r="G847" s="282"/>
      <c r="H847" s="285">
        <v>199.576</v>
      </c>
      <c r="I847" s="286"/>
      <c r="J847" s="282"/>
      <c r="K847" s="282"/>
      <c r="L847" s="287"/>
      <c r="M847" s="288"/>
      <c r="N847" s="289"/>
      <c r="O847" s="289"/>
      <c r="P847" s="289"/>
      <c r="Q847" s="289"/>
      <c r="R847" s="289"/>
      <c r="S847" s="289"/>
      <c r="T847" s="290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91" t="s">
        <v>179</v>
      </c>
      <c r="AU847" s="291" t="s">
        <v>95</v>
      </c>
      <c r="AV847" s="15" t="s">
        <v>177</v>
      </c>
      <c r="AW847" s="15" t="s">
        <v>35</v>
      </c>
      <c r="AX847" s="15" t="s">
        <v>89</v>
      </c>
      <c r="AY847" s="291" t="s">
        <v>169</v>
      </c>
    </row>
    <row r="848" spans="1:51" s="14" customFormat="1" ht="12">
      <c r="A848" s="14"/>
      <c r="B848" s="270"/>
      <c r="C848" s="271"/>
      <c r="D848" s="261" t="s">
        <v>179</v>
      </c>
      <c r="E848" s="271"/>
      <c r="F848" s="273" t="s">
        <v>935</v>
      </c>
      <c r="G848" s="271"/>
      <c r="H848" s="274">
        <v>219.534</v>
      </c>
      <c r="I848" s="275"/>
      <c r="J848" s="271"/>
      <c r="K848" s="271"/>
      <c r="L848" s="276"/>
      <c r="M848" s="277"/>
      <c r="N848" s="278"/>
      <c r="O848" s="278"/>
      <c r="P848" s="278"/>
      <c r="Q848" s="278"/>
      <c r="R848" s="278"/>
      <c r="S848" s="278"/>
      <c r="T848" s="279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80" t="s">
        <v>179</v>
      </c>
      <c r="AU848" s="280" t="s">
        <v>95</v>
      </c>
      <c r="AV848" s="14" t="s">
        <v>95</v>
      </c>
      <c r="AW848" s="14" t="s">
        <v>4</v>
      </c>
      <c r="AX848" s="14" t="s">
        <v>89</v>
      </c>
      <c r="AY848" s="280" t="s">
        <v>169</v>
      </c>
    </row>
    <row r="849" spans="1:65" s="2" customFormat="1" ht="33" customHeight="1">
      <c r="A849" s="39"/>
      <c r="B849" s="40"/>
      <c r="C849" s="246" t="s">
        <v>940</v>
      </c>
      <c r="D849" s="246" t="s">
        <v>172</v>
      </c>
      <c r="E849" s="247" t="s">
        <v>941</v>
      </c>
      <c r="F849" s="248" t="s">
        <v>942</v>
      </c>
      <c r="G849" s="249" t="s">
        <v>337</v>
      </c>
      <c r="H849" s="250">
        <v>67.635</v>
      </c>
      <c r="I849" s="251"/>
      <c r="J849" s="252">
        <f>ROUND(I849*H849,2)</f>
        <v>0</v>
      </c>
      <c r="K849" s="248" t="s">
        <v>176</v>
      </c>
      <c r="L849" s="45"/>
      <c r="M849" s="253" t="s">
        <v>1</v>
      </c>
      <c r="N849" s="254" t="s">
        <v>48</v>
      </c>
      <c r="O849" s="92"/>
      <c r="P849" s="255">
        <f>O849*H849</f>
        <v>0</v>
      </c>
      <c r="Q849" s="255">
        <v>0.006</v>
      </c>
      <c r="R849" s="255">
        <f>Q849*H849</f>
        <v>0.40581000000000006</v>
      </c>
      <c r="S849" s="255">
        <v>0</v>
      </c>
      <c r="T849" s="256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57" t="s">
        <v>359</v>
      </c>
      <c r="AT849" s="257" t="s">
        <v>172</v>
      </c>
      <c r="AU849" s="257" t="s">
        <v>95</v>
      </c>
      <c r="AY849" s="18" t="s">
        <v>169</v>
      </c>
      <c r="BE849" s="258">
        <f>IF(N849="základní",J849,0)</f>
        <v>0</v>
      </c>
      <c r="BF849" s="258">
        <f>IF(N849="snížená",J849,0)</f>
        <v>0</v>
      </c>
      <c r="BG849" s="258">
        <f>IF(N849="zákl. přenesená",J849,0)</f>
        <v>0</v>
      </c>
      <c r="BH849" s="258">
        <f>IF(N849="sníž. přenesená",J849,0)</f>
        <v>0</v>
      </c>
      <c r="BI849" s="258">
        <f>IF(N849="nulová",J849,0)</f>
        <v>0</v>
      </c>
      <c r="BJ849" s="18" t="s">
        <v>95</v>
      </c>
      <c r="BK849" s="258">
        <f>ROUND(I849*H849,2)</f>
        <v>0</v>
      </c>
      <c r="BL849" s="18" t="s">
        <v>359</v>
      </c>
      <c r="BM849" s="257" t="s">
        <v>943</v>
      </c>
    </row>
    <row r="850" spans="1:65" s="2" customFormat="1" ht="21.75" customHeight="1">
      <c r="A850" s="39"/>
      <c r="B850" s="40"/>
      <c r="C850" s="307" t="s">
        <v>944</v>
      </c>
      <c r="D850" s="307" t="s">
        <v>659</v>
      </c>
      <c r="E850" s="308" t="s">
        <v>945</v>
      </c>
      <c r="F850" s="309" t="s">
        <v>946</v>
      </c>
      <c r="G850" s="310" t="s">
        <v>337</v>
      </c>
      <c r="H850" s="311">
        <v>66.083</v>
      </c>
      <c r="I850" s="312"/>
      <c r="J850" s="313">
        <f>ROUND(I850*H850,2)</f>
        <v>0</v>
      </c>
      <c r="K850" s="309" t="s">
        <v>176</v>
      </c>
      <c r="L850" s="314"/>
      <c r="M850" s="315" t="s">
        <v>1</v>
      </c>
      <c r="N850" s="316" t="s">
        <v>48</v>
      </c>
      <c r="O850" s="92"/>
      <c r="P850" s="255">
        <f>O850*H850</f>
        <v>0</v>
      </c>
      <c r="Q850" s="255">
        <v>0.003</v>
      </c>
      <c r="R850" s="255">
        <f>Q850*H850</f>
        <v>0.198249</v>
      </c>
      <c r="S850" s="255">
        <v>0</v>
      </c>
      <c r="T850" s="256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57" t="s">
        <v>467</v>
      </c>
      <c r="AT850" s="257" t="s">
        <v>659</v>
      </c>
      <c r="AU850" s="257" t="s">
        <v>95</v>
      </c>
      <c r="AY850" s="18" t="s">
        <v>169</v>
      </c>
      <c r="BE850" s="258">
        <f>IF(N850="základní",J850,0)</f>
        <v>0</v>
      </c>
      <c r="BF850" s="258">
        <f>IF(N850="snížená",J850,0)</f>
        <v>0</v>
      </c>
      <c r="BG850" s="258">
        <f>IF(N850="zákl. přenesená",J850,0)</f>
        <v>0</v>
      </c>
      <c r="BH850" s="258">
        <f>IF(N850="sníž. přenesená",J850,0)</f>
        <v>0</v>
      </c>
      <c r="BI850" s="258">
        <f>IF(N850="nulová",J850,0)</f>
        <v>0</v>
      </c>
      <c r="BJ850" s="18" t="s">
        <v>95</v>
      </c>
      <c r="BK850" s="258">
        <f>ROUND(I850*H850,2)</f>
        <v>0</v>
      </c>
      <c r="BL850" s="18" t="s">
        <v>359</v>
      </c>
      <c r="BM850" s="257" t="s">
        <v>947</v>
      </c>
    </row>
    <row r="851" spans="1:51" s="13" customFormat="1" ht="12">
      <c r="A851" s="13"/>
      <c r="B851" s="259"/>
      <c r="C851" s="260"/>
      <c r="D851" s="261" t="s">
        <v>179</v>
      </c>
      <c r="E851" s="262" t="s">
        <v>1</v>
      </c>
      <c r="F851" s="263" t="s">
        <v>180</v>
      </c>
      <c r="G851" s="260"/>
      <c r="H851" s="262" t="s">
        <v>1</v>
      </c>
      <c r="I851" s="264"/>
      <c r="J851" s="260"/>
      <c r="K851" s="260"/>
      <c r="L851" s="265"/>
      <c r="M851" s="266"/>
      <c r="N851" s="267"/>
      <c r="O851" s="267"/>
      <c r="P851" s="267"/>
      <c r="Q851" s="267"/>
      <c r="R851" s="267"/>
      <c r="S851" s="267"/>
      <c r="T851" s="268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69" t="s">
        <v>179</v>
      </c>
      <c r="AU851" s="269" t="s">
        <v>95</v>
      </c>
      <c r="AV851" s="13" t="s">
        <v>89</v>
      </c>
      <c r="AW851" s="13" t="s">
        <v>35</v>
      </c>
      <c r="AX851" s="13" t="s">
        <v>82</v>
      </c>
      <c r="AY851" s="269" t="s">
        <v>169</v>
      </c>
    </row>
    <row r="852" spans="1:51" s="13" customFormat="1" ht="12">
      <c r="A852" s="13"/>
      <c r="B852" s="259"/>
      <c r="C852" s="260"/>
      <c r="D852" s="261" t="s">
        <v>179</v>
      </c>
      <c r="E852" s="262" t="s">
        <v>1</v>
      </c>
      <c r="F852" s="263" t="s">
        <v>948</v>
      </c>
      <c r="G852" s="260"/>
      <c r="H852" s="262" t="s">
        <v>1</v>
      </c>
      <c r="I852" s="264"/>
      <c r="J852" s="260"/>
      <c r="K852" s="260"/>
      <c r="L852" s="265"/>
      <c r="M852" s="266"/>
      <c r="N852" s="267"/>
      <c r="O852" s="267"/>
      <c r="P852" s="267"/>
      <c r="Q852" s="267"/>
      <c r="R852" s="267"/>
      <c r="S852" s="267"/>
      <c r="T852" s="268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69" t="s">
        <v>179</v>
      </c>
      <c r="AU852" s="269" t="s">
        <v>95</v>
      </c>
      <c r="AV852" s="13" t="s">
        <v>89</v>
      </c>
      <c r="AW852" s="13" t="s">
        <v>35</v>
      </c>
      <c r="AX852" s="13" t="s">
        <v>82</v>
      </c>
      <c r="AY852" s="269" t="s">
        <v>169</v>
      </c>
    </row>
    <row r="853" spans="1:51" s="14" customFormat="1" ht="12">
      <c r="A853" s="14"/>
      <c r="B853" s="270"/>
      <c r="C853" s="271"/>
      <c r="D853" s="261" t="s">
        <v>179</v>
      </c>
      <c r="E853" s="272" t="s">
        <v>1</v>
      </c>
      <c r="F853" s="273" t="s">
        <v>415</v>
      </c>
      <c r="G853" s="271"/>
      <c r="H853" s="274">
        <v>60.075</v>
      </c>
      <c r="I853" s="275"/>
      <c r="J853" s="271"/>
      <c r="K853" s="271"/>
      <c r="L853" s="276"/>
      <c r="M853" s="277"/>
      <c r="N853" s="278"/>
      <c r="O853" s="278"/>
      <c r="P853" s="278"/>
      <c r="Q853" s="278"/>
      <c r="R853" s="278"/>
      <c r="S853" s="278"/>
      <c r="T853" s="279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80" t="s">
        <v>179</v>
      </c>
      <c r="AU853" s="280" t="s">
        <v>95</v>
      </c>
      <c r="AV853" s="14" t="s">
        <v>95</v>
      </c>
      <c r="AW853" s="14" t="s">
        <v>35</v>
      </c>
      <c r="AX853" s="14" t="s">
        <v>82</v>
      </c>
      <c r="AY853" s="280" t="s">
        <v>169</v>
      </c>
    </row>
    <row r="854" spans="1:51" s="15" customFormat="1" ht="12">
      <c r="A854" s="15"/>
      <c r="B854" s="281"/>
      <c r="C854" s="282"/>
      <c r="D854" s="261" t="s">
        <v>179</v>
      </c>
      <c r="E854" s="283" t="s">
        <v>1</v>
      </c>
      <c r="F854" s="284" t="s">
        <v>183</v>
      </c>
      <c r="G854" s="282"/>
      <c r="H854" s="285">
        <v>60.075</v>
      </c>
      <c r="I854" s="286"/>
      <c r="J854" s="282"/>
      <c r="K854" s="282"/>
      <c r="L854" s="287"/>
      <c r="M854" s="288"/>
      <c r="N854" s="289"/>
      <c r="O854" s="289"/>
      <c r="P854" s="289"/>
      <c r="Q854" s="289"/>
      <c r="R854" s="289"/>
      <c r="S854" s="289"/>
      <c r="T854" s="290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91" t="s">
        <v>179</v>
      </c>
      <c r="AU854" s="291" t="s">
        <v>95</v>
      </c>
      <c r="AV854" s="15" t="s">
        <v>177</v>
      </c>
      <c r="AW854" s="15" t="s">
        <v>35</v>
      </c>
      <c r="AX854" s="15" t="s">
        <v>89</v>
      </c>
      <c r="AY854" s="291" t="s">
        <v>169</v>
      </c>
    </row>
    <row r="855" spans="1:51" s="14" customFormat="1" ht="12">
      <c r="A855" s="14"/>
      <c r="B855" s="270"/>
      <c r="C855" s="271"/>
      <c r="D855" s="261" t="s">
        <v>179</v>
      </c>
      <c r="E855" s="271"/>
      <c r="F855" s="273" t="s">
        <v>949</v>
      </c>
      <c r="G855" s="271"/>
      <c r="H855" s="274">
        <v>66.083</v>
      </c>
      <c r="I855" s="275"/>
      <c r="J855" s="271"/>
      <c r="K855" s="271"/>
      <c r="L855" s="276"/>
      <c r="M855" s="277"/>
      <c r="N855" s="278"/>
      <c r="O855" s="278"/>
      <c r="P855" s="278"/>
      <c r="Q855" s="278"/>
      <c r="R855" s="278"/>
      <c r="S855" s="278"/>
      <c r="T855" s="279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80" t="s">
        <v>179</v>
      </c>
      <c r="AU855" s="280" t="s">
        <v>95</v>
      </c>
      <c r="AV855" s="14" t="s">
        <v>95</v>
      </c>
      <c r="AW855" s="14" t="s">
        <v>4</v>
      </c>
      <c r="AX855" s="14" t="s">
        <v>89</v>
      </c>
      <c r="AY855" s="280" t="s">
        <v>169</v>
      </c>
    </row>
    <row r="856" spans="1:65" s="2" customFormat="1" ht="21.75" customHeight="1">
      <c r="A856" s="39"/>
      <c r="B856" s="40"/>
      <c r="C856" s="307" t="s">
        <v>950</v>
      </c>
      <c r="D856" s="307" t="s">
        <v>659</v>
      </c>
      <c r="E856" s="308" t="s">
        <v>951</v>
      </c>
      <c r="F856" s="309" t="s">
        <v>952</v>
      </c>
      <c r="G856" s="310" t="s">
        <v>337</v>
      </c>
      <c r="H856" s="311">
        <v>7.56</v>
      </c>
      <c r="I856" s="312"/>
      <c r="J856" s="313">
        <f>ROUND(I856*H856,2)</f>
        <v>0</v>
      </c>
      <c r="K856" s="309" t="s">
        <v>176</v>
      </c>
      <c r="L856" s="314"/>
      <c r="M856" s="315" t="s">
        <v>1</v>
      </c>
      <c r="N856" s="316" t="s">
        <v>48</v>
      </c>
      <c r="O856" s="92"/>
      <c r="P856" s="255">
        <f>O856*H856</f>
        <v>0</v>
      </c>
      <c r="Q856" s="255">
        <v>0.0015</v>
      </c>
      <c r="R856" s="255">
        <f>Q856*H856</f>
        <v>0.01134</v>
      </c>
      <c r="S856" s="255">
        <v>0</v>
      </c>
      <c r="T856" s="256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57" t="s">
        <v>467</v>
      </c>
      <c r="AT856" s="257" t="s">
        <v>659</v>
      </c>
      <c r="AU856" s="257" t="s">
        <v>95</v>
      </c>
      <c r="AY856" s="18" t="s">
        <v>169</v>
      </c>
      <c r="BE856" s="258">
        <f>IF(N856="základní",J856,0)</f>
        <v>0</v>
      </c>
      <c r="BF856" s="258">
        <f>IF(N856="snížená",J856,0)</f>
        <v>0</v>
      </c>
      <c r="BG856" s="258">
        <f>IF(N856="zákl. přenesená",J856,0)</f>
        <v>0</v>
      </c>
      <c r="BH856" s="258">
        <f>IF(N856="sníž. přenesená",J856,0)</f>
        <v>0</v>
      </c>
      <c r="BI856" s="258">
        <f>IF(N856="nulová",J856,0)</f>
        <v>0</v>
      </c>
      <c r="BJ856" s="18" t="s">
        <v>95</v>
      </c>
      <c r="BK856" s="258">
        <f>ROUND(I856*H856,2)</f>
        <v>0</v>
      </c>
      <c r="BL856" s="18" t="s">
        <v>359</v>
      </c>
      <c r="BM856" s="257" t="s">
        <v>953</v>
      </c>
    </row>
    <row r="857" spans="1:51" s="13" customFormat="1" ht="12">
      <c r="A857" s="13"/>
      <c r="B857" s="259"/>
      <c r="C857" s="260"/>
      <c r="D857" s="261" t="s">
        <v>179</v>
      </c>
      <c r="E857" s="262" t="s">
        <v>1</v>
      </c>
      <c r="F857" s="263" t="s">
        <v>180</v>
      </c>
      <c r="G857" s="260"/>
      <c r="H857" s="262" t="s">
        <v>1</v>
      </c>
      <c r="I857" s="264"/>
      <c r="J857" s="260"/>
      <c r="K857" s="260"/>
      <c r="L857" s="265"/>
      <c r="M857" s="266"/>
      <c r="N857" s="267"/>
      <c r="O857" s="267"/>
      <c r="P857" s="267"/>
      <c r="Q857" s="267"/>
      <c r="R857" s="267"/>
      <c r="S857" s="267"/>
      <c r="T857" s="268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69" t="s">
        <v>179</v>
      </c>
      <c r="AU857" s="269" t="s">
        <v>95</v>
      </c>
      <c r="AV857" s="13" t="s">
        <v>89</v>
      </c>
      <c r="AW857" s="13" t="s">
        <v>35</v>
      </c>
      <c r="AX857" s="13" t="s">
        <v>82</v>
      </c>
      <c r="AY857" s="269" t="s">
        <v>169</v>
      </c>
    </row>
    <row r="858" spans="1:51" s="13" customFormat="1" ht="12">
      <c r="A858" s="13"/>
      <c r="B858" s="259"/>
      <c r="C858" s="260"/>
      <c r="D858" s="261" t="s">
        <v>179</v>
      </c>
      <c r="E858" s="262" t="s">
        <v>1</v>
      </c>
      <c r="F858" s="263" t="s">
        <v>954</v>
      </c>
      <c r="G858" s="260"/>
      <c r="H858" s="262" t="s">
        <v>1</v>
      </c>
      <c r="I858" s="264"/>
      <c r="J858" s="260"/>
      <c r="K858" s="260"/>
      <c r="L858" s="265"/>
      <c r="M858" s="266"/>
      <c r="N858" s="267"/>
      <c r="O858" s="267"/>
      <c r="P858" s="267"/>
      <c r="Q858" s="267"/>
      <c r="R858" s="267"/>
      <c r="S858" s="267"/>
      <c r="T858" s="268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69" t="s">
        <v>179</v>
      </c>
      <c r="AU858" s="269" t="s">
        <v>95</v>
      </c>
      <c r="AV858" s="13" t="s">
        <v>89</v>
      </c>
      <c r="AW858" s="13" t="s">
        <v>35</v>
      </c>
      <c r="AX858" s="13" t="s">
        <v>82</v>
      </c>
      <c r="AY858" s="269" t="s">
        <v>169</v>
      </c>
    </row>
    <row r="859" spans="1:51" s="13" customFormat="1" ht="12">
      <c r="A859" s="13"/>
      <c r="B859" s="259"/>
      <c r="C859" s="260"/>
      <c r="D859" s="261" t="s">
        <v>179</v>
      </c>
      <c r="E859" s="262" t="s">
        <v>1</v>
      </c>
      <c r="F859" s="263" t="s">
        <v>411</v>
      </c>
      <c r="G859" s="260"/>
      <c r="H859" s="262" t="s">
        <v>1</v>
      </c>
      <c r="I859" s="264"/>
      <c r="J859" s="260"/>
      <c r="K859" s="260"/>
      <c r="L859" s="265"/>
      <c r="M859" s="266"/>
      <c r="N859" s="267"/>
      <c r="O859" s="267"/>
      <c r="P859" s="267"/>
      <c r="Q859" s="267"/>
      <c r="R859" s="267"/>
      <c r="S859" s="267"/>
      <c r="T859" s="268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69" t="s">
        <v>179</v>
      </c>
      <c r="AU859" s="269" t="s">
        <v>95</v>
      </c>
      <c r="AV859" s="13" t="s">
        <v>89</v>
      </c>
      <c r="AW859" s="13" t="s">
        <v>35</v>
      </c>
      <c r="AX859" s="13" t="s">
        <v>82</v>
      </c>
      <c r="AY859" s="269" t="s">
        <v>169</v>
      </c>
    </row>
    <row r="860" spans="1:51" s="14" customFormat="1" ht="12">
      <c r="A860" s="14"/>
      <c r="B860" s="270"/>
      <c r="C860" s="271"/>
      <c r="D860" s="261" t="s">
        <v>179</v>
      </c>
      <c r="E860" s="272" t="s">
        <v>1</v>
      </c>
      <c r="F860" s="273" t="s">
        <v>955</v>
      </c>
      <c r="G860" s="271"/>
      <c r="H860" s="274">
        <v>7.56</v>
      </c>
      <c r="I860" s="275"/>
      <c r="J860" s="271"/>
      <c r="K860" s="271"/>
      <c r="L860" s="276"/>
      <c r="M860" s="277"/>
      <c r="N860" s="278"/>
      <c r="O860" s="278"/>
      <c r="P860" s="278"/>
      <c r="Q860" s="278"/>
      <c r="R860" s="278"/>
      <c r="S860" s="278"/>
      <c r="T860" s="279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80" t="s">
        <v>179</v>
      </c>
      <c r="AU860" s="280" t="s">
        <v>95</v>
      </c>
      <c r="AV860" s="14" t="s">
        <v>95</v>
      </c>
      <c r="AW860" s="14" t="s">
        <v>35</v>
      </c>
      <c r="AX860" s="14" t="s">
        <v>82</v>
      </c>
      <c r="AY860" s="280" t="s">
        <v>169</v>
      </c>
    </row>
    <row r="861" spans="1:51" s="15" customFormat="1" ht="12">
      <c r="A861" s="15"/>
      <c r="B861" s="281"/>
      <c r="C861" s="282"/>
      <c r="D861" s="261" t="s">
        <v>179</v>
      </c>
      <c r="E861" s="283" t="s">
        <v>1</v>
      </c>
      <c r="F861" s="284" t="s">
        <v>183</v>
      </c>
      <c r="G861" s="282"/>
      <c r="H861" s="285">
        <v>7.56</v>
      </c>
      <c r="I861" s="286"/>
      <c r="J861" s="282"/>
      <c r="K861" s="282"/>
      <c r="L861" s="287"/>
      <c r="M861" s="288"/>
      <c r="N861" s="289"/>
      <c r="O861" s="289"/>
      <c r="P861" s="289"/>
      <c r="Q861" s="289"/>
      <c r="R861" s="289"/>
      <c r="S861" s="289"/>
      <c r="T861" s="290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91" t="s">
        <v>179</v>
      </c>
      <c r="AU861" s="291" t="s">
        <v>95</v>
      </c>
      <c r="AV861" s="15" t="s">
        <v>177</v>
      </c>
      <c r="AW861" s="15" t="s">
        <v>35</v>
      </c>
      <c r="AX861" s="15" t="s">
        <v>89</v>
      </c>
      <c r="AY861" s="291" t="s">
        <v>169</v>
      </c>
    </row>
    <row r="862" spans="1:65" s="2" customFormat="1" ht="33" customHeight="1">
      <c r="A862" s="39"/>
      <c r="B862" s="40"/>
      <c r="C862" s="246" t="s">
        <v>956</v>
      </c>
      <c r="D862" s="246" t="s">
        <v>172</v>
      </c>
      <c r="E862" s="247" t="s">
        <v>957</v>
      </c>
      <c r="F862" s="248" t="s">
        <v>958</v>
      </c>
      <c r="G862" s="249" t="s">
        <v>337</v>
      </c>
      <c r="H862" s="250">
        <v>34.735</v>
      </c>
      <c r="I862" s="251"/>
      <c r="J862" s="252">
        <f>ROUND(I862*H862,2)</f>
        <v>0</v>
      </c>
      <c r="K862" s="248" t="s">
        <v>176</v>
      </c>
      <c r="L862" s="45"/>
      <c r="M862" s="253" t="s">
        <v>1</v>
      </c>
      <c r="N862" s="254" t="s">
        <v>48</v>
      </c>
      <c r="O862" s="92"/>
      <c r="P862" s="255">
        <f>O862*H862</f>
        <v>0</v>
      </c>
      <c r="Q862" s="255">
        <v>0</v>
      </c>
      <c r="R862" s="255">
        <f>Q862*H862</f>
        <v>0</v>
      </c>
      <c r="S862" s="255">
        <v>0</v>
      </c>
      <c r="T862" s="256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57" t="s">
        <v>359</v>
      </c>
      <c r="AT862" s="257" t="s">
        <v>172</v>
      </c>
      <c r="AU862" s="257" t="s">
        <v>95</v>
      </c>
      <c r="AY862" s="18" t="s">
        <v>169</v>
      </c>
      <c r="BE862" s="258">
        <f>IF(N862="základní",J862,0)</f>
        <v>0</v>
      </c>
      <c r="BF862" s="258">
        <f>IF(N862="snížená",J862,0)</f>
        <v>0</v>
      </c>
      <c r="BG862" s="258">
        <f>IF(N862="zákl. přenesená",J862,0)</f>
        <v>0</v>
      </c>
      <c r="BH862" s="258">
        <f>IF(N862="sníž. přenesená",J862,0)</f>
        <v>0</v>
      </c>
      <c r="BI862" s="258">
        <f>IF(N862="nulová",J862,0)</f>
        <v>0</v>
      </c>
      <c r="BJ862" s="18" t="s">
        <v>95</v>
      </c>
      <c r="BK862" s="258">
        <f>ROUND(I862*H862,2)</f>
        <v>0</v>
      </c>
      <c r="BL862" s="18" t="s">
        <v>359</v>
      </c>
      <c r="BM862" s="257" t="s">
        <v>959</v>
      </c>
    </row>
    <row r="863" spans="1:65" s="2" customFormat="1" ht="16.5" customHeight="1">
      <c r="A863" s="39"/>
      <c r="B863" s="40"/>
      <c r="C863" s="307" t="s">
        <v>960</v>
      </c>
      <c r="D863" s="307" t="s">
        <v>659</v>
      </c>
      <c r="E863" s="308" t="s">
        <v>961</v>
      </c>
      <c r="F863" s="309" t="s">
        <v>962</v>
      </c>
      <c r="G863" s="310" t="s">
        <v>337</v>
      </c>
      <c r="H863" s="311">
        <v>13.706</v>
      </c>
      <c r="I863" s="312"/>
      <c r="J863" s="313">
        <f>ROUND(I863*H863,2)</f>
        <v>0</v>
      </c>
      <c r="K863" s="309" t="s">
        <v>176</v>
      </c>
      <c r="L863" s="314"/>
      <c r="M863" s="315" t="s">
        <v>1</v>
      </c>
      <c r="N863" s="316" t="s">
        <v>48</v>
      </c>
      <c r="O863" s="92"/>
      <c r="P863" s="255">
        <f>O863*H863</f>
        <v>0</v>
      </c>
      <c r="Q863" s="255">
        <v>0.00051</v>
      </c>
      <c r="R863" s="255">
        <f>Q863*H863</f>
        <v>0.00699006</v>
      </c>
      <c r="S863" s="255">
        <v>0</v>
      </c>
      <c r="T863" s="256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57" t="s">
        <v>467</v>
      </c>
      <c r="AT863" s="257" t="s">
        <v>659</v>
      </c>
      <c r="AU863" s="257" t="s">
        <v>95</v>
      </c>
      <c r="AY863" s="18" t="s">
        <v>169</v>
      </c>
      <c r="BE863" s="258">
        <f>IF(N863="základní",J863,0)</f>
        <v>0</v>
      </c>
      <c r="BF863" s="258">
        <f>IF(N863="snížená",J863,0)</f>
        <v>0</v>
      </c>
      <c r="BG863" s="258">
        <f>IF(N863="zákl. přenesená",J863,0)</f>
        <v>0</v>
      </c>
      <c r="BH863" s="258">
        <f>IF(N863="sníž. přenesená",J863,0)</f>
        <v>0</v>
      </c>
      <c r="BI863" s="258">
        <f>IF(N863="nulová",J863,0)</f>
        <v>0</v>
      </c>
      <c r="BJ863" s="18" t="s">
        <v>95</v>
      </c>
      <c r="BK863" s="258">
        <f>ROUND(I863*H863,2)</f>
        <v>0</v>
      </c>
      <c r="BL863" s="18" t="s">
        <v>359</v>
      </c>
      <c r="BM863" s="257" t="s">
        <v>963</v>
      </c>
    </row>
    <row r="864" spans="1:51" s="13" customFormat="1" ht="12">
      <c r="A864" s="13"/>
      <c r="B864" s="259"/>
      <c r="C864" s="260"/>
      <c r="D864" s="261" t="s">
        <v>179</v>
      </c>
      <c r="E864" s="262" t="s">
        <v>1</v>
      </c>
      <c r="F864" s="263" t="s">
        <v>180</v>
      </c>
      <c r="G864" s="260"/>
      <c r="H864" s="262" t="s">
        <v>1</v>
      </c>
      <c r="I864" s="264"/>
      <c r="J864" s="260"/>
      <c r="K864" s="260"/>
      <c r="L864" s="265"/>
      <c r="M864" s="266"/>
      <c r="N864" s="267"/>
      <c r="O864" s="267"/>
      <c r="P864" s="267"/>
      <c r="Q864" s="267"/>
      <c r="R864" s="267"/>
      <c r="S864" s="267"/>
      <c r="T864" s="268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69" t="s">
        <v>179</v>
      </c>
      <c r="AU864" s="269" t="s">
        <v>95</v>
      </c>
      <c r="AV864" s="13" t="s">
        <v>89</v>
      </c>
      <c r="AW864" s="13" t="s">
        <v>35</v>
      </c>
      <c r="AX864" s="13" t="s">
        <v>82</v>
      </c>
      <c r="AY864" s="269" t="s">
        <v>169</v>
      </c>
    </row>
    <row r="865" spans="1:51" s="13" customFormat="1" ht="12">
      <c r="A865" s="13"/>
      <c r="B865" s="259"/>
      <c r="C865" s="260"/>
      <c r="D865" s="261" t="s">
        <v>179</v>
      </c>
      <c r="E865" s="262" t="s">
        <v>1</v>
      </c>
      <c r="F865" s="263" t="s">
        <v>964</v>
      </c>
      <c r="G865" s="260"/>
      <c r="H865" s="262" t="s">
        <v>1</v>
      </c>
      <c r="I865" s="264"/>
      <c r="J865" s="260"/>
      <c r="K865" s="260"/>
      <c r="L865" s="265"/>
      <c r="M865" s="266"/>
      <c r="N865" s="267"/>
      <c r="O865" s="267"/>
      <c r="P865" s="267"/>
      <c r="Q865" s="267"/>
      <c r="R865" s="267"/>
      <c r="S865" s="267"/>
      <c r="T865" s="268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69" t="s">
        <v>179</v>
      </c>
      <c r="AU865" s="269" t="s">
        <v>95</v>
      </c>
      <c r="AV865" s="13" t="s">
        <v>89</v>
      </c>
      <c r="AW865" s="13" t="s">
        <v>35</v>
      </c>
      <c r="AX865" s="13" t="s">
        <v>82</v>
      </c>
      <c r="AY865" s="269" t="s">
        <v>169</v>
      </c>
    </row>
    <row r="866" spans="1:51" s="13" customFormat="1" ht="12">
      <c r="A866" s="13"/>
      <c r="B866" s="259"/>
      <c r="C866" s="260"/>
      <c r="D866" s="261" t="s">
        <v>179</v>
      </c>
      <c r="E866" s="262" t="s">
        <v>1</v>
      </c>
      <c r="F866" s="263" t="s">
        <v>414</v>
      </c>
      <c r="G866" s="260"/>
      <c r="H866" s="262" t="s">
        <v>1</v>
      </c>
      <c r="I866" s="264"/>
      <c r="J866" s="260"/>
      <c r="K866" s="260"/>
      <c r="L866" s="265"/>
      <c r="M866" s="266"/>
      <c r="N866" s="267"/>
      <c r="O866" s="267"/>
      <c r="P866" s="267"/>
      <c r="Q866" s="267"/>
      <c r="R866" s="267"/>
      <c r="S866" s="267"/>
      <c r="T866" s="268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69" t="s">
        <v>179</v>
      </c>
      <c r="AU866" s="269" t="s">
        <v>95</v>
      </c>
      <c r="AV866" s="13" t="s">
        <v>89</v>
      </c>
      <c r="AW866" s="13" t="s">
        <v>35</v>
      </c>
      <c r="AX866" s="13" t="s">
        <v>82</v>
      </c>
      <c r="AY866" s="269" t="s">
        <v>169</v>
      </c>
    </row>
    <row r="867" spans="1:51" s="14" customFormat="1" ht="12">
      <c r="A867" s="14"/>
      <c r="B867" s="270"/>
      <c r="C867" s="271"/>
      <c r="D867" s="261" t="s">
        <v>179</v>
      </c>
      <c r="E867" s="272" t="s">
        <v>1</v>
      </c>
      <c r="F867" s="273" t="s">
        <v>965</v>
      </c>
      <c r="G867" s="271"/>
      <c r="H867" s="274">
        <v>12.46</v>
      </c>
      <c r="I867" s="275"/>
      <c r="J867" s="271"/>
      <c r="K867" s="271"/>
      <c r="L867" s="276"/>
      <c r="M867" s="277"/>
      <c r="N867" s="278"/>
      <c r="O867" s="278"/>
      <c r="P867" s="278"/>
      <c r="Q867" s="278"/>
      <c r="R867" s="278"/>
      <c r="S867" s="278"/>
      <c r="T867" s="279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80" t="s">
        <v>179</v>
      </c>
      <c r="AU867" s="280" t="s">
        <v>95</v>
      </c>
      <c r="AV867" s="14" t="s">
        <v>95</v>
      </c>
      <c r="AW867" s="14" t="s">
        <v>35</v>
      </c>
      <c r="AX867" s="14" t="s">
        <v>82</v>
      </c>
      <c r="AY867" s="280" t="s">
        <v>169</v>
      </c>
    </row>
    <row r="868" spans="1:51" s="15" customFormat="1" ht="12">
      <c r="A868" s="15"/>
      <c r="B868" s="281"/>
      <c r="C868" s="282"/>
      <c r="D868" s="261" t="s">
        <v>179</v>
      </c>
      <c r="E868" s="283" t="s">
        <v>1</v>
      </c>
      <c r="F868" s="284" t="s">
        <v>183</v>
      </c>
      <c r="G868" s="282"/>
      <c r="H868" s="285">
        <v>12.46</v>
      </c>
      <c r="I868" s="286"/>
      <c r="J868" s="282"/>
      <c r="K868" s="282"/>
      <c r="L868" s="287"/>
      <c r="M868" s="288"/>
      <c r="N868" s="289"/>
      <c r="O868" s="289"/>
      <c r="P868" s="289"/>
      <c r="Q868" s="289"/>
      <c r="R868" s="289"/>
      <c r="S868" s="289"/>
      <c r="T868" s="290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91" t="s">
        <v>179</v>
      </c>
      <c r="AU868" s="291" t="s">
        <v>95</v>
      </c>
      <c r="AV868" s="15" t="s">
        <v>177</v>
      </c>
      <c r="AW868" s="15" t="s">
        <v>35</v>
      </c>
      <c r="AX868" s="15" t="s">
        <v>89</v>
      </c>
      <c r="AY868" s="291" t="s">
        <v>169</v>
      </c>
    </row>
    <row r="869" spans="1:51" s="14" customFormat="1" ht="12">
      <c r="A869" s="14"/>
      <c r="B869" s="270"/>
      <c r="C869" s="271"/>
      <c r="D869" s="261" t="s">
        <v>179</v>
      </c>
      <c r="E869" s="271"/>
      <c r="F869" s="273" t="s">
        <v>966</v>
      </c>
      <c r="G869" s="271"/>
      <c r="H869" s="274">
        <v>13.706</v>
      </c>
      <c r="I869" s="275"/>
      <c r="J869" s="271"/>
      <c r="K869" s="271"/>
      <c r="L869" s="276"/>
      <c r="M869" s="277"/>
      <c r="N869" s="278"/>
      <c r="O869" s="278"/>
      <c r="P869" s="278"/>
      <c r="Q869" s="278"/>
      <c r="R869" s="278"/>
      <c r="S869" s="278"/>
      <c r="T869" s="279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80" t="s">
        <v>179</v>
      </c>
      <c r="AU869" s="280" t="s">
        <v>95</v>
      </c>
      <c r="AV869" s="14" t="s">
        <v>95</v>
      </c>
      <c r="AW869" s="14" t="s">
        <v>4</v>
      </c>
      <c r="AX869" s="14" t="s">
        <v>89</v>
      </c>
      <c r="AY869" s="280" t="s">
        <v>169</v>
      </c>
    </row>
    <row r="870" spans="1:65" s="2" customFormat="1" ht="16.5" customHeight="1">
      <c r="A870" s="39"/>
      <c r="B870" s="40"/>
      <c r="C870" s="307" t="s">
        <v>967</v>
      </c>
      <c r="D870" s="307" t="s">
        <v>659</v>
      </c>
      <c r="E870" s="308" t="s">
        <v>699</v>
      </c>
      <c r="F870" s="309" t="s">
        <v>700</v>
      </c>
      <c r="G870" s="310" t="s">
        <v>337</v>
      </c>
      <c r="H870" s="311">
        <v>24.503</v>
      </c>
      <c r="I870" s="312"/>
      <c r="J870" s="313">
        <f>ROUND(I870*H870,2)</f>
        <v>0</v>
      </c>
      <c r="K870" s="309" t="s">
        <v>176</v>
      </c>
      <c r="L870" s="314"/>
      <c r="M870" s="315" t="s">
        <v>1</v>
      </c>
      <c r="N870" s="316" t="s">
        <v>48</v>
      </c>
      <c r="O870" s="92"/>
      <c r="P870" s="255">
        <f>O870*H870</f>
        <v>0</v>
      </c>
      <c r="Q870" s="255">
        <v>0.00085</v>
      </c>
      <c r="R870" s="255">
        <f>Q870*H870</f>
        <v>0.02082755</v>
      </c>
      <c r="S870" s="255">
        <v>0</v>
      </c>
      <c r="T870" s="256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57" t="s">
        <v>467</v>
      </c>
      <c r="AT870" s="257" t="s">
        <v>659</v>
      </c>
      <c r="AU870" s="257" t="s">
        <v>95</v>
      </c>
      <c r="AY870" s="18" t="s">
        <v>169</v>
      </c>
      <c r="BE870" s="258">
        <f>IF(N870="základní",J870,0)</f>
        <v>0</v>
      </c>
      <c r="BF870" s="258">
        <f>IF(N870="snížená",J870,0)</f>
        <v>0</v>
      </c>
      <c r="BG870" s="258">
        <f>IF(N870="zákl. přenesená",J870,0)</f>
        <v>0</v>
      </c>
      <c r="BH870" s="258">
        <f>IF(N870="sníž. přenesená",J870,0)</f>
        <v>0</v>
      </c>
      <c r="BI870" s="258">
        <f>IF(N870="nulová",J870,0)</f>
        <v>0</v>
      </c>
      <c r="BJ870" s="18" t="s">
        <v>95</v>
      </c>
      <c r="BK870" s="258">
        <f>ROUND(I870*H870,2)</f>
        <v>0</v>
      </c>
      <c r="BL870" s="18" t="s">
        <v>359</v>
      </c>
      <c r="BM870" s="257" t="s">
        <v>968</v>
      </c>
    </row>
    <row r="871" spans="1:51" s="13" customFormat="1" ht="12">
      <c r="A871" s="13"/>
      <c r="B871" s="259"/>
      <c r="C871" s="260"/>
      <c r="D871" s="261" t="s">
        <v>179</v>
      </c>
      <c r="E871" s="262" t="s">
        <v>1</v>
      </c>
      <c r="F871" s="263" t="s">
        <v>180</v>
      </c>
      <c r="G871" s="260"/>
      <c r="H871" s="262" t="s">
        <v>1</v>
      </c>
      <c r="I871" s="264"/>
      <c r="J871" s="260"/>
      <c r="K871" s="260"/>
      <c r="L871" s="265"/>
      <c r="M871" s="266"/>
      <c r="N871" s="267"/>
      <c r="O871" s="267"/>
      <c r="P871" s="267"/>
      <c r="Q871" s="267"/>
      <c r="R871" s="267"/>
      <c r="S871" s="267"/>
      <c r="T871" s="268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69" t="s">
        <v>179</v>
      </c>
      <c r="AU871" s="269" t="s">
        <v>95</v>
      </c>
      <c r="AV871" s="13" t="s">
        <v>89</v>
      </c>
      <c r="AW871" s="13" t="s">
        <v>35</v>
      </c>
      <c r="AX871" s="13" t="s">
        <v>82</v>
      </c>
      <c r="AY871" s="269" t="s">
        <v>169</v>
      </c>
    </row>
    <row r="872" spans="1:51" s="13" customFormat="1" ht="12">
      <c r="A872" s="13"/>
      <c r="B872" s="259"/>
      <c r="C872" s="260"/>
      <c r="D872" s="261" t="s">
        <v>179</v>
      </c>
      <c r="E872" s="262" t="s">
        <v>1</v>
      </c>
      <c r="F872" s="263" t="s">
        <v>964</v>
      </c>
      <c r="G872" s="260"/>
      <c r="H872" s="262" t="s">
        <v>1</v>
      </c>
      <c r="I872" s="264"/>
      <c r="J872" s="260"/>
      <c r="K872" s="260"/>
      <c r="L872" s="265"/>
      <c r="M872" s="266"/>
      <c r="N872" s="267"/>
      <c r="O872" s="267"/>
      <c r="P872" s="267"/>
      <c r="Q872" s="267"/>
      <c r="R872" s="267"/>
      <c r="S872" s="267"/>
      <c r="T872" s="268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69" t="s">
        <v>179</v>
      </c>
      <c r="AU872" s="269" t="s">
        <v>95</v>
      </c>
      <c r="AV872" s="13" t="s">
        <v>89</v>
      </c>
      <c r="AW872" s="13" t="s">
        <v>35</v>
      </c>
      <c r="AX872" s="13" t="s">
        <v>82</v>
      </c>
      <c r="AY872" s="269" t="s">
        <v>169</v>
      </c>
    </row>
    <row r="873" spans="1:51" s="13" customFormat="1" ht="12">
      <c r="A873" s="13"/>
      <c r="B873" s="259"/>
      <c r="C873" s="260"/>
      <c r="D873" s="261" t="s">
        <v>179</v>
      </c>
      <c r="E873" s="262" t="s">
        <v>1</v>
      </c>
      <c r="F873" s="263" t="s">
        <v>411</v>
      </c>
      <c r="G873" s="260"/>
      <c r="H873" s="262" t="s">
        <v>1</v>
      </c>
      <c r="I873" s="264"/>
      <c r="J873" s="260"/>
      <c r="K873" s="260"/>
      <c r="L873" s="265"/>
      <c r="M873" s="266"/>
      <c r="N873" s="267"/>
      <c r="O873" s="267"/>
      <c r="P873" s="267"/>
      <c r="Q873" s="267"/>
      <c r="R873" s="267"/>
      <c r="S873" s="267"/>
      <c r="T873" s="268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69" t="s">
        <v>179</v>
      </c>
      <c r="AU873" s="269" t="s">
        <v>95</v>
      </c>
      <c r="AV873" s="13" t="s">
        <v>89</v>
      </c>
      <c r="AW873" s="13" t="s">
        <v>35</v>
      </c>
      <c r="AX873" s="13" t="s">
        <v>82</v>
      </c>
      <c r="AY873" s="269" t="s">
        <v>169</v>
      </c>
    </row>
    <row r="874" spans="1:51" s="14" customFormat="1" ht="12">
      <c r="A874" s="14"/>
      <c r="B874" s="270"/>
      <c r="C874" s="271"/>
      <c r="D874" s="261" t="s">
        <v>179</v>
      </c>
      <c r="E874" s="272" t="s">
        <v>1</v>
      </c>
      <c r="F874" s="273" t="s">
        <v>969</v>
      </c>
      <c r="G874" s="271"/>
      <c r="H874" s="274">
        <v>16.275</v>
      </c>
      <c r="I874" s="275"/>
      <c r="J874" s="271"/>
      <c r="K874" s="271"/>
      <c r="L874" s="276"/>
      <c r="M874" s="277"/>
      <c r="N874" s="278"/>
      <c r="O874" s="278"/>
      <c r="P874" s="278"/>
      <c r="Q874" s="278"/>
      <c r="R874" s="278"/>
      <c r="S874" s="278"/>
      <c r="T874" s="279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80" t="s">
        <v>179</v>
      </c>
      <c r="AU874" s="280" t="s">
        <v>95</v>
      </c>
      <c r="AV874" s="14" t="s">
        <v>95</v>
      </c>
      <c r="AW874" s="14" t="s">
        <v>35</v>
      </c>
      <c r="AX874" s="14" t="s">
        <v>82</v>
      </c>
      <c r="AY874" s="280" t="s">
        <v>169</v>
      </c>
    </row>
    <row r="875" spans="1:51" s="13" customFormat="1" ht="12">
      <c r="A875" s="13"/>
      <c r="B875" s="259"/>
      <c r="C875" s="260"/>
      <c r="D875" s="261" t="s">
        <v>179</v>
      </c>
      <c r="E875" s="262" t="s">
        <v>1</v>
      </c>
      <c r="F875" s="263" t="s">
        <v>414</v>
      </c>
      <c r="G875" s="260"/>
      <c r="H875" s="262" t="s">
        <v>1</v>
      </c>
      <c r="I875" s="264"/>
      <c r="J875" s="260"/>
      <c r="K875" s="260"/>
      <c r="L875" s="265"/>
      <c r="M875" s="266"/>
      <c r="N875" s="267"/>
      <c r="O875" s="267"/>
      <c r="P875" s="267"/>
      <c r="Q875" s="267"/>
      <c r="R875" s="267"/>
      <c r="S875" s="267"/>
      <c r="T875" s="268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69" t="s">
        <v>179</v>
      </c>
      <c r="AU875" s="269" t="s">
        <v>95</v>
      </c>
      <c r="AV875" s="13" t="s">
        <v>89</v>
      </c>
      <c r="AW875" s="13" t="s">
        <v>35</v>
      </c>
      <c r="AX875" s="13" t="s">
        <v>82</v>
      </c>
      <c r="AY875" s="269" t="s">
        <v>169</v>
      </c>
    </row>
    <row r="876" spans="1:51" s="14" customFormat="1" ht="12">
      <c r="A876" s="14"/>
      <c r="B876" s="270"/>
      <c r="C876" s="271"/>
      <c r="D876" s="261" t="s">
        <v>179</v>
      </c>
      <c r="E876" s="272" t="s">
        <v>1</v>
      </c>
      <c r="F876" s="273" t="s">
        <v>970</v>
      </c>
      <c r="G876" s="271"/>
      <c r="H876" s="274">
        <v>4</v>
      </c>
      <c r="I876" s="275"/>
      <c r="J876" s="271"/>
      <c r="K876" s="271"/>
      <c r="L876" s="276"/>
      <c r="M876" s="277"/>
      <c r="N876" s="278"/>
      <c r="O876" s="278"/>
      <c r="P876" s="278"/>
      <c r="Q876" s="278"/>
      <c r="R876" s="278"/>
      <c r="S876" s="278"/>
      <c r="T876" s="279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80" t="s">
        <v>179</v>
      </c>
      <c r="AU876" s="280" t="s">
        <v>95</v>
      </c>
      <c r="AV876" s="14" t="s">
        <v>95</v>
      </c>
      <c r="AW876" s="14" t="s">
        <v>35</v>
      </c>
      <c r="AX876" s="14" t="s">
        <v>82</v>
      </c>
      <c r="AY876" s="280" t="s">
        <v>169</v>
      </c>
    </row>
    <row r="877" spans="1:51" s="14" customFormat="1" ht="12">
      <c r="A877" s="14"/>
      <c r="B877" s="270"/>
      <c r="C877" s="271"/>
      <c r="D877" s="261" t="s">
        <v>179</v>
      </c>
      <c r="E877" s="272" t="s">
        <v>1</v>
      </c>
      <c r="F877" s="273" t="s">
        <v>971</v>
      </c>
      <c r="G877" s="271"/>
      <c r="H877" s="274">
        <v>2</v>
      </c>
      <c r="I877" s="275"/>
      <c r="J877" s="271"/>
      <c r="K877" s="271"/>
      <c r="L877" s="276"/>
      <c r="M877" s="277"/>
      <c r="N877" s="278"/>
      <c r="O877" s="278"/>
      <c r="P877" s="278"/>
      <c r="Q877" s="278"/>
      <c r="R877" s="278"/>
      <c r="S877" s="278"/>
      <c r="T877" s="279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80" t="s">
        <v>179</v>
      </c>
      <c r="AU877" s="280" t="s">
        <v>95</v>
      </c>
      <c r="AV877" s="14" t="s">
        <v>95</v>
      </c>
      <c r="AW877" s="14" t="s">
        <v>35</v>
      </c>
      <c r="AX877" s="14" t="s">
        <v>82</v>
      </c>
      <c r="AY877" s="280" t="s">
        <v>169</v>
      </c>
    </row>
    <row r="878" spans="1:51" s="15" customFormat="1" ht="12">
      <c r="A878" s="15"/>
      <c r="B878" s="281"/>
      <c r="C878" s="282"/>
      <c r="D878" s="261" t="s">
        <v>179</v>
      </c>
      <c r="E878" s="283" t="s">
        <v>1</v>
      </c>
      <c r="F878" s="284" t="s">
        <v>183</v>
      </c>
      <c r="G878" s="282"/>
      <c r="H878" s="285">
        <v>22.275</v>
      </c>
      <c r="I878" s="286"/>
      <c r="J878" s="282"/>
      <c r="K878" s="282"/>
      <c r="L878" s="287"/>
      <c r="M878" s="288"/>
      <c r="N878" s="289"/>
      <c r="O878" s="289"/>
      <c r="P878" s="289"/>
      <c r="Q878" s="289"/>
      <c r="R878" s="289"/>
      <c r="S878" s="289"/>
      <c r="T878" s="290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91" t="s">
        <v>179</v>
      </c>
      <c r="AU878" s="291" t="s">
        <v>95</v>
      </c>
      <c r="AV878" s="15" t="s">
        <v>177</v>
      </c>
      <c r="AW878" s="15" t="s">
        <v>35</v>
      </c>
      <c r="AX878" s="15" t="s">
        <v>89</v>
      </c>
      <c r="AY878" s="291" t="s">
        <v>169</v>
      </c>
    </row>
    <row r="879" spans="1:51" s="14" customFormat="1" ht="12">
      <c r="A879" s="14"/>
      <c r="B879" s="270"/>
      <c r="C879" s="271"/>
      <c r="D879" s="261" t="s">
        <v>179</v>
      </c>
      <c r="E879" s="271"/>
      <c r="F879" s="273" t="s">
        <v>972</v>
      </c>
      <c r="G879" s="271"/>
      <c r="H879" s="274">
        <v>24.503</v>
      </c>
      <c r="I879" s="275"/>
      <c r="J879" s="271"/>
      <c r="K879" s="271"/>
      <c r="L879" s="276"/>
      <c r="M879" s="277"/>
      <c r="N879" s="278"/>
      <c r="O879" s="278"/>
      <c r="P879" s="278"/>
      <c r="Q879" s="278"/>
      <c r="R879" s="278"/>
      <c r="S879" s="278"/>
      <c r="T879" s="279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80" t="s">
        <v>179</v>
      </c>
      <c r="AU879" s="280" t="s">
        <v>95</v>
      </c>
      <c r="AV879" s="14" t="s">
        <v>95</v>
      </c>
      <c r="AW879" s="14" t="s">
        <v>4</v>
      </c>
      <c r="AX879" s="14" t="s">
        <v>89</v>
      </c>
      <c r="AY879" s="280" t="s">
        <v>169</v>
      </c>
    </row>
    <row r="880" spans="1:65" s="2" customFormat="1" ht="33" customHeight="1">
      <c r="A880" s="39"/>
      <c r="B880" s="40"/>
      <c r="C880" s="246" t="s">
        <v>973</v>
      </c>
      <c r="D880" s="246" t="s">
        <v>172</v>
      </c>
      <c r="E880" s="247" t="s">
        <v>974</v>
      </c>
      <c r="F880" s="248" t="s">
        <v>975</v>
      </c>
      <c r="G880" s="249" t="s">
        <v>199</v>
      </c>
      <c r="H880" s="250">
        <v>1.435</v>
      </c>
      <c r="I880" s="251"/>
      <c r="J880" s="252">
        <f>ROUND(I880*H880,2)</f>
        <v>0</v>
      </c>
      <c r="K880" s="248" t="s">
        <v>176</v>
      </c>
      <c r="L880" s="45"/>
      <c r="M880" s="253" t="s">
        <v>1</v>
      </c>
      <c r="N880" s="254" t="s">
        <v>48</v>
      </c>
      <c r="O880" s="92"/>
      <c r="P880" s="255">
        <f>O880*H880</f>
        <v>0</v>
      </c>
      <c r="Q880" s="255">
        <v>0</v>
      </c>
      <c r="R880" s="255">
        <f>Q880*H880</f>
        <v>0</v>
      </c>
      <c r="S880" s="255">
        <v>0</v>
      </c>
      <c r="T880" s="256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57" t="s">
        <v>359</v>
      </c>
      <c r="AT880" s="257" t="s">
        <v>172</v>
      </c>
      <c r="AU880" s="257" t="s">
        <v>95</v>
      </c>
      <c r="AY880" s="18" t="s">
        <v>169</v>
      </c>
      <c r="BE880" s="258">
        <f>IF(N880="základní",J880,0)</f>
        <v>0</v>
      </c>
      <c r="BF880" s="258">
        <f>IF(N880="snížená",J880,0)</f>
        <v>0</v>
      </c>
      <c r="BG880" s="258">
        <f>IF(N880="zákl. přenesená",J880,0)</f>
        <v>0</v>
      </c>
      <c r="BH880" s="258">
        <f>IF(N880="sníž. přenesená",J880,0)</f>
        <v>0</v>
      </c>
      <c r="BI880" s="258">
        <f>IF(N880="nulová",J880,0)</f>
        <v>0</v>
      </c>
      <c r="BJ880" s="18" t="s">
        <v>95</v>
      </c>
      <c r="BK880" s="258">
        <f>ROUND(I880*H880,2)</f>
        <v>0</v>
      </c>
      <c r="BL880" s="18" t="s">
        <v>359</v>
      </c>
      <c r="BM880" s="257" t="s">
        <v>976</v>
      </c>
    </row>
    <row r="881" spans="1:63" s="12" customFormat="1" ht="22.8" customHeight="1">
      <c r="A881" s="12"/>
      <c r="B881" s="231"/>
      <c r="C881" s="232"/>
      <c r="D881" s="233" t="s">
        <v>81</v>
      </c>
      <c r="E881" s="244" t="s">
        <v>977</v>
      </c>
      <c r="F881" s="244" t="s">
        <v>978</v>
      </c>
      <c r="G881" s="232"/>
      <c r="H881" s="232"/>
      <c r="I881" s="235"/>
      <c r="J881" s="245">
        <f>BK881</f>
        <v>0</v>
      </c>
      <c r="K881" s="232"/>
      <c r="L881" s="236"/>
      <c r="M881" s="237"/>
      <c r="N881" s="238"/>
      <c r="O881" s="238"/>
      <c r="P881" s="239">
        <f>SUM(P882:P936)</f>
        <v>0</v>
      </c>
      <c r="Q881" s="238"/>
      <c r="R881" s="239">
        <f>SUM(R882:R936)</f>
        <v>6.473893330000001</v>
      </c>
      <c r="S881" s="238"/>
      <c r="T881" s="240">
        <f>SUM(T882:T936)</f>
        <v>0</v>
      </c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R881" s="241" t="s">
        <v>95</v>
      </c>
      <c r="AT881" s="242" t="s">
        <v>81</v>
      </c>
      <c r="AU881" s="242" t="s">
        <v>89</v>
      </c>
      <c r="AY881" s="241" t="s">
        <v>169</v>
      </c>
      <c r="BK881" s="243">
        <f>SUM(BK882:BK936)</f>
        <v>0</v>
      </c>
    </row>
    <row r="882" spans="1:65" s="2" customFormat="1" ht="55.5" customHeight="1">
      <c r="A882" s="39"/>
      <c r="B882" s="40"/>
      <c r="C882" s="246" t="s">
        <v>979</v>
      </c>
      <c r="D882" s="246" t="s">
        <v>172</v>
      </c>
      <c r="E882" s="247" t="s">
        <v>980</v>
      </c>
      <c r="F882" s="248" t="s">
        <v>981</v>
      </c>
      <c r="G882" s="249" t="s">
        <v>175</v>
      </c>
      <c r="H882" s="250">
        <v>304.5</v>
      </c>
      <c r="I882" s="251"/>
      <c r="J882" s="252">
        <f>ROUND(I882*H882,2)</f>
        <v>0</v>
      </c>
      <c r="K882" s="248" t="s">
        <v>176</v>
      </c>
      <c r="L882" s="45"/>
      <c r="M882" s="253" t="s">
        <v>1</v>
      </c>
      <c r="N882" s="254" t="s">
        <v>48</v>
      </c>
      <c r="O882" s="92"/>
      <c r="P882" s="255">
        <f>O882*H882</f>
        <v>0</v>
      </c>
      <c r="Q882" s="255">
        <v>0</v>
      </c>
      <c r="R882" s="255">
        <f>Q882*H882</f>
        <v>0</v>
      </c>
      <c r="S882" s="255">
        <v>0</v>
      </c>
      <c r="T882" s="256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57" t="s">
        <v>359</v>
      </c>
      <c r="AT882" s="257" t="s">
        <v>172</v>
      </c>
      <c r="AU882" s="257" t="s">
        <v>95</v>
      </c>
      <c r="AY882" s="18" t="s">
        <v>169</v>
      </c>
      <c r="BE882" s="258">
        <f>IF(N882="základní",J882,0)</f>
        <v>0</v>
      </c>
      <c r="BF882" s="258">
        <f>IF(N882="snížená",J882,0)</f>
        <v>0</v>
      </c>
      <c r="BG882" s="258">
        <f>IF(N882="zákl. přenesená",J882,0)</f>
        <v>0</v>
      </c>
      <c r="BH882" s="258">
        <f>IF(N882="sníž. přenesená",J882,0)</f>
        <v>0</v>
      </c>
      <c r="BI882" s="258">
        <f>IF(N882="nulová",J882,0)</f>
        <v>0</v>
      </c>
      <c r="BJ882" s="18" t="s">
        <v>95</v>
      </c>
      <c r="BK882" s="258">
        <f>ROUND(I882*H882,2)</f>
        <v>0</v>
      </c>
      <c r="BL882" s="18" t="s">
        <v>359</v>
      </c>
      <c r="BM882" s="257" t="s">
        <v>982</v>
      </c>
    </row>
    <row r="883" spans="1:51" s="13" customFormat="1" ht="12">
      <c r="A883" s="13"/>
      <c r="B883" s="259"/>
      <c r="C883" s="260"/>
      <c r="D883" s="261" t="s">
        <v>179</v>
      </c>
      <c r="E883" s="262" t="s">
        <v>1</v>
      </c>
      <c r="F883" s="263" t="s">
        <v>180</v>
      </c>
      <c r="G883" s="260"/>
      <c r="H883" s="262" t="s">
        <v>1</v>
      </c>
      <c r="I883" s="264"/>
      <c r="J883" s="260"/>
      <c r="K883" s="260"/>
      <c r="L883" s="265"/>
      <c r="M883" s="266"/>
      <c r="N883" s="267"/>
      <c r="O883" s="267"/>
      <c r="P883" s="267"/>
      <c r="Q883" s="267"/>
      <c r="R883" s="267"/>
      <c r="S883" s="267"/>
      <c r="T883" s="268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69" t="s">
        <v>179</v>
      </c>
      <c r="AU883" s="269" t="s">
        <v>95</v>
      </c>
      <c r="AV883" s="13" t="s">
        <v>89</v>
      </c>
      <c r="AW883" s="13" t="s">
        <v>35</v>
      </c>
      <c r="AX883" s="13" t="s">
        <v>82</v>
      </c>
      <c r="AY883" s="269" t="s">
        <v>169</v>
      </c>
    </row>
    <row r="884" spans="1:51" s="13" customFormat="1" ht="12">
      <c r="A884" s="13"/>
      <c r="B884" s="259"/>
      <c r="C884" s="260"/>
      <c r="D884" s="261" t="s">
        <v>179</v>
      </c>
      <c r="E884" s="262" t="s">
        <v>1</v>
      </c>
      <c r="F884" s="263" t="s">
        <v>983</v>
      </c>
      <c r="G884" s="260"/>
      <c r="H884" s="262" t="s">
        <v>1</v>
      </c>
      <c r="I884" s="264"/>
      <c r="J884" s="260"/>
      <c r="K884" s="260"/>
      <c r="L884" s="265"/>
      <c r="M884" s="266"/>
      <c r="N884" s="267"/>
      <c r="O884" s="267"/>
      <c r="P884" s="267"/>
      <c r="Q884" s="267"/>
      <c r="R884" s="267"/>
      <c r="S884" s="267"/>
      <c r="T884" s="268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9" t="s">
        <v>179</v>
      </c>
      <c r="AU884" s="269" t="s">
        <v>95</v>
      </c>
      <c r="AV884" s="13" t="s">
        <v>89</v>
      </c>
      <c r="AW884" s="13" t="s">
        <v>35</v>
      </c>
      <c r="AX884" s="13" t="s">
        <v>82</v>
      </c>
      <c r="AY884" s="269" t="s">
        <v>169</v>
      </c>
    </row>
    <row r="885" spans="1:51" s="13" customFormat="1" ht="12">
      <c r="A885" s="13"/>
      <c r="B885" s="259"/>
      <c r="C885" s="260"/>
      <c r="D885" s="261" t="s">
        <v>179</v>
      </c>
      <c r="E885" s="262" t="s">
        <v>1</v>
      </c>
      <c r="F885" s="263" t="s">
        <v>984</v>
      </c>
      <c r="G885" s="260"/>
      <c r="H885" s="262" t="s">
        <v>1</v>
      </c>
      <c r="I885" s="264"/>
      <c r="J885" s="260"/>
      <c r="K885" s="260"/>
      <c r="L885" s="265"/>
      <c r="M885" s="266"/>
      <c r="N885" s="267"/>
      <c r="O885" s="267"/>
      <c r="P885" s="267"/>
      <c r="Q885" s="267"/>
      <c r="R885" s="267"/>
      <c r="S885" s="267"/>
      <c r="T885" s="268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69" t="s">
        <v>179</v>
      </c>
      <c r="AU885" s="269" t="s">
        <v>95</v>
      </c>
      <c r="AV885" s="13" t="s">
        <v>89</v>
      </c>
      <c r="AW885" s="13" t="s">
        <v>35</v>
      </c>
      <c r="AX885" s="13" t="s">
        <v>82</v>
      </c>
      <c r="AY885" s="269" t="s">
        <v>169</v>
      </c>
    </row>
    <row r="886" spans="1:51" s="14" customFormat="1" ht="12">
      <c r="A886" s="14"/>
      <c r="B886" s="270"/>
      <c r="C886" s="271"/>
      <c r="D886" s="261" t="s">
        <v>179</v>
      </c>
      <c r="E886" s="272" t="s">
        <v>1</v>
      </c>
      <c r="F886" s="273" t="s">
        <v>985</v>
      </c>
      <c r="G886" s="271"/>
      <c r="H886" s="274">
        <v>195.3</v>
      </c>
      <c r="I886" s="275"/>
      <c r="J886" s="271"/>
      <c r="K886" s="271"/>
      <c r="L886" s="276"/>
      <c r="M886" s="277"/>
      <c r="N886" s="278"/>
      <c r="O886" s="278"/>
      <c r="P886" s="278"/>
      <c r="Q886" s="278"/>
      <c r="R886" s="278"/>
      <c r="S886" s="278"/>
      <c r="T886" s="279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80" t="s">
        <v>179</v>
      </c>
      <c r="AU886" s="280" t="s">
        <v>95</v>
      </c>
      <c r="AV886" s="14" t="s">
        <v>95</v>
      </c>
      <c r="AW886" s="14" t="s">
        <v>35</v>
      </c>
      <c r="AX886" s="14" t="s">
        <v>82</v>
      </c>
      <c r="AY886" s="280" t="s">
        <v>169</v>
      </c>
    </row>
    <row r="887" spans="1:51" s="13" customFormat="1" ht="12">
      <c r="A887" s="13"/>
      <c r="B887" s="259"/>
      <c r="C887" s="260"/>
      <c r="D887" s="261" t="s">
        <v>179</v>
      </c>
      <c r="E887" s="262" t="s">
        <v>1</v>
      </c>
      <c r="F887" s="263" t="s">
        <v>986</v>
      </c>
      <c r="G887" s="260"/>
      <c r="H887" s="262" t="s">
        <v>1</v>
      </c>
      <c r="I887" s="264"/>
      <c r="J887" s="260"/>
      <c r="K887" s="260"/>
      <c r="L887" s="265"/>
      <c r="M887" s="266"/>
      <c r="N887" s="267"/>
      <c r="O887" s="267"/>
      <c r="P887" s="267"/>
      <c r="Q887" s="267"/>
      <c r="R887" s="267"/>
      <c r="S887" s="267"/>
      <c r="T887" s="268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69" t="s">
        <v>179</v>
      </c>
      <c r="AU887" s="269" t="s">
        <v>95</v>
      </c>
      <c r="AV887" s="13" t="s">
        <v>89</v>
      </c>
      <c r="AW887" s="13" t="s">
        <v>35</v>
      </c>
      <c r="AX887" s="13" t="s">
        <v>82</v>
      </c>
      <c r="AY887" s="269" t="s">
        <v>169</v>
      </c>
    </row>
    <row r="888" spans="1:51" s="14" customFormat="1" ht="12">
      <c r="A888" s="14"/>
      <c r="B888" s="270"/>
      <c r="C888" s="271"/>
      <c r="D888" s="261" t="s">
        <v>179</v>
      </c>
      <c r="E888" s="272" t="s">
        <v>1</v>
      </c>
      <c r="F888" s="273" t="s">
        <v>987</v>
      </c>
      <c r="G888" s="271"/>
      <c r="H888" s="274">
        <v>109.2</v>
      </c>
      <c r="I888" s="275"/>
      <c r="J888" s="271"/>
      <c r="K888" s="271"/>
      <c r="L888" s="276"/>
      <c r="M888" s="277"/>
      <c r="N888" s="278"/>
      <c r="O888" s="278"/>
      <c r="P888" s="278"/>
      <c r="Q888" s="278"/>
      <c r="R888" s="278"/>
      <c r="S888" s="278"/>
      <c r="T888" s="279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80" t="s">
        <v>179</v>
      </c>
      <c r="AU888" s="280" t="s">
        <v>95</v>
      </c>
      <c r="AV888" s="14" t="s">
        <v>95</v>
      </c>
      <c r="AW888" s="14" t="s">
        <v>35</v>
      </c>
      <c r="AX888" s="14" t="s">
        <v>82</v>
      </c>
      <c r="AY888" s="280" t="s">
        <v>169</v>
      </c>
    </row>
    <row r="889" spans="1:51" s="15" customFormat="1" ht="12">
      <c r="A889" s="15"/>
      <c r="B889" s="281"/>
      <c r="C889" s="282"/>
      <c r="D889" s="261" t="s">
        <v>179</v>
      </c>
      <c r="E889" s="283" t="s">
        <v>1</v>
      </c>
      <c r="F889" s="284" t="s">
        <v>183</v>
      </c>
      <c r="G889" s="282"/>
      <c r="H889" s="285">
        <v>304.5</v>
      </c>
      <c r="I889" s="286"/>
      <c r="J889" s="282"/>
      <c r="K889" s="282"/>
      <c r="L889" s="287"/>
      <c r="M889" s="288"/>
      <c r="N889" s="289"/>
      <c r="O889" s="289"/>
      <c r="P889" s="289"/>
      <c r="Q889" s="289"/>
      <c r="R889" s="289"/>
      <c r="S889" s="289"/>
      <c r="T889" s="290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T889" s="291" t="s">
        <v>179</v>
      </c>
      <c r="AU889" s="291" t="s">
        <v>95</v>
      </c>
      <c r="AV889" s="15" t="s">
        <v>177</v>
      </c>
      <c r="AW889" s="15" t="s">
        <v>35</v>
      </c>
      <c r="AX889" s="15" t="s">
        <v>89</v>
      </c>
      <c r="AY889" s="291" t="s">
        <v>169</v>
      </c>
    </row>
    <row r="890" spans="1:65" s="2" customFormat="1" ht="16.5" customHeight="1">
      <c r="A890" s="39"/>
      <c r="B890" s="40"/>
      <c r="C890" s="307" t="s">
        <v>988</v>
      </c>
      <c r="D890" s="307" t="s">
        <v>659</v>
      </c>
      <c r="E890" s="308" t="s">
        <v>989</v>
      </c>
      <c r="F890" s="309" t="s">
        <v>990</v>
      </c>
      <c r="G890" s="310" t="s">
        <v>191</v>
      </c>
      <c r="H890" s="311">
        <v>3.215</v>
      </c>
      <c r="I890" s="312"/>
      <c r="J890" s="313">
        <f>ROUND(I890*H890,2)</f>
        <v>0</v>
      </c>
      <c r="K890" s="309" t="s">
        <v>176</v>
      </c>
      <c r="L890" s="314"/>
      <c r="M890" s="315" t="s">
        <v>1</v>
      </c>
      <c r="N890" s="316" t="s">
        <v>48</v>
      </c>
      <c r="O890" s="92"/>
      <c r="P890" s="255">
        <f>O890*H890</f>
        <v>0</v>
      </c>
      <c r="Q890" s="255">
        <v>0.55</v>
      </c>
      <c r="R890" s="255">
        <f>Q890*H890</f>
        <v>1.76825</v>
      </c>
      <c r="S890" s="255">
        <v>0</v>
      </c>
      <c r="T890" s="256">
        <f>S890*H890</f>
        <v>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57" t="s">
        <v>467</v>
      </c>
      <c r="AT890" s="257" t="s">
        <v>659</v>
      </c>
      <c r="AU890" s="257" t="s">
        <v>95</v>
      </c>
      <c r="AY890" s="18" t="s">
        <v>169</v>
      </c>
      <c r="BE890" s="258">
        <f>IF(N890="základní",J890,0)</f>
        <v>0</v>
      </c>
      <c r="BF890" s="258">
        <f>IF(N890="snížená",J890,0)</f>
        <v>0</v>
      </c>
      <c r="BG890" s="258">
        <f>IF(N890="zákl. přenesená",J890,0)</f>
        <v>0</v>
      </c>
      <c r="BH890" s="258">
        <f>IF(N890="sníž. přenesená",J890,0)</f>
        <v>0</v>
      </c>
      <c r="BI890" s="258">
        <f>IF(N890="nulová",J890,0)</f>
        <v>0</v>
      </c>
      <c r="BJ890" s="18" t="s">
        <v>95</v>
      </c>
      <c r="BK890" s="258">
        <f>ROUND(I890*H890,2)</f>
        <v>0</v>
      </c>
      <c r="BL890" s="18" t="s">
        <v>359</v>
      </c>
      <c r="BM890" s="257" t="s">
        <v>991</v>
      </c>
    </row>
    <row r="891" spans="1:51" s="13" customFormat="1" ht="12">
      <c r="A891" s="13"/>
      <c r="B891" s="259"/>
      <c r="C891" s="260"/>
      <c r="D891" s="261" t="s">
        <v>179</v>
      </c>
      <c r="E891" s="262" t="s">
        <v>1</v>
      </c>
      <c r="F891" s="263" t="s">
        <v>180</v>
      </c>
      <c r="G891" s="260"/>
      <c r="H891" s="262" t="s">
        <v>1</v>
      </c>
      <c r="I891" s="264"/>
      <c r="J891" s="260"/>
      <c r="K891" s="260"/>
      <c r="L891" s="265"/>
      <c r="M891" s="266"/>
      <c r="N891" s="267"/>
      <c r="O891" s="267"/>
      <c r="P891" s="267"/>
      <c r="Q891" s="267"/>
      <c r="R891" s="267"/>
      <c r="S891" s="267"/>
      <c r="T891" s="268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69" t="s">
        <v>179</v>
      </c>
      <c r="AU891" s="269" t="s">
        <v>95</v>
      </c>
      <c r="AV891" s="13" t="s">
        <v>89</v>
      </c>
      <c r="AW891" s="13" t="s">
        <v>35</v>
      </c>
      <c r="AX891" s="13" t="s">
        <v>82</v>
      </c>
      <c r="AY891" s="269" t="s">
        <v>169</v>
      </c>
    </row>
    <row r="892" spans="1:51" s="13" customFormat="1" ht="12">
      <c r="A892" s="13"/>
      <c r="B892" s="259"/>
      <c r="C892" s="260"/>
      <c r="D892" s="261" t="s">
        <v>179</v>
      </c>
      <c r="E892" s="262" t="s">
        <v>1</v>
      </c>
      <c r="F892" s="263" t="s">
        <v>992</v>
      </c>
      <c r="G892" s="260"/>
      <c r="H892" s="262" t="s">
        <v>1</v>
      </c>
      <c r="I892" s="264"/>
      <c r="J892" s="260"/>
      <c r="K892" s="260"/>
      <c r="L892" s="265"/>
      <c r="M892" s="266"/>
      <c r="N892" s="267"/>
      <c r="O892" s="267"/>
      <c r="P892" s="267"/>
      <c r="Q892" s="267"/>
      <c r="R892" s="267"/>
      <c r="S892" s="267"/>
      <c r="T892" s="268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69" t="s">
        <v>179</v>
      </c>
      <c r="AU892" s="269" t="s">
        <v>95</v>
      </c>
      <c r="AV892" s="13" t="s">
        <v>89</v>
      </c>
      <c r="AW892" s="13" t="s">
        <v>35</v>
      </c>
      <c r="AX892" s="13" t="s">
        <v>82</v>
      </c>
      <c r="AY892" s="269" t="s">
        <v>169</v>
      </c>
    </row>
    <row r="893" spans="1:51" s="13" customFormat="1" ht="12">
      <c r="A893" s="13"/>
      <c r="B893" s="259"/>
      <c r="C893" s="260"/>
      <c r="D893" s="261" t="s">
        <v>179</v>
      </c>
      <c r="E893" s="262" t="s">
        <v>1</v>
      </c>
      <c r="F893" s="263" t="s">
        <v>984</v>
      </c>
      <c r="G893" s="260"/>
      <c r="H893" s="262" t="s">
        <v>1</v>
      </c>
      <c r="I893" s="264"/>
      <c r="J893" s="260"/>
      <c r="K893" s="260"/>
      <c r="L893" s="265"/>
      <c r="M893" s="266"/>
      <c r="N893" s="267"/>
      <c r="O893" s="267"/>
      <c r="P893" s="267"/>
      <c r="Q893" s="267"/>
      <c r="R893" s="267"/>
      <c r="S893" s="267"/>
      <c r="T893" s="268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69" t="s">
        <v>179</v>
      </c>
      <c r="AU893" s="269" t="s">
        <v>95</v>
      </c>
      <c r="AV893" s="13" t="s">
        <v>89</v>
      </c>
      <c r="AW893" s="13" t="s">
        <v>35</v>
      </c>
      <c r="AX893" s="13" t="s">
        <v>82</v>
      </c>
      <c r="AY893" s="269" t="s">
        <v>169</v>
      </c>
    </row>
    <row r="894" spans="1:51" s="14" customFormat="1" ht="12">
      <c r="A894" s="14"/>
      <c r="B894" s="270"/>
      <c r="C894" s="271"/>
      <c r="D894" s="261" t="s">
        <v>179</v>
      </c>
      <c r="E894" s="272" t="s">
        <v>1</v>
      </c>
      <c r="F894" s="273" t="s">
        <v>993</v>
      </c>
      <c r="G894" s="271"/>
      <c r="H894" s="274">
        <v>1.875</v>
      </c>
      <c r="I894" s="275"/>
      <c r="J894" s="271"/>
      <c r="K894" s="271"/>
      <c r="L894" s="276"/>
      <c r="M894" s="277"/>
      <c r="N894" s="278"/>
      <c r="O894" s="278"/>
      <c r="P894" s="278"/>
      <c r="Q894" s="278"/>
      <c r="R894" s="278"/>
      <c r="S894" s="278"/>
      <c r="T894" s="279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80" t="s">
        <v>179</v>
      </c>
      <c r="AU894" s="280" t="s">
        <v>95</v>
      </c>
      <c r="AV894" s="14" t="s">
        <v>95</v>
      </c>
      <c r="AW894" s="14" t="s">
        <v>35</v>
      </c>
      <c r="AX894" s="14" t="s">
        <v>82</v>
      </c>
      <c r="AY894" s="280" t="s">
        <v>169</v>
      </c>
    </row>
    <row r="895" spans="1:51" s="13" customFormat="1" ht="12">
      <c r="A895" s="13"/>
      <c r="B895" s="259"/>
      <c r="C895" s="260"/>
      <c r="D895" s="261" t="s">
        <v>179</v>
      </c>
      <c r="E895" s="262" t="s">
        <v>1</v>
      </c>
      <c r="F895" s="263" t="s">
        <v>986</v>
      </c>
      <c r="G895" s="260"/>
      <c r="H895" s="262" t="s">
        <v>1</v>
      </c>
      <c r="I895" s="264"/>
      <c r="J895" s="260"/>
      <c r="K895" s="260"/>
      <c r="L895" s="265"/>
      <c r="M895" s="266"/>
      <c r="N895" s="267"/>
      <c r="O895" s="267"/>
      <c r="P895" s="267"/>
      <c r="Q895" s="267"/>
      <c r="R895" s="267"/>
      <c r="S895" s="267"/>
      <c r="T895" s="268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69" t="s">
        <v>179</v>
      </c>
      <c r="AU895" s="269" t="s">
        <v>95</v>
      </c>
      <c r="AV895" s="13" t="s">
        <v>89</v>
      </c>
      <c r="AW895" s="13" t="s">
        <v>35</v>
      </c>
      <c r="AX895" s="13" t="s">
        <v>82</v>
      </c>
      <c r="AY895" s="269" t="s">
        <v>169</v>
      </c>
    </row>
    <row r="896" spans="1:51" s="14" customFormat="1" ht="12">
      <c r="A896" s="14"/>
      <c r="B896" s="270"/>
      <c r="C896" s="271"/>
      <c r="D896" s="261" t="s">
        <v>179</v>
      </c>
      <c r="E896" s="272" t="s">
        <v>1</v>
      </c>
      <c r="F896" s="273" t="s">
        <v>994</v>
      </c>
      <c r="G896" s="271"/>
      <c r="H896" s="274">
        <v>1.048</v>
      </c>
      <c r="I896" s="275"/>
      <c r="J896" s="271"/>
      <c r="K896" s="271"/>
      <c r="L896" s="276"/>
      <c r="M896" s="277"/>
      <c r="N896" s="278"/>
      <c r="O896" s="278"/>
      <c r="P896" s="278"/>
      <c r="Q896" s="278"/>
      <c r="R896" s="278"/>
      <c r="S896" s="278"/>
      <c r="T896" s="279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80" t="s">
        <v>179</v>
      </c>
      <c r="AU896" s="280" t="s">
        <v>95</v>
      </c>
      <c r="AV896" s="14" t="s">
        <v>95</v>
      </c>
      <c r="AW896" s="14" t="s">
        <v>35</v>
      </c>
      <c r="AX896" s="14" t="s">
        <v>82</v>
      </c>
      <c r="AY896" s="280" t="s">
        <v>169</v>
      </c>
    </row>
    <row r="897" spans="1:51" s="15" customFormat="1" ht="12">
      <c r="A897" s="15"/>
      <c r="B897" s="281"/>
      <c r="C897" s="282"/>
      <c r="D897" s="261" t="s">
        <v>179</v>
      </c>
      <c r="E897" s="283" t="s">
        <v>1</v>
      </c>
      <c r="F897" s="284" t="s">
        <v>183</v>
      </c>
      <c r="G897" s="282"/>
      <c r="H897" s="285">
        <v>2.923</v>
      </c>
      <c r="I897" s="286"/>
      <c r="J897" s="282"/>
      <c r="K897" s="282"/>
      <c r="L897" s="287"/>
      <c r="M897" s="288"/>
      <c r="N897" s="289"/>
      <c r="O897" s="289"/>
      <c r="P897" s="289"/>
      <c r="Q897" s="289"/>
      <c r="R897" s="289"/>
      <c r="S897" s="289"/>
      <c r="T897" s="290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T897" s="291" t="s">
        <v>179</v>
      </c>
      <c r="AU897" s="291" t="s">
        <v>95</v>
      </c>
      <c r="AV897" s="15" t="s">
        <v>177</v>
      </c>
      <c r="AW897" s="15" t="s">
        <v>35</v>
      </c>
      <c r="AX897" s="15" t="s">
        <v>89</v>
      </c>
      <c r="AY897" s="291" t="s">
        <v>169</v>
      </c>
    </row>
    <row r="898" spans="1:51" s="14" customFormat="1" ht="12">
      <c r="A898" s="14"/>
      <c r="B898" s="270"/>
      <c r="C898" s="271"/>
      <c r="D898" s="261" t="s">
        <v>179</v>
      </c>
      <c r="E898" s="271"/>
      <c r="F898" s="273" t="s">
        <v>995</v>
      </c>
      <c r="G898" s="271"/>
      <c r="H898" s="274">
        <v>3.215</v>
      </c>
      <c r="I898" s="275"/>
      <c r="J898" s="271"/>
      <c r="K898" s="271"/>
      <c r="L898" s="276"/>
      <c r="M898" s="277"/>
      <c r="N898" s="278"/>
      <c r="O898" s="278"/>
      <c r="P898" s="278"/>
      <c r="Q898" s="278"/>
      <c r="R898" s="278"/>
      <c r="S898" s="278"/>
      <c r="T898" s="279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80" t="s">
        <v>179</v>
      </c>
      <c r="AU898" s="280" t="s">
        <v>95</v>
      </c>
      <c r="AV898" s="14" t="s">
        <v>95</v>
      </c>
      <c r="AW898" s="14" t="s">
        <v>4</v>
      </c>
      <c r="AX898" s="14" t="s">
        <v>89</v>
      </c>
      <c r="AY898" s="280" t="s">
        <v>169</v>
      </c>
    </row>
    <row r="899" spans="1:65" s="2" customFormat="1" ht="33" customHeight="1">
      <c r="A899" s="39"/>
      <c r="B899" s="40"/>
      <c r="C899" s="246" t="s">
        <v>996</v>
      </c>
      <c r="D899" s="246" t="s">
        <v>172</v>
      </c>
      <c r="E899" s="247" t="s">
        <v>997</v>
      </c>
      <c r="F899" s="248" t="s">
        <v>998</v>
      </c>
      <c r="G899" s="249" t="s">
        <v>337</v>
      </c>
      <c r="H899" s="250">
        <v>340.9</v>
      </c>
      <c r="I899" s="251"/>
      <c r="J899" s="252">
        <f>ROUND(I899*H899,2)</f>
        <v>0</v>
      </c>
      <c r="K899" s="248" t="s">
        <v>176</v>
      </c>
      <c r="L899" s="45"/>
      <c r="M899" s="253" t="s">
        <v>1</v>
      </c>
      <c r="N899" s="254" t="s">
        <v>48</v>
      </c>
      <c r="O899" s="92"/>
      <c r="P899" s="255">
        <f>O899*H899</f>
        <v>0</v>
      </c>
      <c r="Q899" s="255">
        <v>0</v>
      </c>
      <c r="R899" s="255">
        <f>Q899*H899</f>
        <v>0</v>
      </c>
      <c r="S899" s="255">
        <v>0</v>
      </c>
      <c r="T899" s="256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57" t="s">
        <v>359</v>
      </c>
      <c r="AT899" s="257" t="s">
        <v>172</v>
      </c>
      <c r="AU899" s="257" t="s">
        <v>95</v>
      </c>
      <c r="AY899" s="18" t="s">
        <v>169</v>
      </c>
      <c r="BE899" s="258">
        <f>IF(N899="základní",J899,0)</f>
        <v>0</v>
      </c>
      <c r="BF899" s="258">
        <f>IF(N899="snížená",J899,0)</f>
        <v>0</v>
      </c>
      <c r="BG899" s="258">
        <f>IF(N899="zákl. přenesená",J899,0)</f>
        <v>0</v>
      </c>
      <c r="BH899" s="258">
        <f>IF(N899="sníž. přenesená",J899,0)</f>
        <v>0</v>
      </c>
      <c r="BI899" s="258">
        <f>IF(N899="nulová",J899,0)</f>
        <v>0</v>
      </c>
      <c r="BJ899" s="18" t="s">
        <v>95</v>
      </c>
      <c r="BK899" s="258">
        <f>ROUND(I899*H899,2)</f>
        <v>0</v>
      </c>
      <c r="BL899" s="18" t="s">
        <v>359</v>
      </c>
      <c r="BM899" s="257" t="s">
        <v>999</v>
      </c>
    </row>
    <row r="900" spans="1:51" s="13" customFormat="1" ht="12">
      <c r="A900" s="13"/>
      <c r="B900" s="259"/>
      <c r="C900" s="260"/>
      <c r="D900" s="261" t="s">
        <v>179</v>
      </c>
      <c r="E900" s="262" t="s">
        <v>1</v>
      </c>
      <c r="F900" s="263" t="s">
        <v>180</v>
      </c>
      <c r="G900" s="260"/>
      <c r="H900" s="262" t="s">
        <v>1</v>
      </c>
      <c r="I900" s="264"/>
      <c r="J900" s="260"/>
      <c r="K900" s="260"/>
      <c r="L900" s="265"/>
      <c r="M900" s="266"/>
      <c r="N900" s="267"/>
      <c r="O900" s="267"/>
      <c r="P900" s="267"/>
      <c r="Q900" s="267"/>
      <c r="R900" s="267"/>
      <c r="S900" s="267"/>
      <c r="T900" s="268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69" t="s">
        <v>179</v>
      </c>
      <c r="AU900" s="269" t="s">
        <v>95</v>
      </c>
      <c r="AV900" s="13" t="s">
        <v>89</v>
      </c>
      <c r="AW900" s="13" t="s">
        <v>35</v>
      </c>
      <c r="AX900" s="13" t="s">
        <v>82</v>
      </c>
      <c r="AY900" s="269" t="s">
        <v>169</v>
      </c>
    </row>
    <row r="901" spans="1:51" s="13" customFormat="1" ht="12">
      <c r="A901" s="13"/>
      <c r="B901" s="259"/>
      <c r="C901" s="260"/>
      <c r="D901" s="261" t="s">
        <v>179</v>
      </c>
      <c r="E901" s="262" t="s">
        <v>1</v>
      </c>
      <c r="F901" s="263" t="s">
        <v>1000</v>
      </c>
      <c r="G901" s="260"/>
      <c r="H901" s="262" t="s">
        <v>1</v>
      </c>
      <c r="I901" s="264"/>
      <c r="J901" s="260"/>
      <c r="K901" s="260"/>
      <c r="L901" s="265"/>
      <c r="M901" s="266"/>
      <c r="N901" s="267"/>
      <c r="O901" s="267"/>
      <c r="P901" s="267"/>
      <c r="Q901" s="267"/>
      <c r="R901" s="267"/>
      <c r="S901" s="267"/>
      <c r="T901" s="268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69" t="s">
        <v>179</v>
      </c>
      <c r="AU901" s="269" t="s">
        <v>95</v>
      </c>
      <c r="AV901" s="13" t="s">
        <v>89</v>
      </c>
      <c r="AW901" s="13" t="s">
        <v>35</v>
      </c>
      <c r="AX901" s="13" t="s">
        <v>82</v>
      </c>
      <c r="AY901" s="269" t="s">
        <v>169</v>
      </c>
    </row>
    <row r="902" spans="1:51" s="13" customFormat="1" ht="12">
      <c r="A902" s="13"/>
      <c r="B902" s="259"/>
      <c r="C902" s="260"/>
      <c r="D902" s="261" t="s">
        <v>179</v>
      </c>
      <c r="E902" s="262" t="s">
        <v>1</v>
      </c>
      <c r="F902" s="263" t="s">
        <v>618</v>
      </c>
      <c r="G902" s="260"/>
      <c r="H902" s="262" t="s">
        <v>1</v>
      </c>
      <c r="I902" s="264"/>
      <c r="J902" s="260"/>
      <c r="K902" s="260"/>
      <c r="L902" s="265"/>
      <c r="M902" s="266"/>
      <c r="N902" s="267"/>
      <c r="O902" s="267"/>
      <c r="P902" s="267"/>
      <c r="Q902" s="267"/>
      <c r="R902" s="267"/>
      <c r="S902" s="267"/>
      <c r="T902" s="268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69" t="s">
        <v>179</v>
      </c>
      <c r="AU902" s="269" t="s">
        <v>95</v>
      </c>
      <c r="AV902" s="13" t="s">
        <v>89</v>
      </c>
      <c r="AW902" s="13" t="s">
        <v>35</v>
      </c>
      <c r="AX902" s="13" t="s">
        <v>82</v>
      </c>
      <c r="AY902" s="269" t="s">
        <v>169</v>
      </c>
    </row>
    <row r="903" spans="1:51" s="14" customFormat="1" ht="12">
      <c r="A903" s="14"/>
      <c r="B903" s="270"/>
      <c r="C903" s="271"/>
      <c r="D903" s="261" t="s">
        <v>179</v>
      </c>
      <c r="E903" s="272" t="s">
        <v>1</v>
      </c>
      <c r="F903" s="273" t="s">
        <v>1001</v>
      </c>
      <c r="G903" s="271"/>
      <c r="H903" s="274">
        <v>372.5</v>
      </c>
      <c r="I903" s="275"/>
      <c r="J903" s="271"/>
      <c r="K903" s="271"/>
      <c r="L903" s="276"/>
      <c r="M903" s="277"/>
      <c r="N903" s="278"/>
      <c r="O903" s="278"/>
      <c r="P903" s="278"/>
      <c r="Q903" s="278"/>
      <c r="R903" s="278"/>
      <c r="S903" s="278"/>
      <c r="T903" s="279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80" t="s">
        <v>179</v>
      </c>
      <c r="AU903" s="280" t="s">
        <v>95</v>
      </c>
      <c r="AV903" s="14" t="s">
        <v>95</v>
      </c>
      <c r="AW903" s="14" t="s">
        <v>35</v>
      </c>
      <c r="AX903" s="14" t="s">
        <v>82</v>
      </c>
      <c r="AY903" s="280" t="s">
        <v>169</v>
      </c>
    </row>
    <row r="904" spans="1:51" s="14" customFormat="1" ht="12">
      <c r="A904" s="14"/>
      <c r="B904" s="270"/>
      <c r="C904" s="271"/>
      <c r="D904" s="261" t="s">
        <v>179</v>
      </c>
      <c r="E904" s="272" t="s">
        <v>1</v>
      </c>
      <c r="F904" s="273" t="s">
        <v>619</v>
      </c>
      <c r="G904" s="271"/>
      <c r="H904" s="274">
        <v>-31.6</v>
      </c>
      <c r="I904" s="275"/>
      <c r="J904" s="271"/>
      <c r="K904" s="271"/>
      <c r="L904" s="276"/>
      <c r="M904" s="277"/>
      <c r="N904" s="278"/>
      <c r="O904" s="278"/>
      <c r="P904" s="278"/>
      <c r="Q904" s="278"/>
      <c r="R904" s="278"/>
      <c r="S904" s="278"/>
      <c r="T904" s="279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80" t="s">
        <v>179</v>
      </c>
      <c r="AU904" s="280" t="s">
        <v>95</v>
      </c>
      <c r="AV904" s="14" t="s">
        <v>95</v>
      </c>
      <c r="AW904" s="14" t="s">
        <v>35</v>
      </c>
      <c r="AX904" s="14" t="s">
        <v>82</v>
      </c>
      <c r="AY904" s="280" t="s">
        <v>169</v>
      </c>
    </row>
    <row r="905" spans="1:51" s="15" customFormat="1" ht="12">
      <c r="A905" s="15"/>
      <c r="B905" s="281"/>
      <c r="C905" s="282"/>
      <c r="D905" s="261" t="s">
        <v>179</v>
      </c>
      <c r="E905" s="283" t="s">
        <v>1</v>
      </c>
      <c r="F905" s="284" t="s">
        <v>183</v>
      </c>
      <c r="G905" s="282"/>
      <c r="H905" s="285">
        <v>340.9</v>
      </c>
      <c r="I905" s="286"/>
      <c r="J905" s="282"/>
      <c r="K905" s="282"/>
      <c r="L905" s="287"/>
      <c r="M905" s="288"/>
      <c r="N905" s="289"/>
      <c r="O905" s="289"/>
      <c r="P905" s="289"/>
      <c r="Q905" s="289"/>
      <c r="R905" s="289"/>
      <c r="S905" s="289"/>
      <c r="T905" s="290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91" t="s">
        <v>179</v>
      </c>
      <c r="AU905" s="291" t="s">
        <v>95</v>
      </c>
      <c r="AV905" s="15" t="s">
        <v>177</v>
      </c>
      <c r="AW905" s="15" t="s">
        <v>35</v>
      </c>
      <c r="AX905" s="15" t="s">
        <v>89</v>
      </c>
      <c r="AY905" s="291" t="s">
        <v>169</v>
      </c>
    </row>
    <row r="906" spans="1:65" s="2" customFormat="1" ht="21.75" customHeight="1">
      <c r="A906" s="39"/>
      <c r="B906" s="40"/>
      <c r="C906" s="246" t="s">
        <v>1002</v>
      </c>
      <c r="D906" s="246" t="s">
        <v>172</v>
      </c>
      <c r="E906" s="247" t="s">
        <v>1003</v>
      </c>
      <c r="F906" s="248" t="s">
        <v>1004</v>
      </c>
      <c r="G906" s="249" t="s">
        <v>175</v>
      </c>
      <c r="H906" s="250">
        <v>417.2</v>
      </c>
      <c r="I906" s="251"/>
      <c r="J906" s="252">
        <f>ROUND(I906*H906,2)</f>
        <v>0</v>
      </c>
      <c r="K906" s="248" t="s">
        <v>176</v>
      </c>
      <c r="L906" s="45"/>
      <c r="M906" s="253" t="s">
        <v>1</v>
      </c>
      <c r="N906" s="254" t="s">
        <v>48</v>
      </c>
      <c r="O906" s="92"/>
      <c r="P906" s="255">
        <f>O906*H906</f>
        <v>0</v>
      </c>
      <c r="Q906" s="255">
        <v>0</v>
      </c>
      <c r="R906" s="255">
        <f>Q906*H906</f>
        <v>0</v>
      </c>
      <c r="S906" s="255">
        <v>0</v>
      </c>
      <c r="T906" s="256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57" t="s">
        <v>359</v>
      </c>
      <c r="AT906" s="257" t="s">
        <v>172</v>
      </c>
      <c r="AU906" s="257" t="s">
        <v>95</v>
      </c>
      <c r="AY906" s="18" t="s">
        <v>169</v>
      </c>
      <c r="BE906" s="258">
        <f>IF(N906="základní",J906,0)</f>
        <v>0</v>
      </c>
      <c r="BF906" s="258">
        <f>IF(N906="snížená",J906,0)</f>
        <v>0</v>
      </c>
      <c r="BG906" s="258">
        <f>IF(N906="zákl. přenesená",J906,0)</f>
        <v>0</v>
      </c>
      <c r="BH906" s="258">
        <f>IF(N906="sníž. přenesená",J906,0)</f>
        <v>0</v>
      </c>
      <c r="BI906" s="258">
        <f>IF(N906="nulová",J906,0)</f>
        <v>0</v>
      </c>
      <c r="BJ906" s="18" t="s">
        <v>95</v>
      </c>
      <c r="BK906" s="258">
        <f>ROUND(I906*H906,2)</f>
        <v>0</v>
      </c>
      <c r="BL906" s="18" t="s">
        <v>359</v>
      </c>
      <c r="BM906" s="257" t="s">
        <v>1005</v>
      </c>
    </row>
    <row r="907" spans="1:51" s="13" customFormat="1" ht="12">
      <c r="A907" s="13"/>
      <c r="B907" s="259"/>
      <c r="C907" s="260"/>
      <c r="D907" s="261" t="s">
        <v>179</v>
      </c>
      <c r="E907" s="262" t="s">
        <v>1</v>
      </c>
      <c r="F907" s="263" t="s">
        <v>180</v>
      </c>
      <c r="G907" s="260"/>
      <c r="H907" s="262" t="s">
        <v>1</v>
      </c>
      <c r="I907" s="264"/>
      <c r="J907" s="260"/>
      <c r="K907" s="260"/>
      <c r="L907" s="265"/>
      <c r="M907" s="266"/>
      <c r="N907" s="267"/>
      <c r="O907" s="267"/>
      <c r="P907" s="267"/>
      <c r="Q907" s="267"/>
      <c r="R907" s="267"/>
      <c r="S907" s="267"/>
      <c r="T907" s="268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69" t="s">
        <v>179</v>
      </c>
      <c r="AU907" s="269" t="s">
        <v>95</v>
      </c>
      <c r="AV907" s="13" t="s">
        <v>89</v>
      </c>
      <c r="AW907" s="13" t="s">
        <v>35</v>
      </c>
      <c r="AX907" s="13" t="s">
        <v>82</v>
      </c>
      <c r="AY907" s="269" t="s">
        <v>169</v>
      </c>
    </row>
    <row r="908" spans="1:51" s="13" customFormat="1" ht="12">
      <c r="A908" s="13"/>
      <c r="B908" s="259"/>
      <c r="C908" s="260"/>
      <c r="D908" s="261" t="s">
        <v>179</v>
      </c>
      <c r="E908" s="262" t="s">
        <v>1</v>
      </c>
      <c r="F908" s="263" t="s">
        <v>1006</v>
      </c>
      <c r="G908" s="260"/>
      <c r="H908" s="262" t="s">
        <v>1</v>
      </c>
      <c r="I908" s="264"/>
      <c r="J908" s="260"/>
      <c r="K908" s="260"/>
      <c r="L908" s="265"/>
      <c r="M908" s="266"/>
      <c r="N908" s="267"/>
      <c r="O908" s="267"/>
      <c r="P908" s="267"/>
      <c r="Q908" s="267"/>
      <c r="R908" s="267"/>
      <c r="S908" s="267"/>
      <c r="T908" s="268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69" t="s">
        <v>179</v>
      </c>
      <c r="AU908" s="269" t="s">
        <v>95</v>
      </c>
      <c r="AV908" s="13" t="s">
        <v>89</v>
      </c>
      <c r="AW908" s="13" t="s">
        <v>35</v>
      </c>
      <c r="AX908" s="13" t="s">
        <v>82</v>
      </c>
      <c r="AY908" s="269" t="s">
        <v>169</v>
      </c>
    </row>
    <row r="909" spans="1:51" s="13" customFormat="1" ht="12">
      <c r="A909" s="13"/>
      <c r="B909" s="259"/>
      <c r="C909" s="260"/>
      <c r="D909" s="261" t="s">
        <v>179</v>
      </c>
      <c r="E909" s="262" t="s">
        <v>1</v>
      </c>
      <c r="F909" s="263" t="s">
        <v>618</v>
      </c>
      <c r="G909" s="260"/>
      <c r="H909" s="262" t="s">
        <v>1</v>
      </c>
      <c r="I909" s="264"/>
      <c r="J909" s="260"/>
      <c r="K909" s="260"/>
      <c r="L909" s="265"/>
      <c r="M909" s="266"/>
      <c r="N909" s="267"/>
      <c r="O909" s="267"/>
      <c r="P909" s="267"/>
      <c r="Q909" s="267"/>
      <c r="R909" s="267"/>
      <c r="S909" s="267"/>
      <c r="T909" s="268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69" t="s">
        <v>179</v>
      </c>
      <c r="AU909" s="269" t="s">
        <v>95</v>
      </c>
      <c r="AV909" s="13" t="s">
        <v>89</v>
      </c>
      <c r="AW909" s="13" t="s">
        <v>35</v>
      </c>
      <c r="AX909" s="13" t="s">
        <v>82</v>
      </c>
      <c r="AY909" s="269" t="s">
        <v>169</v>
      </c>
    </row>
    <row r="910" spans="1:51" s="14" customFormat="1" ht="12">
      <c r="A910" s="14"/>
      <c r="B910" s="270"/>
      <c r="C910" s="271"/>
      <c r="D910" s="261" t="s">
        <v>179</v>
      </c>
      <c r="E910" s="272" t="s">
        <v>1</v>
      </c>
      <c r="F910" s="273" t="s">
        <v>1007</v>
      </c>
      <c r="G910" s="271"/>
      <c r="H910" s="274">
        <v>417.2</v>
      </c>
      <c r="I910" s="275"/>
      <c r="J910" s="271"/>
      <c r="K910" s="271"/>
      <c r="L910" s="276"/>
      <c r="M910" s="277"/>
      <c r="N910" s="278"/>
      <c r="O910" s="278"/>
      <c r="P910" s="278"/>
      <c r="Q910" s="278"/>
      <c r="R910" s="278"/>
      <c r="S910" s="278"/>
      <c r="T910" s="279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80" t="s">
        <v>179</v>
      </c>
      <c r="AU910" s="280" t="s">
        <v>95</v>
      </c>
      <c r="AV910" s="14" t="s">
        <v>95</v>
      </c>
      <c r="AW910" s="14" t="s">
        <v>35</v>
      </c>
      <c r="AX910" s="14" t="s">
        <v>82</v>
      </c>
      <c r="AY910" s="280" t="s">
        <v>169</v>
      </c>
    </row>
    <row r="911" spans="1:51" s="15" customFormat="1" ht="12">
      <c r="A911" s="15"/>
      <c r="B911" s="281"/>
      <c r="C911" s="282"/>
      <c r="D911" s="261" t="s">
        <v>179</v>
      </c>
      <c r="E911" s="283" t="s">
        <v>1</v>
      </c>
      <c r="F911" s="284" t="s">
        <v>183</v>
      </c>
      <c r="G911" s="282"/>
      <c r="H911" s="285">
        <v>417.2</v>
      </c>
      <c r="I911" s="286"/>
      <c r="J911" s="282"/>
      <c r="K911" s="282"/>
      <c r="L911" s="287"/>
      <c r="M911" s="288"/>
      <c r="N911" s="289"/>
      <c r="O911" s="289"/>
      <c r="P911" s="289"/>
      <c r="Q911" s="289"/>
      <c r="R911" s="289"/>
      <c r="S911" s="289"/>
      <c r="T911" s="290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91" t="s">
        <v>179</v>
      </c>
      <c r="AU911" s="291" t="s">
        <v>95</v>
      </c>
      <c r="AV911" s="15" t="s">
        <v>177</v>
      </c>
      <c r="AW911" s="15" t="s">
        <v>35</v>
      </c>
      <c r="AX911" s="15" t="s">
        <v>89</v>
      </c>
      <c r="AY911" s="291" t="s">
        <v>169</v>
      </c>
    </row>
    <row r="912" spans="1:65" s="2" customFormat="1" ht="16.5" customHeight="1">
      <c r="A912" s="39"/>
      <c r="B912" s="40"/>
      <c r="C912" s="307" t="s">
        <v>1008</v>
      </c>
      <c r="D912" s="307" t="s">
        <v>659</v>
      </c>
      <c r="E912" s="308" t="s">
        <v>1009</v>
      </c>
      <c r="F912" s="309" t="s">
        <v>1010</v>
      </c>
      <c r="G912" s="310" t="s">
        <v>191</v>
      </c>
      <c r="H912" s="311">
        <v>5.4</v>
      </c>
      <c r="I912" s="312"/>
      <c r="J912" s="313">
        <f>ROUND(I912*H912,2)</f>
        <v>0</v>
      </c>
      <c r="K912" s="309" t="s">
        <v>176</v>
      </c>
      <c r="L912" s="314"/>
      <c r="M912" s="315" t="s">
        <v>1</v>
      </c>
      <c r="N912" s="316" t="s">
        <v>48</v>
      </c>
      <c r="O912" s="92"/>
      <c r="P912" s="255">
        <f>O912*H912</f>
        <v>0</v>
      </c>
      <c r="Q912" s="255">
        <v>0.55</v>
      </c>
      <c r="R912" s="255">
        <f>Q912*H912</f>
        <v>2.9700000000000006</v>
      </c>
      <c r="S912" s="255">
        <v>0</v>
      </c>
      <c r="T912" s="256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57" t="s">
        <v>467</v>
      </c>
      <c r="AT912" s="257" t="s">
        <v>659</v>
      </c>
      <c r="AU912" s="257" t="s">
        <v>95</v>
      </c>
      <c r="AY912" s="18" t="s">
        <v>169</v>
      </c>
      <c r="BE912" s="258">
        <f>IF(N912="základní",J912,0)</f>
        <v>0</v>
      </c>
      <c r="BF912" s="258">
        <f>IF(N912="snížená",J912,0)</f>
        <v>0</v>
      </c>
      <c r="BG912" s="258">
        <f>IF(N912="zákl. přenesená",J912,0)</f>
        <v>0</v>
      </c>
      <c r="BH912" s="258">
        <f>IF(N912="sníž. přenesená",J912,0)</f>
        <v>0</v>
      </c>
      <c r="BI912" s="258">
        <f>IF(N912="nulová",J912,0)</f>
        <v>0</v>
      </c>
      <c r="BJ912" s="18" t="s">
        <v>95</v>
      </c>
      <c r="BK912" s="258">
        <f>ROUND(I912*H912,2)</f>
        <v>0</v>
      </c>
      <c r="BL912" s="18" t="s">
        <v>359</v>
      </c>
      <c r="BM912" s="257" t="s">
        <v>1011</v>
      </c>
    </row>
    <row r="913" spans="1:51" s="13" customFormat="1" ht="12">
      <c r="A913" s="13"/>
      <c r="B913" s="259"/>
      <c r="C913" s="260"/>
      <c r="D913" s="261" t="s">
        <v>179</v>
      </c>
      <c r="E913" s="262" t="s">
        <v>1</v>
      </c>
      <c r="F913" s="263" t="s">
        <v>180</v>
      </c>
      <c r="G913" s="260"/>
      <c r="H913" s="262" t="s">
        <v>1</v>
      </c>
      <c r="I913" s="264"/>
      <c r="J913" s="260"/>
      <c r="K913" s="260"/>
      <c r="L913" s="265"/>
      <c r="M913" s="266"/>
      <c r="N913" s="267"/>
      <c r="O913" s="267"/>
      <c r="P913" s="267"/>
      <c r="Q913" s="267"/>
      <c r="R913" s="267"/>
      <c r="S913" s="267"/>
      <c r="T913" s="268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69" t="s">
        <v>179</v>
      </c>
      <c r="AU913" s="269" t="s">
        <v>95</v>
      </c>
      <c r="AV913" s="13" t="s">
        <v>89</v>
      </c>
      <c r="AW913" s="13" t="s">
        <v>35</v>
      </c>
      <c r="AX913" s="13" t="s">
        <v>82</v>
      </c>
      <c r="AY913" s="269" t="s">
        <v>169</v>
      </c>
    </row>
    <row r="914" spans="1:51" s="13" customFormat="1" ht="12">
      <c r="A914" s="13"/>
      <c r="B914" s="259"/>
      <c r="C914" s="260"/>
      <c r="D914" s="261" t="s">
        <v>179</v>
      </c>
      <c r="E914" s="262" t="s">
        <v>1</v>
      </c>
      <c r="F914" s="263" t="s">
        <v>1012</v>
      </c>
      <c r="G914" s="260"/>
      <c r="H914" s="262" t="s">
        <v>1</v>
      </c>
      <c r="I914" s="264"/>
      <c r="J914" s="260"/>
      <c r="K914" s="260"/>
      <c r="L914" s="265"/>
      <c r="M914" s="266"/>
      <c r="N914" s="267"/>
      <c r="O914" s="267"/>
      <c r="P914" s="267"/>
      <c r="Q914" s="267"/>
      <c r="R914" s="267"/>
      <c r="S914" s="267"/>
      <c r="T914" s="268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69" t="s">
        <v>179</v>
      </c>
      <c r="AU914" s="269" t="s">
        <v>95</v>
      </c>
      <c r="AV914" s="13" t="s">
        <v>89</v>
      </c>
      <c r="AW914" s="13" t="s">
        <v>35</v>
      </c>
      <c r="AX914" s="13" t="s">
        <v>82</v>
      </c>
      <c r="AY914" s="269" t="s">
        <v>169</v>
      </c>
    </row>
    <row r="915" spans="1:51" s="13" customFormat="1" ht="12">
      <c r="A915" s="13"/>
      <c r="B915" s="259"/>
      <c r="C915" s="260"/>
      <c r="D915" s="261" t="s">
        <v>179</v>
      </c>
      <c r="E915" s="262" t="s">
        <v>1</v>
      </c>
      <c r="F915" s="263" t="s">
        <v>618</v>
      </c>
      <c r="G915" s="260"/>
      <c r="H915" s="262" t="s">
        <v>1</v>
      </c>
      <c r="I915" s="264"/>
      <c r="J915" s="260"/>
      <c r="K915" s="260"/>
      <c r="L915" s="265"/>
      <c r="M915" s="266"/>
      <c r="N915" s="267"/>
      <c r="O915" s="267"/>
      <c r="P915" s="267"/>
      <c r="Q915" s="267"/>
      <c r="R915" s="267"/>
      <c r="S915" s="267"/>
      <c r="T915" s="268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69" t="s">
        <v>179</v>
      </c>
      <c r="AU915" s="269" t="s">
        <v>95</v>
      </c>
      <c r="AV915" s="13" t="s">
        <v>89</v>
      </c>
      <c r="AW915" s="13" t="s">
        <v>35</v>
      </c>
      <c r="AX915" s="13" t="s">
        <v>82</v>
      </c>
      <c r="AY915" s="269" t="s">
        <v>169</v>
      </c>
    </row>
    <row r="916" spans="1:51" s="14" customFormat="1" ht="12">
      <c r="A916" s="14"/>
      <c r="B916" s="270"/>
      <c r="C916" s="271"/>
      <c r="D916" s="261" t="s">
        <v>179</v>
      </c>
      <c r="E916" s="272" t="s">
        <v>1</v>
      </c>
      <c r="F916" s="273" t="s">
        <v>1013</v>
      </c>
      <c r="G916" s="271"/>
      <c r="H916" s="274">
        <v>5.364</v>
      </c>
      <c r="I916" s="275"/>
      <c r="J916" s="271"/>
      <c r="K916" s="271"/>
      <c r="L916" s="276"/>
      <c r="M916" s="277"/>
      <c r="N916" s="278"/>
      <c r="O916" s="278"/>
      <c r="P916" s="278"/>
      <c r="Q916" s="278"/>
      <c r="R916" s="278"/>
      <c r="S916" s="278"/>
      <c r="T916" s="279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80" t="s">
        <v>179</v>
      </c>
      <c r="AU916" s="280" t="s">
        <v>95</v>
      </c>
      <c r="AV916" s="14" t="s">
        <v>95</v>
      </c>
      <c r="AW916" s="14" t="s">
        <v>35</v>
      </c>
      <c r="AX916" s="14" t="s">
        <v>82</v>
      </c>
      <c r="AY916" s="280" t="s">
        <v>169</v>
      </c>
    </row>
    <row r="917" spans="1:51" s="14" customFormat="1" ht="12">
      <c r="A917" s="14"/>
      <c r="B917" s="270"/>
      <c r="C917" s="271"/>
      <c r="D917" s="261" t="s">
        <v>179</v>
      </c>
      <c r="E917" s="272" t="s">
        <v>1</v>
      </c>
      <c r="F917" s="273" t="s">
        <v>1014</v>
      </c>
      <c r="G917" s="271"/>
      <c r="H917" s="274">
        <v>-0.455</v>
      </c>
      <c r="I917" s="275"/>
      <c r="J917" s="271"/>
      <c r="K917" s="271"/>
      <c r="L917" s="276"/>
      <c r="M917" s="277"/>
      <c r="N917" s="278"/>
      <c r="O917" s="278"/>
      <c r="P917" s="278"/>
      <c r="Q917" s="278"/>
      <c r="R917" s="278"/>
      <c r="S917" s="278"/>
      <c r="T917" s="279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80" t="s">
        <v>179</v>
      </c>
      <c r="AU917" s="280" t="s">
        <v>95</v>
      </c>
      <c r="AV917" s="14" t="s">
        <v>95</v>
      </c>
      <c r="AW917" s="14" t="s">
        <v>35</v>
      </c>
      <c r="AX917" s="14" t="s">
        <v>82</v>
      </c>
      <c r="AY917" s="280" t="s">
        <v>169</v>
      </c>
    </row>
    <row r="918" spans="1:51" s="15" customFormat="1" ht="12">
      <c r="A918" s="15"/>
      <c r="B918" s="281"/>
      <c r="C918" s="282"/>
      <c r="D918" s="261" t="s">
        <v>179</v>
      </c>
      <c r="E918" s="283" t="s">
        <v>1</v>
      </c>
      <c r="F918" s="284" t="s">
        <v>183</v>
      </c>
      <c r="G918" s="282"/>
      <c r="H918" s="285">
        <v>4.909</v>
      </c>
      <c r="I918" s="286"/>
      <c r="J918" s="282"/>
      <c r="K918" s="282"/>
      <c r="L918" s="287"/>
      <c r="M918" s="288"/>
      <c r="N918" s="289"/>
      <c r="O918" s="289"/>
      <c r="P918" s="289"/>
      <c r="Q918" s="289"/>
      <c r="R918" s="289"/>
      <c r="S918" s="289"/>
      <c r="T918" s="290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91" t="s">
        <v>179</v>
      </c>
      <c r="AU918" s="291" t="s">
        <v>95</v>
      </c>
      <c r="AV918" s="15" t="s">
        <v>177</v>
      </c>
      <c r="AW918" s="15" t="s">
        <v>35</v>
      </c>
      <c r="AX918" s="15" t="s">
        <v>89</v>
      </c>
      <c r="AY918" s="291" t="s">
        <v>169</v>
      </c>
    </row>
    <row r="919" spans="1:51" s="14" customFormat="1" ht="12">
      <c r="A919" s="14"/>
      <c r="B919" s="270"/>
      <c r="C919" s="271"/>
      <c r="D919" s="261" t="s">
        <v>179</v>
      </c>
      <c r="E919" s="271"/>
      <c r="F919" s="273" t="s">
        <v>1015</v>
      </c>
      <c r="G919" s="271"/>
      <c r="H919" s="274">
        <v>5.4</v>
      </c>
      <c r="I919" s="275"/>
      <c r="J919" s="271"/>
      <c r="K919" s="271"/>
      <c r="L919" s="276"/>
      <c r="M919" s="277"/>
      <c r="N919" s="278"/>
      <c r="O919" s="278"/>
      <c r="P919" s="278"/>
      <c r="Q919" s="278"/>
      <c r="R919" s="278"/>
      <c r="S919" s="278"/>
      <c r="T919" s="279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80" t="s">
        <v>179</v>
      </c>
      <c r="AU919" s="280" t="s">
        <v>95</v>
      </c>
      <c r="AV919" s="14" t="s">
        <v>95</v>
      </c>
      <c r="AW919" s="14" t="s">
        <v>4</v>
      </c>
      <c r="AX919" s="14" t="s">
        <v>89</v>
      </c>
      <c r="AY919" s="280" t="s">
        <v>169</v>
      </c>
    </row>
    <row r="920" spans="1:65" s="2" customFormat="1" ht="33" customHeight="1">
      <c r="A920" s="39"/>
      <c r="B920" s="40"/>
      <c r="C920" s="246" t="s">
        <v>1016</v>
      </c>
      <c r="D920" s="246" t="s">
        <v>172</v>
      </c>
      <c r="E920" s="247" t="s">
        <v>1017</v>
      </c>
      <c r="F920" s="248" t="s">
        <v>1018</v>
      </c>
      <c r="G920" s="249" t="s">
        <v>191</v>
      </c>
      <c r="H920" s="250">
        <v>4.909</v>
      </c>
      <c r="I920" s="251"/>
      <c r="J920" s="252">
        <f>ROUND(I920*H920,2)</f>
        <v>0</v>
      </c>
      <c r="K920" s="248" t="s">
        <v>176</v>
      </c>
      <c r="L920" s="45"/>
      <c r="M920" s="253" t="s">
        <v>1</v>
      </c>
      <c r="N920" s="254" t="s">
        <v>48</v>
      </c>
      <c r="O920" s="92"/>
      <c r="P920" s="255">
        <f>O920*H920</f>
        <v>0</v>
      </c>
      <c r="Q920" s="255">
        <v>0.02337</v>
      </c>
      <c r="R920" s="255">
        <f>Q920*H920</f>
        <v>0.11472332999999998</v>
      </c>
      <c r="S920" s="255">
        <v>0</v>
      </c>
      <c r="T920" s="256">
        <f>S920*H920</f>
        <v>0</v>
      </c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R920" s="257" t="s">
        <v>359</v>
      </c>
      <c r="AT920" s="257" t="s">
        <v>172</v>
      </c>
      <c r="AU920" s="257" t="s">
        <v>95</v>
      </c>
      <c r="AY920" s="18" t="s">
        <v>169</v>
      </c>
      <c r="BE920" s="258">
        <f>IF(N920="základní",J920,0)</f>
        <v>0</v>
      </c>
      <c r="BF920" s="258">
        <f>IF(N920="snížená",J920,0)</f>
        <v>0</v>
      </c>
      <c r="BG920" s="258">
        <f>IF(N920="zákl. přenesená",J920,0)</f>
        <v>0</v>
      </c>
      <c r="BH920" s="258">
        <f>IF(N920="sníž. přenesená",J920,0)</f>
        <v>0</v>
      </c>
      <c r="BI920" s="258">
        <f>IF(N920="nulová",J920,0)</f>
        <v>0</v>
      </c>
      <c r="BJ920" s="18" t="s">
        <v>95</v>
      </c>
      <c r="BK920" s="258">
        <f>ROUND(I920*H920,2)</f>
        <v>0</v>
      </c>
      <c r="BL920" s="18" t="s">
        <v>359</v>
      </c>
      <c r="BM920" s="257" t="s">
        <v>1019</v>
      </c>
    </row>
    <row r="921" spans="1:65" s="2" customFormat="1" ht="21.75" customHeight="1">
      <c r="A921" s="39"/>
      <c r="B921" s="40"/>
      <c r="C921" s="246" t="s">
        <v>1020</v>
      </c>
      <c r="D921" s="246" t="s">
        <v>172</v>
      </c>
      <c r="E921" s="247" t="s">
        <v>1021</v>
      </c>
      <c r="F921" s="248" t="s">
        <v>1022</v>
      </c>
      <c r="G921" s="249" t="s">
        <v>337</v>
      </c>
      <c r="H921" s="250">
        <v>39.2</v>
      </c>
      <c r="I921" s="251"/>
      <c r="J921" s="252">
        <f>ROUND(I921*H921,2)</f>
        <v>0</v>
      </c>
      <c r="K921" s="248" t="s">
        <v>176</v>
      </c>
      <c r="L921" s="45"/>
      <c r="M921" s="253" t="s">
        <v>1</v>
      </c>
      <c r="N921" s="254" t="s">
        <v>48</v>
      </c>
      <c r="O921" s="92"/>
      <c r="P921" s="255">
        <f>O921*H921</f>
        <v>0</v>
      </c>
      <c r="Q921" s="255">
        <v>0</v>
      </c>
      <c r="R921" s="255">
        <f>Q921*H921</f>
        <v>0</v>
      </c>
      <c r="S921" s="255">
        <v>0</v>
      </c>
      <c r="T921" s="256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57" t="s">
        <v>359</v>
      </c>
      <c r="AT921" s="257" t="s">
        <v>172</v>
      </c>
      <c r="AU921" s="257" t="s">
        <v>95</v>
      </c>
      <c r="AY921" s="18" t="s">
        <v>169</v>
      </c>
      <c r="BE921" s="258">
        <f>IF(N921="základní",J921,0)</f>
        <v>0</v>
      </c>
      <c r="BF921" s="258">
        <f>IF(N921="snížená",J921,0)</f>
        <v>0</v>
      </c>
      <c r="BG921" s="258">
        <f>IF(N921="zákl. přenesená",J921,0)</f>
        <v>0</v>
      </c>
      <c r="BH921" s="258">
        <f>IF(N921="sníž. přenesená",J921,0)</f>
        <v>0</v>
      </c>
      <c r="BI921" s="258">
        <f>IF(N921="nulová",J921,0)</f>
        <v>0</v>
      </c>
      <c r="BJ921" s="18" t="s">
        <v>95</v>
      </c>
      <c r="BK921" s="258">
        <f>ROUND(I921*H921,2)</f>
        <v>0</v>
      </c>
      <c r="BL921" s="18" t="s">
        <v>359</v>
      </c>
      <c r="BM921" s="257" t="s">
        <v>1023</v>
      </c>
    </row>
    <row r="922" spans="1:51" s="13" customFormat="1" ht="12">
      <c r="A922" s="13"/>
      <c r="B922" s="259"/>
      <c r="C922" s="260"/>
      <c r="D922" s="261" t="s">
        <v>179</v>
      </c>
      <c r="E922" s="262" t="s">
        <v>1</v>
      </c>
      <c r="F922" s="263" t="s">
        <v>180</v>
      </c>
      <c r="G922" s="260"/>
      <c r="H922" s="262" t="s">
        <v>1</v>
      </c>
      <c r="I922" s="264"/>
      <c r="J922" s="260"/>
      <c r="K922" s="260"/>
      <c r="L922" s="265"/>
      <c r="M922" s="266"/>
      <c r="N922" s="267"/>
      <c r="O922" s="267"/>
      <c r="P922" s="267"/>
      <c r="Q922" s="267"/>
      <c r="R922" s="267"/>
      <c r="S922" s="267"/>
      <c r="T922" s="268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69" t="s">
        <v>179</v>
      </c>
      <c r="AU922" s="269" t="s">
        <v>95</v>
      </c>
      <c r="AV922" s="13" t="s">
        <v>89</v>
      </c>
      <c r="AW922" s="13" t="s">
        <v>35</v>
      </c>
      <c r="AX922" s="13" t="s">
        <v>82</v>
      </c>
      <c r="AY922" s="269" t="s">
        <v>169</v>
      </c>
    </row>
    <row r="923" spans="1:51" s="13" customFormat="1" ht="12">
      <c r="A923" s="13"/>
      <c r="B923" s="259"/>
      <c r="C923" s="260"/>
      <c r="D923" s="261" t="s">
        <v>179</v>
      </c>
      <c r="E923" s="262" t="s">
        <v>1</v>
      </c>
      <c r="F923" s="263" t="s">
        <v>1024</v>
      </c>
      <c r="G923" s="260"/>
      <c r="H923" s="262" t="s">
        <v>1</v>
      </c>
      <c r="I923" s="264"/>
      <c r="J923" s="260"/>
      <c r="K923" s="260"/>
      <c r="L923" s="265"/>
      <c r="M923" s="266"/>
      <c r="N923" s="267"/>
      <c r="O923" s="267"/>
      <c r="P923" s="267"/>
      <c r="Q923" s="267"/>
      <c r="R923" s="267"/>
      <c r="S923" s="267"/>
      <c r="T923" s="268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69" t="s">
        <v>179</v>
      </c>
      <c r="AU923" s="269" t="s">
        <v>95</v>
      </c>
      <c r="AV923" s="13" t="s">
        <v>89</v>
      </c>
      <c r="AW923" s="13" t="s">
        <v>35</v>
      </c>
      <c r="AX923" s="13" t="s">
        <v>82</v>
      </c>
      <c r="AY923" s="269" t="s">
        <v>169</v>
      </c>
    </row>
    <row r="924" spans="1:51" s="14" customFormat="1" ht="12">
      <c r="A924" s="14"/>
      <c r="B924" s="270"/>
      <c r="C924" s="271"/>
      <c r="D924" s="261" t="s">
        <v>179</v>
      </c>
      <c r="E924" s="272" t="s">
        <v>1</v>
      </c>
      <c r="F924" s="273" t="s">
        <v>1025</v>
      </c>
      <c r="G924" s="271"/>
      <c r="H924" s="274">
        <v>39.2</v>
      </c>
      <c r="I924" s="275"/>
      <c r="J924" s="271"/>
      <c r="K924" s="271"/>
      <c r="L924" s="276"/>
      <c r="M924" s="277"/>
      <c r="N924" s="278"/>
      <c r="O924" s="278"/>
      <c r="P924" s="278"/>
      <c r="Q924" s="278"/>
      <c r="R924" s="278"/>
      <c r="S924" s="278"/>
      <c r="T924" s="279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80" t="s">
        <v>179</v>
      </c>
      <c r="AU924" s="280" t="s">
        <v>95</v>
      </c>
      <c r="AV924" s="14" t="s">
        <v>95</v>
      </c>
      <c r="AW924" s="14" t="s">
        <v>35</v>
      </c>
      <c r="AX924" s="14" t="s">
        <v>82</v>
      </c>
      <c r="AY924" s="280" t="s">
        <v>169</v>
      </c>
    </row>
    <row r="925" spans="1:51" s="15" customFormat="1" ht="12">
      <c r="A925" s="15"/>
      <c r="B925" s="281"/>
      <c r="C925" s="282"/>
      <c r="D925" s="261" t="s">
        <v>179</v>
      </c>
      <c r="E925" s="283" t="s">
        <v>1</v>
      </c>
      <c r="F925" s="284" t="s">
        <v>183</v>
      </c>
      <c r="G925" s="282"/>
      <c r="H925" s="285">
        <v>39.2</v>
      </c>
      <c r="I925" s="286"/>
      <c r="J925" s="282"/>
      <c r="K925" s="282"/>
      <c r="L925" s="287"/>
      <c r="M925" s="288"/>
      <c r="N925" s="289"/>
      <c r="O925" s="289"/>
      <c r="P925" s="289"/>
      <c r="Q925" s="289"/>
      <c r="R925" s="289"/>
      <c r="S925" s="289"/>
      <c r="T925" s="290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T925" s="291" t="s">
        <v>179</v>
      </c>
      <c r="AU925" s="291" t="s">
        <v>95</v>
      </c>
      <c r="AV925" s="15" t="s">
        <v>177</v>
      </c>
      <c r="AW925" s="15" t="s">
        <v>35</v>
      </c>
      <c r="AX925" s="15" t="s">
        <v>89</v>
      </c>
      <c r="AY925" s="291" t="s">
        <v>169</v>
      </c>
    </row>
    <row r="926" spans="1:65" s="2" customFormat="1" ht="33" customHeight="1">
      <c r="A926" s="39"/>
      <c r="B926" s="40"/>
      <c r="C926" s="246" t="s">
        <v>1026</v>
      </c>
      <c r="D926" s="246" t="s">
        <v>172</v>
      </c>
      <c r="E926" s="247" t="s">
        <v>1027</v>
      </c>
      <c r="F926" s="248" t="s">
        <v>1028</v>
      </c>
      <c r="G926" s="249" t="s">
        <v>175</v>
      </c>
      <c r="H926" s="250">
        <v>172.48</v>
      </c>
      <c r="I926" s="251"/>
      <c r="J926" s="252">
        <f>ROUND(I926*H926,2)</f>
        <v>0</v>
      </c>
      <c r="K926" s="248" t="s">
        <v>176</v>
      </c>
      <c r="L926" s="45"/>
      <c r="M926" s="253" t="s">
        <v>1</v>
      </c>
      <c r="N926" s="254" t="s">
        <v>48</v>
      </c>
      <c r="O926" s="92"/>
      <c r="P926" s="255">
        <f>O926*H926</f>
        <v>0</v>
      </c>
      <c r="Q926" s="255">
        <v>0.0009</v>
      </c>
      <c r="R926" s="255">
        <f>Q926*H926</f>
        <v>0.15523199999999998</v>
      </c>
      <c r="S926" s="255">
        <v>0</v>
      </c>
      <c r="T926" s="256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57" t="s">
        <v>359</v>
      </c>
      <c r="AT926" s="257" t="s">
        <v>172</v>
      </c>
      <c r="AU926" s="257" t="s">
        <v>95</v>
      </c>
      <c r="AY926" s="18" t="s">
        <v>169</v>
      </c>
      <c r="BE926" s="258">
        <f>IF(N926="základní",J926,0)</f>
        <v>0</v>
      </c>
      <c r="BF926" s="258">
        <f>IF(N926="snížená",J926,0)</f>
        <v>0</v>
      </c>
      <c r="BG926" s="258">
        <f>IF(N926="zákl. přenesená",J926,0)</f>
        <v>0</v>
      </c>
      <c r="BH926" s="258">
        <f>IF(N926="sníž. přenesená",J926,0)</f>
        <v>0</v>
      </c>
      <c r="BI926" s="258">
        <f>IF(N926="nulová",J926,0)</f>
        <v>0</v>
      </c>
      <c r="BJ926" s="18" t="s">
        <v>95</v>
      </c>
      <c r="BK926" s="258">
        <f>ROUND(I926*H926,2)</f>
        <v>0</v>
      </c>
      <c r="BL926" s="18" t="s">
        <v>359</v>
      </c>
      <c r="BM926" s="257" t="s">
        <v>1029</v>
      </c>
    </row>
    <row r="927" spans="1:65" s="2" customFormat="1" ht="16.5" customHeight="1">
      <c r="A927" s="39"/>
      <c r="B927" s="40"/>
      <c r="C927" s="307" t="s">
        <v>1030</v>
      </c>
      <c r="D927" s="307" t="s">
        <v>659</v>
      </c>
      <c r="E927" s="308" t="s">
        <v>1031</v>
      </c>
      <c r="F927" s="309" t="s">
        <v>1032</v>
      </c>
      <c r="G927" s="310" t="s">
        <v>175</v>
      </c>
      <c r="H927" s="311">
        <v>172.48</v>
      </c>
      <c r="I927" s="312"/>
      <c r="J927" s="313">
        <f>ROUND(I927*H927,2)</f>
        <v>0</v>
      </c>
      <c r="K927" s="309" t="s">
        <v>176</v>
      </c>
      <c r="L927" s="314"/>
      <c r="M927" s="315" t="s">
        <v>1</v>
      </c>
      <c r="N927" s="316" t="s">
        <v>48</v>
      </c>
      <c r="O927" s="92"/>
      <c r="P927" s="255">
        <f>O927*H927</f>
        <v>0</v>
      </c>
      <c r="Q927" s="255">
        <v>0.00315</v>
      </c>
      <c r="R927" s="255">
        <f>Q927*H927</f>
        <v>0.543312</v>
      </c>
      <c r="S927" s="255">
        <v>0</v>
      </c>
      <c r="T927" s="256">
        <f>S927*H927</f>
        <v>0</v>
      </c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R927" s="257" t="s">
        <v>467</v>
      </c>
      <c r="AT927" s="257" t="s">
        <v>659</v>
      </c>
      <c r="AU927" s="257" t="s">
        <v>95</v>
      </c>
      <c r="AY927" s="18" t="s">
        <v>169</v>
      </c>
      <c r="BE927" s="258">
        <f>IF(N927="základní",J927,0)</f>
        <v>0</v>
      </c>
      <c r="BF927" s="258">
        <f>IF(N927="snížená",J927,0)</f>
        <v>0</v>
      </c>
      <c r="BG927" s="258">
        <f>IF(N927="zákl. přenesená",J927,0)</f>
        <v>0</v>
      </c>
      <c r="BH927" s="258">
        <f>IF(N927="sníž. přenesená",J927,0)</f>
        <v>0</v>
      </c>
      <c r="BI927" s="258">
        <f>IF(N927="nulová",J927,0)</f>
        <v>0</v>
      </c>
      <c r="BJ927" s="18" t="s">
        <v>95</v>
      </c>
      <c r="BK927" s="258">
        <f>ROUND(I927*H927,2)</f>
        <v>0</v>
      </c>
      <c r="BL927" s="18" t="s">
        <v>359</v>
      </c>
      <c r="BM927" s="257" t="s">
        <v>1033</v>
      </c>
    </row>
    <row r="928" spans="1:51" s="14" customFormat="1" ht="12">
      <c r="A928" s="14"/>
      <c r="B928" s="270"/>
      <c r="C928" s="271"/>
      <c r="D928" s="261" t="s">
        <v>179</v>
      </c>
      <c r="E928" s="271"/>
      <c r="F928" s="273" t="s">
        <v>1034</v>
      </c>
      <c r="G928" s="271"/>
      <c r="H928" s="274">
        <v>172.48</v>
      </c>
      <c r="I928" s="275"/>
      <c r="J928" s="271"/>
      <c r="K928" s="271"/>
      <c r="L928" s="276"/>
      <c r="M928" s="277"/>
      <c r="N928" s="278"/>
      <c r="O928" s="278"/>
      <c r="P928" s="278"/>
      <c r="Q928" s="278"/>
      <c r="R928" s="278"/>
      <c r="S928" s="278"/>
      <c r="T928" s="279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80" t="s">
        <v>179</v>
      </c>
      <c r="AU928" s="280" t="s">
        <v>95</v>
      </c>
      <c r="AV928" s="14" t="s">
        <v>95</v>
      </c>
      <c r="AW928" s="14" t="s">
        <v>4</v>
      </c>
      <c r="AX928" s="14" t="s">
        <v>89</v>
      </c>
      <c r="AY928" s="280" t="s">
        <v>169</v>
      </c>
    </row>
    <row r="929" spans="1:65" s="2" customFormat="1" ht="44.25" customHeight="1">
      <c r="A929" s="39"/>
      <c r="B929" s="40"/>
      <c r="C929" s="246" t="s">
        <v>1035</v>
      </c>
      <c r="D929" s="246" t="s">
        <v>172</v>
      </c>
      <c r="E929" s="247" t="s">
        <v>1036</v>
      </c>
      <c r="F929" s="248" t="s">
        <v>1037</v>
      </c>
      <c r="G929" s="249" t="s">
        <v>337</v>
      </c>
      <c r="H929" s="250">
        <v>39.2</v>
      </c>
      <c r="I929" s="251"/>
      <c r="J929" s="252">
        <f>ROUND(I929*H929,2)</f>
        <v>0</v>
      </c>
      <c r="K929" s="248" t="s">
        <v>176</v>
      </c>
      <c r="L929" s="45"/>
      <c r="M929" s="253" t="s">
        <v>1</v>
      </c>
      <c r="N929" s="254" t="s">
        <v>48</v>
      </c>
      <c r="O929" s="92"/>
      <c r="P929" s="255">
        <f>O929*H929</f>
        <v>0</v>
      </c>
      <c r="Q929" s="255">
        <v>0.00043</v>
      </c>
      <c r="R929" s="255">
        <f>Q929*H929</f>
        <v>0.016856</v>
      </c>
      <c r="S929" s="255">
        <v>0</v>
      </c>
      <c r="T929" s="256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257" t="s">
        <v>359</v>
      </c>
      <c r="AT929" s="257" t="s">
        <v>172</v>
      </c>
      <c r="AU929" s="257" t="s">
        <v>95</v>
      </c>
      <c r="AY929" s="18" t="s">
        <v>169</v>
      </c>
      <c r="BE929" s="258">
        <f>IF(N929="základní",J929,0)</f>
        <v>0</v>
      </c>
      <c r="BF929" s="258">
        <f>IF(N929="snížená",J929,0)</f>
        <v>0</v>
      </c>
      <c r="BG929" s="258">
        <f>IF(N929="zákl. přenesená",J929,0)</f>
        <v>0</v>
      </c>
      <c r="BH929" s="258">
        <f>IF(N929="sníž. přenesená",J929,0)</f>
        <v>0</v>
      </c>
      <c r="BI929" s="258">
        <f>IF(N929="nulová",J929,0)</f>
        <v>0</v>
      </c>
      <c r="BJ929" s="18" t="s">
        <v>95</v>
      </c>
      <c r="BK929" s="258">
        <f>ROUND(I929*H929,2)</f>
        <v>0</v>
      </c>
      <c r="BL929" s="18" t="s">
        <v>359</v>
      </c>
      <c r="BM929" s="257" t="s">
        <v>1038</v>
      </c>
    </row>
    <row r="930" spans="1:51" s="13" customFormat="1" ht="12">
      <c r="A930" s="13"/>
      <c r="B930" s="259"/>
      <c r="C930" s="260"/>
      <c r="D930" s="261" t="s">
        <v>179</v>
      </c>
      <c r="E930" s="262" t="s">
        <v>1</v>
      </c>
      <c r="F930" s="263" t="s">
        <v>180</v>
      </c>
      <c r="G930" s="260"/>
      <c r="H930" s="262" t="s">
        <v>1</v>
      </c>
      <c r="I930" s="264"/>
      <c r="J930" s="260"/>
      <c r="K930" s="260"/>
      <c r="L930" s="265"/>
      <c r="M930" s="266"/>
      <c r="N930" s="267"/>
      <c r="O930" s="267"/>
      <c r="P930" s="267"/>
      <c r="Q930" s="267"/>
      <c r="R930" s="267"/>
      <c r="S930" s="267"/>
      <c r="T930" s="268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69" t="s">
        <v>179</v>
      </c>
      <c r="AU930" s="269" t="s">
        <v>95</v>
      </c>
      <c r="AV930" s="13" t="s">
        <v>89</v>
      </c>
      <c r="AW930" s="13" t="s">
        <v>35</v>
      </c>
      <c r="AX930" s="13" t="s">
        <v>82</v>
      </c>
      <c r="AY930" s="269" t="s">
        <v>169</v>
      </c>
    </row>
    <row r="931" spans="1:51" s="13" customFormat="1" ht="12">
      <c r="A931" s="13"/>
      <c r="B931" s="259"/>
      <c r="C931" s="260"/>
      <c r="D931" s="261" t="s">
        <v>179</v>
      </c>
      <c r="E931" s="262" t="s">
        <v>1</v>
      </c>
      <c r="F931" s="263" t="s">
        <v>1039</v>
      </c>
      <c r="G931" s="260"/>
      <c r="H931" s="262" t="s">
        <v>1</v>
      </c>
      <c r="I931" s="264"/>
      <c r="J931" s="260"/>
      <c r="K931" s="260"/>
      <c r="L931" s="265"/>
      <c r="M931" s="266"/>
      <c r="N931" s="267"/>
      <c r="O931" s="267"/>
      <c r="P931" s="267"/>
      <c r="Q931" s="267"/>
      <c r="R931" s="267"/>
      <c r="S931" s="267"/>
      <c r="T931" s="268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69" t="s">
        <v>179</v>
      </c>
      <c r="AU931" s="269" t="s">
        <v>95</v>
      </c>
      <c r="AV931" s="13" t="s">
        <v>89</v>
      </c>
      <c r="AW931" s="13" t="s">
        <v>35</v>
      </c>
      <c r="AX931" s="13" t="s">
        <v>82</v>
      </c>
      <c r="AY931" s="269" t="s">
        <v>169</v>
      </c>
    </row>
    <row r="932" spans="1:51" s="14" customFormat="1" ht="12">
      <c r="A932" s="14"/>
      <c r="B932" s="270"/>
      <c r="C932" s="271"/>
      <c r="D932" s="261" t="s">
        <v>179</v>
      </c>
      <c r="E932" s="272" t="s">
        <v>1</v>
      </c>
      <c r="F932" s="273" t="s">
        <v>1025</v>
      </c>
      <c r="G932" s="271"/>
      <c r="H932" s="274">
        <v>39.2</v>
      </c>
      <c r="I932" s="275"/>
      <c r="J932" s="271"/>
      <c r="K932" s="271"/>
      <c r="L932" s="276"/>
      <c r="M932" s="277"/>
      <c r="N932" s="278"/>
      <c r="O932" s="278"/>
      <c r="P932" s="278"/>
      <c r="Q932" s="278"/>
      <c r="R932" s="278"/>
      <c r="S932" s="278"/>
      <c r="T932" s="279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80" t="s">
        <v>179</v>
      </c>
      <c r="AU932" s="280" t="s">
        <v>95</v>
      </c>
      <c r="AV932" s="14" t="s">
        <v>95</v>
      </c>
      <c r="AW932" s="14" t="s">
        <v>35</v>
      </c>
      <c r="AX932" s="14" t="s">
        <v>82</v>
      </c>
      <c r="AY932" s="280" t="s">
        <v>169</v>
      </c>
    </row>
    <row r="933" spans="1:51" s="15" customFormat="1" ht="12">
      <c r="A933" s="15"/>
      <c r="B933" s="281"/>
      <c r="C933" s="282"/>
      <c r="D933" s="261" t="s">
        <v>179</v>
      </c>
      <c r="E933" s="283" t="s">
        <v>1</v>
      </c>
      <c r="F933" s="284" t="s">
        <v>183</v>
      </c>
      <c r="G933" s="282"/>
      <c r="H933" s="285">
        <v>39.2</v>
      </c>
      <c r="I933" s="286"/>
      <c r="J933" s="282"/>
      <c r="K933" s="282"/>
      <c r="L933" s="287"/>
      <c r="M933" s="288"/>
      <c r="N933" s="289"/>
      <c r="O933" s="289"/>
      <c r="P933" s="289"/>
      <c r="Q933" s="289"/>
      <c r="R933" s="289"/>
      <c r="S933" s="289"/>
      <c r="T933" s="290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91" t="s">
        <v>179</v>
      </c>
      <c r="AU933" s="291" t="s">
        <v>95</v>
      </c>
      <c r="AV933" s="15" t="s">
        <v>177</v>
      </c>
      <c r="AW933" s="15" t="s">
        <v>35</v>
      </c>
      <c r="AX933" s="15" t="s">
        <v>89</v>
      </c>
      <c r="AY933" s="291" t="s">
        <v>169</v>
      </c>
    </row>
    <row r="934" spans="1:65" s="2" customFormat="1" ht="21.75" customHeight="1">
      <c r="A934" s="39"/>
      <c r="B934" s="40"/>
      <c r="C934" s="307" t="s">
        <v>1040</v>
      </c>
      <c r="D934" s="307" t="s">
        <v>659</v>
      </c>
      <c r="E934" s="308" t="s">
        <v>1041</v>
      </c>
      <c r="F934" s="309" t="s">
        <v>1042</v>
      </c>
      <c r="G934" s="310" t="s">
        <v>337</v>
      </c>
      <c r="H934" s="311">
        <v>43.12</v>
      </c>
      <c r="I934" s="312"/>
      <c r="J934" s="313">
        <f>ROUND(I934*H934,2)</f>
        <v>0</v>
      </c>
      <c r="K934" s="309" t="s">
        <v>176</v>
      </c>
      <c r="L934" s="314"/>
      <c r="M934" s="315" t="s">
        <v>1</v>
      </c>
      <c r="N934" s="316" t="s">
        <v>48</v>
      </c>
      <c r="O934" s="92"/>
      <c r="P934" s="255">
        <f>O934*H934</f>
        <v>0</v>
      </c>
      <c r="Q934" s="255">
        <v>0.021</v>
      </c>
      <c r="R934" s="255">
        <f>Q934*H934</f>
        <v>0.90552</v>
      </c>
      <c r="S934" s="255">
        <v>0</v>
      </c>
      <c r="T934" s="256">
        <f>S934*H934</f>
        <v>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57" t="s">
        <v>467</v>
      </c>
      <c r="AT934" s="257" t="s">
        <v>659</v>
      </c>
      <c r="AU934" s="257" t="s">
        <v>95</v>
      </c>
      <c r="AY934" s="18" t="s">
        <v>169</v>
      </c>
      <c r="BE934" s="258">
        <f>IF(N934="základní",J934,0)</f>
        <v>0</v>
      </c>
      <c r="BF934" s="258">
        <f>IF(N934="snížená",J934,0)</f>
        <v>0</v>
      </c>
      <c r="BG934" s="258">
        <f>IF(N934="zákl. přenesená",J934,0)</f>
        <v>0</v>
      </c>
      <c r="BH934" s="258">
        <f>IF(N934="sníž. přenesená",J934,0)</f>
        <v>0</v>
      </c>
      <c r="BI934" s="258">
        <f>IF(N934="nulová",J934,0)</f>
        <v>0</v>
      </c>
      <c r="BJ934" s="18" t="s">
        <v>95</v>
      </c>
      <c r="BK934" s="258">
        <f>ROUND(I934*H934,2)</f>
        <v>0</v>
      </c>
      <c r="BL934" s="18" t="s">
        <v>359</v>
      </c>
      <c r="BM934" s="257" t="s">
        <v>1043</v>
      </c>
    </row>
    <row r="935" spans="1:51" s="14" customFormat="1" ht="12">
      <c r="A935" s="14"/>
      <c r="B935" s="270"/>
      <c r="C935" s="271"/>
      <c r="D935" s="261" t="s">
        <v>179</v>
      </c>
      <c r="E935" s="271"/>
      <c r="F935" s="273" t="s">
        <v>1044</v>
      </c>
      <c r="G935" s="271"/>
      <c r="H935" s="274">
        <v>43.12</v>
      </c>
      <c r="I935" s="275"/>
      <c r="J935" s="271"/>
      <c r="K935" s="271"/>
      <c r="L935" s="276"/>
      <c r="M935" s="277"/>
      <c r="N935" s="278"/>
      <c r="O935" s="278"/>
      <c r="P935" s="278"/>
      <c r="Q935" s="278"/>
      <c r="R935" s="278"/>
      <c r="S935" s="278"/>
      <c r="T935" s="279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80" t="s">
        <v>179</v>
      </c>
      <c r="AU935" s="280" t="s">
        <v>95</v>
      </c>
      <c r="AV935" s="14" t="s">
        <v>95</v>
      </c>
      <c r="AW935" s="14" t="s">
        <v>4</v>
      </c>
      <c r="AX935" s="14" t="s">
        <v>89</v>
      </c>
      <c r="AY935" s="280" t="s">
        <v>169</v>
      </c>
    </row>
    <row r="936" spans="1:65" s="2" customFormat="1" ht="33" customHeight="1">
      <c r="A936" s="39"/>
      <c r="B936" s="40"/>
      <c r="C936" s="246" t="s">
        <v>1045</v>
      </c>
      <c r="D936" s="246" t="s">
        <v>172</v>
      </c>
      <c r="E936" s="247" t="s">
        <v>1046</v>
      </c>
      <c r="F936" s="248" t="s">
        <v>1047</v>
      </c>
      <c r="G936" s="249" t="s">
        <v>199</v>
      </c>
      <c r="H936" s="250">
        <v>6.474</v>
      </c>
      <c r="I936" s="251"/>
      <c r="J936" s="252">
        <f>ROUND(I936*H936,2)</f>
        <v>0</v>
      </c>
      <c r="K936" s="248" t="s">
        <v>176</v>
      </c>
      <c r="L936" s="45"/>
      <c r="M936" s="253" t="s">
        <v>1</v>
      </c>
      <c r="N936" s="254" t="s">
        <v>48</v>
      </c>
      <c r="O936" s="92"/>
      <c r="P936" s="255">
        <f>O936*H936</f>
        <v>0</v>
      </c>
      <c r="Q936" s="255">
        <v>0</v>
      </c>
      <c r="R936" s="255">
        <f>Q936*H936</f>
        <v>0</v>
      </c>
      <c r="S936" s="255">
        <v>0</v>
      </c>
      <c r="T936" s="256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57" t="s">
        <v>359</v>
      </c>
      <c r="AT936" s="257" t="s">
        <v>172</v>
      </c>
      <c r="AU936" s="257" t="s">
        <v>95</v>
      </c>
      <c r="AY936" s="18" t="s">
        <v>169</v>
      </c>
      <c r="BE936" s="258">
        <f>IF(N936="základní",J936,0)</f>
        <v>0</v>
      </c>
      <c r="BF936" s="258">
        <f>IF(N936="snížená",J936,0)</f>
        <v>0</v>
      </c>
      <c r="BG936" s="258">
        <f>IF(N936="zákl. přenesená",J936,0)</f>
        <v>0</v>
      </c>
      <c r="BH936" s="258">
        <f>IF(N936="sníž. přenesená",J936,0)</f>
        <v>0</v>
      </c>
      <c r="BI936" s="258">
        <f>IF(N936="nulová",J936,0)</f>
        <v>0</v>
      </c>
      <c r="BJ936" s="18" t="s">
        <v>95</v>
      </c>
      <c r="BK936" s="258">
        <f>ROUND(I936*H936,2)</f>
        <v>0</v>
      </c>
      <c r="BL936" s="18" t="s">
        <v>359</v>
      </c>
      <c r="BM936" s="257" t="s">
        <v>1048</v>
      </c>
    </row>
    <row r="937" spans="1:63" s="12" customFormat="1" ht="22.8" customHeight="1">
      <c r="A937" s="12"/>
      <c r="B937" s="231"/>
      <c r="C937" s="232"/>
      <c r="D937" s="233" t="s">
        <v>81</v>
      </c>
      <c r="E937" s="244" t="s">
        <v>1049</v>
      </c>
      <c r="F937" s="244" t="s">
        <v>1050</v>
      </c>
      <c r="G937" s="232"/>
      <c r="H937" s="232"/>
      <c r="I937" s="235"/>
      <c r="J937" s="245">
        <f>BK937</f>
        <v>0</v>
      </c>
      <c r="K937" s="232"/>
      <c r="L937" s="236"/>
      <c r="M937" s="237"/>
      <c r="N937" s="238"/>
      <c r="O937" s="238"/>
      <c r="P937" s="239">
        <f>SUM(P938:P1037)</f>
        <v>0</v>
      </c>
      <c r="Q937" s="238"/>
      <c r="R937" s="239">
        <f>SUM(R938:R1037)</f>
        <v>22.82266407</v>
      </c>
      <c r="S937" s="238"/>
      <c r="T937" s="240">
        <f>SUM(T938:T1037)</f>
        <v>0</v>
      </c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R937" s="241" t="s">
        <v>95</v>
      </c>
      <c r="AT937" s="242" t="s">
        <v>81</v>
      </c>
      <c r="AU937" s="242" t="s">
        <v>89</v>
      </c>
      <c r="AY937" s="241" t="s">
        <v>169</v>
      </c>
      <c r="BK937" s="243">
        <f>SUM(BK938:BK1037)</f>
        <v>0</v>
      </c>
    </row>
    <row r="938" spans="1:65" s="2" customFormat="1" ht="44.25" customHeight="1">
      <c r="A938" s="39"/>
      <c r="B938" s="40"/>
      <c r="C938" s="246" t="s">
        <v>1051</v>
      </c>
      <c r="D938" s="246" t="s">
        <v>172</v>
      </c>
      <c r="E938" s="247" t="s">
        <v>1052</v>
      </c>
      <c r="F938" s="248" t="s">
        <v>1053</v>
      </c>
      <c r="G938" s="249" t="s">
        <v>186</v>
      </c>
      <c r="H938" s="250">
        <v>13</v>
      </c>
      <c r="I938" s="251"/>
      <c r="J938" s="252">
        <f>ROUND(I938*H938,2)</f>
        <v>0</v>
      </c>
      <c r="K938" s="248" t="s">
        <v>176</v>
      </c>
      <c r="L938" s="45"/>
      <c r="M938" s="253" t="s">
        <v>1</v>
      </c>
      <c r="N938" s="254" t="s">
        <v>48</v>
      </c>
      <c r="O938" s="92"/>
      <c r="P938" s="255">
        <f>O938*H938</f>
        <v>0</v>
      </c>
      <c r="Q938" s="255">
        <v>0</v>
      </c>
      <c r="R938" s="255">
        <f>Q938*H938</f>
        <v>0</v>
      </c>
      <c r="S938" s="255">
        <v>0</v>
      </c>
      <c r="T938" s="256">
        <f>S938*H938</f>
        <v>0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R938" s="257" t="s">
        <v>359</v>
      </c>
      <c r="AT938" s="257" t="s">
        <v>172</v>
      </c>
      <c r="AU938" s="257" t="s">
        <v>95</v>
      </c>
      <c r="AY938" s="18" t="s">
        <v>169</v>
      </c>
      <c r="BE938" s="258">
        <f>IF(N938="základní",J938,0)</f>
        <v>0</v>
      </c>
      <c r="BF938" s="258">
        <f>IF(N938="snížená",J938,0)</f>
        <v>0</v>
      </c>
      <c r="BG938" s="258">
        <f>IF(N938="zákl. přenesená",J938,0)</f>
        <v>0</v>
      </c>
      <c r="BH938" s="258">
        <f>IF(N938="sníž. přenesená",J938,0)</f>
        <v>0</v>
      </c>
      <c r="BI938" s="258">
        <f>IF(N938="nulová",J938,0)</f>
        <v>0</v>
      </c>
      <c r="BJ938" s="18" t="s">
        <v>95</v>
      </c>
      <c r="BK938" s="258">
        <f>ROUND(I938*H938,2)</f>
        <v>0</v>
      </c>
      <c r="BL938" s="18" t="s">
        <v>359</v>
      </c>
      <c r="BM938" s="257" t="s">
        <v>1054</v>
      </c>
    </row>
    <row r="939" spans="1:65" s="2" customFormat="1" ht="21.75" customHeight="1">
      <c r="A939" s="39"/>
      <c r="B939" s="40"/>
      <c r="C939" s="307" t="s">
        <v>1055</v>
      </c>
      <c r="D939" s="307" t="s">
        <v>659</v>
      </c>
      <c r="E939" s="308" t="s">
        <v>1056</v>
      </c>
      <c r="F939" s="309" t="s">
        <v>1057</v>
      </c>
      <c r="G939" s="310" t="s">
        <v>186</v>
      </c>
      <c r="H939" s="311">
        <v>8</v>
      </c>
      <c r="I939" s="312"/>
      <c r="J939" s="313">
        <f>ROUND(I939*H939,2)</f>
        <v>0</v>
      </c>
      <c r="K939" s="309" t="s">
        <v>176</v>
      </c>
      <c r="L939" s="314"/>
      <c r="M939" s="315" t="s">
        <v>1</v>
      </c>
      <c r="N939" s="316" t="s">
        <v>48</v>
      </c>
      <c r="O939" s="92"/>
      <c r="P939" s="255">
        <f>O939*H939</f>
        <v>0</v>
      </c>
      <c r="Q939" s="255">
        <v>0.04</v>
      </c>
      <c r="R939" s="255">
        <f>Q939*H939</f>
        <v>0.32</v>
      </c>
      <c r="S939" s="255">
        <v>0</v>
      </c>
      <c r="T939" s="256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57" t="s">
        <v>467</v>
      </c>
      <c r="AT939" s="257" t="s">
        <v>659</v>
      </c>
      <c r="AU939" s="257" t="s">
        <v>95</v>
      </c>
      <c r="AY939" s="18" t="s">
        <v>169</v>
      </c>
      <c r="BE939" s="258">
        <f>IF(N939="základní",J939,0)</f>
        <v>0</v>
      </c>
      <c r="BF939" s="258">
        <f>IF(N939="snížená",J939,0)</f>
        <v>0</v>
      </c>
      <c r="BG939" s="258">
        <f>IF(N939="zákl. přenesená",J939,0)</f>
        <v>0</v>
      </c>
      <c r="BH939" s="258">
        <f>IF(N939="sníž. přenesená",J939,0)</f>
        <v>0</v>
      </c>
      <c r="BI939" s="258">
        <f>IF(N939="nulová",J939,0)</f>
        <v>0</v>
      </c>
      <c r="BJ939" s="18" t="s">
        <v>95</v>
      </c>
      <c r="BK939" s="258">
        <f>ROUND(I939*H939,2)</f>
        <v>0</v>
      </c>
      <c r="BL939" s="18" t="s">
        <v>359</v>
      </c>
      <c r="BM939" s="257" t="s">
        <v>1058</v>
      </c>
    </row>
    <row r="940" spans="1:51" s="13" customFormat="1" ht="12">
      <c r="A940" s="13"/>
      <c r="B940" s="259"/>
      <c r="C940" s="260"/>
      <c r="D940" s="261" t="s">
        <v>179</v>
      </c>
      <c r="E940" s="262" t="s">
        <v>1</v>
      </c>
      <c r="F940" s="263" t="s">
        <v>180</v>
      </c>
      <c r="G940" s="260"/>
      <c r="H940" s="262" t="s">
        <v>1</v>
      </c>
      <c r="I940" s="264"/>
      <c r="J940" s="260"/>
      <c r="K940" s="260"/>
      <c r="L940" s="265"/>
      <c r="M940" s="266"/>
      <c r="N940" s="267"/>
      <c r="O940" s="267"/>
      <c r="P940" s="267"/>
      <c r="Q940" s="267"/>
      <c r="R940" s="267"/>
      <c r="S940" s="267"/>
      <c r="T940" s="268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69" t="s">
        <v>179</v>
      </c>
      <c r="AU940" s="269" t="s">
        <v>95</v>
      </c>
      <c r="AV940" s="13" t="s">
        <v>89</v>
      </c>
      <c r="AW940" s="13" t="s">
        <v>35</v>
      </c>
      <c r="AX940" s="13" t="s">
        <v>82</v>
      </c>
      <c r="AY940" s="269" t="s">
        <v>169</v>
      </c>
    </row>
    <row r="941" spans="1:51" s="13" customFormat="1" ht="12">
      <c r="A941" s="13"/>
      <c r="B941" s="259"/>
      <c r="C941" s="260"/>
      <c r="D941" s="261" t="s">
        <v>179</v>
      </c>
      <c r="E941" s="262" t="s">
        <v>1</v>
      </c>
      <c r="F941" s="263" t="s">
        <v>1059</v>
      </c>
      <c r="G941" s="260"/>
      <c r="H941" s="262" t="s">
        <v>1</v>
      </c>
      <c r="I941" s="264"/>
      <c r="J941" s="260"/>
      <c r="K941" s="260"/>
      <c r="L941" s="265"/>
      <c r="M941" s="266"/>
      <c r="N941" s="267"/>
      <c r="O941" s="267"/>
      <c r="P941" s="267"/>
      <c r="Q941" s="267"/>
      <c r="R941" s="267"/>
      <c r="S941" s="267"/>
      <c r="T941" s="268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69" t="s">
        <v>179</v>
      </c>
      <c r="AU941" s="269" t="s">
        <v>95</v>
      </c>
      <c r="AV941" s="13" t="s">
        <v>89</v>
      </c>
      <c r="AW941" s="13" t="s">
        <v>35</v>
      </c>
      <c r="AX941" s="13" t="s">
        <v>82</v>
      </c>
      <c r="AY941" s="269" t="s">
        <v>169</v>
      </c>
    </row>
    <row r="942" spans="1:51" s="14" customFormat="1" ht="12">
      <c r="A942" s="14"/>
      <c r="B942" s="270"/>
      <c r="C942" s="271"/>
      <c r="D942" s="261" t="s">
        <v>179</v>
      </c>
      <c r="E942" s="272" t="s">
        <v>1</v>
      </c>
      <c r="F942" s="273" t="s">
        <v>306</v>
      </c>
      <c r="G942" s="271"/>
      <c r="H942" s="274">
        <v>8</v>
      </c>
      <c r="I942" s="275"/>
      <c r="J942" s="271"/>
      <c r="K942" s="271"/>
      <c r="L942" s="276"/>
      <c r="M942" s="277"/>
      <c r="N942" s="278"/>
      <c r="O942" s="278"/>
      <c r="P942" s="278"/>
      <c r="Q942" s="278"/>
      <c r="R942" s="278"/>
      <c r="S942" s="278"/>
      <c r="T942" s="279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80" t="s">
        <v>179</v>
      </c>
      <c r="AU942" s="280" t="s">
        <v>95</v>
      </c>
      <c r="AV942" s="14" t="s">
        <v>95</v>
      </c>
      <c r="AW942" s="14" t="s">
        <v>35</v>
      </c>
      <c r="AX942" s="14" t="s">
        <v>82</v>
      </c>
      <c r="AY942" s="280" t="s">
        <v>169</v>
      </c>
    </row>
    <row r="943" spans="1:51" s="15" customFormat="1" ht="12">
      <c r="A943" s="15"/>
      <c r="B943" s="281"/>
      <c r="C943" s="282"/>
      <c r="D943" s="261" t="s">
        <v>179</v>
      </c>
      <c r="E943" s="283" t="s">
        <v>1</v>
      </c>
      <c r="F943" s="284" t="s">
        <v>183</v>
      </c>
      <c r="G943" s="282"/>
      <c r="H943" s="285">
        <v>8</v>
      </c>
      <c r="I943" s="286"/>
      <c r="J943" s="282"/>
      <c r="K943" s="282"/>
      <c r="L943" s="287"/>
      <c r="M943" s="288"/>
      <c r="N943" s="289"/>
      <c r="O943" s="289"/>
      <c r="P943" s="289"/>
      <c r="Q943" s="289"/>
      <c r="R943" s="289"/>
      <c r="S943" s="289"/>
      <c r="T943" s="290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T943" s="291" t="s">
        <v>179</v>
      </c>
      <c r="AU943" s="291" t="s">
        <v>95</v>
      </c>
      <c r="AV943" s="15" t="s">
        <v>177</v>
      </c>
      <c r="AW943" s="15" t="s">
        <v>35</v>
      </c>
      <c r="AX943" s="15" t="s">
        <v>89</v>
      </c>
      <c r="AY943" s="291" t="s">
        <v>169</v>
      </c>
    </row>
    <row r="944" spans="1:65" s="2" customFormat="1" ht="21.75" customHeight="1">
      <c r="A944" s="39"/>
      <c r="B944" s="40"/>
      <c r="C944" s="307" t="s">
        <v>1060</v>
      </c>
      <c r="D944" s="307" t="s">
        <v>659</v>
      </c>
      <c r="E944" s="308" t="s">
        <v>1061</v>
      </c>
      <c r="F944" s="309" t="s">
        <v>1062</v>
      </c>
      <c r="G944" s="310" t="s">
        <v>186</v>
      </c>
      <c r="H944" s="311">
        <v>5</v>
      </c>
      <c r="I944" s="312"/>
      <c r="J944" s="313">
        <f>ROUND(I944*H944,2)</f>
        <v>0</v>
      </c>
      <c r="K944" s="309" t="s">
        <v>176</v>
      </c>
      <c r="L944" s="314"/>
      <c r="M944" s="315" t="s">
        <v>1</v>
      </c>
      <c r="N944" s="316" t="s">
        <v>48</v>
      </c>
      <c r="O944" s="92"/>
      <c r="P944" s="255">
        <f>O944*H944</f>
        <v>0</v>
      </c>
      <c r="Q944" s="255">
        <v>0.045</v>
      </c>
      <c r="R944" s="255">
        <f>Q944*H944</f>
        <v>0.22499999999999998</v>
      </c>
      <c r="S944" s="255">
        <v>0</v>
      </c>
      <c r="T944" s="256">
        <f>S944*H944</f>
        <v>0</v>
      </c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R944" s="257" t="s">
        <v>467</v>
      </c>
      <c r="AT944" s="257" t="s">
        <v>659</v>
      </c>
      <c r="AU944" s="257" t="s">
        <v>95</v>
      </c>
      <c r="AY944" s="18" t="s">
        <v>169</v>
      </c>
      <c r="BE944" s="258">
        <f>IF(N944="základní",J944,0)</f>
        <v>0</v>
      </c>
      <c r="BF944" s="258">
        <f>IF(N944="snížená",J944,0)</f>
        <v>0</v>
      </c>
      <c r="BG944" s="258">
        <f>IF(N944="zákl. přenesená",J944,0)</f>
        <v>0</v>
      </c>
      <c r="BH944" s="258">
        <f>IF(N944="sníž. přenesená",J944,0)</f>
        <v>0</v>
      </c>
      <c r="BI944" s="258">
        <f>IF(N944="nulová",J944,0)</f>
        <v>0</v>
      </c>
      <c r="BJ944" s="18" t="s">
        <v>95</v>
      </c>
      <c r="BK944" s="258">
        <f>ROUND(I944*H944,2)</f>
        <v>0</v>
      </c>
      <c r="BL944" s="18" t="s">
        <v>359</v>
      </c>
      <c r="BM944" s="257" t="s">
        <v>1063</v>
      </c>
    </row>
    <row r="945" spans="1:51" s="13" customFormat="1" ht="12">
      <c r="A945" s="13"/>
      <c r="B945" s="259"/>
      <c r="C945" s="260"/>
      <c r="D945" s="261" t="s">
        <v>179</v>
      </c>
      <c r="E945" s="262" t="s">
        <v>1</v>
      </c>
      <c r="F945" s="263" t="s">
        <v>180</v>
      </c>
      <c r="G945" s="260"/>
      <c r="H945" s="262" t="s">
        <v>1</v>
      </c>
      <c r="I945" s="264"/>
      <c r="J945" s="260"/>
      <c r="K945" s="260"/>
      <c r="L945" s="265"/>
      <c r="M945" s="266"/>
      <c r="N945" s="267"/>
      <c r="O945" s="267"/>
      <c r="P945" s="267"/>
      <c r="Q945" s="267"/>
      <c r="R945" s="267"/>
      <c r="S945" s="267"/>
      <c r="T945" s="268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69" t="s">
        <v>179</v>
      </c>
      <c r="AU945" s="269" t="s">
        <v>95</v>
      </c>
      <c r="AV945" s="13" t="s">
        <v>89</v>
      </c>
      <c r="AW945" s="13" t="s">
        <v>35</v>
      </c>
      <c r="AX945" s="13" t="s">
        <v>82</v>
      </c>
      <c r="AY945" s="269" t="s">
        <v>169</v>
      </c>
    </row>
    <row r="946" spans="1:51" s="13" customFormat="1" ht="12">
      <c r="A946" s="13"/>
      <c r="B946" s="259"/>
      <c r="C946" s="260"/>
      <c r="D946" s="261" t="s">
        <v>179</v>
      </c>
      <c r="E946" s="262" t="s">
        <v>1</v>
      </c>
      <c r="F946" s="263" t="s">
        <v>1059</v>
      </c>
      <c r="G946" s="260"/>
      <c r="H946" s="262" t="s">
        <v>1</v>
      </c>
      <c r="I946" s="264"/>
      <c r="J946" s="260"/>
      <c r="K946" s="260"/>
      <c r="L946" s="265"/>
      <c r="M946" s="266"/>
      <c r="N946" s="267"/>
      <c r="O946" s="267"/>
      <c r="P946" s="267"/>
      <c r="Q946" s="267"/>
      <c r="R946" s="267"/>
      <c r="S946" s="267"/>
      <c r="T946" s="268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69" t="s">
        <v>179</v>
      </c>
      <c r="AU946" s="269" t="s">
        <v>95</v>
      </c>
      <c r="AV946" s="13" t="s">
        <v>89</v>
      </c>
      <c r="AW946" s="13" t="s">
        <v>35</v>
      </c>
      <c r="AX946" s="13" t="s">
        <v>82</v>
      </c>
      <c r="AY946" s="269" t="s">
        <v>169</v>
      </c>
    </row>
    <row r="947" spans="1:51" s="14" customFormat="1" ht="12">
      <c r="A947" s="14"/>
      <c r="B947" s="270"/>
      <c r="C947" s="271"/>
      <c r="D947" s="261" t="s">
        <v>179</v>
      </c>
      <c r="E947" s="272" t="s">
        <v>1</v>
      </c>
      <c r="F947" s="273" t="s">
        <v>201</v>
      </c>
      <c r="G947" s="271"/>
      <c r="H947" s="274">
        <v>5</v>
      </c>
      <c r="I947" s="275"/>
      <c r="J947" s="271"/>
      <c r="K947" s="271"/>
      <c r="L947" s="276"/>
      <c r="M947" s="277"/>
      <c r="N947" s="278"/>
      <c r="O947" s="278"/>
      <c r="P947" s="278"/>
      <c r="Q947" s="278"/>
      <c r="R947" s="278"/>
      <c r="S947" s="278"/>
      <c r="T947" s="279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80" t="s">
        <v>179</v>
      </c>
      <c r="AU947" s="280" t="s">
        <v>95</v>
      </c>
      <c r="AV947" s="14" t="s">
        <v>95</v>
      </c>
      <c r="AW947" s="14" t="s">
        <v>35</v>
      </c>
      <c r="AX947" s="14" t="s">
        <v>82</v>
      </c>
      <c r="AY947" s="280" t="s">
        <v>169</v>
      </c>
    </row>
    <row r="948" spans="1:51" s="15" customFormat="1" ht="12">
      <c r="A948" s="15"/>
      <c r="B948" s="281"/>
      <c r="C948" s="282"/>
      <c r="D948" s="261" t="s">
        <v>179</v>
      </c>
      <c r="E948" s="283" t="s">
        <v>1</v>
      </c>
      <c r="F948" s="284" t="s">
        <v>183</v>
      </c>
      <c r="G948" s="282"/>
      <c r="H948" s="285">
        <v>5</v>
      </c>
      <c r="I948" s="286"/>
      <c r="J948" s="282"/>
      <c r="K948" s="282"/>
      <c r="L948" s="287"/>
      <c r="M948" s="288"/>
      <c r="N948" s="289"/>
      <c r="O948" s="289"/>
      <c r="P948" s="289"/>
      <c r="Q948" s="289"/>
      <c r="R948" s="289"/>
      <c r="S948" s="289"/>
      <c r="T948" s="290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291" t="s">
        <v>179</v>
      </c>
      <c r="AU948" s="291" t="s">
        <v>95</v>
      </c>
      <c r="AV948" s="15" t="s">
        <v>177</v>
      </c>
      <c r="AW948" s="15" t="s">
        <v>35</v>
      </c>
      <c r="AX948" s="15" t="s">
        <v>89</v>
      </c>
      <c r="AY948" s="291" t="s">
        <v>169</v>
      </c>
    </row>
    <row r="949" spans="1:65" s="2" customFormat="1" ht="44.25" customHeight="1">
      <c r="A949" s="39"/>
      <c r="B949" s="40"/>
      <c r="C949" s="246" t="s">
        <v>1064</v>
      </c>
      <c r="D949" s="246" t="s">
        <v>172</v>
      </c>
      <c r="E949" s="247" t="s">
        <v>1065</v>
      </c>
      <c r="F949" s="248" t="s">
        <v>1066</v>
      </c>
      <c r="G949" s="249" t="s">
        <v>175</v>
      </c>
      <c r="H949" s="250">
        <v>147</v>
      </c>
      <c r="I949" s="251"/>
      <c r="J949" s="252">
        <f>ROUND(I949*H949,2)</f>
        <v>0</v>
      </c>
      <c r="K949" s="248" t="s">
        <v>176</v>
      </c>
      <c r="L949" s="45"/>
      <c r="M949" s="253" t="s">
        <v>1</v>
      </c>
      <c r="N949" s="254" t="s">
        <v>48</v>
      </c>
      <c r="O949" s="92"/>
      <c r="P949" s="255">
        <f>O949*H949</f>
        <v>0</v>
      </c>
      <c r="Q949" s="255">
        <v>0</v>
      </c>
      <c r="R949" s="255">
        <f>Q949*H949</f>
        <v>0</v>
      </c>
      <c r="S949" s="255">
        <v>0</v>
      </c>
      <c r="T949" s="256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57" t="s">
        <v>359</v>
      </c>
      <c r="AT949" s="257" t="s">
        <v>172</v>
      </c>
      <c r="AU949" s="257" t="s">
        <v>95</v>
      </c>
      <c r="AY949" s="18" t="s">
        <v>169</v>
      </c>
      <c r="BE949" s="258">
        <f>IF(N949="základní",J949,0)</f>
        <v>0</v>
      </c>
      <c r="BF949" s="258">
        <f>IF(N949="snížená",J949,0)</f>
        <v>0</v>
      </c>
      <c r="BG949" s="258">
        <f>IF(N949="zákl. přenesená",J949,0)</f>
        <v>0</v>
      </c>
      <c r="BH949" s="258">
        <f>IF(N949="sníž. přenesená",J949,0)</f>
        <v>0</v>
      </c>
      <c r="BI949" s="258">
        <f>IF(N949="nulová",J949,0)</f>
        <v>0</v>
      </c>
      <c r="BJ949" s="18" t="s">
        <v>95</v>
      </c>
      <c r="BK949" s="258">
        <f>ROUND(I949*H949,2)</f>
        <v>0</v>
      </c>
      <c r="BL949" s="18" t="s">
        <v>359</v>
      </c>
      <c r="BM949" s="257" t="s">
        <v>1067</v>
      </c>
    </row>
    <row r="950" spans="1:51" s="13" customFormat="1" ht="12">
      <c r="A950" s="13"/>
      <c r="B950" s="259"/>
      <c r="C950" s="260"/>
      <c r="D950" s="261" t="s">
        <v>179</v>
      </c>
      <c r="E950" s="262" t="s">
        <v>1</v>
      </c>
      <c r="F950" s="263" t="s">
        <v>180</v>
      </c>
      <c r="G950" s="260"/>
      <c r="H950" s="262" t="s">
        <v>1</v>
      </c>
      <c r="I950" s="264"/>
      <c r="J950" s="260"/>
      <c r="K950" s="260"/>
      <c r="L950" s="265"/>
      <c r="M950" s="266"/>
      <c r="N950" s="267"/>
      <c r="O950" s="267"/>
      <c r="P950" s="267"/>
      <c r="Q950" s="267"/>
      <c r="R950" s="267"/>
      <c r="S950" s="267"/>
      <c r="T950" s="268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69" t="s">
        <v>179</v>
      </c>
      <c r="AU950" s="269" t="s">
        <v>95</v>
      </c>
      <c r="AV950" s="13" t="s">
        <v>89</v>
      </c>
      <c r="AW950" s="13" t="s">
        <v>35</v>
      </c>
      <c r="AX950" s="13" t="s">
        <v>82</v>
      </c>
      <c r="AY950" s="269" t="s">
        <v>169</v>
      </c>
    </row>
    <row r="951" spans="1:51" s="13" customFormat="1" ht="12">
      <c r="A951" s="13"/>
      <c r="B951" s="259"/>
      <c r="C951" s="260"/>
      <c r="D951" s="261" t="s">
        <v>179</v>
      </c>
      <c r="E951" s="262" t="s">
        <v>1</v>
      </c>
      <c r="F951" s="263" t="s">
        <v>1068</v>
      </c>
      <c r="G951" s="260"/>
      <c r="H951" s="262" t="s">
        <v>1</v>
      </c>
      <c r="I951" s="264"/>
      <c r="J951" s="260"/>
      <c r="K951" s="260"/>
      <c r="L951" s="265"/>
      <c r="M951" s="266"/>
      <c r="N951" s="267"/>
      <c r="O951" s="267"/>
      <c r="P951" s="267"/>
      <c r="Q951" s="267"/>
      <c r="R951" s="267"/>
      <c r="S951" s="267"/>
      <c r="T951" s="268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69" t="s">
        <v>179</v>
      </c>
      <c r="AU951" s="269" t="s">
        <v>95</v>
      </c>
      <c r="AV951" s="13" t="s">
        <v>89</v>
      </c>
      <c r="AW951" s="13" t="s">
        <v>35</v>
      </c>
      <c r="AX951" s="13" t="s">
        <v>82</v>
      </c>
      <c r="AY951" s="269" t="s">
        <v>169</v>
      </c>
    </row>
    <row r="952" spans="1:51" s="13" customFormat="1" ht="12">
      <c r="A952" s="13"/>
      <c r="B952" s="259"/>
      <c r="C952" s="260"/>
      <c r="D952" s="261" t="s">
        <v>179</v>
      </c>
      <c r="E952" s="262" t="s">
        <v>1</v>
      </c>
      <c r="F952" s="263" t="s">
        <v>1069</v>
      </c>
      <c r="G952" s="260"/>
      <c r="H952" s="262" t="s">
        <v>1</v>
      </c>
      <c r="I952" s="264"/>
      <c r="J952" s="260"/>
      <c r="K952" s="260"/>
      <c r="L952" s="265"/>
      <c r="M952" s="266"/>
      <c r="N952" s="267"/>
      <c r="O952" s="267"/>
      <c r="P952" s="267"/>
      <c r="Q952" s="267"/>
      <c r="R952" s="267"/>
      <c r="S952" s="267"/>
      <c r="T952" s="268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69" t="s">
        <v>179</v>
      </c>
      <c r="AU952" s="269" t="s">
        <v>95</v>
      </c>
      <c r="AV952" s="13" t="s">
        <v>89</v>
      </c>
      <c r="AW952" s="13" t="s">
        <v>35</v>
      </c>
      <c r="AX952" s="13" t="s">
        <v>82</v>
      </c>
      <c r="AY952" s="269" t="s">
        <v>169</v>
      </c>
    </row>
    <row r="953" spans="1:51" s="14" customFormat="1" ht="12">
      <c r="A953" s="14"/>
      <c r="B953" s="270"/>
      <c r="C953" s="271"/>
      <c r="D953" s="261" t="s">
        <v>179</v>
      </c>
      <c r="E953" s="272" t="s">
        <v>1</v>
      </c>
      <c r="F953" s="273" t="s">
        <v>1070</v>
      </c>
      <c r="G953" s="271"/>
      <c r="H953" s="274">
        <v>147</v>
      </c>
      <c r="I953" s="275"/>
      <c r="J953" s="271"/>
      <c r="K953" s="271"/>
      <c r="L953" s="276"/>
      <c r="M953" s="277"/>
      <c r="N953" s="278"/>
      <c r="O953" s="278"/>
      <c r="P953" s="278"/>
      <c r="Q953" s="278"/>
      <c r="R953" s="278"/>
      <c r="S953" s="278"/>
      <c r="T953" s="279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80" t="s">
        <v>179</v>
      </c>
      <c r="AU953" s="280" t="s">
        <v>95</v>
      </c>
      <c r="AV953" s="14" t="s">
        <v>95</v>
      </c>
      <c r="AW953" s="14" t="s">
        <v>35</v>
      </c>
      <c r="AX953" s="14" t="s">
        <v>82</v>
      </c>
      <c r="AY953" s="280" t="s">
        <v>169</v>
      </c>
    </row>
    <row r="954" spans="1:51" s="15" customFormat="1" ht="12">
      <c r="A954" s="15"/>
      <c r="B954" s="281"/>
      <c r="C954" s="282"/>
      <c r="D954" s="261" t="s">
        <v>179</v>
      </c>
      <c r="E954" s="283" t="s">
        <v>1</v>
      </c>
      <c r="F954" s="284" t="s">
        <v>183</v>
      </c>
      <c r="G954" s="282"/>
      <c r="H954" s="285">
        <v>147</v>
      </c>
      <c r="I954" s="286"/>
      <c r="J954" s="282"/>
      <c r="K954" s="282"/>
      <c r="L954" s="287"/>
      <c r="M954" s="288"/>
      <c r="N954" s="289"/>
      <c r="O954" s="289"/>
      <c r="P954" s="289"/>
      <c r="Q954" s="289"/>
      <c r="R954" s="289"/>
      <c r="S954" s="289"/>
      <c r="T954" s="290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T954" s="291" t="s">
        <v>179</v>
      </c>
      <c r="AU954" s="291" t="s">
        <v>95</v>
      </c>
      <c r="AV954" s="15" t="s">
        <v>177</v>
      </c>
      <c r="AW954" s="15" t="s">
        <v>35</v>
      </c>
      <c r="AX954" s="15" t="s">
        <v>89</v>
      </c>
      <c r="AY954" s="291" t="s">
        <v>169</v>
      </c>
    </row>
    <row r="955" spans="1:65" s="2" customFormat="1" ht="16.5" customHeight="1">
      <c r="A955" s="39"/>
      <c r="B955" s="40"/>
      <c r="C955" s="307" t="s">
        <v>1071</v>
      </c>
      <c r="D955" s="307" t="s">
        <v>659</v>
      </c>
      <c r="E955" s="308" t="s">
        <v>1072</v>
      </c>
      <c r="F955" s="309" t="s">
        <v>1073</v>
      </c>
      <c r="G955" s="310" t="s">
        <v>191</v>
      </c>
      <c r="H955" s="311">
        <v>1.551</v>
      </c>
      <c r="I955" s="312"/>
      <c r="J955" s="313">
        <f>ROUND(I955*H955,2)</f>
        <v>0</v>
      </c>
      <c r="K955" s="309" t="s">
        <v>176</v>
      </c>
      <c r="L955" s="314"/>
      <c r="M955" s="315" t="s">
        <v>1</v>
      </c>
      <c r="N955" s="316" t="s">
        <v>48</v>
      </c>
      <c r="O955" s="92"/>
      <c r="P955" s="255">
        <f>O955*H955</f>
        <v>0</v>
      </c>
      <c r="Q955" s="255">
        <v>0.55</v>
      </c>
      <c r="R955" s="255">
        <f>Q955*H955</f>
        <v>0.8530500000000001</v>
      </c>
      <c r="S955" s="255">
        <v>0</v>
      </c>
      <c r="T955" s="256">
        <f>S955*H955</f>
        <v>0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57" t="s">
        <v>467</v>
      </c>
      <c r="AT955" s="257" t="s">
        <v>659</v>
      </c>
      <c r="AU955" s="257" t="s">
        <v>95</v>
      </c>
      <c r="AY955" s="18" t="s">
        <v>169</v>
      </c>
      <c r="BE955" s="258">
        <f>IF(N955="základní",J955,0)</f>
        <v>0</v>
      </c>
      <c r="BF955" s="258">
        <f>IF(N955="snížená",J955,0)</f>
        <v>0</v>
      </c>
      <c r="BG955" s="258">
        <f>IF(N955="zákl. přenesená",J955,0)</f>
        <v>0</v>
      </c>
      <c r="BH955" s="258">
        <f>IF(N955="sníž. přenesená",J955,0)</f>
        <v>0</v>
      </c>
      <c r="BI955" s="258">
        <f>IF(N955="nulová",J955,0)</f>
        <v>0</v>
      </c>
      <c r="BJ955" s="18" t="s">
        <v>95</v>
      </c>
      <c r="BK955" s="258">
        <f>ROUND(I955*H955,2)</f>
        <v>0</v>
      </c>
      <c r="BL955" s="18" t="s">
        <v>359</v>
      </c>
      <c r="BM955" s="257" t="s">
        <v>1074</v>
      </c>
    </row>
    <row r="956" spans="1:51" s="14" customFormat="1" ht="12">
      <c r="A956" s="14"/>
      <c r="B956" s="270"/>
      <c r="C956" s="271"/>
      <c r="D956" s="261" t="s">
        <v>179</v>
      </c>
      <c r="E956" s="271"/>
      <c r="F956" s="273" t="s">
        <v>1075</v>
      </c>
      <c r="G956" s="271"/>
      <c r="H956" s="274">
        <v>1.551</v>
      </c>
      <c r="I956" s="275"/>
      <c r="J956" s="271"/>
      <c r="K956" s="271"/>
      <c r="L956" s="276"/>
      <c r="M956" s="277"/>
      <c r="N956" s="278"/>
      <c r="O956" s="278"/>
      <c r="P956" s="278"/>
      <c r="Q956" s="278"/>
      <c r="R956" s="278"/>
      <c r="S956" s="278"/>
      <c r="T956" s="279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80" t="s">
        <v>179</v>
      </c>
      <c r="AU956" s="280" t="s">
        <v>95</v>
      </c>
      <c r="AV956" s="14" t="s">
        <v>95</v>
      </c>
      <c r="AW956" s="14" t="s">
        <v>4</v>
      </c>
      <c r="AX956" s="14" t="s">
        <v>89</v>
      </c>
      <c r="AY956" s="280" t="s">
        <v>169</v>
      </c>
    </row>
    <row r="957" spans="1:65" s="2" customFormat="1" ht="55.5" customHeight="1">
      <c r="A957" s="39"/>
      <c r="B957" s="40"/>
      <c r="C957" s="246" t="s">
        <v>1076</v>
      </c>
      <c r="D957" s="246" t="s">
        <v>172</v>
      </c>
      <c r="E957" s="247" t="s">
        <v>1077</v>
      </c>
      <c r="F957" s="248" t="s">
        <v>1078</v>
      </c>
      <c r="G957" s="249" t="s">
        <v>337</v>
      </c>
      <c r="H957" s="250">
        <v>6.375</v>
      </c>
      <c r="I957" s="251"/>
      <c r="J957" s="252">
        <f>ROUND(I957*H957,2)</f>
        <v>0</v>
      </c>
      <c r="K957" s="248" t="s">
        <v>176</v>
      </c>
      <c r="L957" s="45"/>
      <c r="M957" s="253" t="s">
        <v>1</v>
      </c>
      <c r="N957" s="254" t="s">
        <v>48</v>
      </c>
      <c r="O957" s="92"/>
      <c r="P957" s="255">
        <f>O957*H957</f>
        <v>0</v>
      </c>
      <c r="Q957" s="255">
        <v>0.04554</v>
      </c>
      <c r="R957" s="255">
        <f>Q957*H957</f>
        <v>0.2903175</v>
      </c>
      <c r="S957" s="255">
        <v>0</v>
      </c>
      <c r="T957" s="256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257" t="s">
        <v>359</v>
      </c>
      <c r="AT957" s="257" t="s">
        <v>172</v>
      </c>
      <c r="AU957" s="257" t="s">
        <v>95</v>
      </c>
      <c r="AY957" s="18" t="s">
        <v>169</v>
      </c>
      <c r="BE957" s="258">
        <f>IF(N957="základní",J957,0)</f>
        <v>0</v>
      </c>
      <c r="BF957" s="258">
        <f>IF(N957="snížená",J957,0)</f>
        <v>0</v>
      </c>
      <c r="BG957" s="258">
        <f>IF(N957="zákl. přenesená",J957,0)</f>
        <v>0</v>
      </c>
      <c r="BH957" s="258">
        <f>IF(N957="sníž. přenesená",J957,0)</f>
        <v>0</v>
      </c>
      <c r="BI957" s="258">
        <f>IF(N957="nulová",J957,0)</f>
        <v>0</v>
      </c>
      <c r="BJ957" s="18" t="s">
        <v>95</v>
      </c>
      <c r="BK957" s="258">
        <f>ROUND(I957*H957,2)</f>
        <v>0</v>
      </c>
      <c r="BL957" s="18" t="s">
        <v>359</v>
      </c>
      <c r="BM957" s="257" t="s">
        <v>1079</v>
      </c>
    </row>
    <row r="958" spans="1:51" s="13" customFormat="1" ht="12">
      <c r="A958" s="13"/>
      <c r="B958" s="259"/>
      <c r="C958" s="260"/>
      <c r="D958" s="261" t="s">
        <v>179</v>
      </c>
      <c r="E958" s="262" t="s">
        <v>1</v>
      </c>
      <c r="F958" s="263" t="s">
        <v>180</v>
      </c>
      <c r="G958" s="260"/>
      <c r="H958" s="262" t="s">
        <v>1</v>
      </c>
      <c r="I958" s="264"/>
      <c r="J958" s="260"/>
      <c r="K958" s="260"/>
      <c r="L958" s="265"/>
      <c r="M958" s="266"/>
      <c r="N958" s="267"/>
      <c r="O958" s="267"/>
      <c r="P958" s="267"/>
      <c r="Q958" s="267"/>
      <c r="R958" s="267"/>
      <c r="S958" s="267"/>
      <c r="T958" s="268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69" t="s">
        <v>179</v>
      </c>
      <c r="AU958" s="269" t="s">
        <v>95</v>
      </c>
      <c r="AV958" s="13" t="s">
        <v>89</v>
      </c>
      <c r="AW958" s="13" t="s">
        <v>35</v>
      </c>
      <c r="AX958" s="13" t="s">
        <v>82</v>
      </c>
      <c r="AY958" s="269" t="s">
        <v>169</v>
      </c>
    </row>
    <row r="959" spans="1:51" s="13" customFormat="1" ht="12">
      <c r="A959" s="13"/>
      <c r="B959" s="259"/>
      <c r="C959" s="260"/>
      <c r="D959" s="261" t="s">
        <v>179</v>
      </c>
      <c r="E959" s="262" t="s">
        <v>1</v>
      </c>
      <c r="F959" s="263" t="s">
        <v>1080</v>
      </c>
      <c r="G959" s="260"/>
      <c r="H959" s="262" t="s">
        <v>1</v>
      </c>
      <c r="I959" s="264"/>
      <c r="J959" s="260"/>
      <c r="K959" s="260"/>
      <c r="L959" s="265"/>
      <c r="M959" s="266"/>
      <c r="N959" s="267"/>
      <c r="O959" s="267"/>
      <c r="P959" s="267"/>
      <c r="Q959" s="267"/>
      <c r="R959" s="267"/>
      <c r="S959" s="267"/>
      <c r="T959" s="268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69" t="s">
        <v>179</v>
      </c>
      <c r="AU959" s="269" t="s">
        <v>95</v>
      </c>
      <c r="AV959" s="13" t="s">
        <v>89</v>
      </c>
      <c r="AW959" s="13" t="s">
        <v>35</v>
      </c>
      <c r="AX959" s="13" t="s">
        <v>82</v>
      </c>
      <c r="AY959" s="269" t="s">
        <v>169</v>
      </c>
    </row>
    <row r="960" spans="1:51" s="13" customFormat="1" ht="12">
      <c r="A960" s="13"/>
      <c r="B960" s="259"/>
      <c r="C960" s="260"/>
      <c r="D960" s="261" t="s">
        <v>179</v>
      </c>
      <c r="E960" s="262" t="s">
        <v>1</v>
      </c>
      <c r="F960" s="263" t="s">
        <v>414</v>
      </c>
      <c r="G960" s="260"/>
      <c r="H960" s="262" t="s">
        <v>1</v>
      </c>
      <c r="I960" s="264"/>
      <c r="J960" s="260"/>
      <c r="K960" s="260"/>
      <c r="L960" s="265"/>
      <c r="M960" s="266"/>
      <c r="N960" s="267"/>
      <c r="O960" s="267"/>
      <c r="P960" s="267"/>
      <c r="Q960" s="267"/>
      <c r="R960" s="267"/>
      <c r="S960" s="267"/>
      <c r="T960" s="268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69" t="s">
        <v>179</v>
      </c>
      <c r="AU960" s="269" t="s">
        <v>95</v>
      </c>
      <c r="AV960" s="13" t="s">
        <v>89</v>
      </c>
      <c r="AW960" s="13" t="s">
        <v>35</v>
      </c>
      <c r="AX960" s="13" t="s">
        <v>82</v>
      </c>
      <c r="AY960" s="269" t="s">
        <v>169</v>
      </c>
    </row>
    <row r="961" spans="1:51" s="14" customFormat="1" ht="12">
      <c r="A961" s="14"/>
      <c r="B961" s="270"/>
      <c r="C961" s="271"/>
      <c r="D961" s="261" t="s">
        <v>179</v>
      </c>
      <c r="E961" s="272" t="s">
        <v>1</v>
      </c>
      <c r="F961" s="273" t="s">
        <v>1081</v>
      </c>
      <c r="G961" s="271"/>
      <c r="H961" s="274">
        <v>6.375</v>
      </c>
      <c r="I961" s="275"/>
      <c r="J961" s="271"/>
      <c r="K961" s="271"/>
      <c r="L961" s="276"/>
      <c r="M961" s="277"/>
      <c r="N961" s="278"/>
      <c r="O961" s="278"/>
      <c r="P961" s="278"/>
      <c r="Q961" s="278"/>
      <c r="R961" s="278"/>
      <c r="S961" s="278"/>
      <c r="T961" s="279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80" t="s">
        <v>179</v>
      </c>
      <c r="AU961" s="280" t="s">
        <v>95</v>
      </c>
      <c r="AV961" s="14" t="s">
        <v>95</v>
      </c>
      <c r="AW961" s="14" t="s">
        <v>35</v>
      </c>
      <c r="AX961" s="14" t="s">
        <v>82</v>
      </c>
      <c r="AY961" s="280" t="s">
        <v>169</v>
      </c>
    </row>
    <row r="962" spans="1:51" s="15" customFormat="1" ht="12">
      <c r="A962" s="15"/>
      <c r="B962" s="281"/>
      <c r="C962" s="282"/>
      <c r="D962" s="261" t="s">
        <v>179</v>
      </c>
      <c r="E962" s="283" t="s">
        <v>1</v>
      </c>
      <c r="F962" s="284" t="s">
        <v>183</v>
      </c>
      <c r="G962" s="282"/>
      <c r="H962" s="285">
        <v>6.375</v>
      </c>
      <c r="I962" s="286"/>
      <c r="J962" s="282"/>
      <c r="K962" s="282"/>
      <c r="L962" s="287"/>
      <c r="M962" s="288"/>
      <c r="N962" s="289"/>
      <c r="O962" s="289"/>
      <c r="P962" s="289"/>
      <c r="Q962" s="289"/>
      <c r="R962" s="289"/>
      <c r="S962" s="289"/>
      <c r="T962" s="290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T962" s="291" t="s">
        <v>179</v>
      </c>
      <c r="AU962" s="291" t="s">
        <v>95</v>
      </c>
      <c r="AV962" s="15" t="s">
        <v>177</v>
      </c>
      <c r="AW962" s="15" t="s">
        <v>35</v>
      </c>
      <c r="AX962" s="15" t="s">
        <v>89</v>
      </c>
      <c r="AY962" s="291" t="s">
        <v>169</v>
      </c>
    </row>
    <row r="963" spans="1:65" s="2" customFormat="1" ht="44.25" customHeight="1">
      <c r="A963" s="39"/>
      <c r="B963" s="40"/>
      <c r="C963" s="246" t="s">
        <v>1082</v>
      </c>
      <c r="D963" s="246" t="s">
        <v>172</v>
      </c>
      <c r="E963" s="247" t="s">
        <v>1083</v>
      </c>
      <c r="F963" s="248" t="s">
        <v>1084</v>
      </c>
      <c r="G963" s="249" t="s">
        <v>337</v>
      </c>
      <c r="H963" s="250">
        <v>299.97</v>
      </c>
      <c r="I963" s="251"/>
      <c r="J963" s="252">
        <f>ROUND(I963*H963,2)</f>
        <v>0</v>
      </c>
      <c r="K963" s="248" t="s">
        <v>176</v>
      </c>
      <c r="L963" s="45"/>
      <c r="M963" s="253" t="s">
        <v>1</v>
      </c>
      <c r="N963" s="254" t="s">
        <v>48</v>
      </c>
      <c r="O963" s="92"/>
      <c r="P963" s="255">
        <f>O963*H963</f>
        <v>0</v>
      </c>
      <c r="Q963" s="255">
        <v>0.04323</v>
      </c>
      <c r="R963" s="255">
        <f>Q963*H963</f>
        <v>12.9677031</v>
      </c>
      <c r="S963" s="255">
        <v>0</v>
      </c>
      <c r="T963" s="256">
        <f>S963*H963</f>
        <v>0</v>
      </c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R963" s="257" t="s">
        <v>359</v>
      </c>
      <c r="AT963" s="257" t="s">
        <v>172</v>
      </c>
      <c r="AU963" s="257" t="s">
        <v>95</v>
      </c>
      <c r="AY963" s="18" t="s">
        <v>169</v>
      </c>
      <c r="BE963" s="258">
        <f>IF(N963="základní",J963,0)</f>
        <v>0</v>
      </c>
      <c r="BF963" s="258">
        <f>IF(N963="snížená",J963,0)</f>
        <v>0</v>
      </c>
      <c r="BG963" s="258">
        <f>IF(N963="zákl. přenesená",J963,0)</f>
        <v>0</v>
      </c>
      <c r="BH963" s="258">
        <f>IF(N963="sníž. přenesená",J963,0)</f>
        <v>0</v>
      </c>
      <c r="BI963" s="258">
        <f>IF(N963="nulová",J963,0)</f>
        <v>0</v>
      </c>
      <c r="BJ963" s="18" t="s">
        <v>95</v>
      </c>
      <c r="BK963" s="258">
        <f>ROUND(I963*H963,2)</f>
        <v>0</v>
      </c>
      <c r="BL963" s="18" t="s">
        <v>359</v>
      </c>
      <c r="BM963" s="257" t="s">
        <v>1085</v>
      </c>
    </row>
    <row r="964" spans="1:51" s="13" customFormat="1" ht="12">
      <c r="A964" s="13"/>
      <c r="B964" s="259"/>
      <c r="C964" s="260"/>
      <c r="D964" s="261" t="s">
        <v>179</v>
      </c>
      <c r="E964" s="262" t="s">
        <v>1</v>
      </c>
      <c r="F964" s="263" t="s">
        <v>180</v>
      </c>
      <c r="G964" s="260"/>
      <c r="H964" s="262" t="s">
        <v>1</v>
      </c>
      <c r="I964" s="264"/>
      <c r="J964" s="260"/>
      <c r="K964" s="260"/>
      <c r="L964" s="265"/>
      <c r="M964" s="266"/>
      <c r="N964" s="267"/>
      <c r="O964" s="267"/>
      <c r="P964" s="267"/>
      <c r="Q964" s="267"/>
      <c r="R964" s="267"/>
      <c r="S964" s="267"/>
      <c r="T964" s="268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69" t="s">
        <v>179</v>
      </c>
      <c r="AU964" s="269" t="s">
        <v>95</v>
      </c>
      <c r="AV964" s="13" t="s">
        <v>89</v>
      </c>
      <c r="AW964" s="13" t="s">
        <v>35</v>
      </c>
      <c r="AX964" s="13" t="s">
        <v>82</v>
      </c>
      <c r="AY964" s="269" t="s">
        <v>169</v>
      </c>
    </row>
    <row r="965" spans="1:51" s="13" customFormat="1" ht="12">
      <c r="A965" s="13"/>
      <c r="B965" s="259"/>
      <c r="C965" s="260"/>
      <c r="D965" s="261" t="s">
        <v>179</v>
      </c>
      <c r="E965" s="262" t="s">
        <v>1</v>
      </c>
      <c r="F965" s="263" t="s">
        <v>1086</v>
      </c>
      <c r="G965" s="260"/>
      <c r="H965" s="262" t="s">
        <v>1</v>
      </c>
      <c r="I965" s="264"/>
      <c r="J965" s="260"/>
      <c r="K965" s="260"/>
      <c r="L965" s="265"/>
      <c r="M965" s="266"/>
      <c r="N965" s="267"/>
      <c r="O965" s="267"/>
      <c r="P965" s="267"/>
      <c r="Q965" s="267"/>
      <c r="R965" s="267"/>
      <c r="S965" s="267"/>
      <c r="T965" s="268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69" t="s">
        <v>179</v>
      </c>
      <c r="AU965" s="269" t="s">
        <v>95</v>
      </c>
      <c r="AV965" s="13" t="s">
        <v>89</v>
      </c>
      <c r="AW965" s="13" t="s">
        <v>35</v>
      </c>
      <c r="AX965" s="13" t="s">
        <v>82</v>
      </c>
      <c r="AY965" s="269" t="s">
        <v>169</v>
      </c>
    </row>
    <row r="966" spans="1:51" s="13" customFormat="1" ht="12">
      <c r="A966" s="13"/>
      <c r="B966" s="259"/>
      <c r="C966" s="260"/>
      <c r="D966" s="261" t="s">
        <v>179</v>
      </c>
      <c r="E966" s="262" t="s">
        <v>1</v>
      </c>
      <c r="F966" s="263" t="s">
        <v>411</v>
      </c>
      <c r="G966" s="260"/>
      <c r="H966" s="262" t="s">
        <v>1</v>
      </c>
      <c r="I966" s="264"/>
      <c r="J966" s="260"/>
      <c r="K966" s="260"/>
      <c r="L966" s="265"/>
      <c r="M966" s="266"/>
      <c r="N966" s="267"/>
      <c r="O966" s="267"/>
      <c r="P966" s="267"/>
      <c r="Q966" s="267"/>
      <c r="R966" s="267"/>
      <c r="S966" s="267"/>
      <c r="T966" s="268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69" t="s">
        <v>179</v>
      </c>
      <c r="AU966" s="269" t="s">
        <v>95</v>
      </c>
      <c r="AV966" s="13" t="s">
        <v>89</v>
      </c>
      <c r="AW966" s="13" t="s">
        <v>35</v>
      </c>
      <c r="AX966" s="13" t="s">
        <v>82</v>
      </c>
      <c r="AY966" s="269" t="s">
        <v>169</v>
      </c>
    </row>
    <row r="967" spans="1:51" s="14" customFormat="1" ht="12">
      <c r="A967" s="14"/>
      <c r="B967" s="270"/>
      <c r="C967" s="271"/>
      <c r="D967" s="261" t="s">
        <v>179</v>
      </c>
      <c r="E967" s="272" t="s">
        <v>1</v>
      </c>
      <c r="F967" s="273" t="s">
        <v>1087</v>
      </c>
      <c r="G967" s="271"/>
      <c r="H967" s="274">
        <v>104.06</v>
      </c>
      <c r="I967" s="275"/>
      <c r="J967" s="271"/>
      <c r="K967" s="271"/>
      <c r="L967" s="276"/>
      <c r="M967" s="277"/>
      <c r="N967" s="278"/>
      <c r="O967" s="278"/>
      <c r="P967" s="278"/>
      <c r="Q967" s="278"/>
      <c r="R967" s="278"/>
      <c r="S967" s="278"/>
      <c r="T967" s="279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80" t="s">
        <v>179</v>
      </c>
      <c r="AU967" s="280" t="s">
        <v>95</v>
      </c>
      <c r="AV967" s="14" t="s">
        <v>95</v>
      </c>
      <c r="AW967" s="14" t="s">
        <v>35</v>
      </c>
      <c r="AX967" s="14" t="s">
        <v>82</v>
      </c>
      <c r="AY967" s="280" t="s">
        <v>169</v>
      </c>
    </row>
    <row r="968" spans="1:51" s="13" customFormat="1" ht="12">
      <c r="A968" s="13"/>
      <c r="B968" s="259"/>
      <c r="C968" s="260"/>
      <c r="D968" s="261" t="s">
        <v>179</v>
      </c>
      <c r="E968" s="262" t="s">
        <v>1</v>
      </c>
      <c r="F968" s="263" t="s">
        <v>414</v>
      </c>
      <c r="G968" s="260"/>
      <c r="H968" s="262" t="s">
        <v>1</v>
      </c>
      <c r="I968" s="264"/>
      <c r="J968" s="260"/>
      <c r="K968" s="260"/>
      <c r="L968" s="265"/>
      <c r="M968" s="266"/>
      <c r="N968" s="267"/>
      <c r="O968" s="267"/>
      <c r="P968" s="267"/>
      <c r="Q968" s="267"/>
      <c r="R968" s="267"/>
      <c r="S968" s="267"/>
      <c r="T968" s="268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69" t="s">
        <v>179</v>
      </c>
      <c r="AU968" s="269" t="s">
        <v>95</v>
      </c>
      <c r="AV968" s="13" t="s">
        <v>89</v>
      </c>
      <c r="AW968" s="13" t="s">
        <v>35</v>
      </c>
      <c r="AX968" s="13" t="s">
        <v>82</v>
      </c>
      <c r="AY968" s="269" t="s">
        <v>169</v>
      </c>
    </row>
    <row r="969" spans="1:51" s="14" customFormat="1" ht="12">
      <c r="A969" s="14"/>
      <c r="B969" s="270"/>
      <c r="C969" s="271"/>
      <c r="D969" s="261" t="s">
        <v>179</v>
      </c>
      <c r="E969" s="272" t="s">
        <v>1</v>
      </c>
      <c r="F969" s="273" t="s">
        <v>1088</v>
      </c>
      <c r="G969" s="271"/>
      <c r="H969" s="274">
        <v>195.91</v>
      </c>
      <c r="I969" s="275"/>
      <c r="J969" s="271"/>
      <c r="K969" s="271"/>
      <c r="L969" s="276"/>
      <c r="M969" s="277"/>
      <c r="N969" s="278"/>
      <c r="O969" s="278"/>
      <c r="P969" s="278"/>
      <c r="Q969" s="278"/>
      <c r="R969" s="278"/>
      <c r="S969" s="278"/>
      <c r="T969" s="279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80" t="s">
        <v>179</v>
      </c>
      <c r="AU969" s="280" t="s">
        <v>95</v>
      </c>
      <c r="AV969" s="14" t="s">
        <v>95</v>
      </c>
      <c r="AW969" s="14" t="s">
        <v>35</v>
      </c>
      <c r="AX969" s="14" t="s">
        <v>82</v>
      </c>
      <c r="AY969" s="280" t="s">
        <v>169</v>
      </c>
    </row>
    <row r="970" spans="1:51" s="15" customFormat="1" ht="12">
      <c r="A970" s="15"/>
      <c r="B970" s="281"/>
      <c r="C970" s="282"/>
      <c r="D970" s="261" t="s">
        <v>179</v>
      </c>
      <c r="E970" s="283" t="s">
        <v>1</v>
      </c>
      <c r="F970" s="284" t="s">
        <v>183</v>
      </c>
      <c r="G970" s="282"/>
      <c r="H970" s="285">
        <v>299.97</v>
      </c>
      <c r="I970" s="286"/>
      <c r="J970" s="282"/>
      <c r="K970" s="282"/>
      <c r="L970" s="287"/>
      <c r="M970" s="288"/>
      <c r="N970" s="289"/>
      <c r="O970" s="289"/>
      <c r="P970" s="289"/>
      <c r="Q970" s="289"/>
      <c r="R970" s="289"/>
      <c r="S970" s="289"/>
      <c r="T970" s="290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T970" s="291" t="s">
        <v>179</v>
      </c>
      <c r="AU970" s="291" t="s">
        <v>95</v>
      </c>
      <c r="AV970" s="15" t="s">
        <v>177</v>
      </c>
      <c r="AW970" s="15" t="s">
        <v>35</v>
      </c>
      <c r="AX970" s="15" t="s">
        <v>89</v>
      </c>
      <c r="AY970" s="291" t="s">
        <v>169</v>
      </c>
    </row>
    <row r="971" spans="1:65" s="2" customFormat="1" ht="33" customHeight="1">
      <c r="A971" s="39"/>
      <c r="B971" s="40"/>
      <c r="C971" s="246" t="s">
        <v>1089</v>
      </c>
      <c r="D971" s="246" t="s">
        <v>172</v>
      </c>
      <c r="E971" s="247" t="s">
        <v>1090</v>
      </c>
      <c r="F971" s="248" t="s">
        <v>1091</v>
      </c>
      <c r="G971" s="249" t="s">
        <v>337</v>
      </c>
      <c r="H971" s="250">
        <v>306.345</v>
      </c>
      <c r="I971" s="251"/>
      <c r="J971" s="252">
        <f>ROUND(I971*H971,2)</f>
        <v>0</v>
      </c>
      <c r="K971" s="248" t="s">
        <v>176</v>
      </c>
      <c r="L971" s="45"/>
      <c r="M971" s="253" t="s">
        <v>1</v>
      </c>
      <c r="N971" s="254" t="s">
        <v>48</v>
      </c>
      <c r="O971" s="92"/>
      <c r="P971" s="255">
        <f>O971*H971</f>
        <v>0</v>
      </c>
      <c r="Q971" s="255">
        <v>0.0002</v>
      </c>
      <c r="R971" s="255">
        <f>Q971*H971</f>
        <v>0.06126900000000001</v>
      </c>
      <c r="S971" s="255">
        <v>0</v>
      </c>
      <c r="T971" s="256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57" t="s">
        <v>359</v>
      </c>
      <c r="AT971" s="257" t="s">
        <v>172</v>
      </c>
      <c r="AU971" s="257" t="s">
        <v>95</v>
      </c>
      <c r="AY971" s="18" t="s">
        <v>169</v>
      </c>
      <c r="BE971" s="258">
        <f>IF(N971="základní",J971,0)</f>
        <v>0</v>
      </c>
      <c r="BF971" s="258">
        <f>IF(N971="snížená",J971,0)</f>
        <v>0</v>
      </c>
      <c r="BG971" s="258">
        <f>IF(N971="zákl. přenesená",J971,0)</f>
        <v>0</v>
      </c>
      <c r="BH971" s="258">
        <f>IF(N971="sníž. přenesená",J971,0)</f>
        <v>0</v>
      </c>
      <c r="BI971" s="258">
        <f>IF(N971="nulová",J971,0)</f>
        <v>0</v>
      </c>
      <c r="BJ971" s="18" t="s">
        <v>95</v>
      </c>
      <c r="BK971" s="258">
        <f>ROUND(I971*H971,2)</f>
        <v>0</v>
      </c>
      <c r="BL971" s="18" t="s">
        <v>359</v>
      </c>
      <c r="BM971" s="257" t="s">
        <v>1092</v>
      </c>
    </row>
    <row r="972" spans="1:65" s="2" customFormat="1" ht="33" customHeight="1">
      <c r="A972" s="39"/>
      <c r="B972" s="40"/>
      <c r="C972" s="246" t="s">
        <v>1093</v>
      </c>
      <c r="D972" s="246" t="s">
        <v>172</v>
      </c>
      <c r="E972" s="247" t="s">
        <v>1094</v>
      </c>
      <c r="F972" s="248" t="s">
        <v>1095</v>
      </c>
      <c r="G972" s="249" t="s">
        <v>337</v>
      </c>
      <c r="H972" s="250">
        <v>299.97</v>
      </c>
      <c r="I972" s="251"/>
      <c r="J972" s="252">
        <f>ROUND(I972*H972,2)</f>
        <v>0</v>
      </c>
      <c r="K972" s="248" t="s">
        <v>176</v>
      </c>
      <c r="L972" s="45"/>
      <c r="M972" s="253" t="s">
        <v>1</v>
      </c>
      <c r="N972" s="254" t="s">
        <v>48</v>
      </c>
      <c r="O972" s="92"/>
      <c r="P972" s="255">
        <f>O972*H972</f>
        <v>0</v>
      </c>
      <c r="Q972" s="255">
        <v>0</v>
      </c>
      <c r="R972" s="255">
        <f>Q972*H972</f>
        <v>0</v>
      </c>
      <c r="S972" s="255">
        <v>0</v>
      </c>
      <c r="T972" s="256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57" t="s">
        <v>359</v>
      </c>
      <c r="AT972" s="257" t="s">
        <v>172</v>
      </c>
      <c r="AU972" s="257" t="s">
        <v>95</v>
      </c>
      <c r="AY972" s="18" t="s">
        <v>169</v>
      </c>
      <c r="BE972" s="258">
        <f>IF(N972="základní",J972,0)</f>
        <v>0</v>
      </c>
      <c r="BF972" s="258">
        <f>IF(N972="snížená",J972,0)</f>
        <v>0</v>
      </c>
      <c r="BG972" s="258">
        <f>IF(N972="zákl. přenesená",J972,0)</f>
        <v>0</v>
      </c>
      <c r="BH972" s="258">
        <f>IF(N972="sníž. přenesená",J972,0)</f>
        <v>0</v>
      </c>
      <c r="BI972" s="258">
        <f>IF(N972="nulová",J972,0)</f>
        <v>0</v>
      </c>
      <c r="BJ972" s="18" t="s">
        <v>95</v>
      </c>
      <c r="BK972" s="258">
        <f>ROUND(I972*H972,2)</f>
        <v>0</v>
      </c>
      <c r="BL972" s="18" t="s">
        <v>359</v>
      </c>
      <c r="BM972" s="257" t="s">
        <v>1096</v>
      </c>
    </row>
    <row r="973" spans="1:51" s="13" customFormat="1" ht="12">
      <c r="A973" s="13"/>
      <c r="B973" s="259"/>
      <c r="C973" s="260"/>
      <c r="D973" s="261" t="s">
        <v>179</v>
      </c>
      <c r="E973" s="262" t="s">
        <v>1</v>
      </c>
      <c r="F973" s="263" t="s">
        <v>180</v>
      </c>
      <c r="G973" s="260"/>
      <c r="H973" s="262" t="s">
        <v>1</v>
      </c>
      <c r="I973" s="264"/>
      <c r="J973" s="260"/>
      <c r="K973" s="260"/>
      <c r="L973" s="265"/>
      <c r="M973" s="266"/>
      <c r="N973" s="267"/>
      <c r="O973" s="267"/>
      <c r="P973" s="267"/>
      <c r="Q973" s="267"/>
      <c r="R973" s="267"/>
      <c r="S973" s="267"/>
      <c r="T973" s="268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69" t="s">
        <v>179</v>
      </c>
      <c r="AU973" s="269" t="s">
        <v>95</v>
      </c>
      <c r="AV973" s="13" t="s">
        <v>89</v>
      </c>
      <c r="AW973" s="13" t="s">
        <v>35</v>
      </c>
      <c r="AX973" s="13" t="s">
        <v>82</v>
      </c>
      <c r="AY973" s="269" t="s">
        <v>169</v>
      </c>
    </row>
    <row r="974" spans="1:51" s="13" customFormat="1" ht="12">
      <c r="A974" s="13"/>
      <c r="B974" s="259"/>
      <c r="C974" s="260"/>
      <c r="D974" s="261" t="s">
        <v>179</v>
      </c>
      <c r="E974" s="262" t="s">
        <v>1</v>
      </c>
      <c r="F974" s="263" t="s">
        <v>1097</v>
      </c>
      <c r="G974" s="260"/>
      <c r="H974" s="262" t="s">
        <v>1</v>
      </c>
      <c r="I974" s="264"/>
      <c r="J974" s="260"/>
      <c r="K974" s="260"/>
      <c r="L974" s="265"/>
      <c r="M974" s="266"/>
      <c r="N974" s="267"/>
      <c r="O974" s="267"/>
      <c r="P974" s="267"/>
      <c r="Q974" s="267"/>
      <c r="R974" s="267"/>
      <c r="S974" s="267"/>
      <c r="T974" s="268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69" t="s">
        <v>179</v>
      </c>
      <c r="AU974" s="269" t="s">
        <v>95</v>
      </c>
      <c r="AV974" s="13" t="s">
        <v>89</v>
      </c>
      <c r="AW974" s="13" t="s">
        <v>35</v>
      </c>
      <c r="AX974" s="13" t="s">
        <v>82</v>
      </c>
      <c r="AY974" s="269" t="s">
        <v>169</v>
      </c>
    </row>
    <row r="975" spans="1:51" s="13" customFormat="1" ht="12">
      <c r="A975" s="13"/>
      <c r="B975" s="259"/>
      <c r="C975" s="260"/>
      <c r="D975" s="261" t="s">
        <v>179</v>
      </c>
      <c r="E975" s="262" t="s">
        <v>1</v>
      </c>
      <c r="F975" s="263" t="s">
        <v>411</v>
      </c>
      <c r="G975" s="260"/>
      <c r="H975" s="262" t="s">
        <v>1</v>
      </c>
      <c r="I975" s="264"/>
      <c r="J975" s="260"/>
      <c r="K975" s="260"/>
      <c r="L975" s="265"/>
      <c r="M975" s="266"/>
      <c r="N975" s="267"/>
      <c r="O975" s="267"/>
      <c r="P975" s="267"/>
      <c r="Q975" s="267"/>
      <c r="R975" s="267"/>
      <c r="S975" s="267"/>
      <c r="T975" s="268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69" t="s">
        <v>179</v>
      </c>
      <c r="AU975" s="269" t="s">
        <v>95</v>
      </c>
      <c r="AV975" s="13" t="s">
        <v>89</v>
      </c>
      <c r="AW975" s="13" t="s">
        <v>35</v>
      </c>
      <c r="AX975" s="13" t="s">
        <v>82</v>
      </c>
      <c r="AY975" s="269" t="s">
        <v>169</v>
      </c>
    </row>
    <row r="976" spans="1:51" s="14" customFormat="1" ht="12">
      <c r="A976" s="14"/>
      <c r="B976" s="270"/>
      <c r="C976" s="271"/>
      <c r="D976" s="261" t="s">
        <v>179</v>
      </c>
      <c r="E976" s="272" t="s">
        <v>1</v>
      </c>
      <c r="F976" s="273" t="s">
        <v>1087</v>
      </c>
      <c r="G976" s="271"/>
      <c r="H976" s="274">
        <v>104.06</v>
      </c>
      <c r="I976" s="275"/>
      <c r="J976" s="271"/>
      <c r="K976" s="271"/>
      <c r="L976" s="276"/>
      <c r="M976" s="277"/>
      <c r="N976" s="278"/>
      <c r="O976" s="278"/>
      <c r="P976" s="278"/>
      <c r="Q976" s="278"/>
      <c r="R976" s="278"/>
      <c r="S976" s="278"/>
      <c r="T976" s="279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80" t="s">
        <v>179</v>
      </c>
      <c r="AU976" s="280" t="s">
        <v>95</v>
      </c>
      <c r="AV976" s="14" t="s">
        <v>95</v>
      </c>
      <c r="AW976" s="14" t="s">
        <v>35</v>
      </c>
      <c r="AX976" s="14" t="s">
        <v>82</v>
      </c>
      <c r="AY976" s="280" t="s">
        <v>169</v>
      </c>
    </row>
    <row r="977" spans="1:51" s="13" customFormat="1" ht="12">
      <c r="A977" s="13"/>
      <c r="B977" s="259"/>
      <c r="C977" s="260"/>
      <c r="D977" s="261" t="s">
        <v>179</v>
      </c>
      <c r="E977" s="262" t="s">
        <v>1</v>
      </c>
      <c r="F977" s="263" t="s">
        <v>414</v>
      </c>
      <c r="G977" s="260"/>
      <c r="H977" s="262" t="s">
        <v>1</v>
      </c>
      <c r="I977" s="264"/>
      <c r="J977" s="260"/>
      <c r="K977" s="260"/>
      <c r="L977" s="265"/>
      <c r="M977" s="266"/>
      <c r="N977" s="267"/>
      <c r="O977" s="267"/>
      <c r="P977" s="267"/>
      <c r="Q977" s="267"/>
      <c r="R977" s="267"/>
      <c r="S977" s="267"/>
      <c r="T977" s="268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69" t="s">
        <v>179</v>
      </c>
      <c r="AU977" s="269" t="s">
        <v>95</v>
      </c>
      <c r="AV977" s="13" t="s">
        <v>89</v>
      </c>
      <c r="AW977" s="13" t="s">
        <v>35</v>
      </c>
      <c r="AX977" s="13" t="s">
        <v>82</v>
      </c>
      <c r="AY977" s="269" t="s">
        <v>169</v>
      </c>
    </row>
    <row r="978" spans="1:51" s="14" customFormat="1" ht="12">
      <c r="A978" s="14"/>
      <c r="B978" s="270"/>
      <c r="C978" s="271"/>
      <c r="D978" s="261" t="s">
        <v>179</v>
      </c>
      <c r="E978" s="272" t="s">
        <v>1</v>
      </c>
      <c r="F978" s="273" t="s">
        <v>1088</v>
      </c>
      <c r="G978" s="271"/>
      <c r="H978" s="274">
        <v>195.91</v>
      </c>
      <c r="I978" s="275"/>
      <c r="J978" s="271"/>
      <c r="K978" s="271"/>
      <c r="L978" s="276"/>
      <c r="M978" s="277"/>
      <c r="N978" s="278"/>
      <c r="O978" s="278"/>
      <c r="P978" s="278"/>
      <c r="Q978" s="278"/>
      <c r="R978" s="278"/>
      <c r="S978" s="278"/>
      <c r="T978" s="279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80" t="s">
        <v>179</v>
      </c>
      <c r="AU978" s="280" t="s">
        <v>95</v>
      </c>
      <c r="AV978" s="14" t="s">
        <v>95</v>
      </c>
      <c r="AW978" s="14" t="s">
        <v>35</v>
      </c>
      <c r="AX978" s="14" t="s">
        <v>82</v>
      </c>
      <c r="AY978" s="280" t="s">
        <v>169</v>
      </c>
    </row>
    <row r="979" spans="1:51" s="15" customFormat="1" ht="12">
      <c r="A979" s="15"/>
      <c r="B979" s="281"/>
      <c r="C979" s="282"/>
      <c r="D979" s="261" t="s">
        <v>179</v>
      </c>
      <c r="E979" s="283" t="s">
        <v>1</v>
      </c>
      <c r="F979" s="284" t="s">
        <v>183</v>
      </c>
      <c r="G979" s="282"/>
      <c r="H979" s="285">
        <v>299.97</v>
      </c>
      <c r="I979" s="286"/>
      <c r="J979" s="282"/>
      <c r="K979" s="282"/>
      <c r="L979" s="287"/>
      <c r="M979" s="288"/>
      <c r="N979" s="289"/>
      <c r="O979" s="289"/>
      <c r="P979" s="289"/>
      <c r="Q979" s="289"/>
      <c r="R979" s="289"/>
      <c r="S979" s="289"/>
      <c r="T979" s="290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91" t="s">
        <v>179</v>
      </c>
      <c r="AU979" s="291" t="s">
        <v>95</v>
      </c>
      <c r="AV979" s="15" t="s">
        <v>177</v>
      </c>
      <c r="AW979" s="15" t="s">
        <v>35</v>
      </c>
      <c r="AX979" s="15" t="s">
        <v>89</v>
      </c>
      <c r="AY979" s="291" t="s">
        <v>169</v>
      </c>
    </row>
    <row r="980" spans="1:65" s="2" customFormat="1" ht="21.75" customHeight="1">
      <c r="A980" s="39"/>
      <c r="B980" s="40"/>
      <c r="C980" s="307" t="s">
        <v>1098</v>
      </c>
      <c r="D980" s="307" t="s">
        <v>659</v>
      </c>
      <c r="E980" s="308" t="s">
        <v>1099</v>
      </c>
      <c r="F980" s="309" t="s">
        <v>1100</v>
      </c>
      <c r="G980" s="310" t="s">
        <v>337</v>
      </c>
      <c r="H980" s="311">
        <v>329.967</v>
      </c>
      <c r="I980" s="312"/>
      <c r="J980" s="313">
        <f>ROUND(I980*H980,2)</f>
        <v>0</v>
      </c>
      <c r="K980" s="309" t="s">
        <v>176</v>
      </c>
      <c r="L980" s="314"/>
      <c r="M980" s="315" t="s">
        <v>1</v>
      </c>
      <c r="N980" s="316" t="s">
        <v>48</v>
      </c>
      <c r="O980" s="92"/>
      <c r="P980" s="255">
        <f>O980*H980</f>
        <v>0</v>
      </c>
      <c r="Q980" s="255">
        <v>0.0045</v>
      </c>
      <c r="R980" s="255">
        <f>Q980*H980</f>
        <v>1.4848514999999998</v>
      </c>
      <c r="S980" s="255">
        <v>0</v>
      </c>
      <c r="T980" s="256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57" t="s">
        <v>467</v>
      </c>
      <c r="AT980" s="257" t="s">
        <v>659</v>
      </c>
      <c r="AU980" s="257" t="s">
        <v>95</v>
      </c>
      <c r="AY980" s="18" t="s">
        <v>169</v>
      </c>
      <c r="BE980" s="258">
        <f>IF(N980="základní",J980,0)</f>
        <v>0</v>
      </c>
      <c r="BF980" s="258">
        <f>IF(N980="snížená",J980,0)</f>
        <v>0</v>
      </c>
      <c r="BG980" s="258">
        <f>IF(N980="zákl. přenesená",J980,0)</f>
        <v>0</v>
      </c>
      <c r="BH980" s="258">
        <f>IF(N980="sníž. přenesená",J980,0)</f>
        <v>0</v>
      </c>
      <c r="BI980" s="258">
        <f>IF(N980="nulová",J980,0)</f>
        <v>0</v>
      </c>
      <c r="BJ980" s="18" t="s">
        <v>95</v>
      </c>
      <c r="BK980" s="258">
        <f>ROUND(I980*H980,2)</f>
        <v>0</v>
      </c>
      <c r="BL980" s="18" t="s">
        <v>359</v>
      </c>
      <c r="BM980" s="257" t="s">
        <v>1101</v>
      </c>
    </row>
    <row r="981" spans="1:51" s="14" customFormat="1" ht="12">
      <c r="A981" s="14"/>
      <c r="B981" s="270"/>
      <c r="C981" s="271"/>
      <c r="D981" s="261" t="s">
        <v>179</v>
      </c>
      <c r="E981" s="271"/>
      <c r="F981" s="273" t="s">
        <v>1102</v>
      </c>
      <c r="G981" s="271"/>
      <c r="H981" s="274">
        <v>329.967</v>
      </c>
      <c r="I981" s="275"/>
      <c r="J981" s="271"/>
      <c r="K981" s="271"/>
      <c r="L981" s="276"/>
      <c r="M981" s="277"/>
      <c r="N981" s="278"/>
      <c r="O981" s="278"/>
      <c r="P981" s="278"/>
      <c r="Q981" s="278"/>
      <c r="R981" s="278"/>
      <c r="S981" s="278"/>
      <c r="T981" s="279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80" t="s">
        <v>179</v>
      </c>
      <c r="AU981" s="280" t="s">
        <v>95</v>
      </c>
      <c r="AV981" s="14" t="s">
        <v>95</v>
      </c>
      <c r="AW981" s="14" t="s">
        <v>4</v>
      </c>
      <c r="AX981" s="14" t="s">
        <v>89</v>
      </c>
      <c r="AY981" s="280" t="s">
        <v>169</v>
      </c>
    </row>
    <row r="982" spans="1:65" s="2" customFormat="1" ht="55.5" customHeight="1">
      <c r="A982" s="39"/>
      <c r="B982" s="40"/>
      <c r="C982" s="246" t="s">
        <v>1103</v>
      </c>
      <c r="D982" s="246" t="s">
        <v>172</v>
      </c>
      <c r="E982" s="247" t="s">
        <v>1104</v>
      </c>
      <c r="F982" s="248" t="s">
        <v>1105</v>
      </c>
      <c r="G982" s="249" t="s">
        <v>337</v>
      </c>
      <c r="H982" s="250">
        <v>8.388</v>
      </c>
      <c r="I982" s="251"/>
      <c r="J982" s="252">
        <f>ROUND(I982*H982,2)</f>
        <v>0</v>
      </c>
      <c r="K982" s="248" t="s">
        <v>1</v>
      </c>
      <c r="L982" s="45"/>
      <c r="M982" s="253" t="s">
        <v>1</v>
      </c>
      <c r="N982" s="254" t="s">
        <v>48</v>
      </c>
      <c r="O982" s="92"/>
      <c r="P982" s="255">
        <f>O982*H982</f>
        <v>0</v>
      </c>
      <c r="Q982" s="255">
        <v>0.02792</v>
      </c>
      <c r="R982" s="255">
        <f>Q982*H982</f>
        <v>0.23419296</v>
      </c>
      <c r="S982" s="255">
        <v>0</v>
      </c>
      <c r="T982" s="256">
        <f>S982*H982</f>
        <v>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R982" s="257" t="s">
        <v>359</v>
      </c>
      <c r="AT982" s="257" t="s">
        <v>172</v>
      </c>
      <c r="AU982" s="257" t="s">
        <v>95</v>
      </c>
      <c r="AY982" s="18" t="s">
        <v>169</v>
      </c>
      <c r="BE982" s="258">
        <f>IF(N982="základní",J982,0)</f>
        <v>0</v>
      </c>
      <c r="BF982" s="258">
        <f>IF(N982="snížená",J982,0)</f>
        <v>0</v>
      </c>
      <c r="BG982" s="258">
        <f>IF(N982="zákl. přenesená",J982,0)</f>
        <v>0</v>
      </c>
      <c r="BH982" s="258">
        <f>IF(N982="sníž. přenesená",J982,0)</f>
        <v>0</v>
      </c>
      <c r="BI982" s="258">
        <f>IF(N982="nulová",J982,0)</f>
        <v>0</v>
      </c>
      <c r="BJ982" s="18" t="s">
        <v>95</v>
      </c>
      <c r="BK982" s="258">
        <f>ROUND(I982*H982,2)</f>
        <v>0</v>
      </c>
      <c r="BL982" s="18" t="s">
        <v>359</v>
      </c>
      <c r="BM982" s="257" t="s">
        <v>1106</v>
      </c>
    </row>
    <row r="983" spans="1:51" s="13" customFormat="1" ht="12">
      <c r="A983" s="13"/>
      <c r="B983" s="259"/>
      <c r="C983" s="260"/>
      <c r="D983" s="261" t="s">
        <v>179</v>
      </c>
      <c r="E983" s="262" t="s">
        <v>1</v>
      </c>
      <c r="F983" s="263" t="s">
        <v>180</v>
      </c>
      <c r="G983" s="260"/>
      <c r="H983" s="262" t="s">
        <v>1</v>
      </c>
      <c r="I983" s="264"/>
      <c r="J983" s="260"/>
      <c r="K983" s="260"/>
      <c r="L983" s="265"/>
      <c r="M983" s="266"/>
      <c r="N983" s="267"/>
      <c r="O983" s="267"/>
      <c r="P983" s="267"/>
      <c r="Q983" s="267"/>
      <c r="R983" s="267"/>
      <c r="S983" s="267"/>
      <c r="T983" s="268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69" t="s">
        <v>179</v>
      </c>
      <c r="AU983" s="269" t="s">
        <v>95</v>
      </c>
      <c r="AV983" s="13" t="s">
        <v>89</v>
      </c>
      <c r="AW983" s="13" t="s">
        <v>35</v>
      </c>
      <c r="AX983" s="13" t="s">
        <v>82</v>
      </c>
      <c r="AY983" s="269" t="s">
        <v>169</v>
      </c>
    </row>
    <row r="984" spans="1:51" s="13" customFormat="1" ht="12">
      <c r="A984" s="13"/>
      <c r="B984" s="259"/>
      <c r="C984" s="260"/>
      <c r="D984" s="261" t="s">
        <v>179</v>
      </c>
      <c r="E984" s="262" t="s">
        <v>1</v>
      </c>
      <c r="F984" s="263" t="s">
        <v>1107</v>
      </c>
      <c r="G984" s="260"/>
      <c r="H984" s="262" t="s">
        <v>1</v>
      </c>
      <c r="I984" s="264"/>
      <c r="J984" s="260"/>
      <c r="K984" s="260"/>
      <c r="L984" s="265"/>
      <c r="M984" s="266"/>
      <c r="N984" s="267"/>
      <c r="O984" s="267"/>
      <c r="P984" s="267"/>
      <c r="Q984" s="267"/>
      <c r="R984" s="267"/>
      <c r="S984" s="267"/>
      <c r="T984" s="268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69" t="s">
        <v>179</v>
      </c>
      <c r="AU984" s="269" t="s">
        <v>95</v>
      </c>
      <c r="AV984" s="13" t="s">
        <v>89</v>
      </c>
      <c r="AW984" s="13" t="s">
        <v>35</v>
      </c>
      <c r="AX984" s="13" t="s">
        <v>82</v>
      </c>
      <c r="AY984" s="269" t="s">
        <v>169</v>
      </c>
    </row>
    <row r="985" spans="1:51" s="13" customFormat="1" ht="12">
      <c r="A985" s="13"/>
      <c r="B985" s="259"/>
      <c r="C985" s="260"/>
      <c r="D985" s="261" t="s">
        <v>179</v>
      </c>
      <c r="E985" s="262" t="s">
        <v>1</v>
      </c>
      <c r="F985" s="263" t="s">
        <v>411</v>
      </c>
      <c r="G985" s="260"/>
      <c r="H985" s="262" t="s">
        <v>1</v>
      </c>
      <c r="I985" s="264"/>
      <c r="J985" s="260"/>
      <c r="K985" s="260"/>
      <c r="L985" s="265"/>
      <c r="M985" s="266"/>
      <c r="N985" s="267"/>
      <c r="O985" s="267"/>
      <c r="P985" s="267"/>
      <c r="Q985" s="267"/>
      <c r="R985" s="267"/>
      <c r="S985" s="267"/>
      <c r="T985" s="268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69" t="s">
        <v>179</v>
      </c>
      <c r="AU985" s="269" t="s">
        <v>95</v>
      </c>
      <c r="AV985" s="13" t="s">
        <v>89</v>
      </c>
      <c r="AW985" s="13" t="s">
        <v>35</v>
      </c>
      <c r="AX985" s="13" t="s">
        <v>82</v>
      </c>
      <c r="AY985" s="269" t="s">
        <v>169</v>
      </c>
    </row>
    <row r="986" spans="1:51" s="14" customFormat="1" ht="12">
      <c r="A986" s="14"/>
      <c r="B986" s="270"/>
      <c r="C986" s="271"/>
      <c r="D986" s="261" t="s">
        <v>179</v>
      </c>
      <c r="E986" s="272" t="s">
        <v>1</v>
      </c>
      <c r="F986" s="273" t="s">
        <v>1108</v>
      </c>
      <c r="G986" s="271"/>
      <c r="H986" s="274">
        <v>8.388</v>
      </c>
      <c r="I986" s="275"/>
      <c r="J986" s="271"/>
      <c r="K986" s="271"/>
      <c r="L986" s="276"/>
      <c r="M986" s="277"/>
      <c r="N986" s="278"/>
      <c r="O986" s="278"/>
      <c r="P986" s="278"/>
      <c r="Q986" s="278"/>
      <c r="R986" s="278"/>
      <c r="S986" s="278"/>
      <c r="T986" s="279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80" t="s">
        <v>179</v>
      </c>
      <c r="AU986" s="280" t="s">
        <v>95</v>
      </c>
      <c r="AV986" s="14" t="s">
        <v>95</v>
      </c>
      <c r="AW986" s="14" t="s">
        <v>35</v>
      </c>
      <c r="AX986" s="14" t="s">
        <v>82</v>
      </c>
      <c r="AY986" s="280" t="s">
        <v>169</v>
      </c>
    </row>
    <row r="987" spans="1:51" s="15" customFormat="1" ht="12">
      <c r="A987" s="15"/>
      <c r="B987" s="281"/>
      <c r="C987" s="282"/>
      <c r="D987" s="261" t="s">
        <v>179</v>
      </c>
      <c r="E987" s="283" t="s">
        <v>1</v>
      </c>
      <c r="F987" s="284" t="s">
        <v>183</v>
      </c>
      <c r="G987" s="282"/>
      <c r="H987" s="285">
        <v>8.388</v>
      </c>
      <c r="I987" s="286"/>
      <c r="J987" s="282"/>
      <c r="K987" s="282"/>
      <c r="L987" s="287"/>
      <c r="M987" s="288"/>
      <c r="N987" s="289"/>
      <c r="O987" s="289"/>
      <c r="P987" s="289"/>
      <c r="Q987" s="289"/>
      <c r="R987" s="289"/>
      <c r="S987" s="289"/>
      <c r="T987" s="290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T987" s="291" t="s">
        <v>179</v>
      </c>
      <c r="AU987" s="291" t="s">
        <v>95</v>
      </c>
      <c r="AV987" s="15" t="s">
        <v>177</v>
      </c>
      <c r="AW987" s="15" t="s">
        <v>35</v>
      </c>
      <c r="AX987" s="15" t="s">
        <v>89</v>
      </c>
      <c r="AY987" s="291" t="s">
        <v>169</v>
      </c>
    </row>
    <row r="988" spans="1:65" s="2" customFormat="1" ht="55.5" customHeight="1">
      <c r="A988" s="39"/>
      <c r="B988" s="40"/>
      <c r="C988" s="246" t="s">
        <v>1109</v>
      </c>
      <c r="D988" s="246" t="s">
        <v>172</v>
      </c>
      <c r="E988" s="247" t="s">
        <v>1110</v>
      </c>
      <c r="F988" s="248" t="s">
        <v>1111</v>
      </c>
      <c r="G988" s="249" t="s">
        <v>337</v>
      </c>
      <c r="H988" s="250">
        <v>94.92</v>
      </c>
      <c r="I988" s="251"/>
      <c r="J988" s="252">
        <f>ROUND(I988*H988,2)</f>
        <v>0</v>
      </c>
      <c r="K988" s="248" t="s">
        <v>1</v>
      </c>
      <c r="L988" s="45"/>
      <c r="M988" s="253" t="s">
        <v>1</v>
      </c>
      <c r="N988" s="254" t="s">
        <v>48</v>
      </c>
      <c r="O988" s="92"/>
      <c r="P988" s="255">
        <f>O988*H988</f>
        <v>0</v>
      </c>
      <c r="Q988" s="255">
        <v>0.02822</v>
      </c>
      <c r="R988" s="255">
        <f>Q988*H988</f>
        <v>2.6786423999999998</v>
      </c>
      <c r="S988" s="255">
        <v>0</v>
      </c>
      <c r="T988" s="256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57" t="s">
        <v>359</v>
      </c>
      <c r="AT988" s="257" t="s">
        <v>172</v>
      </c>
      <c r="AU988" s="257" t="s">
        <v>95</v>
      </c>
      <c r="AY988" s="18" t="s">
        <v>169</v>
      </c>
      <c r="BE988" s="258">
        <f>IF(N988="základní",J988,0)</f>
        <v>0</v>
      </c>
      <c r="BF988" s="258">
        <f>IF(N988="snížená",J988,0)</f>
        <v>0</v>
      </c>
      <c r="BG988" s="258">
        <f>IF(N988="zákl. přenesená",J988,0)</f>
        <v>0</v>
      </c>
      <c r="BH988" s="258">
        <f>IF(N988="sníž. přenesená",J988,0)</f>
        <v>0</v>
      </c>
      <c r="BI988" s="258">
        <f>IF(N988="nulová",J988,0)</f>
        <v>0</v>
      </c>
      <c r="BJ988" s="18" t="s">
        <v>95</v>
      </c>
      <c r="BK988" s="258">
        <f>ROUND(I988*H988,2)</f>
        <v>0</v>
      </c>
      <c r="BL988" s="18" t="s">
        <v>359</v>
      </c>
      <c r="BM988" s="257" t="s">
        <v>1112</v>
      </c>
    </row>
    <row r="989" spans="1:51" s="13" customFormat="1" ht="12">
      <c r="A989" s="13"/>
      <c r="B989" s="259"/>
      <c r="C989" s="260"/>
      <c r="D989" s="261" t="s">
        <v>179</v>
      </c>
      <c r="E989" s="262" t="s">
        <v>1</v>
      </c>
      <c r="F989" s="263" t="s">
        <v>180</v>
      </c>
      <c r="G989" s="260"/>
      <c r="H989" s="262" t="s">
        <v>1</v>
      </c>
      <c r="I989" s="264"/>
      <c r="J989" s="260"/>
      <c r="K989" s="260"/>
      <c r="L989" s="265"/>
      <c r="M989" s="266"/>
      <c r="N989" s="267"/>
      <c r="O989" s="267"/>
      <c r="P989" s="267"/>
      <c r="Q989" s="267"/>
      <c r="R989" s="267"/>
      <c r="S989" s="267"/>
      <c r="T989" s="268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69" t="s">
        <v>179</v>
      </c>
      <c r="AU989" s="269" t="s">
        <v>95</v>
      </c>
      <c r="AV989" s="13" t="s">
        <v>89</v>
      </c>
      <c r="AW989" s="13" t="s">
        <v>35</v>
      </c>
      <c r="AX989" s="13" t="s">
        <v>82</v>
      </c>
      <c r="AY989" s="269" t="s">
        <v>169</v>
      </c>
    </row>
    <row r="990" spans="1:51" s="13" customFormat="1" ht="12">
      <c r="A990" s="13"/>
      <c r="B990" s="259"/>
      <c r="C990" s="260"/>
      <c r="D990" s="261" t="s">
        <v>179</v>
      </c>
      <c r="E990" s="262" t="s">
        <v>1</v>
      </c>
      <c r="F990" s="263" t="s">
        <v>1107</v>
      </c>
      <c r="G990" s="260"/>
      <c r="H990" s="262" t="s">
        <v>1</v>
      </c>
      <c r="I990" s="264"/>
      <c r="J990" s="260"/>
      <c r="K990" s="260"/>
      <c r="L990" s="265"/>
      <c r="M990" s="266"/>
      <c r="N990" s="267"/>
      <c r="O990" s="267"/>
      <c r="P990" s="267"/>
      <c r="Q990" s="267"/>
      <c r="R990" s="267"/>
      <c r="S990" s="267"/>
      <c r="T990" s="268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69" t="s">
        <v>179</v>
      </c>
      <c r="AU990" s="269" t="s">
        <v>95</v>
      </c>
      <c r="AV990" s="13" t="s">
        <v>89</v>
      </c>
      <c r="AW990" s="13" t="s">
        <v>35</v>
      </c>
      <c r="AX990" s="13" t="s">
        <v>82</v>
      </c>
      <c r="AY990" s="269" t="s">
        <v>169</v>
      </c>
    </row>
    <row r="991" spans="1:51" s="13" customFormat="1" ht="12">
      <c r="A991" s="13"/>
      <c r="B991" s="259"/>
      <c r="C991" s="260"/>
      <c r="D991" s="261" t="s">
        <v>179</v>
      </c>
      <c r="E991" s="262" t="s">
        <v>1</v>
      </c>
      <c r="F991" s="263" t="s">
        <v>411</v>
      </c>
      <c r="G991" s="260"/>
      <c r="H991" s="262" t="s">
        <v>1</v>
      </c>
      <c r="I991" s="264"/>
      <c r="J991" s="260"/>
      <c r="K991" s="260"/>
      <c r="L991" s="265"/>
      <c r="M991" s="266"/>
      <c r="N991" s="267"/>
      <c r="O991" s="267"/>
      <c r="P991" s="267"/>
      <c r="Q991" s="267"/>
      <c r="R991" s="267"/>
      <c r="S991" s="267"/>
      <c r="T991" s="268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69" t="s">
        <v>179</v>
      </c>
      <c r="AU991" s="269" t="s">
        <v>95</v>
      </c>
      <c r="AV991" s="13" t="s">
        <v>89</v>
      </c>
      <c r="AW991" s="13" t="s">
        <v>35</v>
      </c>
      <c r="AX991" s="13" t="s">
        <v>82</v>
      </c>
      <c r="AY991" s="269" t="s">
        <v>169</v>
      </c>
    </row>
    <row r="992" spans="1:51" s="14" customFormat="1" ht="12">
      <c r="A992" s="14"/>
      <c r="B992" s="270"/>
      <c r="C992" s="271"/>
      <c r="D992" s="261" t="s">
        <v>179</v>
      </c>
      <c r="E992" s="272" t="s">
        <v>1</v>
      </c>
      <c r="F992" s="273" t="s">
        <v>1113</v>
      </c>
      <c r="G992" s="271"/>
      <c r="H992" s="274">
        <v>30.085</v>
      </c>
      <c r="I992" s="275"/>
      <c r="J992" s="271"/>
      <c r="K992" s="271"/>
      <c r="L992" s="276"/>
      <c r="M992" s="277"/>
      <c r="N992" s="278"/>
      <c r="O992" s="278"/>
      <c r="P992" s="278"/>
      <c r="Q992" s="278"/>
      <c r="R992" s="278"/>
      <c r="S992" s="278"/>
      <c r="T992" s="279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80" t="s">
        <v>179</v>
      </c>
      <c r="AU992" s="280" t="s">
        <v>95</v>
      </c>
      <c r="AV992" s="14" t="s">
        <v>95</v>
      </c>
      <c r="AW992" s="14" t="s">
        <v>35</v>
      </c>
      <c r="AX992" s="14" t="s">
        <v>82</v>
      </c>
      <c r="AY992" s="280" t="s">
        <v>169</v>
      </c>
    </row>
    <row r="993" spans="1:51" s="13" customFormat="1" ht="12">
      <c r="A993" s="13"/>
      <c r="B993" s="259"/>
      <c r="C993" s="260"/>
      <c r="D993" s="261" t="s">
        <v>179</v>
      </c>
      <c r="E993" s="262" t="s">
        <v>1</v>
      </c>
      <c r="F993" s="263" t="s">
        <v>1114</v>
      </c>
      <c r="G993" s="260"/>
      <c r="H993" s="262" t="s">
        <v>1</v>
      </c>
      <c r="I993" s="264"/>
      <c r="J993" s="260"/>
      <c r="K993" s="260"/>
      <c r="L993" s="265"/>
      <c r="M993" s="266"/>
      <c r="N993" s="267"/>
      <c r="O993" s="267"/>
      <c r="P993" s="267"/>
      <c r="Q993" s="267"/>
      <c r="R993" s="267"/>
      <c r="S993" s="267"/>
      <c r="T993" s="268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69" t="s">
        <v>179</v>
      </c>
      <c r="AU993" s="269" t="s">
        <v>95</v>
      </c>
      <c r="AV993" s="13" t="s">
        <v>89</v>
      </c>
      <c r="AW993" s="13" t="s">
        <v>35</v>
      </c>
      <c r="AX993" s="13" t="s">
        <v>82</v>
      </c>
      <c r="AY993" s="269" t="s">
        <v>169</v>
      </c>
    </row>
    <row r="994" spans="1:51" s="14" customFormat="1" ht="12">
      <c r="A994" s="14"/>
      <c r="B994" s="270"/>
      <c r="C994" s="271"/>
      <c r="D994" s="261" t="s">
        <v>179</v>
      </c>
      <c r="E994" s="272" t="s">
        <v>1</v>
      </c>
      <c r="F994" s="273" t="s">
        <v>1115</v>
      </c>
      <c r="G994" s="271"/>
      <c r="H994" s="274">
        <v>47.515</v>
      </c>
      <c r="I994" s="275"/>
      <c r="J994" s="271"/>
      <c r="K994" s="271"/>
      <c r="L994" s="276"/>
      <c r="M994" s="277"/>
      <c r="N994" s="278"/>
      <c r="O994" s="278"/>
      <c r="P994" s="278"/>
      <c r="Q994" s="278"/>
      <c r="R994" s="278"/>
      <c r="S994" s="278"/>
      <c r="T994" s="279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80" t="s">
        <v>179</v>
      </c>
      <c r="AU994" s="280" t="s">
        <v>95</v>
      </c>
      <c r="AV994" s="14" t="s">
        <v>95</v>
      </c>
      <c r="AW994" s="14" t="s">
        <v>35</v>
      </c>
      <c r="AX994" s="14" t="s">
        <v>82</v>
      </c>
      <c r="AY994" s="280" t="s">
        <v>169</v>
      </c>
    </row>
    <row r="995" spans="1:51" s="14" customFormat="1" ht="12">
      <c r="A995" s="14"/>
      <c r="B995" s="270"/>
      <c r="C995" s="271"/>
      <c r="D995" s="261" t="s">
        <v>179</v>
      </c>
      <c r="E995" s="272" t="s">
        <v>1</v>
      </c>
      <c r="F995" s="273" t="s">
        <v>1116</v>
      </c>
      <c r="G995" s="271"/>
      <c r="H995" s="274">
        <v>17.32</v>
      </c>
      <c r="I995" s="275"/>
      <c r="J995" s="271"/>
      <c r="K995" s="271"/>
      <c r="L995" s="276"/>
      <c r="M995" s="277"/>
      <c r="N995" s="278"/>
      <c r="O995" s="278"/>
      <c r="P995" s="278"/>
      <c r="Q995" s="278"/>
      <c r="R995" s="278"/>
      <c r="S995" s="278"/>
      <c r="T995" s="279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80" t="s">
        <v>179</v>
      </c>
      <c r="AU995" s="280" t="s">
        <v>95</v>
      </c>
      <c r="AV995" s="14" t="s">
        <v>95</v>
      </c>
      <c r="AW995" s="14" t="s">
        <v>35</v>
      </c>
      <c r="AX995" s="14" t="s">
        <v>82</v>
      </c>
      <c r="AY995" s="280" t="s">
        <v>169</v>
      </c>
    </row>
    <row r="996" spans="1:51" s="15" customFormat="1" ht="12">
      <c r="A996" s="15"/>
      <c r="B996" s="281"/>
      <c r="C996" s="282"/>
      <c r="D996" s="261" t="s">
        <v>179</v>
      </c>
      <c r="E996" s="283" t="s">
        <v>1</v>
      </c>
      <c r="F996" s="284" t="s">
        <v>183</v>
      </c>
      <c r="G996" s="282"/>
      <c r="H996" s="285">
        <v>94.92</v>
      </c>
      <c r="I996" s="286"/>
      <c r="J996" s="282"/>
      <c r="K996" s="282"/>
      <c r="L996" s="287"/>
      <c r="M996" s="288"/>
      <c r="N996" s="289"/>
      <c r="O996" s="289"/>
      <c r="P996" s="289"/>
      <c r="Q996" s="289"/>
      <c r="R996" s="289"/>
      <c r="S996" s="289"/>
      <c r="T996" s="290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T996" s="291" t="s">
        <v>179</v>
      </c>
      <c r="AU996" s="291" t="s">
        <v>95</v>
      </c>
      <c r="AV996" s="15" t="s">
        <v>177</v>
      </c>
      <c r="AW996" s="15" t="s">
        <v>35</v>
      </c>
      <c r="AX996" s="15" t="s">
        <v>89</v>
      </c>
      <c r="AY996" s="291" t="s">
        <v>169</v>
      </c>
    </row>
    <row r="997" spans="1:65" s="2" customFormat="1" ht="44.25" customHeight="1">
      <c r="A997" s="39"/>
      <c r="B997" s="40"/>
      <c r="C997" s="246" t="s">
        <v>1117</v>
      </c>
      <c r="D997" s="246" t="s">
        <v>172</v>
      </c>
      <c r="E997" s="247" t="s">
        <v>1118</v>
      </c>
      <c r="F997" s="248" t="s">
        <v>1119</v>
      </c>
      <c r="G997" s="249" t="s">
        <v>337</v>
      </c>
      <c r="H997" s="250">
        <v>36.88</v>
      </c>
      <c r="I997" s="251"/>
      <c r="J997" s="252">
        <f>ROUND(I997*H997,2)</f>
        <v>0</v>
      </c>
      <c r="K997" s="248" t="s">
        <v>1</v>
      </c>
      <c r="L997" s="45"/>
      <c r="M997" s="253" t="s">
        <v>1</v>
      </c>
      <c r="N997" s="254" t="s">
        <v>48</v>
      </c>
      <c r="O997" s="92"/>
      <c r="P997" s="255">
        <f>O997*H997</f>
        <v>0</v>
      </c>
      <c r="Q997" s="255">
        <v>0.02792</v>
      </c>
      <c r="R997" s="255">
        <f>Q997*H997</f>
        <v>1.0296896</v>
      </c>
      <c r="S997" s="255">
        <v>0</v>
      </c>
      <c r="T997" s="256">
        <f>S997*H997</f>
        <v>0</v>
      </c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R997" s="257" t="s">
        <v>359</v>
      </c>
      <c r="AT997" s="257" t="s">
        <v>172</v>
      </c>
      <c r="AU997" s="257" t="s">
        <v>95</v>
      </c>
      <c r="AY997" s="18" t="s">
        <v>169</v>
      </c>
      <c r="BE997" s="258">
        <f>IF(N997="základní",J997,0)</f>
        <v>0</v>
      </c>
      <c r="BF997" s="258">
        <f>IF(N997="snížená",J997,0)</f>
        <v>0</v>
      </c>
      <c r="BG997" s="258">
        <f>IF(N997="zákl. přenesená",J997,0)</f>
        <v>0</v>
      </c>
      <c r="BH997" s="258">
        <f>IF(N997="sníž. přenesená",J997,0)</f>
        <v>0</v>
      </c>
      <c r="BI997" s="258">
        <f>IF(N997="nulová",J997,0)</f>
        <v>0</v>
      </c>
      <c r="BJ997" s="18" t="s">
        <v>95</v>
      </c>
      <c r="BK997" s="258">
        <f>ROUND(I997*H997,2)</f>
        <v>0</v>
      </c>
      <c r="BL997" s="18" t="s">
        <v>359</v>
      </c>
      <c r="BM997" s="257" t="s">
        <v>1120</v>
      </c>
    </row>
    <row r="998" spans="1:51" s="13" customFormat="1" ht="12">
      <c r="A998" s="13"/>
      <c r="B998" s="259"/>
      <c r="C998" s="260"/>
      <c r="D998" s="261" t="s">
        <v>179</v>
      </c>
      <c r="E998" s="262" t="s">
        <v>1</v>
      </c>
      <c r="F998" s="263" t="s">
        <v>180</v>
      </c>
      <c r="G998" s="260"/>
      <c r="H998" s="262" t="s">
        <v>1</v>
      </c>
      <c r="I998" s="264"/>
      <c r="J998" s="260"/>
      <c r="K998" s="260"/>
      <c r="L998" s="265"/>
      <c r="M998" s="266"/>
      <c r="N998" s="267"/>
      <c r="O998" s="267"/>
      <c r="P998" s="267"/>
      <c r="Q998" s="267"/>
      <c r="R998" s="267"/>
      <c r="S998" s="267"/>
      <c r="T998" s="268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69" t="s">
        <v>179</v>
      </c>
      <c r="AU998" s="269" t="s">
        <v>95</v>
      </c>
      <c r="AV998" s="13" t="s">
        <v>89</v>
      </c>
      <c r="AW998" s="13" t="s">
        <v>35</v>
      </c>
      <c r="AX998" s="13" t="s">
        <v>82</v>
      </c>
      <c r="AY998" s="269" t="s">
        <v>169</v>
      </c>
    </row>
    <row r="999" spans="1:51" s="13" customFormat="1" ht="12">
      <c r="A999" s="13"/>
      <c r="B999" s="259"/>
      <c r="C999" s="260"/>
      <c r="D999" s="261" t="s">
        <v>179</v>
      </c>
      <c r="E999" s="262" t="s">
        <v>1</v>
      </c>
      <c r="F999" s="263" t="s">
        <v>1121</v>
      </c>
      <c r="G999" s="260"/>
      <c r="H999" s="262" t="s">
        <v>1</v>
      </c>
      <c r="I999" s="264"/>
      <c r="J999" s="260"/>
      <c r="K999" s="260"/>
      <c r="L999" s="265"/>
      <c r="M999" s="266"/>
      <c r="N999" s="267"/>
      <c r="O999" s="267"/>
      <c r="P999" s="267"/>
      <c r="Q999" s="267"/>
      <c r="R999" s="267"/>
      <c r="S999" s="267"/>
      <c r="T999" s="268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69" t="s">
        <v>179</v>
      </c>
      <c r="AU999" s="269" t="s">
        <v>95</v>
      </c>
      <c r="AV999" s="13" t="s">
        <v>89</v>
      </c>
      <c r="AW999" s="13" t="s">
        <v>35</v>
      </c>
      <c r="AX999" s="13" t="s">
        <v>82</v>
      </c>
      <c r="AY999" s="269" t="s">
        <v>169</v>
      </c>
    </row>
    <row r="1000" spans="1:51" s="13" customFormat="1" ht="12">
      <c r="A1000" s="13"/>
      <c r="B1000" s="259"/>
      <c r="C1000" s="260"/>
      <c r="D1000" s="261" t="s">
        <v>179</v>
      </c>
      <c r="E1000" s="262" t="s">
        <v>1</v>
      </c>
      <c r="F1000" s="263" t="s">
        <v>643</v>
      </c>
      <c r="G1000" s="260"/>
      <c r="H1000" s="262" t="s">
        <v>1</v>
      </c>
      <c r="I1000" s="264"/>
      <c r="J1000" s="260"/>
      <c r="K1000" s="260"/>
      <c r="L1000" s="265"/>
      <c r="M1000" s="266"/>
      <c r="N1000" s="267"/>
      <c r="O1000" s="267"/>
      <c r="P1000" s="267"/>
      <c r="Q1000" s="267"/>
      <c r="R1000" s="267"/>
      <c r="S1000" s="267"/>
      <c r="T1000" s="268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69" t="s">
        <v>179</v>
      </c>
      <c r="AU1000" s="269" t="s">
        <v>95</v>
      </c>
      <c r="AV1000" s="13" t="s">
        <v>89</v>
      </c>
      <c r="AW1000" s="13" t="s">
        <v>35</v>
      </c>
      <c r="AX1000" s="13" t="s">
        <v>82</v>
      </c>
      <c r="AY1000" s="269" t="s">
        <v>169</v>
      </c>
    </row>
    <row r="1001" spans="1:51" s="14" customFormat="1" ht="12">
      <c r="A1001" s="14"/>
      <c r="B1001" s="270"/>
      <c r="C1001" s="271"/>
      <c r="D1001" s="261" t="s">
        <v>179</v>
      </c>
      <c r="E1001" s="272" t="s">
        <v>1</v>
      </c>
      <c r="F1001" s="273" t="s">
        <v>1122</v>
      </c>
      <c r="G1001" s="271"/>
      <c r="H1001" s="274">
        <v>36.88</v>
      </c>
      <c r="I1001" s="275"/>
      <c r="J1001" s="271"/>
      <c r="K1001" s="271"/>
      <c r="L1001" s="276"/>
      <c r="M1001" s="277"/>
      <c r="N1001" s="278"/>
      <c r="O1001" s="278"/>
      <c r="P1001" s="278"/>
      <c r="Q1001" s="278"/>
      <c r="R1001" s="278"/>
      <c r="S1001" s="278"/>
      <c r="T1001" s="279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80" t="s">
        <v>179</v>
      </c>
      <c r="AU1001" s="280" t="s">
        <v>95</v>
      </c>
      <c r="AV1001" s="14" t="s">
        <v>95</v>
      </c>
      <c r="AW1001" s="14" t="s">
        <v>35</v>
      </c>
      <c r="AX1001" s="14" t="s">
        <v>82</v>
      </c>
      <c r="AY1001" s="280" t="s">
        <v>169</v>
      </c>
    </row>
    <row r="1002" spans="1:51" s="15" customFormat="1" ht="12">
      <c r="A1002" s="15"/>
      <c r="B1002" s="281"/>
      <c r="C1002" s="282"/>
      <c r="D1002" s="261" t="s">
        <v>179</v>
      </c>
      <c r="E1002" s="283" t="s">
        <v>1</v>
      </c>
      <c r="F1002" s="284" t="s">
        <v>183</v>
      </c>
      <c r="G1002" s="282"/>
      <c r="H1002" s="285">
        <v>36.88</v>
      </c>
      <c r="I1002" s="286"/>
      <c r="J1002" s="282"/>
      <c r="K1002" s="282"/>
      <c r="L1002" s="287"/>
      <c r="M1002" s="288"/>
      <c r="N1002" s="289"/>
      <c r="O1002" s="289"/>
      <c r="P1002" s="289"/>
      <c r="Q1002" s="289"/>
      <c r="R1002" s="289"/>
      <c r="S1002" s="289"/>
      <c r="T1002" s="290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T1002" s="291" t="s">
        <v>179</v>
      </c>
      <c r="AU1002" s="291" t="s">
        <v>95</v>
      </c>
      <c r="AV1002" s="15" t="s">
        <v>177</v>
      </c>
      <c r="AW1002" s="15" t="s">
        <v>35</v>
      </c>
      <c r="AX1002" s="15" t="s">
        <v>89</v>
      </c>
      <c r="AY1002" s="291" t="s">
        <v>169</v>
      </c>
    </row>
    <row r="1003" spans="1:65" s="2" customFormat="1" ht="44.25" customHeight="1">
      <c r="A1003" s="39"/>
      <c r="B1003" s="40"/>
      <c r="C1003" s="246" t="s">
        <v>1123</v>
      </c>
      <c r="D1003" s="246" t="s">
        <v>172</v>
      </c>
      <c r="E1003" s="247" t="s">
        <v>1124</v>
      </c>
      <c r="F1003" s="248" t="s">
        <v>1125</v>
      </c>
      <c r="G1003" s="249" t="s">
        <v>337</v>
      </c>
      <c r="H1003" s="250">
        <v>10.634</v>
      </c>
      <c r="I1003" s="251"/>
      <c r="J1003" s="252">
        <f>ROUND(I1003*H1003,2)</f>
        <v>0</v>
      </c>
      <c r="K1003" s="248" t="s">
        <v>176</v>
      </c>
      <c r="L1003" s="45"/>
      <c r="M1003" s="253" t="s">
        <v>1</v>
      </c>
      <c r="N1003" s="254" t="s">
        <v>48</v>
      </c>
      <c r="O1003" s="92"/>
      <c r="P1003" s="255">
        <f>O1003*H1003</f>
        <v>0</v>
      </c>
      <c r="Q1003" s="255">
        <v>0.02556</v>
      </c>
      <c r="R1003" s="255">
        <f>Q1003*H1003</f>
        <v>0.27180504</v>
      </c>
      <c r="S1003" s="255">
        <v>0</v>
      </c>
      <c r="T1003" s="256">
        <f>S1003*H1003</f>
        <v>0</v>
      </c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R1003" s="257" t="s">
        <v>359</v>
      </c>
      <c r="AT1003" s="257" t="s">
        <v>172</v>
      </c>
      <c r="AU1003" s="257" t="s">
        <v>95</v>
      </c>
      <c r="AY1003" s="18" t="s">
        <v>169</v>
      </c>
      <c r="BE1003" s="258">
        <f>IF(N1003="základní",J1003,0)</f>
        <v>0</v>
      </c>
      <c r="BF1003" s="258">
        <f>IF(N1003="snížená",J1003,0)</f>
        <v>0</v>
      </c>
      <c r="BG1003" s="258">
        <f>IF(N1003="zákl. přenesená",J1003,0)</f>
        <v>0</v>
      </c>
      <c r="BH1003" s="258">
        <f>IF(N1003="sníž. přenesená",J1003,0)</f>
        <v>0</v>
      </c>
      <c r="BI1003" s="258">
        <f>IF(N1003="nulová",J1003,0)</f>
        <v>0</v>
      </c>
      <c r="BJ1003" s="18" t="s">
        <v>95</v>
      </c>
      <c r="BK1003" s="258">
        <f>ROUND(I1003*H1003,2)</f>
        <v>0</v>
      </c>
      <c r="BL1003" s="18" t="s">
        <v>359</v>
      </c>
      <c r="BM1003" s="257" t="s">
        <v>1126</v>
      </c>
    </row>
    <row r="1004" spans="1:51" s="13" customFormat="1" ht="12">
      <c r="A1004" s="13"/>
      <c r="B1004" s="259"/>
      <c r="C1004" s="260"/>
      <c r="D1004" s="261" t="s">
        <v>179</v>
      </c>
      <c r="E1004" s="262" t="s">
        <v>1</v>
      </c>
      <c r="F1004" s="263" t="s">
        <v>180</v>
      </c>
      <c r="G1004" s="260"/>
      <c r="H1004" s="262" t="s">
        <v>1</v>
      </c>
      <c r="I1004" s="264"/>
      <c r="J1004" s="260"/>
      <c r="K1004" s="260"/>
      <c r="L1004" s="265"/>
      <c r="M1004" s="266"/>
      <c r="N1004" s="267"/>
      <c r="O1004" s="267"/>
      <c r="P1004" s="267"/>
      <c r="Q1004" s="267"/>
      <c r="R1004" s="267"/>
      <c r="S1004" s="267"/>
      <c r="T1004" s="268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69" t="s">
        <v>179</v>
      </c>
      <c r="AU1004" s="269" t="s">
        <v>95</v>
      </c>
      <c r="AV1004" s="13" t="s">
        <v>89</v>
      </c>
      <c r="AW1004" s="13" t="s">
        <v>35</v>
      </c>
      <c r="AX1004" s="13" t="s">
        <v>82</v>
      </c>
      <c r="AY1004" s="269" t="s">
        <v>169</v>
      </c>
    </row>
    <row r="1005" spans="1:51" s="13" customFormat="1" ht="12">
      <c r="A1005" s="13"/>
      <c r="B1005" s="259"/>
      <c r="C1005" s="260"/>
      <c r="D1005" s="261" t="s">
        <v>179</v>
      </c>
      <c r="E1005" s="262" t="s">
        <v>1</v>
      </c>
      <c r="F1005" s="263" t="s">
        <v>1127</v>
      </c>
      <c r="G1005" s="260"/>
      <c r="H1005" s="262" t="s">
        <v>1</v>
      </c>
      <c r="I1005" s="264"/>
      <c r="J1005" s="260"/>
      <c r="K1005" s="260"/>
      <c r="L1005" s="265"/>
      <c r="M1005" s="266"/>
      <c r="N1005" s="267"/>
      <c r="O1005" s="267"/>
      <c r="P1005" s="267"/>
      <c r="Q1005" s="267"/>
      <c r="R1005" s="267"/>
      <c r="S1005" s="267"/>
      <c r="T1005" s="268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69" t="s">
        <v>179</v>
      </c>
      <c r="AU1005" s="269" t="s">
        <v>95</v>
      </c>
      <c r="AV1005" s="13" t="s">
        <v>89</v>
      </c>
      <c r="AW1005" s="13" t="s">
        <v>35</v>
      </c>
      <c r="AX1005" s="13" t="s">
        <v>82</v>
      </c>
      <c r="AY1005" s="269" t="s">
        <v>169</v>
      </c>
    </row>
    <row r="1006" spans="1:51" s="13" customFormat="1" ht="12">
      <c r="A1006" s="13"/>
      <c r="B1006" s="259"/>
      <c r="C1006" s="260"/>
      <c r="D1006" s="261" t="s">
        <v>179</v>
      </c>
      <c r="E1006" s="262" t="s">
        <v>1</v>
      </c>
      <c r="F1006" s="263" t="s">
        <v>414</v>
      </c>
      <c r="G1006" s="260"/>
      <c r="H1006" s="262" t="s">
        <v>1</v>
      </c>
      <c r="I1006" s="264"/>
      <c r="J1006" s="260"/>
      <c r="K1006" s="260"/>
      <c r="L1006" s="265"/>
      <c r="M1006" s="266"/>
      <c r="N1006" s="267"/>
      <c r="O1006" s="267"/>
      <c r="P1006" s="267"/>
      <c r="Q1006" s="267"/>
      <c r="R1006" s="267"/>
      <c r="S1006" s="267"/>
      <c r="T1006" s="268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69" t="s">
        <v>179</v>
      </c>
      <c r="AU1006" s="269" t="s">
        <v>95</v>
      </c>
      <c r="AV1006" s="13" t="s">
        <v>89</v>
      </c>
      <c r="AW1006" s="13" t="s">
        <v>35</v>
      </c>
      <c r="AX1006" s="13" t="s">
        <v>82</v>
      </c>
      <c r="AY1006" s="269" t="s">
        <v>169</v>
      </c>
    </row>
    <row r="1007" spans="1:51" s="14" customFormat="1" ht="12">
      <c r="A1007" s="14"/>
      <c r="B1007" s="270"/>
      <c r="C1007" s="271"/>
      <c r="D1007" s="261" t="s">
        <v>179</v>
      </c>
      <c r="E1007" s="272" t="s">
        <v>1</v>
      </c>
      <c r="F1007" s="273" t="s">
        <v>1128</v>
      </c>
      <c r="G1007" s="271"/>
      <c r="H1007" s="274">
        <v>10.634</v>
      </c>
      <c r="I1007" s="275"/>
      <c r="J1007" s="271"/>
      <c r="K1007" s="271"/>
      <c r="L1007" s="276"/>
      <c r="M1007" s="277"/>
      <c r="N1007" s="278"/>
      <c r="O1007" s="278"/>
      <c r="P1007" s="278"/>
      <c r="Q1007" s="278"/>
      <c r="R1007" s="278"/>
      <c r="S1007" s="278"/>
      <c r="T1007" s="279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80" t="s">
        <v>179</v>
      </c>
      <c r="AU1007" s="280" t="s">
        <v>95</v>
      </c>
      <c r="AV1007" s="14" t="s">
        <v>95</v>
      </c>
      <c r="AW1007" s="14" t="s">
        <v>35</v>
      </c>
      <c r="AX1007" s="14" t="s">
        <v>82</v>
      </c>
      <c r="AY1007" s="280" t="s">
        <v>169</v>
      </c>
    </row>
    <row r="1008" spans="1:51" s="15" customFormat="1" ht="12">
      <c r="A1008" s="15"/>
      <c r="B1008" s="281"/>
      <c r="C1008" s="282"/>
      <c r="D1008" s="261" t="s">
        <v>179</v>
      </c>
      <c r="E1008" s="283" t="s">
        <v>1</v>
      </c>
      <c r="F1008" s="284" t="s">
        <v>183</v>
      </c>
      <c r="G1008" s="282"/>
      <c r="H1008" s="285">
        <v>10.634</v>
      </c>
      <c r="I1008" s="286"/>
      <c r="J1008" s="282"/>
      <c r="K1008" s="282"/>
      <c r="L1008" s="287"/>
      <c r="M1008" s="288"/>
      <c r="N1008" s="289"/>
      <c r="O1008" s="289"/>
      <c r="P1008" s="289"/>
      <c r="Q1008" s="289"/>
      <c r="R1008" s="289"/>
      <c r="S1008" s="289"/>
      <c r="T1008" s="290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91" t="s">
        <v>179</v>
      </c>
      <c r="AU1008" s="291" t="s">
        <v>95</v>
      </c>
      <c r="AV1008" s="15" t="s">
        <v>177</v>
      </c>
      <c r="AW1008" s="15" t="s">
        <v>35</v>
      </c>
      <c r="AX1008" s="15" t="s">
        <v>89</v>
      </c>
      <c r="AY1008" s="291" t="s">
        <v>169</v>
      </c>
    </row>
    <row r="1009" spans="1:65" s="2" customFormat="1" ht="33" customHeight="1">
      <c r="A1009" s="39"/>
      <c r="B1009" s="40"/>
      <c r="C1009" s="246" t="s">
        <v>1129</v>
      </c>
      <c r="D1009" s="246" t="s">
        <v>172</v>
      </c>
      <c r="E1009" s="247" t="s">
        <v>1130</v>
      </c>
      <c r="F1009" s="248" t="s">
        <v>1131</v>
      </c>
      <c r="G1009" s="249" t="s">
        <v>337</v>
      </c>
      <c r="H1009" s="250">
        <v>150.822</v>
      </c>
      <c r="I1009" s="251"/>
      <c r="J1009" s="252">
        <f>ROUND(I1009*H1009,2)</f>
        <v>0</v>
      </c>
      <c r="K1009" s="248" t="s">
        <v>176</v>
      </c>
      <c r="L1009" s="45"/>
      <c r="M1009" s="253" t="s">
        <v>1</v>
      </c>
      <c r="N1009" s="254" t="s">
        <v>48</v>
      </c>
      <c r="O1009" s="92"/>
      <c r="P1009" s="255">
        <f>O1009*H1009</f>
        <v>0</v>
      </c>
      <c r="Q1009" s="255">
        <v>0.0001</v>
      </c>
      <c r="R1009" s="255">
        <f>Q1009*H1009</f>
        <v>0.0150822</v>
      </c>
      <c r="S1009" s="255">
        <v>0</v>
      </c>
      <c r="T1009" s="256">
        <f>S1009*H1009</f>
        <v>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R1009" s="257" t="s">
        <v>359</v>
      </c>
      <c r="AT1009" s="257" t="s">
        <v>172</v>
      </c>
      <c r="AU1009" s="257" t="s">
        <v>95</v>
      </c>
      <c r="AY1009" s="18" t="s">
        <v>169</v>
      </c>
      <c r="BE1009" s="258">
        <f>IF(N1009="základní",J1009,0)</f>
        <v>0</v>
      </c>
      <c r="BF1009" s="258">
        <f>IF(N1009="snížená",J1009,0)</f>
        <v>0</v>
      </c>
      <c r="BG1009" s="258">
        <f>IF(N1009="zákl. přenesená",J1009,0)</f>
        <v>0</v>
      </c>
      <c r="BH1009" s="258">
        <f>IF(N1009="sníž. přenesená",J1009,0)</f>
        <v>0</v>
      </c>
      <c r="BI1009" s="258">
        <f>IF(N1009="nulová",J1009,0)</f>
        <v>0</v>
      </c>
      <c r="BJ1009" s="18" t="s">
        <v>95</v>
      </c>
      <c r="BK1009" s="258">
        <f>ROUND(I1009*H1009,2)</f>
        <v>0</v>
      </c>
      <c r="BL1009" s="18" t="s">
        <v>359</v>
      </c>
      <c r="BM1009" s="257" t="s">
        <v>1132</v>
      </c>
    </row>
    <row r="1010" spans="1:65" s="2" customFormat="1" ht="44.25" customHeight="1">
      <c r="A1010" s="39"/>
      <c r="B1010" s="40"/>
      <c r="C1010" s="246" t="s">
        <v>1133</v>
      </c>
      <c r="D1010" s="246" t="s">
        <v>172</v>
      </c>
      <c r="E1010" s="247" t="s">
        <v>1134</v>
      </c>
      <c r="F1010" s="248" t="s">
        <v>1135</v>
      </c>
      <c r="G1010" s="249" t="s">
        <v>337</v>
      </c>
      <c r="H1010" s="250">
        <v>81.12</v>
      </c>
      <c r="I1010" s="251"/>
      <c r="J1010" s="252">
        <f>ROUND(I1010*H1010,2)</f>
        <v>0</v>
      </c>
      <c r="K1010" s="248" t="s">
        <v>176</v>
      </c>
      <c r="L1010" s="45"/>
      <c r="M1010" s="253" t="s">
        <v>1</v>
      </c>
      <c r="N1010" s="254" t="s">
        <v>48</v>
      </c>
      <c r="O1010" s="92"/>
      <c r="P1010" s="255">
        <f>O1010*H1010</f>
        <v>0</v>
      </c>
      <c r="Q1010" s="255">
        <v>0.0122</v>
      </c>
      <c r="R1010" s="255">
        <f>Q1010*H1010</f>
        <v>0.9896640000000001</v>
      </c>
      <c r="S1010" s="255">
        <v>0</v>
      </c>
      <c r="T1010" s="256">
        <f>S1010*H1010</f>
        <v>0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R1010" s="257" t="s">
        <v>359</v>
      </c>
      <c r="AT1010" s="257" t="s">
        <v>172</v>
      </c>
      <c r="AU1010" s="257" t="s">
        <v>95</v>
      </c>
      <c r="AY1010" s="18" t="s">
        <v>169</v>
      </c>
      <c r="BE1010" s="258">
        <f>IF(N1010="základní",J1010,0)</f>
        <v>0</v>
      </c>
      <c r="BF1010" s="258">
        <f>IF(N1010="snížená",J1010,0)</f>
        <v>0</v>
      </c>
      <c r="BG1010" s="258">
        <f>IF(N1010="zákl. přenesená",J1010,0)</f>
        <v>0</v>
      </c>
      <c r="BH1010" s="258">
        <f>IF(N1010="sníž. přenesená",J1010,0)</f>
        <v>0</v>
      </c>
      <c r="BI1010" s="258">
        <f>IF(N1010="nulová",J1010,0)</f>
        <v>0</v>
      </c>
      <c r="BJ1010" s="18" t="s">
        <v>95</v>
      </c>
      <c r="BK1010" s="258">
        <f>ROUND(I1010*H1010,2)</f>
        <v>0</v>
      </c>
      <c r="BL1010" s="18" t="s">
        <v>359</v>
      </c>
      <c r="BM1010" s="257" t="s">
        <v>1136</v>
      </c>
    </row>
    <row r="1011" spans="1:51" s="13" customFormat="1" ht="12">
      <c r="A1011" s="13"/>
      <c r="B1011" s="259"/>
      <c r="C1011" s="260"/>
      <c r="D1011" s="261" t="s">
        <v>179</v>
      </c>
      <c r="E1011" s="262" t="s">
        <v>1</v>
      </c>
      <c r="F1011" s="263" t="s">
        <v>180</v>
      </c>
      <c r="G1011" s="260"/>
      <c r="H1011" s="262" t="s">
        <v>1</v>
      </c>
      <c r="I1011" s="264"/>
      <c r="J1011" s="260"/>
      <c r="K1011" s="260"/>
      <c r="L1011" s="265"/>
      <c r="M1011" s="266"/>
      <c r="N1011" s="267"/>
      <c r="O1011" s="267"/>
      <c r="P1011" s="267"/>
      <c r="Q1011" s="267"/>
      <c r="R1011" s="267"/>
      <c r="S1011" s="267"/>
      <c r="T1011" s="268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69" t="s">
        <v>179</v>
      </c>
      <c r="AU1011" s="269" t="s">
        <v>95</v>
      </c>
      <c r="AV1011" s="13" t="s">
        <v>89</v>
      </c>
      <c r="AW1011" s="13" t="s">
        <v>35</v>
      </c>
      <c r="AX1011" s="13" t="s">
        <v>82</v>
      </c>
      <c r="AY1011" s="269" t="s">
        <v>169</v>
      </c>
    </row>
    <row r="1012" spans="1:51" s="13" customFormat="1" ht="12">
      <c r="A1012" s="13"/>
      <c r="B1012" s="259"/>
      <c r="C1012" s="260"/>
      <c r="D1012" s="261" t="s">
        <v>179</v>
      </c>
      <c r="E1012" s="262" t="s">
        <v>1</v>
      </c>
      <c r="F1012" s="263" t="s">
        <v>1137</v>
      </c>
      <c r="G1012" s="260"/>
      <c r="H1012" s="262" t="s">
        <v>1</v>
      </c>
      <c r="I1012" s="264"/>
      <c r="J1012" s="260"/>
      <c r="K1012" s="260"/>
      <c r="L1012" s="265"/>
      <c r="M1012" s="266"/>
      <c r="N1012" s="267"/>
      <c r="O1012" s="267"/>
      <c r="P1012" s="267"/>
      <c r="Q1012" s="267"/>
      <c r="R1012" s="267"/>
      <c r="S1012" s="267"/>
      <c r="T1012" s="268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9" t="s">
        <v>179</v>
      </c>
      <c r="AU1012" s="269" t="s">
        <v>95</v>
      </c>
      <c r="AV1012" s="13" t="s">
        <v>89</v>
      </c>
      <c r="AW1012" s="13" t="s">
        <v>35</v>
      </c>
      <c r="AX1012" s="13" t="s">
        <v>82</v>
      </c>
      <c r="AY1012" s="269" t="s">
        <v>169</v>
      </c>
    </row>
    <row r="1013" spans="1:51" s="13" customFormat="1" ht="12">
      <c r="A1013" s="13"/>
      <c r="B1013" s="259"/>
      <c r="C1013" s="260"/>
      <c r="D1013" s="261" t="s">
        <v>179</v>
      </c>
      <c r="E1013" s="262" t="s">
        <v>1</v>
      </c>
      <c r="F1013" s="263" t="s">
        <v>750</v>
      </c>
      <c r="G1013" s="260"/>
      <c r="H1013" s="262" t="s">
        <v>1</v>
      </c>
      <c r="I1013" s="264"/>
      <c r="J1013" s="260"/>
      <c r="K1013" s="260"/>
      <c r="L1013" s="265"/>
      <c r="M1013" s="266"/>
      <c r="N1013" s="267"/>
      <c r="O1013" s="267"/>
      <c r="P1013" s="267"/>
      <c r="Q1013" s="267"/>
      <c r="R1013" s="267"/>
      <c r="S1013" s="267"/>
      <c r="T1013" s="268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69" t="s">
        <v>179</v>
      </c>
      <c r="AU1013" s="269" t="s">
        <v>95</v>
      </c>
      <c r="AV1013" s="13" t="s">
        <v>89</v>
      </c>
      <c r="AW1013" s="13" t="s">
        <v>35</v>
      </c>
      <c r="AX1013" s="13" t="s">
        <v>82</v>
      </c>
      <c r="AY1013" s="269" t="s">
        <v>169</v>
      </c>
    </row>
    <row r="1014" spans="1:51" s="14" customFormat="1" ht="12">
      <c r="A1014" s="14"/>
      <c r="B1014" s="270"/>
      <c r="C1014" s="271"/>
      <c r="D1014" s="261" t="s">
        <v>179</v>
      </c>
      <c r="E1014" s="272" t="s">
        <v>1</v>
      </c>
      <c r="F1014" s="273" t="s">
        <v>1138</v>
      </c>
      <c r="G1014" s="271"/>
      <c r="H1014" s="274">
        <v>40.05</v>
      </c>
      <c r="I1014" s="275"/>
      <c r="J1014" s="271"/>
      <c r="K1014" s="271"/>
      <c r="L1014" s="276"/>
      <c r="M1014" s="277"/>
      <c r="N1014" s="278"/>
      <c r="O1014" s="278"/>
      <c r="P1014" s="278"/>
      <c r="Q1014" s="278"/>
      <c r="R1014" s="278"/>
      <c r="S1014" s="278"/>
      <c r="T1014" s="279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80" t="s">
        <v>179</v>
      </c>
      <c r="AU1014" s="280" t="s">
        <v>95</v>
      </c>
      <c r="AV1014" s="14" t="s">
        <v>95</v>
      </c>
      <c r="AW1014" s="14" t="s">
        <v>35</v>
      </c>
      <c r="AX1014" s="14" t="s">
        <v>82</v>
      </c>
      <c r="AY1014" s="280" t="s">
        <v>169</v>
      </c>
    </row>
    <row r="1015" spans="1:51" s="13" customFormat="1" ht="12">
      <c r="A1015" s="13"/>
      <c r="B1015" s="259"/>
      <c r="C1015" s="260"/>
      <c r="D1015" s="261" t="s">
        <v>179</v>
      </c>
      <c r="E1015" s="262" t="s">
        <v>1</v>
      </c>
      <c r="F1015" s="263" t="s">
        <v>1139</v>
      </c>
      <c r="G1015" s="260"/>
      <c r="H1015" s="262" t="s">
        <v>1</v>
      </c>
      <c r="I1015" s="264"/>
      <c r="J1015" s="260"/>
      <c r="K1015" s="260"/>
      <c r="L1015" s="265"/>
      <c r="M1015" s="266"/>
      <c r="N1015" s="267"/>
      <c r="O1015" s="267"/>
      <c r="P1015" s="267"/>
      <c r="Q1015" s="267"/>
      <c r="R1015" s="267"/>
      <c r="S1015" s="267"/>
      <c r="T1015" s="268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69" t="s">
        <v>179</v>
      </c>
      <c r="AU1015" s="269" t="s">
        <v>95</v>
      </c>
      <c r="AV1015" s="13" t="s">
        <v>89</v>
      </c>
      <c r="AW1015" s="13" t="s">
        <v>35</v>
      </c>
      <c r="AX1015" s="13" t="s">
        <v>82</v>
      </c>
      <c r="AY1015" s="269" t="s">
        <v>169</v>
      </c>
    </row>
    <row r="1016" spans="1:51" s="14" customFormat="1" ht="12">
      <c r="A1016" s="14"/>
      <c r="B1016" s="270"/>
      <c r="C1016" s="271"/>
      <c r="D1016" s="261" t="s">
        <v>179</v>
      </c>
      <c r="E1016" s="272" t="s">
        <v>1</v>
      </c>
      <c r="F1016" s="273" t="s">
        <v>1140</v>
      </c>
      <c r="G1016" s="271"/>
      <c r="H1016" s="274">
        <v>41.07</v>
      </c>
      <c r="I1016" s="275"/>
      <c r="J1016" s="271"/>
      <c r="K1016" s="271"/>
      <c r="L1016" s="276"/>
      <c r="M1016" s="277"/>
      <c r="N1016" s="278"/>
      <c r="O1016" s="278"/>
      <c r="P1016" s="278"/>
      <c r="Q1016" s="278"/>
      <c r="R1016" s="278"/>
      <c r="S1016" s="278"/>
      <c r="T1016" s="279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80" t="s">
        <v>179</v>
      </c>
      <c r="AU1016" s="280" t="s">
        <v>95</v>
      </c>
      <c r="AV1016" s="14" t="s">
        <v>95</v>
      </c>
      <c r="AW1016" s="14" t="s">
        <v>35</v>
      </c>
      <c r="AX1016" s="14" t="s">
        <v>82</v>
      </c>
      <c r="AY1016" s="280" t="s">
        <v>169</v>
      </c>
    </row>
    <row r="1017" spans="1:51" s="15" customFormat="1" ht="12">
      <c r="A1017" s="15"/>
      <c r="B1017" s="281"/>
      <c r="C1017" s="282"/>
      <c r="D1017" s="261" t="s">
        <v>179</v>
      </c>
      <c r="E1017" s="283" t="s">
        <v>1</v>
      </c>
      <c r="F1017" s="284" t="s">
        <v>183</v>
      </c>
      <c r="G1017" s="282"/>
      <c r="H1017" s="285">
        <v>81.12</v>
      </c>
      <c r="I1017" s="286"/>
      <c r="J1017" s="282"/>
      <c r="K1017" s="282"/>
      <c r="L1017" s="287"/>
      <c r="M1017" s="288"/>
      <c r="N1017" s="289"/>
      <c r="O1017" s="289"/>
      <c r="P1017" s="289"/>
      <c r="Q1017" s="289"/>
      <c r="R1017" s="289"/>
      <c r="S1017" s="289"/>
      <c r="T1017" s="290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T1017" s="291" t="s">
        <v>179</v>
      </c>
      <c r="AU1017" s="291" t="s">
        <v>95</v>
      </c>
      <c r="AV1017" s="15" t="s">
        <v>177</v>
      </c>
      <c r="AW1017" s="15" t="s">
        <v>35</v>
      </c>
      <c r="AX1017" s="15" t="s">
        <v>89</v>
      </c>
      <c r="AY1017" s="291" t="s">
        <v>169</v>
      </c>
    </row>
    <row r="1018" spans="1:65" s="2" customFormat="1" ht="44.25" customHeight="1">
      <c r="A1018" s="39"/>
      <c r="B1018" s="40"/>
      <c r="C1018" s="246" t="s">
        <v>1141</v>
      </c>
      <c r="D1018" s="246" t="s">
        <v>172</v>
      </c>
      <c r="E1018" s="247" t="s">
        <v>1142</v>
      </c>
      <c r="F1018" s="248" t="s">
        <v>1143</v>
      </c>
      <c r="G1018" s="249" t="s">
        <v>337</v>
      </c>
      <c r="H1018" s="250">
        <v>68.233</v>
      </c>
      <c r="I1018" s="251"/>
      <c r="J1018" s="252">
        <f>ROUND(I1018*H1018,2)</f>
        <v>0</v>
      </c>
      <c r="K1018" s="248" t="s">
        <v>176</v>
      </c>
      <c r="L1018" s="45"/>
      <c r="M1018" s="253" t="s">
        <v>1</v>
      </c>
      <c r="N1018" s="254" t="s">
        <v>48</v>
      </c>
      <c r="O1018" s="92"/>
      <c r="P1018" s="255">
        <f>O1018*H1018</f>
        <v>0</v>
      </c>
      <c r="Q1018" s="255">
        <v>0.01259</v>
      </c>
      <c r="R1018" s="255">
        <f>Q1018*H1018</f>
        <v>0.8590534700000001</v>
      </c>
      <c r="S1018" s="255">
        <v>0</v>
      </c>
      <c r="T1018" s="256">
        <f>S1018*H1018</f>
        <v>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57" t="s">
        <v>359</v>
      </c>
      <c r="AT1018" s="257" t="s">
        <v>172</v>
      </c>
      <c r="AU1018" s="257" t="s">
        <v>95</v>
      </c>
      <c r="AY1018" s="18" t="s">
        <v>169</v>
      </c>
      <c r="BE1018" s="258">
        <f>IF(N1018="základní",J1018,0)</f>
        <v>0</v>
      </c>
      <c r="BF1018" s="258">
        <f>IF(N1018="snížená",J1018,0)</f>
        <v>0</v>
      </c>
      <c r="BG1018" s="258">
        <f>IF(N1018="zákl. přenesená",J1018,0)</f>
        <v>0</v>
      </c>
      <c r="BH1018" s="258">
        <f>IF(N1018="sníž. přenesená",J1018,0)</f>
        <v>0</v>
      </c>
      <c r="BI1018" s="258">
        <f>IF(N1018="nulová",J1018,0)</f>
        <v>0</v>
      </c>
      <c r="BJ1018" s="18" t="s">
        <v>95</v>
      </c>
      <c r="BK1018" s="258">
        <f>ROUND(I1018*H1018,2)</f>
        <v>0</v>
      </c>
      <c r="BL1018" s="18" t="s">
        <v>359</v>
      </c>
      <c r="BM1018" s="257" t="s">
        <v>1144</v>
      </c>
    </row>
    <row r="1019" spans="1:51" s="13" customFormat="1" ht="12">
      <c r="A1019" s="13"/>
      <c r="B1019" s="259"/>
      <c r="C1019" s="260"/>
      <c r="D1019" s="261" t="s">
        <v>179</v>
      </c>
      <c r="E1019" s="262" t="s">
        <v>1</v>
      </c>
      <c r="F1019" s="263" t="s">
        <v>180</v>
      </c>
      <c r="G1019" s="260"/>
      <c r="H1019" s="262" t="s">
        <v>1</v>
      </c>
      <c r="I1019" s="264"/>
      <c r="J1019" s="260"/>
      <c r="K1019" s="260"/>
      <c r="L1019" s="265"/>
      <c r="M1019" s="266"/>
      <c r="N1019" s="267"/>
      <c r="O1019" s="267"/>
      <c r="P1019" s="267"/>
      <c r="Q1019" s="267"/>
      <c r="R1019" s="267"/>
      <c r="S1019" s="267"/>
      <c r="T1019" s="268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69" t="s">
        <v>179</v>
      </c>
      <c r="AU1019" s="269" t="s">
        <v>95</v>
      </c>
      <c r="AV1019" s="13" t="s">
        <v>89</v>
      </c>
      <c r="AW1019" s="13" t="s">
        <v>35</v>
      </c>
      <c r="AX1019" s="13" t="s">
        <v>82</v>
      </c>
      <c r="AY1019" s="269" t="s">
        <v>169</v>
      </c>
    </row>
    <row r="1020" spans="1:51" s="13" customFormat="1" ht="12">
      <c r="A1020" s="13"/>
      <c r="B1020" s="259"/>
      <c r="C1020" s="260"/>
      <c r="D1020" s="261" t="s">
        <v>179</v>
      </c>
      <c r="E1020" s="262" t="s">
        <v>1</v>
      </c>
      <c r="F1020" s="263" t="s">
        <v>1145</v>
      </c>
      <c r="G1020" s="260"/>
      <c r="H1020" s="262" t="s">
        <v>1</v>
      </c>
      <c r="I1020" s="264"/>
      <c r="J1020" s="260"/>
      <c r="K1020" s="260"/>
      <c r="L1020" s="265"/>
      <c r="M1020" s="266"/>
      <c r="N1020" s="267"/>
      <c r="O1020" s="267"/>
      <c r="P1020" s="267"/>
      <c r="Q1020" s="267"/>
      <c r="R1020" s="267"/>
      <c r="S1020" s="267"/>
      <c r="T1020" s="268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69" t="s">
        <v>179</v>
      </c>
      <c r="AU1020" s="269" t="s">
        <v>95</v>
      </c>
      <c r="AV1020" s="13" t="s">
        <v>89</v>
      </c>
      <c r="AW1020" s="13" t="s">
        <v>35</v>
      </c>
      <c r="AX1020" s="13" t="s">
        <v>82</v>
      </c>
      <c r="AY1020" s="269" t="s">
        <v>169</v>
      </c>
    </row>
    <row r="1021" spans="1:51" s="13" customFormat="1" ht="12">
      <c r="A1021" s="13"/>
      <c r="B1021" s="259"/>
      <c r="C1021" s="260"/>
      <c r="D1021" s="261" t="s">
        <v>179</v>
      </c>
      <c r="E1021" s="262" t="s">
        <v>1</v>
      </c>
      <c r="F1021" s="263" t="s">
        <v>753</v>
      </c>
      <c r="G1021" s="260"/>
      <c r="H1021" s="262" t="s">
        <v>1</v>
      </c>
      <c r="I1021" s="264"/>
      <c r="J1021" s="260"/>
      <c r="K1021" s="260"/>
      <c r="L1021" s="265"/>
      <c r="M1021" s="266"/>
      <c r="N1021" s="267"/>
      <c r="O1021" s="267"/>
      <c r="P1021" s="267"/>
      <c r="Q1021" s="267"/>
      <c r="R1021" s="267"/>
      <c r="S1021" s="267"/>
      <c r="T1021" s="268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69" t="s">
        <v>179</v>
      </c>
      <c r="AU1021" s="269" t="s">
        <v>95</v>
      </c>
      <c r="AV1021" s="13" t="s">
        <v>89</v>
      </c>
      <c r="AW1021" s="13" t="s">
        <v>35</v>
      </c>
      <c r="AX1021" s="13" t="s">
        <v>82</v>
      </c>
      <c r="AY1021" s="269" t="s">
        <v>169</v>
      </c>
    </row>
    <row r="1022" spans="1:51" s="14" customFormat="1" ht="12">
      <c r="A1022" s="14"/>
      <c r="B1022" s="270"/>
      <c r="C1022" s="271"/>
      <c r="D1022" s="261" t="s">
        <v>179</v>
      </c>
      <c r="E1022" s="272" t="s">
        <v>1</v>
      </c>
      <c r="F1022" s="273" t="s">
        <v>1146</v>
      </c>
      <c r="G1022" s="271"/>
      <c r="H1022" s="274">
        <v>15.853</v>
      </c>
      <c r="I1022" s="275"/>
      <c r="J1022" s="271"/>
      <c r="K1022" s="271"/>
      <c r="L1022" s="276"/>
      <c r="M1022" s="277"/>
      <c r="N1022" s="278"/>
      <c r="O1022" s="278"/>
      <c r="P1022" s="278"/>
      <c r="Q1022" s="278"/>
      <c r="R1022" s="278"/>
      <c r="S1022" s="278"/>
      <c r="T1022" s="279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80" t="s">
        <v>179</v>
      </c>
      <c r="AU1022" s="280" t="s">
        <v>95</v>
      </c>
      <c r="AV1022" s="14" t="s">
        <v>95</v>
      </c>
      <c r="AW1022" s="14" t="s">
        <v>35</v>
      </c>
      <c r="AX1022" s="14" t="s">
        <v>82</v>
      </c>
      <c r="AY1022" s="280" t="s">
        <v>169</v>
      </c>
    </row>
    <row r="1023" spans="1:51" s="13" customFormat="1" ht="12">
      <c r="A1023" s="13"/>
      <c r="B1023" s="259"/>
      <c r="C1023" s="260"/>
      <c r="D1023" s="261" t="s">
        <v>179</v>
      </c>
      <c r="E1023" s="262" t="s">
        <v>1</v>
      </c>
      <c r="F1023" s="263" t="s">
        <v>759</v>
      </c>
      <c r="G1023" s="260"/>
      <c r="H1023" s="262" t="s">
        <v>1</v>
      </c>
      <c r="I1023" s="264"/>
      <c r="J1023" s="260"/>
      <c r="K1023" s="260"/>
      <c r="L1023" s="265"/>
      <c r="M1023" s="266"/>
      <c r="N1023" s="267"/>
      <c r="O1023" s="267"/>
      <c r="P1023" s="267"/>
      <c r="Q1023" s="267"/>
      <c r="R1023" s="267"/>
      <c r="S1023" s="267"/>
      <c r="T1023" s="268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69" t="s">
        <v>179</v>
      </c>
      <c r="AU1023" s="269" t="s">
        <v>95</v>
      </c>
      <c r="AV1023" s="13" t="s">
        <v>89</v>
      </c>
      <c r="AW1023" s="13" t="s">
        <v>35</v>
      </c>
      <c r="AX1023" s="13" t="s">
        <v>82</v>
      </c>
      <c r="AY1023" s="269" t="s">
        <v>169</v>
      </c>
    </row>
    <row r="1024" spans="1:51" s="14" customFormat="1" ht="12">
      <c r="A1024" s="14"/>
      <c r="B1024" s="270"/>
      <c r="C1024" s="271"/>
      <c r="D1024" s="261" t="s">
        <v>179</v>
      </c>
      <c r="E1024" s="272" t="s">
        <v>1</v>
      </c>
      <c r="F1024" s="273" t="s">
        <v>1147</v>
      </c>
      <c r="G1024" s="271"/>
      <c r="H1024" s="274">
        <v>52.38</v>
      </c>
      <c r="I1024" s="275"/>
      <c r="J1024" s="271"/>
      <c r="K1024" s="271"/>
      <c r="L1024" s="276"/>
      <c r="M1024" s="277"/>
      <c r="N1024" s="278"/>
      <c r="O1024" s="278"/>
      <c r="P1024" s="278"/>
      <c r="Q1024" s="278"/>
      <c r="R1024" s="278"/>
      <c r="S1024" s="278"/>
      <c r="T1024" s="279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80" t="s">
        <v>179</v>
      </c>
      <c r="AU1024" s="280" t="s">
        <v>95</v>
      </c>
      <c r="AV1024" s="14" t="s">
        <v>95</v>
      </c>
      <c r="AW1024" s="14" t="s">
        <v>35</v>
      </c>
      <c r="AX1024" s="14" t="s">
        <v>82</v>
      </c>
      <c r="AY1024" s="280" t="s">
        <v>169</v>
      </c>
    </row>
    <row r="1025" spans="1:51" s="15" customFormat="1" ht="12">
      <c r="A1025" s="15"/>
      <c r="B1025" s="281"/>
      <c r="C1025" s="282"/>
      <c r="D1025" s="261" t="s">
        <v>179</v>
      </c>
      <c r="E1025" s="283" t="s">
        <v>1</v>
      </c>
      <c r="F1025" s="284" t="s">
        <v>183</v>
      </c>
      <c r="G1025" s="282"/>
      <c r="H1025" s="285">
        <v>68.233</v>
      </c>
      <c r="I1025" s="286"/>
      <c r="J1025" s="282"/>
      <c r="K1025" s="282"/>
      <c r="L1025" s="287"/>
      <c r="M1025" s="288"/>
      <c r="N1025" s="289"/>
      <c r="O1025" s="289"/>
      <c r="P1025" s="289"/>
      <c r="Q1025" s="289"/>
      <c r="R1025" s="289"/>
      <c r="S1025" s="289"/>
      <c r="T1025" s="290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91" t="s">
        <v>179</v>
      </c>
      <c r="AU1025" s="291" t="s">
        <v>95</v>
      </c>
      <c r="AV1025" s="15" t="s">
        <v>177</v>
      </c>
      <c r="AW1025" s="15" t="s">
        <v>35</v>
      </c>
      <c r="AX1025" s="15" t="s">
        <v>89</v>
      </c>
      <c r="AY1025" s="291" t="s">
        <v>169</v>
      </c>
    </row>
    <row r="1026" spans="1:65" s="2" customFormat="1" ht="21.75" customHeight="1">
      <c r="A1026" s="39"/>
      <c r="B1026" s="40"/>
      <c r="C1026" s="246" t="s">
        <v>1148</v>
      </c>
      <c r="D1026" s="246" t="s">
        <v>172</v>
      </c>
      <c r="E1026" s="247" t="s">
        <v>1149</v>
      </c>
      <c r="F1026" s="248" t="s">
        <v>1150</v>
      </c>
      <c r="G1026" s="249" t="s">
        <v>337</v>
      </c>
      <c r="H1026" s="250">
        <v>68.233</v>
      </c>
      <c r="I1026" s="251"/>
      <c r="J1026" s="252">
        <f>ROUND(I1026*H1026,2)</f>
        <v>0</v>
      </c>
      <c r="K1026" s="248" t="s">
        <v>176</v>
      </c>
      <c r="L1026" s="45"/>
      <c r="M1026" s="253" t="s">
        <v>1</v>
      </c>
      <c r="N1026" s="254" t="s">
        <v>48</v>
      </c>
      <c r="O1026" s="92"/>
      <c r="P1026" s="255">
        <f>O1026*H1026</f>
        <v>0</v>
      </c>
      <c r="Q1026" s="255">
        <v>0</v>
      </c>
      <c r="R1026" s="255">
        <f>Q1026*H1026</f>
        <v>0</v>
      </c>
      <c r="S1026" s="255">
        <v>0</v>
      </c>
      <c r="T1026" s="256">
        <f>S1026*H1026</f>
        <v>0</v>
      </c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R1026" s="257" t="s">
        <v>359</v>
      </c>
      <c r="AT1026" s="257" t="s">
        <v>172</v>
      </c>
      <c r="AU1026" s="257" t="s">
        <v>95</v>
      </c>
      <c r="AY1026" s="18" t="s">
        <v>169</v>
      </c>
      <c r="BE1026" s="258">
        <f>IF(N1026="základní",J1026,0)</f>
        <v>0</v>
      </c>
      <c r="BF1026" s="258">
        <f>IF(N1026="snížená",J1026,0)</f>
        <v>0</v>
      </c>
      <c r="BG1026" s="258">
        <f>IF(N1026="zákl. přenesená",J1026,0)</f>
        <v>0</v>
      </c>
      <c r="BH1026" s="258">
        <f>IF(N1026="sníž. přenesená",J1026,0)</f>
        <v>0</v>
      </c>
      <c r="BI1026" s="258">
        <f>IF(N1026="nulová",J1026,0)</f>
        <v>0</v>
      </c>
      <c r="BJ1026" s="18" t="s">
        <v>95</v>
      </c>
      <c r="BK1026" s="258">
        <f>ROUND(I1026*H1026,2)</f>
        <v>0</v>
      </c>
      <c r="BL1026" s="18" t="s">
        <v>359</v>
      </c>
      <c r="BM1026" s="257" t="s">
        <v>1151</v>
      </c>
    </row>
    <row r="1027" spans="1:65" s="2" customFormat="1" ht="33" customHeight="1">
      <c r="A1027" s="39"/>
      <c r="B1027" s="40"/>
      <c r="C1027" s="246" t="s">
        <v>1152</v>
      </c>
      <c r="D1027" s="246" t="s">
        <v>172</v>
      </c>
      <c r="E1027" s="247" t="s">
        <v>1153</v>
      </c>
      <c r="F1027" s="248" t="s">
        <v>1154</v>
      </c>
      <c r="G1027" s="249" t="s">
        <v>337</v>
      </c>
      <c r="H1027" s="250">
        <v>149.353</v>
      </c>
      <c r="I1027" s="251"/>
      <c r="J1027" s="252">
        <f>ROUND(I1027*H1027,2)</f>
        <v>0</v>
      </c>
      <c r="K1027" s="248" t="s">
        <v>176</v>
      </c>
      <c r="L1027" s="45"/>
      <c r="M1027" s="253" t="s">
        <v>1</v>
      </c>
      <c r="N1027" s="254" t="s">
        <v>48</v>
      </c>
      <c r="O1027" s="92"/>
      <c r="P1027" s="255">
        <f>O1027*H1027</f>
        <v>0</v>
      </c>
      <c r="Q1027" s="255">
        <v>0.0001</v>
      </c>
      <c r="R1027" s="255">
        <f>Q1027*H1027</f>
        <v>0.014935300000000002</v>
      </c>
      <c r="S1027" s="255">
        <v>0</v>
      </c>
      <c r="T1027" s="256">
        <f>S1027*H1027</f>
        <v>0</v>
      </c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R1027" s="257" t="s">
        <v>359</v>
      </c>
      <c r="AT1027" s="257" t="s">
        <v>172</v>
      </c>
      <c r="AU1027" s="257" t="s">
        <v>95</v>
      </c>
      <c r="AY1027" s="18" t="s">
        <v>169</v>
      </c>
      <c r="BE1027" s="258">
        <f>IF(N1027="základní",J1027,0)</f>
        <v>0</v>
      </c>
      <c r="BF1027" s="258">
        <f>IF(N1027="snížená",J1027,0)</f>
        <v>0</v>
      </c>
      <c r="BG1027" s="258">
        <f>IF(N1027="zákl. přenesená",J1027,0)</f>
        <v>0</v>
      </c>
      <c r="BH1027" s="258">
        <f>IF(N1027="sníž. přenesená",J1027,0)</f>
        <v>0</v>
      </c>
      <c r="BI1027" s="258">
        <f>IF(N1027="nulová",J1027,0)</f>
        <v>0</v>
      </c>
      <c r="BJ1027" s="18" t="s">
        <v>95</v>
      </c>
      <c r="BK1027" s="258">
        <f>ROUND(I1027*H1027,2)</f>
        <v>0</v>
      </c>
      <c r="BL1027" s="18" t="s">
        <v>359</v>
      </c>
      <c r="BM1027" s="257" t="s">
        <v>1155</v>
      </c>
    </row>
    <row r="1028" spans="1:65" s="2" customFormat="1" ht="33" customHeight="1">
      <c r="A1028" s="39"/>
      <c r="B1028" s="40"/>
      <c r="C1028" s="246" t="s">
        <v>1156</v>
      </c>
      <c r="D1028" s="246" t="s">
        <v>172</v>
      </c>
      <c r="E1028" s="247" t="s">
        <v>1157</v>
      </c>
      <c r="F1028" s="248" t="s">
        <v>1158</v>
      </c>
      <c r="G1028" s="249" t="s">
        <v>175</v>
      </c>
      <c r="H1028" s="250">
        <v>95.2</v>
      </c>
      <c r="I1028" s="251"/>
      <c r="J1028" s="252">
        <f>ROUND(I1028*H1028,2)</f>
        <v>0</v>
      </c>
      <c r="K1028" s="248" t="s">
        <v>176</v>
      </c>
      <c r="L1028" s="45"/>
      <c r="M1028" s="253" t="s">
        <v>1</v>
      </c>
      <c r="N1028" s="254" t="s">
        <v>48</v>
      </c>
      <c r="O1028" s="92"/>
      <c r="P1028" s="255">
        <f>O1028*H1028</f>
        <v>0</v>
      </c>
      <c r="Q1028" s="255">
        <v>0.00554</v>
      </c>
      <c r="R1028" s="255">
        <f>Q1028*H1028</f>
        <v>0.527408</v>
      </c>
      <c r="S1028" s="255">
        <v>0</v>
      </c>
      <c r="T1028" s="256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57" t="s">
        <v>359</v>
      </c>
      <c r="AT1028" s="257" t="s">
        <v>172</v>
      </c>
      <c r="AU1028" s="257" t="s">
        <v>95</v>
      </c>
      <c r="AY1028" s="18" t="s">
        <v>169</v>
      </c>
      <c r="BE1028" s="258">
        <f>IF(N1028="základní",J1028,0)</f>
        <v>0</v>
      </c>
      <c r="BF1028" s="258">
        <f>IF(N1028="snížená",J1028,0)</f>
        <v>0</v>
      </c>
      <c r="BG1028" s="258">
        <f>IF(N1028="zákl. přenesená",J1028,0)</f>
        <v>0</v>
      </c>
      <c r="BH1028" s="258">
        <f>IF(N1028="sníž. přenesená",J1028,0)</f>
        <v>0</v>
      </c>
      <c r="BI1028" s="258">
        <f>IF(N1028="nulová",J1028,0)</f>
        <v>0</v>
      </c>
      <c r="BJ1028" s="18" t="s">
        <v>95</v>
      </c>
      <c r="BK1028" s="258">
        <f>ROUND(I1028*H1028,2)</f>
        <v>0</v>
      </c>
      <c r="BL1028" s="18" t="s">
        <v>359</v>
      </c>
      <c r="BM1028" s="257" t="s">
        <v>1159</v>
      </c>
    </row>
    <row r="1029" spans="1:51" s="13" customFormat="1" ht="12">
      <c r="A1029" s="13"/>
      <c r="B1029" s="259"/>
      <c r="C1029" s="260"/>
      <c r="D1029" s="261" t="s">
        <v>179</v>
      </c>
      <c r="E1029" s="262" t="s">
        <v>1</v>
      </c>
      <c r="F1029" s="263" t="s">
        <v>180</v>
      </c>
      <c r="G1029" s="260"/>
      <c r="H1029" s="262" t="s">
        <v>1</v>
      </c>
      <c r="I1029" s="264"/>
      <c r="J1029" s="260"/>
      <c r="K1029" s="260"/>
      <c r="L1029" s="265"/>
      <c r="M1029" s="266"/>
      <c r="N1029" s="267"/>
      <c r="O1029" s="267"/>
      <c r="P1029" s="267"/>
      <c r="Q1029" s="267"/>
      <c r="R1029" s="267"/>
      <c r="S1029" s="267"/>
      <c r="T1029" s="268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69" t="s">
        <v>179</v>
      </c>
      <c r="AU1029" s="269" t="s">
        <v>95</v>
      </c>
      <c r="AV1029" s="13" t="s">
        <v>89</v>
      </c>
      <c r="AW1029" s="13" t="s">
        <v>35</v>
      </c>
      <c r="AX1029" s="13" t="s">
        <v>82</v>
      </c>
      <c r="AY1029" s="269" t="s">
        <v>169</v>
      </c>
    </row>
    <row r="1030" spans="1:51" s="13" customFormat="1" ht="12">
      <c r="A1030" s="13"/>
      <c r="B1030" s="259"/>
      <c r="C1030" s="260"/>
      <c r="D1030" s="261" t="s">
        <v>179</v>
      </c>
      <c r="E1030" s="262" t="s">
        <v>1</v>
      </c>
      <c r="F1030" s="263" t="s">
        <v>1160</v>
      </c>
      <c r="G1030" s="260"/>
      <c r="H1030" s="262" t="s">
        <v>1</v>
      </c>
      <c r="I1030" s="264"/>
      <c r="J1030" s="260"/>
      <c r="K1030" s="260"/>
      <c r="L1030" s="265"/>
      <c r="M1030" s="266"/>
      <c r="N1030" s="267"/>
      <c r="O1030" s="267"/>
      <c r="P1030" s="267"/>
      <c r="Q1030" s="267"/>
      <c r="R1030" s="267"/>
      <c r="S1030" s="267"/>
      <c r="T1030" s="268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69" t="s">
        <v>179</v>
      </c>
      <c r="AU1030" s="269" t="s">
        <v>95</v>
      </c>
      <c r="AV1030" s="13" t="s">
        <v>89</v>
      </c>
      <c r="AW1030" s="13" t="s">
        <v>35</v>
      </c>
      <c r="AX1030" s="13" t="s">
        <v>82</v>
      </c>
      <c r="AY1030" s="269" t="s">
        <v>169</v>
      </c>
    </row>
    <row r="1031" spans="1:51" s="14" customFormat="1" ht="12">
      <c r="A1031" s="14"/>
      <c r="B1031" s="270"/>
      <c r="C1031" s="271"/>
      <c r="D1031" s="261" t="s">
        <v>179</v>
      </c>
      <c r="E1031" s="272" t="s">
        <v>1</v>
      </c>
      <c r="F1031" s="273" t="s">
        <v>1161</v>
      </c>
      <c r="G1031" s="271"/>
      <c r="H1031" s="274">
        <v>95.2</v>
      </c>
      <c r="I1031" s="275"/>
      <c r="J1031" s="271"/>
      <c r="K1031" s="271"/>
      <c r="L1031" s="276"/>
      <c r="M1031" s="277"/>
      <c r="N1031" s="278"/>
      <c r="O1031" s="278"/>
      <c r="P1031" s="278"/>
      <c r="Q1031" s="278"/>
      <c r="R1031" s="278"/>
      <c r="S1031" s="278"/>
      <c r="T1031" s="279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80" t="s">
        <v>179</v>
      </c>
      <c r="AU1031" s="280" t="s">
        <v>95</v>
      </c>
      <c r="AV1031" s="14" t="s">
        <v>95</v>
      </c>
      <c r="AW1031" s="14" t="s">
        <v>35</v>
      </c>
      <c r="AX1031" s="14" t="s">
        <v>82</v>
      </c>
      <c r="AY1031" s="280" t="s">
        <v>169</v>
      </c>
    </row>
    <row r="1032" spans="1:51" s="15" customFormat="1" ht="12">
      <c r="A1032" s="15"/>
      <c r="B1032" s="281"/>
      <c r="C1032" s="282"/>
      <c r="D1032" s="261" t="s">
        <v>179</v>
      </c>
      <c r="E1032" s="283" t="s">
        <v>1</v>
      </c>
      <c r="F1032" s="284" t="s">
        <v>183</v>
      </c>
      <c r="G1032" s="282"/>
      <c r="H1032" s="285">
        <v>95.2</v>
      </c>
      <c r="I1032" s="286"/>
      <c r="J1032" s="282"/>
      <c r="K1032" s="282"/>
      <c r="L1032" s="287"/>
      <c r="M1032" s="288"/>
      <c r="N1032" s="289"/>
      <c r="O1032" s="289"/>
      <c r="P1032" s="289"/>
      <c r="Q1032" s="289"/>
      <c r="R1032" s="289"/>
      <c r="S1032" s="289"/>
      <c r="T1032" s="290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T1032" s="291" t="s">
        <v>179</v>
      </c>
      <c r="AU1032" s="291" t="s">
        <v>95</v>
      </c>
      <c r="AV1032" s="15" t="s">
        <v>177</v>
      </c>
      <c r="AW1032" s="15" t="s">
        <v>35</v>
      </c>
      <c r="AX1032" s="15" t="s">
        <v>89</v>
      </c>
      <c r="AY1032" s="291" t="s">
        <v>169</v>
      </c>
    </row>
    <row r="1033" spans="1:65" s="2" customFormat="1" ht="21.75" customHeight="1">
      <c r="A1033" s="39"/>
      <c r="B1033" s="40"/>
      <c r="C1033" s="246" t="s">
        <v>1162</v>
      </c>
      <c r="D1033" s="246" t="s">
        <v>172</v>
      </c>
      <c r="E1033" s="247" t="s">
        <v>1163</v>
      </c>
      <c r="F1033" s="248" t="s">
        <v>1164</v>
      </c>
      <c r="G1033" s="249" t="s">
        <v>403</v>
      </c>
      <c r="H1033" s="250">
        <v>5</v>
      </c>
      <c r="I1033" s="251"/>
      <c r="J1033" s="252">
        <f>ROUND(I1033*H1033,2)</f>
        <v>0</v>
      </c>
      <c r="K1033" s="248" t="s">
        <v>1</v>
      </c>
      <c r="L1033" s="45"/>
      <c r="M1033" s="253" t="s">
        <v>1</v>
      </c>
      <c r="N1033" s="254" t="s">
        <v>48</v>
      </c>
      <c r="O1033" s="92"/>
      <c r="P1033" s="255">
        <f>O1033*H1033</f>
        <v>0</v>
      </c>
      <c r="Q1033" s="255">
        <v>0</v>
      </c>
      <c r="R1033" s="255">
        <f>Q1033*H1033</f>
        <v>0</v>
      </c>
      <c r="S1033" s="255">
        <v>0</v>
      </c>
      <c r="T1033" s="256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57" t="s">
        <v>359</v>
      </c>
      <c r="AT1033" s="257" t="s">
        <v>172</v>
      </c>
      <c r="AU1033" s="257" t="s">
        <v>95</v>
      </c>
      <c r="AY1033" s="18" t="s">
        <v>169</v>
      </c>
      <c r="BE1033" s="258">
        <f>IF(N1033="základní",J1033,0)</f>
        <v>0</v>
      </c>
      <c r="BF1033" s="258">
        <f>IF(N1033="snížená",J1033,0)</f>
        <v>0</v>
      </c>
      <c r="BG1033" s="258">
        <f>IF(N1033="zákl. přenesená",J1033,0)</f>
        <v>0</v>
      </c>
      <c r="BH1033" s="258">
        <f>IF(N1033="sníž. přenesená",J1033,0)</f>
        <v>0</v>
      </c>
      <c r="BI1033" s="258">
        <f>IF(N1033="nulová",J1033,0)</f>
        <v>0</v>
      </c>
      <c r="BJ1033" s="18" t="s">
        <v>95</v>
      </c>
      <c r="BK1033" s="258">
        <f>ROUND(I1033*H1033,2)</f>
        <v>0</v>
      </c>
      <c r="BL1033" s="18" t="s">
        <v>359</v>
      </c>
      <c r="BM1033" s="257" t="s">
        <v>1165</v>
      </c>
    </row>
    <row r="1034" spans="1:65" s="2" customFormat="1" ht="21.75" customHeight="1">
      <c r="A1034" s="39"/>
      <c r="B1034" s="40"/>
      <c r="C1034" s="246" t="s">
        <v>1166</v>
      </c>
      <c r="D1034" s="246" t="s">
        <v>172</v>
      </c>
      <c r="E1034" s="247" t="s">
        <v>1167</v>
      </c>
      <c r="F1034" s="248" t="s">
        <v>1168</v>
      </c>
      <c r="G1034" s="249" t="s">
        <v>403</v>
      </c>
      <c r="H1034" s="250">
        <v>1</v>
      </c>
      <c r="I1034" s="251"/>
      <c r="J1034" s="252">
        <f>ROUND(I1034*H1034,2)</f>
        <v>0</v>
      </c>
      <c r="K1034" s="248" t="s">
        <v>1</v>
      </c>
      <c r="L1034" s="45"/>
      <c r="M1034" s="253" t="s">
        <v>1</v>
      </c>
      <c r="N1034" s="254" t="s">
        <v>48</v>
      </c>
      <c r="O1034" s="92"/>
      <c r="P1034" s="255">
        <f>O1034*H1034</f>
        <v>0</v>
      </c>
      <c r="Q1034" s="255">
        <v>0</v>
      </c>
      <c r="R1034" s="255">
        <f>Q1034*H1034</f>
        <v>0</v>
      </c>
      <c r="S1034" s="255">
        <v>0</v>
      </c>
      <c r="T1034" s="256">
        <f>S1034*H1034</f>
        <v>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57" t="s">
        <v>359</v>
      </c>
      <c r="AT1034" s="257" t="s">
        <v>172</v>
      </c>
      <c r="AU1034" s="257" t="s">
        <v>95</v>
      </c>
      <c r="AY1034" s="18" t="s">
        <v>169</v>
      </c>
      <c r="BE1034" s="258">
        <f>IF(N1034="základní",J1034,0)</f>
        <v>0</v>
      </c>
      <c r="BF1034" s="258">
        <f>IF(N1034="snížená",J1034,0)</f>
        <v>0</v>
      </c>
      <c r="BG1034" s="258">
        <f>IF(N1034="zákl. přenesená",J1034,0)</f>
        <v>0</v>
      </c>
      <c r="BH1034" s="258">
        <f>IF(N1034="sníž. přenesená",J1034,0)</f>
        <v>0</v>
      </c>
      <c r="BI1034" s="258">
        <f>IF(N1034="nulová",J1034,0)</f>
        <v>0</v>
      </c>
      <c r="BJ1034" s="18" t="s">
        <v>95</v>
      </c>
      <c r="BK1034" s="258">
        <f>ROUND(I1034*H1034,2)</f>
        <v>0</v>
      </c>
      <c r="BL1034" s="18" t="s">
        <v>359</v>
      </c>
      <c r="BM1034" s="257" t="s">
        <v>1169</v>
      </c>
    </row>
    <row r="1035" spans="1:65" s="2" customFormat="1" ht="21.75" customHeight="1">
      <c r="A1035" s="39"/>
      <c r="B1035" s="40"/>
      <c r="C1035" s="246" t="s">
        <v>1170</v>
      </c>
      <c r="D1035" s="246" t="s">
        <v>172</v>
      </c>
      <c r="E1035" s="247" t="s">
        <v>1171</v>
      </c>
      <c r="F1035" s="248" t="s">
        <v>1172</v>
      </c>
      <c r="G1035" s="249" t="s">
        <v>403</v>
      </c>
      <c r="H1035" s="250">
        <v>10</v>
      </c>
      <c r="I1035" s="251"/>
      <c r="J1035" s="252">
        <f>ROUND(I1035*H1035,2)</f>
        <v>0</v>
      </c>
      <c r="K1035" s="248" t="s">
        <v>1</v>
      </c>
      <c r="L1035" s="45"/>
      <c r="M1035" s="253" t="s">
        <v>1</v>
      </c>
      <c r="N1035" s="254" t="s">
        <v>48</v>
      </c>
      <c r="O1035" s="92"/>
      <c r="P1035" s="255">
        <f>O1035*H1035</f>
        <v>0</v>
      </c>
      <c r="Q1035" s="255">
        <v>0</v>
      </c>
      <c r="R1035" s="255">
        <f>Q1035*H1035</f>
        <v>0</v>
      </c>
      <c r="S1035" s="255">
        <v>0</v>
      </c>
      <c r="T1035" s="256">
        <f>S1035*H1035</f>
        <v>0</v>
      </c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R1035" s="257" t="s">
        <v>359</v>
      </c>
      <c r="AT1035" s="257" t="s">
        <v>172</v>
      </c>
      <c r="AU1035" s="257" t="s">
        <v>95</v>
      </c>
      <c r="AY1035" s="18" t="s">
        <v>169</v>
      </c>
      <c r="BE1035" s="258">
        <f>IF(N1035="základní",J1035,0)</f>
        <v>0</v>
      </c>
      <c r="BF1035" s="258">
        <f>IF(N1035="snížená",J1035,0)</f>
        <v>0</v>
      </c>
      <c r="BG1035" s="258">
        <f>IF(N1035="zákl. přenesená",J1035,0)</f>
        <v>0</v>
      </c>
      <c r="BH1035" s="258">
        <f>IF(N1035="sníž. přenesená",J1035,0)</f>
        <v>0</v>
      </c>
      <c r="BI1035" s="258">
        <f>IF(N1035="nulová",J1035,0)</f>
        <v>0</v>
      </c>
      <c r="BJ1035" s="18" t="s">
        <v>95</v>
      </c>
      <c r="BK1035" s="258">
        <f>ROUND(I1035*H1035,2)</f>
        <v>0</v>
      </c>
      <c r="BL1035" s="18" t="s">
        <v>359</v>
      </c>
      <c r="BM1035" s="257" t="s">
        <v>1173</v>
      </c>
    </row>
    <row r="1036" spans="1:65" s="2" customFormat="1" ht="21.75" customHeight="1">
      <c r="A1036" s="39"/>
      <c r="B1036" s="40"/>
      <c r="C1036" s="246" t="s">
        <v>1174</v>
      </c>
      <c r="D1036" s="246" t="s">
        <v>172</v>
      </c>
      <c r="E1036" s="247" t="s">
        <v>1175</v>
      </c>
      <c r="F1036" s="248" t="s">
        <v>1176</v>
      </c>
      <c r="G1036" s="249" t="s">
        <v>403</v>
      </c>
      <c r="H1036" s="250">
        <v>4</v>
      </c>
      <c r="I1036" s="251"/>
      <c r="J1036" s="252">
        <f>ROUND(I1036*H1036,2)</f>
        <v>0</v>
      </c>
      <c r="K1036" s="248" t="s">
        <v>1</v>
      </c>
      <c r="L1036" s="45"/>
      <c r="M1036" s="253" t="s">
        <v>1</v>
      </c>
      <c r="N1036" s="254" t="s">
        <v>48</v>
      </c>
      <c r="O1036" s="92"/>
      <c r="P1036" s="255">
        <f>O1036*H1036</f>
        <v>0</v>
      </c>
      <c r="Q1036" s="255">
        <v>0</v>
      </c>
      <c r="R1036" s="255">
        <f>Q1036*H1036</f>
        <v>0</v>
      </c>
      <c r="S1036" s="255">
        <v>0</v>
      </c>
      <c r="T1036" s="256">
        <f>S1036*H1036</f>
        <v>0</v>
      </c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R1036" s="257" t="s">
        <v>359</v>
      </c>
      <c r="AT1036" s="257" t="s">
        <v>172</v>
      </c>
      <c r="AU1036" s="257" t="s">
        <v>95</v>
      </c>
      <c r="AY1036" s="18" t="s">
        <v>169</v>
      </c>
      <c r="BE1036" s="258">
        <f>IF(N1036="základní",J1036,0)</f>
        <v>0</v>
      </c>
      <c r="BF1036" s="258">
        <f>IF(N1036="snížená",J1036,0)</f>
        <v>0</v>
      </c>
      <c r="BG1036" s="258">
        <f>IF(N1036="zákl. přenesená",J1036,0)</f>
        <v>0</v>
      </c>
      <c r="BH1036" s="258">
        <f>IF(N1036="sníž. přenesená",J1036,0)</f>
        <v>0</v>
      </c>
      <c r="BI1036" s="258">
        <f>IF(N1036="nulová",J1036,0)</f>
        <v>0</v>
      </c>
      <c r="BJ1036" s="18" t="s">
        <v>95</v>
      </c>
      <c r="BK1036" s="258">
        <f>ROUND(I1036*H1036,2)</f>
        <v>0</v>
      </c>
      <c r="BL1036" s="18" t="s">
        <v>359</v>
      </c>
      <c r="BM1036" s="257" t="s">
        <v>1177</v>
      </c>
    </row>
    <row r="1037" spans="1:65" s="2" customFormat="1" ht="55.5" customHeight="1">
      <c r="A1037" s="39"/>
      <c r="B1037" s="40"/>
      <c r="C1037" s="246" t="s">
        <v>1178</v>
      </c>
      <c r="D1037" s="246" t="s">
        <v>172</v>
      </c>
      <c r="E1037" s="247" t="s">
        <v>1179</v>
      </c>
      <c r="F1037" s="248" t="s">
        <v>1180</v>
      </c>
      <c r="G1037" s="249" t="s">
        <v>199</v>
      </c>
      <c r="H1037" s="250">
        <v>22.823</v>
      </c>
      <c r="I1037" s="251"/>
      <c r="J1037" s="252">
        <f>ROUND(I1037*H1037,2)</f>
        <v>0</v>
      </c>
      <c r="K1037" s="248" t="s">
        <v>176</v>
      </c>
      <c r="L1037" s="45"/>
      <c r="M1037" s="253" t="s">
        <v>1</v>
      </c>
      <c r="N1037" s="254" t="s">
        <v>48</v>
      </c>
      <c r="O1037" s="92"/>
      <c r="P1037" s="255">
        <f>O1037*H1037</f>
        <v>0</v>
      </c>
      <c r="Q1037" s="255">
        <v>0</v>
      </c>
      <c r="R1037" s="255">
        <f>Q1037*H1037</f>
        <v>0</v>
      </c>
      <c r="S1037" s="255">
        <v>0</v>
      </c>
      <c r="T1037" s="256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57" t="s">
        <v>359</v>
      </c>
      <c r="AT1037" s="257" t="s">
        <v>172</v>
      </c>
      <c r="AU1037" s="257" t="s">
        <v>95</v>
      </c>
      <c r="AY1037" s="18" t="s">
        <v>169</v>
      </c>
      <c r="BE1037" s="258">
        <f>IF(N1037="základní",J1037,0)</f>
        <v>0</v>
      </c>
      <c r="BF1037" s="258">
        <f>IF(N1037="snížená",J1037,0)</f>
        <v>0</v>
      </c>
      <c r="BG1037" s="258">
        <f>IF(N1037="zákl. přenesená",J1037,0)</f>
        <v>0</v>
      </c>
      <c r="BH1037" s="258">
        <f>IF(N1037="sníž. přenesená",J1037,0)</f>
        <v>0</v>
      </c>
      <c r="BI1037" s="258">
        <f>IF(N1037="nulová",J1037,0)</f>
        <v>0</v>
      </c>
      <c r="BJ1037" s="18" t="s">
        <v>95</v>
      </c>
      <c r="BK1037" s="258">
        <f>ROUND(I1037*H1037,2)</f>
        <v>0</v>
      </c>
      <c r="BL1037" s="18" t="s">
        <v>359</v>
      </c>
      <c r="BM1037" s="257" t="s">
        <v>1181</v>
      </c>
    </row>
    <row r="1038" spans="1:63" s="12" customFormat="1" ht="22.8" customHeight="1">
      <c r="A1038" s="12"/>
      <c r="B1038" s="231"/>
      <c r="C1038" s="232"/>
      <c r="D1038" s="233" t="s">
        <v>81</v>
      </c>
      <c r="E1038" s="244" t="s">
        <v>1182</v>
      </c>
      <c r="F1038" s="244" t="s">
        <v>1183</v>
      </c>
      <c r="G1038" s="232"/>
      <c r="H1038" s="232"/>
      <c r="I1038" s="235"/>
      <c r="J1038" s="245">
        <f>BK1038</f>
        <v>0</v>
      </c>
      <c r="K1038" s="232"/>
      <c r="L1038" s="236"/>
      <c r="M1038" s="237"/>
      <c r="N1038" s="238"/>
      <c r="O1038" s="238"/>
      <c r="P1038" s="239">
        <f>SUM(P1039:P1045)</f>
        <v>0</v>
      </c>
      <c r="Q1038" s="238"/>
      <c r="R1038" s="239">
        <f>SUM(R1039:R1045)</f>
        <v>0</v>
      </c>
      <c r="S1038" s="238"/>
      <c r="T1038" s="240">
        <f>SUM(T1039:T1045)</f>
        <v>0</v>
      </c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R1038" s="241" t="s">
        <v>95</v>
      </c>
      <c r="AT1038" s="242" t="s">
        <v>81</v>
      </c>
      <c r="AU1038" s="242" t="s">
        <v>89</v>
      </c>
      <c r="AY1038" s="241" t="s">
        <v>169</v>
      </c>
      <c r="BK1038" s="243">
        <f>SUM(BK1039:BK1045)</f>
        <v>0</v>
      </c>
    </row>
    <row r="1039" spans="1:65" s="2" customFormat="1" ht="21.75" customHeight="1">
      <c r="A1039" s="39"/>
      <c r="B1039" s="40"/>
      <c r="C1039" s="246" t="s">
        <v>1184</v>
      </c>
      <c r="D1039" s="246" t="s">
        <v>172</v>
      </c>
      <c r="E1039" s="247" t="s">
        <v>1185</v>
      </c>
      <c r="F1039" s="248" t="s">
        <v>1186</v>
      </c>
      <c r="G1039" s="249" t="s">
        <v>175</v>
      </c>
      <c r="H1039" s="250">
        <v>24</v>
      </c>
      <c r="I1039" s="251"/>
      <c r="J1039" s="252">
        <f>ROUND(I1039*H1039,2)</f>
        <v>0</v>
      </c>
      <c r="K1039" s="248" t="s">
        <v>1</v>
      </c>
      <c r="L1039" s="45"/>
      <c r="M1039" s="253" t="s">
        <v>1</v>
      </c>
      <c r="N1039" s="254" t="s">
        <v>48</v>
      </c>
      <c r="O1039" s="92"/>
      <c r="P1039" s="255">
        <f>O1039*H1039</f>
        <v>0</v>
      </c>
      <c r="Q1039" s="255">
        <v>0</v>
      </c>
      <c r="R1039" s="255">
        <f>Q1039*H1039</f>
        <v>0</v>
      </c>
      <c r="S1039" s="255">
        <v>0</v>
      </c>
      <c r="T1039" s="256">
        <f>S1039*H1039</f>
        <v>0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R1039" s="257" t="s">
        <v>359</v>
      </c>
      <c r="AT1039" s="257" t="s">
        <v>172</v>
      </c>
      <c r="AU1039" s="257" t="s">
        <v>95</v>
      </c>
      <c r="AY1039" s="18" t="s">
        <v>169</v>
      </c>
      <c r="BE1039" s="258">
        <f>IF(N1039="základní",J1039,0)</f>
        <v>0</v>
      </c>
      <c r="BF1039" s="258">
        <f>IF(N1039="snížená",J1039,0)</f>
        <v>0</v>
      </c>
      <c r="BG1039" s="258">
        <f>IF(N1039="zákl. přenesená",J1039,0)</f>
        <v>0</v>
      </c>
      <c r="BH1039" s="258">
        <f>IF(N1039="sníž. přenesená",J1039,0)</f>
        <v>0</v>
      </c>
      <c r="BI1039" s="258">
        <f>IF(N1039="nulová",J1039,0)</f>
        <v>0</v>
      </c>
      <c r="BJ1039" s="18" t="s">
        <v>95</v>
      </c>
      <c r="BK1039" s="258">
        <f>ROUND(I1039*H1039,2)</f>
        <v>0</v>
      </c>
      <c r="BL1039" s="18" t="s">
        <v>359</v>
      </c>
      <c r="BM1039" s="257" t="s">
        <v>1187</v>
      </c>
    </row>
    <row r="1040" spans="1:65" s="2" customFormat="1" ht="21.75" customHeight="1">
      <c r="A1040" s="39"/>
      <c r="B1040" s="40"/>
      <c r="C1040" s="246" t="s">
        <v>1188</v>
      </c>
      <c r="D1040" s="246" t="s">
        <v>172</v>
      </c>
      <c r="E1040" s="247" t="s">
        <v>1189</v>
      </c>
      <c r="F1040" s="248" t="s">
        <v>1190</v>
      </c>
      <c r="G1040" s="249" t="s">
        <v>175</v>
      </c>
      <c r="H1040" s="250">
        <v>62.3</v>
      </c>
      <c r="I1040" s="251"/>
      <c r="J1040" s="252">
        <f>ROUND(I1040*H1040,2)</f>
        <v>0</v>
      </c>
      <c r="K1040" s="248" t="s">
        <v>1</v>
      </c>
      <c r="L1040" s="45"/>
      <c r="M1040" s="253" t="s">
        <v>1</v>
      </c>
      <c r="N1040" s="254" t="s">
        <v>48</v>
      </c>
      <c r="O1040" s="92"/>
      <c r="P1040" s="255">
        <f>O1040*H1040</f>
        <v>0</v>
      </c>
      <c r="Q1040" s="255">
        <v>0</v>
      </c>
      <c r="R1040" s="255">
        <f>Q1040*H1040</f>
        <v>0</v>
      </c>
      <c r="S1040" s="255">
        <v>0</v>
      </c>
      <c r="T1040" s="256">
        <f>S1040*H1040</f>
        <v>0</v>
      </c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R1040" s="257" t="s">
        <v>359</v>
      </c>
      <c r="AT1040" s="257" t="s">
        <v>172</v>
      </c>
      <c r="AU1040" s="257" t="s">
        <v>95</v>
      </c>
      <c r="AY1040" s="18" t="s">
        <v>169</v>
      </c>
      <c r="BE1040" s="258">
        <f>IF(N1040="základní",J1040,0)</f>
        <v>0</v>
      </c>
      <c r="BF1040" s="258">
        <f>IF(N1040="snížená",J1040,0)</f>
        <v>0</v>
      </c>
      <c r="BG1040" s="258">
        <f>IF(N1040="zákl. přenesená",J1040,0)</f>
        <v>0</v>
      </c>
      <c r="BH1040" s="258">
        <f>IF(N1040="sníž. přenesená",J1040,0)</f>
        <v>0</v>
      </c>
      <c r="BI1040" s="258">
        <f>IF(N1040="nulová",J1040,0)</f>
        <v>0</v>
      </c>
      <c r="BJ1040" s="18" t="s">
        <v>95</v>
      </c>
      <c r="BK1040" s="258">
        <f>ROUND(I1040*H1040,2)</f>
        <v>0</v>
      </c>
      <c r="BL1040" s="18" t="s">
        <v>359</v>
      </c>
      <c r="BM1040" s="257" t="s">
        <v>1191</v>
      </c>
    </row>
    <row r="1041" spans="1:65" s="2" customFormat="1" ht="21.75" customHeight="1">
      <c r="A1041" s="39"/>
      <c r="B1041" s="40"/>
      <c r="C1041" s="246" t="s">
        <v>1192</v>
      </c>
      <c r="D1041" s="246" t="s">
        <v>172</v>
      </c>
      <c r="E1041" s="247" t="s">
        <v>1193</v>
      </c>
      <c r="F1041" s="248" t="s">
        <v>1194</v>
      </c>
      <c r="G1041" s="249" t="s">
        <v>175</v>
      </c>
      <c r="H1041" s="250">
        <v>62.3</v>
      </c>
      <c r="I1041" s="251"/>
      <c r="J1041" s="252">
        <f>ROUND(I1041*H1041,2)</f>
        <v>0</v>
      </c>
      <c r="K1041" s="248" t="s">
        <v>1</v>
      </c>
      <c r="L1041" s="45"/>
      <c r="M1041" s="253" t="s">
        <v>1</v>
      </c>
      <c r="N1041" s="254" t="s">
        <v>48</v>
      </c>
      <c r="O1041" s="92"/>
      <c r="P1041" s="255">
        <f>O1041*H1041</f>
        <v>0</v>
      </c>
      <c r="Q1041" s="255">
        <v>0</v>
      </c>
      <c r="R1041" s="255">
        <f>Q1041*H1041</f>
        <v>0</v>
      </c>
      <c r="S1041" s="255">
        <v>0</v>
      </c>
      <c r="T1041" s="256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57" t="s">
        <v>359</v>
      </c>
      <c r="AT1041" s="257" t="s">
        <v>172</v>
      </c>
      <c r="AU1041" s="257" t="s">
        <v>95</v>
      </c>
      <c r="AY1041" s="18" t="s">
        <v>169</v>
      </c>
      <c r="BE1041" s="258">
        <f>IF(N1041="základní",J1041,0)</f>
        <v>0</v>
      </c>
      <c r="BF1041" s="258">
        <f>IF(N1041="snížená",J1041,0)</f>
        <v>0</v>
      </c>
      <c r="BG1041" s="258">
        <f>IF(N1041="zákl. přenesená",J1041,0)</f>
        <v>0</v>
      </c>
      <c r="BH1041" s="258">
        <f>IF(N1041="sníž. přenesená",J1041,0)</f>
        <v>0</v>
      </c>
      <c r="BI1041" s="258">
        <f>IF(N1041="nulová",J1041,0)</f>
        <v>0</v>
      </c>
      <c r="BJ1041" s="18" t="s">
        <v>95</v>
      </c>
      <c r="BK1041" s="258">
        <f>ROUND(I1041*H1041,2)</f>
        <v>0</v>
      </c>
      <c r="BL1041" s="18" t="s">
        <v>359</v>
      </c>
      <c r="BM1041" s="257" t="s">
        <v>1195</v>
      </c>
    </row>
    <row r="1042" spans="1:65" s="2" customFormat="1" ht="33" customHeight="1">
      <c r="A1042" s="39"/>
      <c r="B1042" s="40"/>
      <c r="C1042" s="246" t="s">
        <v>1196</v>
      </c>
      <c r="D1042" s="246" t="s">
        <v>172</v>
      </c>
      <c r="E1042" s="247" t="s">
        <v>1197</v>
      </c>
      <c r="F1042" s="248" t="s">
        <v>1198</v>
      </c>
      <c r="G1042" s="249" t="s">
        <v>175</v>
      </c>
      <c r="H1042" s="250">
        <v>2.06</v>
      </c>
      <c r="I1042" s="251"/>
      <c r="J1042" s="252">
        <f>ROUND(I1042*H1042,2)</f>
        <v>0</v>
      </c>
      <c r="K1042" s="248" t="s">
        <v>1</v>
      </c>
      <c r="L1042" s="45"/>
      <c r="M1042" s="253" t="s">
        <v>1</v>
      </c>
      <c r="N1042" s="254" t="s">
        <v>48</v>
      </c>
      <c r="O1042" s="92"/>
      <c r="P1042" s="255">
        <f>O1042*H1042</f>
        <v>0</v>
      </c>
      <c r="Q1042" s="255">
        <v>0</v>
      </c>
      <c r="R1042" s="255">
        <f>Q1042*H1042</f>
        <v>0</v>
      </c>
      <c r="S1042" s="255">
        <v>0</v>
      </c>
      <c r="T1042" s="256">
        <f>S1042*H1042</f>
        <v>0</v>
      </c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R1042" s="257" t="s">
        <v>359</v>
      </c>
      <c r="AT1042" s="257" t="s">
        <v>172</v>
      </c>
      <c r="AU1042" s="257" t="s">
        <v>95</v>
      </c>
      <c r="AY1042" s="18" t="s">
        <v>169</v>
      </c>
      <c r="BE1042" s="258">
        <f>IF(N1042="základní",J1042,0)</f>
        <v>0</v>
      </c>
      <c r="BF1042" s="258">
        <f>IF(N1042="snížená",J1042,0)</f>
        <v>0</v>
      </c>
      <c r="BG1042" s="258">
        <f>IF(N1042="zákl. přenesená",J1042,0)</f>
        <v>0</v>
      </c>
      <c r="BH1042" s="258">
        <f>IF(N1042="sníž. přenesená",J1042,0)</f>
        <v>0</v>
      </c>
      <c r="BI1042" s="258">
        <f>IF(N1042="nulová",J1042,0)</f>
        <v>0</v>
      </c>
      <c r="BJ1042" s="18" t="s">
        <v>95</v>
      </c>
      <c r="BK1042" s="258">
        <f>ROUND(I1042*H1042,2)</f>
        <v>0</v>
      </c>
      <c r="BL1042" s="18" t="s">
        <v>359</v>
      </c>
      <c r="BM1042" s="257" t="s">
        <v>1199</v>
      </c>
    </row>
    <row r="1043" spans="1:65" s="2" customFormat="1" ht="21.75" customHeight="1">
      <c r="A1043" s="39"/>
      <c r="B1043" s="40"/>
      <c r="C1043" s="246" t="s">
        <v>1200</v>
      </c>
      <c r="D1043" s="246" t="s">
        <v>172</v>
      </c>
      <c r="E1043" s="247" t="s">
        <v>1201</v>
      </c>
      <c r="F1043" s="248" t="s">
        <v>1202</v>
      </c>
      <c r="G1043" s="249" t="s">
        <v>175</v>
      </c>
      <c r="H1043" s="250">
        <v>53.75</v>
      </c>
      <c r="I1043" s="251"/>
      <c r="J1043" s="252">
        <f>ROUND(I1043*H1043,2)</f>
        <v>0</v>
      </c>
      <c r="K1043" s="248" t="s">
        <v>1</v>
      </c>
      <c r="L1043" s="45"/>
      <c r="M1043" s="253" t="s">
        <v>1</v>
      </c>
      <c r="N1043" s="254" t="s">
        <v>48</v>
      </c>
      <c r="O1043" s="92"/>
      <c r="P1043" s="255">
        <f>O1043*H1043</f>
        <v>0</v>
      </c>
      <c r="Q1043" s="255">
        <v>0</v>
      </c>
      <c r="R1043" s="255">
        <f>Q1043*H1043</f>
        <v>0</v>
      </c>
      <c r="S1043" s="255">
        <v>0</v>
      </c>
      <c r="T1043" s="256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57" t="s">
        <v>359</v>
      </c>
      <c r="AT1043" s="257" t="s">
        <v>172</v>
      </c>
      <c r="AU1043" s="257" t="s">
        <v>95</v>
      </c>
      <c r="AY1043" s="18" t="s">
        <v>169</v>
      </c>
      <c r="BE1043" s="258">
        <f>IF(N1043="základní",J1043,0)</f>
        <v>0</v>
      </c>
      <c r="BF1043" s="258">
        <f>IF(N1043="snížená",J1043,0)</f>
        <v>0</v>
      </c>
      <c r="BG1043" s="258">
        <f>IF(N1043="zákl. přenesená",J1043,0)</f>
        <v>0</v>
      </c>
      <c r="BH1043" s="258">
        <f>IF(N1043="sníž. přenesená",J1043,0)</f>
        <v>0</v>
      </c>
      <c r="BI1043" s="258">
        <f>IF(N1043="nulová",J1043,0)</f>
        <v>0</v>
      </c>
      <c r="BJ1043" s="18" t="s">
        <v>95</v>
      </c>
      <c r="BK1043" s="258">
        <f>ROUND(I1043*H1043,2)</f>
        <v>0</v>
      </c>
      <c r="BL1043" s="18" t="s">
        <v>359</v>
      </c>
      <c r="BM1043" s="257" t="s">
        <v>1203</v>
      </c>
    </row>
    <row r="1044" spans="1:65" s="2" customFormat="1" ht="21.75" customHeight="1">
      <c r="A1044" s="39"/>
      <c r="B1044" s="40"/>
      <c r="C1044" s="246" t="s">
        <v>1204</v>
      </c>
      <c r="D1044" s="246" t="s">
        <v>172</v>
      </c>
      <c r="E1044" s="247" t="s">
        <v>1205</v>
      </c>
      <c r="F1044" s="248" t="s">
        <v>1206</v>
      </c>
      <c r="G1044" s="249" t="s">
        <v>175</v>
      </c>
      <c r="H1044" s="250">
        <v>30.5</v>
      </c>
      <c r="I1044" s="251"/>
      <c r="J1044" s="252">
        <f>ROUND(I1044*H1044,2)</f>
        <v>0</v>
      </c>
      <c r="K1044" s="248" t="s">
        <v>1</v>
      </c>
      <c r="L1044" s="45"/>
      <c r="M1044" s="253" t="s">
        <v>1</v>
      </c>
      <c r="N1044" s="254" t="s">
        <v>48</v>
      </c>
      <c r="O1044" s="92"/>
      <c r="P1044" s="255">
        <f>O1044*H1044</f>
        <v>0</v>
      </c>
      <c r="Q1044" s="255">
        <v>0</v>
      </c>
      <c r="R1044" s="255">
        <f>Q1044*H1044</f>
        <v>0</v>
      </c>
      <c r="S1044" s="255">
        <v>0</v>
      </c>
      <c r="T1044" s="256">
        <f>S1044*H1044</f>
        <v>0</v>
      </c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R1044" s="257" t="s">
        <v>359</v>
      </c>
      <c r="AT1044" s="257" t="s">
        <v>172</v>
      </c>
      <c r="AU1044" s="257" t="s">
        <v>95</v>
      </c>
      <c r="AY1044" s="18" t="s">
        <v>169</v>
      </c>
      <c r="BE1044" s="258">
        <f>IF(N1044="základní",J1044,0)</f>
        <v>0</v>
      </c>
      <c r="BF1044" s="258">
        <f>IF(N1044="snížená",J1044,0)</f>
        <v>0</v>
      </c>
      <c r="BG1044" s="258">
        <f>IF(N1044="zákl. přenesená",J1044,0)</f>
        <v>0</v>
      </c>
      <c r="BH1044" s="258">
        <f>IF(N1044="sníž. přenesená",J1044,0)</f>
        <v>0</v>
      </c>
      <c r="BI1044" s="258">
        <f>IF(N1044="nulová",J1044,0)</f>
        <v>0</v>
      </c>
      <c r="BJ1044" s="18" t="s">
        <v>95</v>
      </c>
      <c r="BK1044" s="258">
        <f>ROUND(I1044*H1044,2)</f>
        <v>0</v>
      </c>
      <c r="BL1044" s="18" t="s">
        <v>359</v>
      </c>
      <c r="BM1044" s="257" t="s">
        <v>1207</v>
      </c>
    </row>
    <row r="1045" spans="1:65" s="2" customFormat="1" ht="21.75" customHeight="1">
      <c r="A1045" s="39"/>
      <c r="B1045" s="40"/>
      <c r="C1045" s="246" t="s">
        <v>1208</v>
      </c>
      <c r="D1045" s="246" t="s">
        <v>172</v>
      </c>
      <c r="E1045" s="247" t="s">
        <v>1209</v>
      </c>
      <c r="F1045" s="248" t="s">
        <v>1210</v>
      </c>
      <c r="G1045" s="249" t="s">
        <v>175</v>
      </c>
      <c r="H1045" s="250">
        <v>11.92</v>
      </c>
      <c r="I1045" s="251"/>
      <c r="J1045" s="252">
        <f>ROUND(I1045*H1045,2)</f>
        <v>0</v>
      </c>
      <c r="K1045" s="248" t="s">
        <v>1</v>
      </c>
      <c r="L1045" s="45"/>
      <c r="M1045" s="253" t="s">
        <v>1</v>
      </c>
      <c r="N1045" s="254" t="s">
        <v>48</v>
      </c>
      <c r="O1045" s="92"/>
      <c r="P1045" s="255">
        <f>O1045*H1045</f>
        <v>0</v>
      </c>
      <c r="Q1045" s="255">
        <v>0</v>
      </c>
      <c r="R1045" s="255">
        <f>Q1045*H1045</f>
        <v>0</v>
      </c>
      <c r="S1045" s="255">
        <v>0</v>
      </c>
      <c r="T1045" s="256">
        <f>S1045*H1045</f>
        <v>0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R1045" s="257" t="s">
        <v>359</v>
      </c>
      <c r="AT1045" s="257" t="s">
        <v>172</v>
      </c>
      <c r="AU1045" s="257" t="s">
        <v>95</v>
      </c>
      <c r="AY1045" s="18" t="s">
        <v>169</v>
      </c>
      <c r="BE1045" s="258">
        <f>IF(N1045="základní",J1045,0)</f>
        <v>0</v>
      </c>
      <c r="BF1045" s="258">
        <f>IF(N1045="snížená",J1045,0)</f>
        <v>0</v>
      </c>
      <c r="BG1045" s="258">
        <f>IF(N1045="zákl. přenesená",J1045,0)</f>
        <v>0</v>
      </c>
      <c r="BH1045" s="258">
        <f>IF(N1045="sníž. přenesená",J1045,0)</f>
        <v>0</v>
      </c>
      <c r="BI1045" s="258">
        <f>IF(N1045="nulová",J1045,0)</f>
        <v>0</v>
      </c>
      <c r="BJ1045" s="18" t="s">
        <v>95</v>
      </c>
      <c r="BK1045" s="258">
        <f>ROUND(I1045*H1045,2)</f>
        <v>0</v>
      </c>
      <c r="BL1045" s="18" t="s">
        <v>359</v>
      </c>
      <c r="BM1045" s="257" t="s">
        <v>1211</v>
      </c>
    </row>
    <row r="1046" spans="1:63" s="12" customFormat="1" ht="22.8" customHeight="1">
      <c r="A1046" s="12"/>
      <c r="B1046" s="231"/>
      <c r="C1046" s="232"/>
      <c r="D1046" s="233" t="s">
        <v>81</v>
      </c>
      <c r="E1046" s="244" t="s">
        <v>1212</v>
      </c>
      <c r="F1046" s="244" t="s">
        <v>1213</v>
      </c>
      <c r="G1046" s="232"/>
      <c r="H1046" s="232"/>
      <c r="I1046" s="235"/>
      <c r="J1046" s="245">
        <f>BK1046</f>
        <v>0</v>
      </c>
      <c r="K1046" s="232"/>
      <c r="L1046" s="236"/>
      <c r="M1046" s="237"/>
      <c r="N1046" s="238"/>
      <c r="O1046" s="238"/>
      <c r="P1046" s="239">
        <f>SUM(P1047:P1095)</f>
        <v>0</v>
      </c>
      <c r="Q1046" s="238"/>
      <c r="R1046" s="239">
        <f>SUM(R1047:R1095)</f>
        <v>16.0081721</v>
      </c>
      <c r="S1046" s="238"/>
      <c r="T1046" s="240">
        <f>SUM(T1047:T1095)</f>
        <v>0</v>
      </c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R1046" s="241" t="s">
        <v>95</v>
      </c>
      <c r="AT1046" s="242" t="s">
        <v>81</v>
      </c>
      <c r="AU1046" s="242" t="s">
        <v>89</v>
      </c>
      <c r="AY1046" s="241" t="s">
        <v>169</v>
      </c>
      <c r="BK1046" s="243">
        <f>SUM(BK1047:BK1095)</f>
        <v>0</v>
      </c>
    </row>
    <row r="1047" spans="1:65" s="2" customFormat="1" ht="33" customHeight="1">
      <c r="A1047" s="39"/>
      <c r="B1047" s="40"/>
      <c r="C1047" s="246" t="s">
        <v>1214</v>
      </c>
      <c r="D1047" s="246" t="s">
        <v>172</v>
      </c>
      <c r="E1047" s="247" t="s">
        <v>1215</v>
      </c>
      <c r="F1047" s="248" t="s">
        <v>1216</v>
      </c>
      <c r="G1047" s="249" t="s">
        <v>337</v>
      </c>
      <c r="H1047" s="250">
        <v>340.9</v>
      </c>
      <c r="I1047" s="251"/>
      <c r="J1047" s="252">
        <f>ROUND(I1047*H1047,2)</f>
        <v>0</v>
      </c>
      <c r="K1047" s="248" t="s">
        <v>176</v>
      </c>
      <c r="L1047" s="45"/>
      <c r="M1047" s="253" t="s">
        <v>1</v>
      </c>
      <c r="N1047" s="254" t="s">
        <v>48</v>
      </c>
      <c r="O1047" s="92"/>
      <c r="P1047" s="255">
        <f>O1047*H1047</f>
        <v>0</v>
      </c>
      <c r="Q1047" s="255">
        <v>0</v>
      </c>
      <c r="R1047" s="255">
        <f>Q1047*H1047</f>
        <v>0</v>
      </c>
      <c r="S1047" s="255">
        <v>0</v>
      </c>
      <c r="T1047" s="256">
        <f>S1047*H1047</f>
        <v>0</v>
      </c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R1047" s="257" t="s">
        <v>359</v>
      </c>
      <c r="AT1047" s="257" t="s">
        <v>172</v>
      </c>
      <c r="AU1047" s="257" t="s">
        <v>95</v>
      </c>
      <c r="AY1047" s="18" t="s">
        <v>169</v>
      </c>
      <c r="BE1047" s="258">
        <f>IF(N1047="základní",J1047,0)</f>
        <v>0</v>
      </c>
      <c r="BF1047" s="258">
        <f>IF(N1047="snížená",J1047,0)</f>
        <v>0</v>
      </c>
      <c r="BG1047" s="258">
        <f>IF(N1047="zákl. přenesená",J1047,0)</f>
        <v>0</v>
      </c>
      <c r="BH1047" s="258">
        <f>IF(N1047="sníž. přenesená",J1047,0)</f>
        <v>0</v>
      </c>
      <c r="BI1047" s="258">
        <f>IF(N1047="nulová",J1047,0)</f>
        <v>0</v>
      </c>
      <c r="BJ1047" s="18" t="s">
        <v>95</v>
      </c>
      <c r="BK1047" s="258">
        <f>ROUND(I1047*H1047,2)</f>
        <v>0</v>
      </c>
      <c r="BL1047" s="18" t="s">
        <v>359</v>
      </c>
      <c r="BM1047" s="257" t="s">
        <v>1217</v>
      </c>
    </row>
    <row r="1048" spans="1:51" s="13" customFormat="1" ht="12">
      <c r="A1048" s="13"/>
      <c r="B1048" s="259"/>
      <c r="C1048" s="260"/>
      <c r="D1048" s="261" t="s">
        <v>179</v>
      </c>
      <c r="E1048" s="262" t="s">
        <v>1</v>
      </c>
      <c r="F1048" s="263" t="s">
        <v>180</v>
      </c>
      <c r="G1048" s="260"/>
      <c r="H1048" s="262" t="s">
        <v>1</v>
      </c>
      <c r="I1048" s="264"/>
      <c r="J1048" s="260"/>
      <c r="K1048" s="260"/>
      <c r="L1048" s="265"/>
      <c r="M1048" s="266"/>
      <c r="N1048" s="267"/>
      <c r="O1048" s="267"/>
      <c r="P1048" s="267"/>
      <c r="Q1048" s="267"/>
      <c r="R1048" s="267"/>
      <c r="S1048" s="267"/>
      <c r="T1048" s="268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69" t="s">
        <v>179</v>
      </c>
      <c r="AU1048" s="269" t="s">
        <v>95</v>
      </c>
      <c r="AV1048" s="13" t="s">
        <v>89</v>
      </c>
      <c r="AW1048" s="13" t="s">
        <v>35</v>
      </c>
      <c r="AX1048" s="13" t="s">
        <v>82</v>
      </c>
      <c r="AY1048" s="269" t="s">
        <v>169</v>
      </c>
    </row>
    <row r="1049" spans="1:51" s="13" customFormat="1" ht="12">
      <c r="A1049" s="13"/>
      <c r="B1049" s="259"/>
      <c r="C1049" s="260"/>
      <c r="D1049" s="261" t="s">
        <v>179</v>
      </c>
      <c r="E1049" s="262" t="s">
        <v>1</v>
      </c>
      <c r="F1049" s="263" t="s">
        <v>1218</v>
      </c>
      <c r="G1049" s="260"/>
      <c r="H1049" s="262" t="s">
        <v>1</v>
      </c>
      <c r="I1049" s="264"/>
      <c r="J1049" s="260"/>
      <c r="K1049" s="260"/>
      <c r="L1049" s="265"/>
      <c r="M1049" s="266"/>
      <c r="N1049" s="267"/>
      <c r="O1049" s="267"/>
      <c r="P1049" s="267"/>
      <c r="Q1049" s="267"/>
      <c r="R1049" s="267"/>
      <c r="S1049" s="267"/>
      <c r="T1049" s="268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69" t="s">
        <v>179</v>
      </c>
      <c r="AU1049" s="269" t="s">
        <v>95</v>
      </c>
      <c r="AV1049" s="13" t="s">
        <v>89</v>
      </c>
      <c r="AW1049" s="13" t="s">
        <v>35</v>
      </c>
      <c r="AX1049" s="13" t="s">
        <v>82</v>
      </c>
      <c r="AY1049" s="269" t="s">
        <v>169</v>
      </c>
    </row>
    <row r="1050" spans="1:51" s="13" customFormat="1" ht="12">
      <c r="A1050" s="13"/>
      <c r="B1050" s="259"/>
      <c r="C1050" s="260"/>
      <c r="D1050" s="261" t="s">
        <v>179</v>
      </c>
      <c r="E1050" s="262" t="s">
        <v>1</v>
      </c>
      <c r="F1050" s="263" t="s">
        <v>618</v>
      </c>
      <c r="G1050" s="260"/>
      <c r="H1050" s="262" t="s">
        <v>1</v>
      </c>
      <c r="I1050" s="264"/>
      <c r="J1050" s="260"/>
      <c r="K1050" s="260"/>
      <c r="L1050" s="265"/>
      <c r="M1050" s="266"/>
      <c r="N1050" s="267"/>
      <c r="O1050" s="267"/>
      <c r="P1050" s="267"/>
      <c r="Q1050" s="267"/>
      <c r="R1050" s="267"/>
      <c r="S1050" s="267"/>
      <c r="T1050" s="268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69" t="s">
        <v>179</v>
      </c>
      <c r="AU1050" s="269" t="s">
        <v>95</v>
      </c>
      <c r="AV1050" s="13" t="s">
        <v>89</v>
      </c>
      <c r="AW1050" s="13" t="s">
        <v>35</v>
      </c>
      <c r="AX1050" s="13" t="s">
        <v>82</v>
      </c>
      <c r="AY1050" s="269" t="s">
        <v>169</v>
      </c>
    </row>
    <row r="1051" spans="1:51" s="14" customFormat="1" ht="12">
      <c r="A1051" s="14"/>
      <c r="B1051" s="270"/>
      <c r="C1051" s="271"/>
      <c r="D1051" s="261" t="s">
        <v>179</v>
      </c>
      <c r="E1051" s="272" t="s">
        <v>1</v>
      </c>
      <c r="F1051" s="273" t="s">
        <v>1001</v>
      </c>
      <c r="G1051" s="271"/>
      <c r="H1051" s="274">
        <v>372.5</v>
      </c>
      <c r="I1051" s="275"/>
      <c r="J1051" s="271"/>
      <c r="K1051" s="271"/>
      <c r="L1051" s="276"/>
      <c r="M1051" s="277"/>
      <c r="N1051" s="278"/>
      <c r="O1051" s="278"/>
      <c r="P1051" s="278"/>
      <c r="Q1051" s="278"/>
      <c r="R1051" s="278"/>
      <c r="S1051" s="278"/>
      <c r="T1051" s="279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80" t="s">
        <v>179</v>
      </c>
      <c r="AU1051" s="280" t="s">
        <v>95</v>
      </c>
      <c r="AV1051" s="14" t="s">
        <v>95</v>
      </c>
      <c r="AW1051" s="14" t="s">
        <v>35</v>
      </c>
      <c r="AX1051" s="14" t="s">
        <v>82</v>
      </c>
      <c r="AY1051" s="280" t="s">
        <v>169</v>
      </c>
    </row>
    <row r="1052" spans="1:51" s="14" customFormat="1" ht="12">
      <c r="A1052" s="14"/>
      <c r="B1052" s="270"/>
      <c r="C1052" s="271"/>
      <c r="D1052" s="261" t="s">
        <v>179</v>
      </c>
      <c r="E1052" s="272" t="s">
        <v>1</v>
      </c>
      <c r="F1052" s="273" t="s">
        <v>619</v>
      </c>
      <c r="G1052" s="271"/>
      <c r="H1052" s="274">
        <v>-31.6</v>
      </c>
      <c r="I1052" s="275"/>
      <c r="J1052" s="271"/>
      <c r="K1052" s="271"/>
      <c r="L1052" s="276"/>
      <c r="M1052" s="277"/>
      <c r="N1052" s="278"/>
      <c r="O1052" s="278"/>
      <c r="P1052" s="278"/>
      <c r="Q1052" s="278"/>
      <c r="R1052" s="278"/>
      <c r="S1052" s="278"/>
      <c r="T1052" s="279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80" t="s">
        <v>179</v>
      </c>
      <c r="AU1052" s="280" t="s">
        <v>95</v>
      </c>
      <c r="AV1052" s="14" t="s">
        <v>95</v>
      </c>
      <c r="AW1052" s="14" t="s">
        <v>35</v>
      </c>
      <c r="AX1052" s="14" t="s">
        <v>82</v>
      </c>
      <c r="AY1052" s="280" t="s">
        <v>169</v>
      </c>
    </row>
    <row r="1053" spans="1:51" s="15" customFormat="1" ht="12">
      <c r="A1053" s="15"/>
      <c r="B1053" s="281"/>
      <c r="C1053" s="282"/>
      <c r="D1053" s="261" t="s">
        <v>179</v>
      </c>
      <c r="E1053" s="283" t="s">
        <v>1</v>
      </c>
      <c r="F1053" s="284" t="s">
        <v>183</v>
      </c>
      <c r="G1053" s="282"/>
      <c r="H1053" s="285">
        <v>340.9</v>
      </c>
      <c r="I1053" s="286"/>
      <c r="J1053" s="282"/>
      <c r="K1053" s="282"/>
      <c r="L1053" s="287"/>
      <c r="M1053" s="288"/>
      <c r="N1053" s="289"/>
      <c r="O1053" s="289"/>
      <c r="P1053" s="289"/>
      <c r="Q1053" s="289"/>
      <c r="R1053" s="289"/>
      <c r="S1053" s="289"/>
      <c r="T1053" s="290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T1053" s="291" t="s">
        <v>179</v>
      </c>
      <c r="AU1053" s="291" t="s">
        <v>95</v>
      </c>
      <c r="AV1053" s="15" t="s">
        <v>177</v>
      </c>
      <c r="AW1053" s="15" t="s">
        <v>35</v>
      </c>
      <c r="AX1053" s="15" t="s">
        <v>89</v>
      </c>
      <c r="AY1053" s="291" t="s">
        <v>169</v>
      </c>
    </row>
    <row r="1054" spans="1:65" s="2" customFormat="1" ht="33" customHeight="1">
      <c r="A1054" s="39"/>
      <c r="B1054" s="40"/>
      <c r="C1054" s="307" t="s">
        <v>1219</v>
      </c>
      <c r="D1054" s="307" t="s">
        <v>659</v>
      </c>
      <c r="E1054" s="308" t="s">
        <v>1220</v>
      </c>
      <c r="F1054" s="309" t="s">
        <v>1221</v>
      </c>
      <c r="G1054" s="310" t="s">
        <v>337</v>
      </c>
      <c r="H1054" s="311">
        <v>374.99</v>
      </c>
      <c r="I1054" s="312"/>
      <c r="J1054" s="313">
        <f>ROUND(I1054*H1054,2)</f>
        <v>0</v>
      </c>
      <c r="K1054" s="309" t="s">
        <v>176</v>
      </c>
      <c r="L1054" s="314"/>
      <c r="M1054" s="315" t="s">
        <v>1</v>
      </c>
      <c r="N1054" s="316" t="s">
        <v>48</v>
      </c>
      <c r="O1054" s="92"/>
      <c r="P1054" s="255">
        <f>O1054*H1054</f>
        <v>0</v>
      </c>
      <c r="Q1054" s="255">
        <v>0.00014</v>
      </c>
      <c r="R1054" s="255">
        <f>Q1054*H1054</f>
        <v>0.0524986</v>
      </c>
      <c r="S1054" s="255">
        <v>0</v>
      </c>
      <c r="T1054" s="256">
        <f>S1054*H1054</f>
        <v>0</v>
      </c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R1054" s="257" t="s">
        <v>467</v>
      </c>
      <c r="AT1054" s="257" t="s">
        <v>659</v>
      </c>
      <c r="AU1054" s="257" t="s">
        <v>95</v>
      </c>
      <c r="AY1054" s="18" t="s">
        <v>169</v>
      </c>
      <c r="BE1054" s="258">
        <f>IF(N1054="základní",J1054,0)</f>
        <v>0</v>
      </c>
      <c r="BF1054" s="258">
        <f>IF(N1054="snížená",J1054,0)</f>
        <v>0</v>
      </c>
      <c r="BG1054" s="258">
        <f>IF(N1054="zákl. přenesená",J1054,0)</f>
        <v>0</v>
      </c>
      <c r="BH1054" s="258">
        <f>IF(N1054="sníž. přenesená",J1054,0)</f>
        <v>0</v>
      </c>
      <c r="BI1054" s="258">
        <f>IF(N1054="nulová",J1054,0)</f>
        <v>0</v>
      </c>
      <c r="BJ1054" s="18" t="s">
        <v>95</v>
      </c>
      <c r="BK1054" s="258">
        <f>ROUND(I1054*H1054,2)</f>
        <v>0</v>
      </c>
      <c r="BL1054" s="18" t="s">
        <v>359</v>
      </c>
      <c r="BM1054" s="257" t="s">
        <v>1222</v>
      </c>
    </row>
    <row r="1055" spans="1:51" s="14" customFormat="1" ht="12">
      <c r="A1055" s="14"/>
      <c r="B1055" s="270"/>
      <c r="C1055" s="271"/>
      <c r="D1055" s="261" t="s">
        <v>179</v>
      </c>
      <c r="E1055" s="271"/>
      <c r="F1055" s="273" t="s">
        <v>1223</v>
      </c>
      <c r="G1055" s="271"/>
      <c r="H1055" s="274">
        <v>374.99</v>
      </c>
      <c r="I1055" s="275"/>
      <c r="J1055" s="271"/>
      <c r="K1055" s="271"/>
      <c r="L1055" s="276"/>
      <c r="M1055" s="277"/>
      <c r="N1055" s="278"/>
      <c r="O1055" s="278"/>
      <c r="P1055" s="278"/>
      <c r="Q1055" s="278"/>
      <c r="R1055" s="278"/>
      <c r="S1055" s="278"/>
      <c r="T1055" s="279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80" t="s">
        <v>179</v>
      </c>
      <c r="AU1055" s="280" t="s">
        <v>95</v>
      </c>
      <c r="AV1055" s="14" t="s">
        <v>95</v>
      </c>
      <c r="AW1055" s="14" t="s">
        <v>4</v>
      </c>
      <c r="AX1055" s="14" t="s">
        <v>89</v>
      </c>
      <c r="AY1055" s="280" t="s">
        <v>169</v>
      </c>
    </row>
    <row r="1056" spans="1:65" s="2" customFormat="1" ht="21.75" customHeight="1">
      <c r="A1056" s="39"/>
      <c r="B1056" s="40"/>
      <c r="C1056" s="246" t="s">
        <v>1224</v>
      </c>
      <c r="D1056" s="246" t="s">
        <v>172</v>
      </c>
      <c r="E1056" s="247" t="s">
        <v>1225</v>
      </c>
      <c r="F1056" s="248" t="s">
        <v>1226</v>
      </c>
      <c r="G1056" s="249" t="s">
        <v>175</v>
      </c>
      <c r="H1056" s="250">
        <v>417.2</v>
      </c>
      <c r="I1056" s="251"/>
      <c r="J1056" s="252">
        <f>ROUND(I1056*H1056,2)</f>
        <v>0</v>
      </c>
      <c r="K1056" s="248" t="s">
        <v>176</v>
      </c>
      <c r="L1056" s="45"/>
      <c r="M1056" s="253" t="s">
        <v>1</v>
      </c>
      <c r="N1056" s="254" t="s">
        <v>48</v>
      </c>
      <c r="O1056" s="92"/>
      <c r="P1056" s="255">
        <f>O1056*H1056</f>
        <v>0</v>
      </c>
      <c r="Q1056" s="255">
        <v>0</v>
      </c>
      <c r="R1056" s="255">
        <f>Q1056*H1056</f>
        <v>0</v>
      </c>
      <c r="S1056" s="255">
        <v>0</v>
      </c>
      <c r="T1056" s="256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57" t="s">
        <v>359</v>
      </c>
      <c r="AT1056" s="257" t="s">
        <v>172</v>
      </c>
      <c r="AU1056" s="257" t="s">
        <v>95</v>
      </c>
      <c r="AY1056" s="18" t="s">
        <v>169</v>
      </c>
      <c r="BE1056" s="258">
        <f>IF(N1056="základní",J1056,0)</f>
        <v>0</v>
      </c>
      <c r="BF1056" s="258">
        <f>IF(N1056="snížená",J1056,0)</f>
        <v>0</v>
      </c>
      <c r="BG1056" s="258">
        <f>IF(N1056="zákl. přenesená",J1056,0)</f>
        <v>0</v>
      </c>
      <c r="BH1056" s="258">
        <f>IF(N1056="sníž. přenesená",J1056,0)</f>
        <v>0</v>
      </c>
      <c r="BI1056" s="258">
        <f>IF(N1056="nulová",J1056,0)</f>
        <v>0</v>
      </c>
      <c r="BJ1056" s="18" t="s">
        <v>95</v>
      </c>
      <c r="BK1056" s="258">
        <f>ROUND(I1056*H1056,2)</f>
        <v>0</v>
      </c>
      <c r="BL1056" s="18" t="s">
        <v>359</v>
      </c>
      <c r="BM1056" s="257" t="s">
        <v>1227</v>
      </c>
    </row>
    <row r="1057" spans="1:51" s="13" customFormat="1" ht="12">
      <c r="A1057" s="13"/>
      <c r="B1057" s="259"/>
      <c r="C1057" s="260"/>
      <c r="D1057" s="261" t="s">
        <v>179</v>
      </c>
      <c r="E1057" s="262" t="s">
        <v>1</v>
      </c>
      <c r="F1057" s="263" t="s">
        <v>180</v>
      </c>
      <c r="G1057" s="260"/>
      <c r="H1057" s="262" t="s">
        <v>1</v>
      </c>
      <c r="I1057" s="264"/>
      <c r="J1057" s="260"/>
      <c r="K1057" s="260"/>
      <c r="L1057" s="265"/>
      <c r="M1057" s="266"/>
      <c r="N1057" s="267"/>
      <c r="O1057" s="267"/>
      <c r="P1057" s="267"/>
      <c r="Q1057" s="267"/>
      <c r="R1057" s="267"/>
      <c r="S1057" s="267"/>
      <c r="T1057" s="268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9" t="s">
        <v>179</v>
      </c>
      <c r="AU1057" s="269" t="s">
        <v>95</v>
      </c>
      <c r="AV1057" s="13" t="s">
        <v>89</v>
      </c>
      <c r="AW1057" s="13" t="s">
        <v>35</v>
      </c>
      <c r="AX1057" s="13" t="s">
        <v>82</v>
      </c>
      <c r="AY1057" s="269" t="s">
        <v>169</v>
      </c>
    </row>
    <row r="1058" spans="1:51" s="13" customFormat="1" ht="12">
      <c r="A1058" s="13"/>
      <c r="B1058" s="259"/>
      <c r="C1058" s="260"/>
      <c r="D1058" s="261" t="s">
        <v>179</v>
      </c>
      <c r="E1058" s="262" t="s">
        <v>1</v>
      </c>
      <c r="F1058" s="263" t="s">
        <v>1006</v>
      </c>
      <c r="G1058" s="260"/>
      <c r="H1058" s="262" t="s">
        <v>1</v>
      </c>
      <c r="I1058" s="264"/>
      <c r="J1058" s="260"/>
      <c r="K1058" s="260"/>
      <c r="L1058" s="265"/>
      <c r="M1058" s="266"/>
      <c r="N1058" s="267"/>
      <c r="O1058" s="267"/>
      <c r="P1058" s="267"/>
      <c r="Q1058" s="267"/>
      <c r="R1058" s="267"/>
      <c r="S1058" s="267"/>
      <c r="T1058" s="268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69" t="s">
        <v>179</v>
      </c>
      <c r="AU1058" s="269" t="s">
        <v>95</v>
      </c>
      <c r="AV1058" s="13" t="s">
        <v>89</v>
      </c>
      <c r="AW1058" s="13" t="s">
        <v>35</v>
      </c>
      <c r="AX1058" s="13" t="s">
        <v>82</v>
      </c>
      <c r="AY1058" s="269" t="s">
        <v>169</v>
      </c>
    </row>
    <row r="1059" spans="1:51" s="13" customFormat="1" ht="12">
      <c r="A1059" s="13"/>
      <c r="B1059" s="259"/>
      <c r="C1059" s="260"/>
      <c r="D1059" s="261" t="s">
        <v>179</v>
      </c>
      <c r="E1059" s="262" t="s">
        <v>1</v>
      </c>
      <c r="F1059" s="263" t="s">
        <v>618</v>
      </c>
      <c r="G1059" s="260"/>
      <c r="H1059" s="262" t="s">
        <v>1</v>
      </c>
      <c r="I1059" s="264"/>
      <c r="J1059" s="260"/>
      <c r="K1059" s="260"/>
      <c r="L1059" s="265"/>
      <c r="M1059" s="266"/>
      <c r="N1059" s="267"/>
      <c r="O1059" s="267"/>
      <c r="P1059" s="267"/>
      <c r="Q1059" s="267"/>
      <c r="R1059" s="267"/>
      <c r="S1059" s="267"/>
      <c r="T1059" s="268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69" t="s">
        <v>179</v>
      </c>
      <c r="AU1059" s="269" t="s">
        <v>95</v>
      </c>
      <c r="AV1059" s="13" t="s">
        <v>89</v>
      </c>
      <c r="AW1059" s="13" t="s">
        <v>35</v>
      </c>
      <c r="AX1059" s="13" t="s">
        <v>82</v>
      </c>
      <c r="AY1059" s="269" t="s">
        <v>169</v>
      </c>
    </row>
    <row r="1060" spans="1:51" s="14" customFormat="1" ht="12">
      <c r="A1060" s="14"/>
      <c r="B1060" s="270"/>
      <c r="C1060" s="271"/>
      <c r="D1060" s="261" t="s">
        <v>179</v>
      </c>
      <c r="E1060" s="272" t="s">
        <v>1</v>
      </c>
      <c r="F1060" s="273" t="s">
        <v>1007</v>
      </c>
      <c r="G1060" s="271"/>
      <c r="H1060" s="274">
        <v>417.2</v>
      </c>
      <c r="I1060" s="275"/>
      <c r="J1060" s="271"/>
      <c r="K1060" s="271"/>
      <c r="L1060" s="276"/>
      <c r="M1060" s="277"/>
      <c r="N1060" s="278"/>
      <c r="O1060" s="278"/>
      <c r="P1060" s="278"/>
      <c r="Q1060" s="278"/>
      <c r="R1060" s="278"/>
      <c r="S1060" s="278"/>
      <c r="T1060" s="279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80" t="s">
        <v>179</v>
      </c>
      <c r="AU1060" s="280" t="s">
        <v>95</v>
      </c>
      <c r="AV1060" s="14" t="s">
        <v>95</v>
      </c>
      <c r="AW1060" s="14" t="s">
        <v>35</v>
      </c>
      <c r="AX1060" s="14" t="s">
        <v>82</v>
      </c>
      <c r="AY1060" s="280" t="s">
        <v>169</v>
      </c>
    </row>
    <row r="1061" spans="1:51" s="15" customFormat="1" ht="12">
      <c r="A1061" s="15"/>
      <c r="B1061" s="281"/>
      <c r="C1061" s="282"/>
      <c r="D1061" s="261" t="s">
        <v>179</v>
      </c>
      <c r="E1061" s="283" t="s">
        <v>1</v>
      </c>
      <c r="F1061" s="284" t="s">
        <v>183</v>
      </c>
      <c r="G1061" s="282"/>
      <c r="H1061" s="285">
        <v>417.2</v>
      </c>
      <c r="I1061" s="286"/>
      <c r="J1061" s="282"/>
      <c r="K1061" s="282"/>
      <c r="L1061" s="287"/>
      <c r="M1061" s="288"/>
      <c r="N1061" s="289"/>
      <c r="O1061" s="289"/>
      <c r="P1061" s="289"/>
      <c r="Q1061" s="289"/>
      <c r="R1061" s="289"/>
      <c r="S1061" s="289"/>
      <c r="T1061" s="290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91" t="s">
        <v>179</v>
      </c>
      <c r="AU1061" s="291" t="s">
        <v>95</v>
      </c>
      <c r="AV1061" s="15" t="s">
        <v>177</v>
      </c>
      <c r="AW1061" s="15" t="s">
        <v>35</v>
      </c>
      <c r="AX1061" s="15" t="s">
        <v>89</v>
      </c>
      <c r="AY1061" s="291" t="s">
        <v>169</v>
      </c>
    </row>
    <row r="1062" spans="1:65" s="2" customFormat="1" ht="21.75" customHeight="1">
      <c r="A1062" s="39"/>
      <c r="B1062" s="40"/>
      <c r="C1062" s="307" t="s">
        <v>1228</v>
      </c>
      <c r="D1062" s="307" t="s">
        <v>659</v>
      </c>
      <c r="E1062" s="308" t="s">
        <v>1229</v>
      </c>
      <c r="F1062" s="309" t="s">
        <v>1230</v>
      </c>
      <c r="G1062" s="310" t="s">
        <v>175</v>
      </c>
      <c r="H1062" s="311">
        <v>458.92</v>
      </c>
      <c r="I1062" s="312"/>
      <c r="J1062" s="313">
        <f>ROUND(I1062*H1062,2)</f>
        <v>0</v>
      </c>
      <c r="K1062" s="309" t="s">
        <v>176</v>
      </c>
      <c r="L1062" s="314"/>
      <c r="M1062" s="315" t="s">
        <v>1</v>
      </c>
      <c r="N1062" s="316" t="s">
        <v>48</v>
      </c>
      <c r="O1062" s="92"/>
      <c r="P1062" s="255">
        <f>O1062*H1062</f>
        <v>0</v>
      </c>
      <c r="Q1062" s="255">
        <v>1E-05</v>
      </c>
      <c r="R1062" s="255">
        <f>Q1062*H1062</f>
        <v>0.004589200000000001</v>
      </c>
      <c r="S1062" s="255">
        <v>0</v>
      </c>
      <c r="T1062" s="256">
        <f>S1062*H1062</f>
        <v>0</v>
      </c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R1062" s="257" t="s">
        <v>467</v>
      </c>
      <c r="AT1062" s="257" t="s">
        <v>659</v>
      </c>
      <c r="AU1062" s="257" t="s">
        <v>95</v>
      </c>
      <c r="AY1062" s="18" t="s">
        <v>169</v>
      </c>
      <c r="BE1062" s="258">
        <f>IF(N1062="základní",J1062,0)</f>
        <v>0</v>
      </c>
      <c r="BF1062" s="258">
        <f>IF(N1062="snížená",J1062,0)</f>
        <v>0</v>
      </c>
      <c r="BG1062" s="258">
        <f>IF(N1062="zákl. přenesená",J1062,0)</f>
        <v>0</v>
      </c>
      <c r="BH1062" s="258">
        <f>IF(N1062="sníž. přenesená",J1062,0)</f>
        <v>0</v>
      </c>
      <c r="BI1062" s="258">
        <f>IF(N1062="nulová",J1062,0)</f>
        <v>0</v>
      </c>
      <c r="BJ1062" s="18" t="s">
        <v>95</v>
      </c>
      <c r="BK1062" s="258">
        <f>ROUND(I1062*H1062,2)</f>
        <v>0</v>
      </c>
      <c r="BL1062" s="18" t="s">
        <v>359</v>
      </c>
      <c r="BM1062" s="257" t="s">
        <v>1231</v>
      </c>
    </row>
    <row r="1063" spans="1:51" s="14" customFormat="1" ht="12">
      <c r="A1063" s="14"/>
      <c r="B1063" s="270"/>
      <c r="C1063" s="271"/>
      <c r="D1063" s="261" t="s">
        <v>179</v>
      </c>
      <c r="E1063" s="271"/>
      <c r="F1063" s="273" t="s">
        <v>1232</v>
      </c>
      <c r="G1063" s="271"/>
      <c r="H1063" s="274">
        <v>458.92</v>
      </c>
      <c r="I1063" s="275"/>
      <c r="J1063" s="271"/>
      <c r="K1063" s="271"/>
      <c r="L1063" s="276"/>
      <c r="M1063" s="277"/>
      <c r="N1063" s="278"/>
      <c r="O1063" s="278"/>
      <c r="P1063" s="278"/>
      <c r="Q1063" s="278"/>
      <c r="R1063" s="278"/>
      <c r="S1063" s="278"/>
      <c r="T1063" s="279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80" t="s">
        <v>179</v>
      </c>
      <c r="AU1063" s="280" t="s">
        <v>95</v>
      </c>
      <c r="AV1063" s="14" t="s">
        <v>95</v>
      </c>
      <c r="AW1063" s="14" t="s">
        <v>4</v>
      </c>
      <c r="AX1063" s="14" t="s">
        <v>89</v>
      </c>
      <c r="AY1063" s="280" t="s">
        <v>169</v>
      </c>
    </row>
    <row r="1064" spans="1:65" s="2" customFormat="1" ht="21.75" customHeight="1">
      <c r="A1064" s="39"/>
      <c r="B1064" s="40"/>
      <c r="C1064" s="246" t="s">
        <v>1233</v>
      </c>
      <c r="D1064" s="246" t="s">
        <v>172</v>
      </c>
      <c r="E1064" s="247" t="s">
        <v>1234</v>
      </c>
      <c r="F1064" s="248" t="s">
        <v>1235</v>
      </c>
      <c r="G1064" s="249" t="s">
        <v>337</v>
      </c>
      <c r="H1064" s="250">
        <v>340.9</v>
      </c>
      <c r="I1064" s="251"/>
      <c r="J1064" s="252">
        <f>ROUND(I1064*H1064,2)</f>
        <v>0</v>
      </c>
      <c r="K1064" s="248" t="s">
        <v>176</v>
      </c>
      <c r="L1064" s="45"/>
      <c r="M1064" s="253" t="s">
        <v>1</v>
      </c>
      <c r="N1064" s="254" t="s">
        <v>48</v>
      </c>
      <c r="O1064" s="92"/>
      <c r="P1064" s="255">
        <f>O1064*H1064</f>
        <v>0</v>
      </c>
      <c r="Q1064" s="255">
        <v>0.0445</v>
      </c>
      <c r="R1064" s="255">
        <f>Q1064*H1064</f>
        <v>15.170049999999998</v>
      </c>
      <c r="S1064" s="255">
        <v>0</v>
      </c>
      <c r="T1064" s="256">
        <f>S1064*H1064</f>
        <v>0</v>
      </c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R1064" s="257" t="s">
        <v>359</v>
      </c>
      <c r="AT1064" s="257" t="s">
        <v>172</v>
      </c>
      <c r="AU1064" s="257" t="s">
        <v>95</v>
      </c>
      <c r="AY1064" s="18" t="s">
        <v>169</v>
      </c>
      <c r="BE1064" s="258">
        <f>IF(N1064="základní",J1064,0)</f>
        <v>0</v>
      </c>
      <c r="BF1064" s="258">
        <f>IF(N1064="snížená",J1064,0)</f>
        <v>0</v>
      </c>
      <c r="BG1064" s="258">
        <f>IF(N1064="zákl. přenesená",J1064,0)</f>
        <v>0</v>
      </c>
      <c r="BH1064" s="258">
        <f>IF(N1064="sníž. přenesená",J1064,0)</f>
        <v>0</v>
      </c>
      <c r="BI1064" s="258">
        <f>IF(N1064="nulová",J1064,0)</f>
        <v>0</v>
      </c>
      <c r="BJ1064" s="18" t="s">
        <v>95</v>
      </c>
      <c r="BK1064" s="258">
        <f>ROUND(I1064*H1064,2)</f>
        <v>0</v>
      </c>
      <c r="BL1064" s="18" t="s">
        <v>359</v>
      </c>
      <c r="BM1064" s="257" t="s">
        <v>1236</v>
      </c>
    </row>
    <row r="1065" spans="1:51" s="13" customFormat="1" ht="12">
      <c r="A1065" s="13"/>
      <c r="B1065" s="259"/>
      <c r="C1065" s="260"/>
      <c r="D1065" s="261" t="s">
        <v>179</v>
      </c>
      <c r="E1065" s="262" t="s">
        <v>1</v>
      </c>
      <c r="F1065" s="263" t="s">
        <v>180</v>
      </c>
      <c r="G1065" s="260"/>
      <c r="H1065" s="262" t="s">
        <v>1</v>
      </c>
      <c r="I1065" s="264"/>
      <c r="J1065" s="260"/>
      <c r="K1065" s="260"/>
      <c r="L1065" s="265"/>
      <c r="M1065" s="266"/>
      <c r="N1065" s="267"/>
      <c r="O1065" s="267"/>
      <c r="P1065" s="267"/>
      <c r="Q1065" s="267"/>
      <c r="R1065" s="267"/>
      <c r="S1065" s="267"/>
      <c r="T1065" s="268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9" t="s">
        <v>179</v>
      </c>
      <c r="AU1065" s="269" t="s">
        <v>95</v>
      </c>
      <c r="AV1065" s="13" t="s">
        <v>89</v>
      </c>
      <c r="AW1065" s="13" t="s">
        <v>35</v>
      </c>
      <c r="AX1065" s="13" t="s">
        <v>82</v>
      </c>
      <c r="AY1065" s="269" t="s">
        <v>169</v>
      </c>
    </row>
    <row r="1066" spans="1:51" s="13" customFormat="1" ht="12">
      <c r="A1066" s="13"/>
      <c r="B1066" s="259"/>
      <c r="C1066" s="260"/>
      <c r="D1066" s="261" t="s">
        <v>179</v>
      </c>
      <c r="E1066" s="262" t="s">
        <v>1</v>
      </c>
      <c r="F1066" s="263" t="s">
        <v>1237</v>
      </c>
      <c r="G1066" s="260"/>
      <c r="H1066" s="262" t="s">
        <v>1</v>
      </c>
      <c r="I1066" s="264"/>
      <c r="J1066" s="260"/>
      <c r="K1066" s="260"/>
      <c r="L1066" s="265"/>
      <c r="M1066" s="266"/>
      <c r="N1066" s="267"/>
      <c r="O1066" s="267"/>
      <c r="P1066" s="267"/>
      <c r="Q1066" s="267"/>
      <c r="R1066" s="267"/>
      <c r="S1066" s="267"/>
      <c r="T1066" s="268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69" t="s">
        <v>179</v>
      </c>
      <c r="AU1066" s="269" t="s">
        <v>95</v>
      </c>
      <c r="AV1066" s="13" t="s">
        <v>89</v>
      </c>
      <c r="AW1066" s="13" t="s">
        <v>35</v>
      </c>
      <c r="AX1066" s="13" t="s">
        <v>82</v>
      </c>
      <c r="AY1066" s="269" t="s">
        <v>169</v>
      </c>
    </row>
    <row r="1067" spans="1:51" s="13" customFormat="1" ht="12">
      <c r="A1067" s="13"/>
      <c r="B1067" s="259"/>
      <c r="C1067" s="260"/>
      <c r="D1067" s="261" t="s">
        <v>179</v>
      </c>
      <c r="E1067" s="262" t="s">
        <v>1</v>
      </c>
      <c r="F1067" s="263" t="s">
        <v>618</v>
      </c>
      <c r="G1067" s="260"/>
      <c r="H1067" s="262" t="s">
        <v>1</v>
      </c>
      <c r="I1067" s="264"/>
      <c r="J1067" s="260"/>
      <c r="K1067" s="260"/>
      <c r="L1067" s="265"/>
      <c r="M1067" s="266"/>
      <c r="N1067" s="267"/>
      <c r="O1067" s="267"/>
      <c r="P1067" s="267"/>
      <c r="Q1067" s="267"/>
      <c r="R1067" s="267"/>
      <c r="S1067" s="267"/>
      <c r="T1067" s="268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69" t="s">
        <v>179</v>
      </c>
      <c r="AU1067" s="269" t="s">
        <v>95</v>
      </c>
      <c r="AV1067" s="13" t="s">
        <v>89</v>
      </c>
      <c r="AW1067" s="13" t="s">
        <v>35</v>
      </c>
      <c r="AX1067" s="13" t="s">
        <v>82</v>
      </c>
      <c r="AY1067" s="269" t="s">
        <v>169</v>
      </c>
    </row>
    <row r="1068" spans="1:51" s="14" customFormat="1" ht="12">
      <c r="A1068" s="14"/>
      <c r="B1068" s="270"/>
      <c r="C1068" s="271"/>
      <c r="D1068" s="261" t="s">
        <v>179</v>
      </c>
      <c r="E1068" s="272" t="s">
        <v>1</v>
      </c>
      <c r="F1068" s="273" t="s">
        <v>1001</v>
      </c>
      <c r="G1068" s="271"/>
      <c r="H1068" s="274">
        <v>372.5</v>
      </c>
      <c r="I1068" s="275"/>
      <c r="J1068" s="271"/>
      <c r="K1068" s="271"/>
      <c r="L1068" s="276"/>
      <c r="M1068" s="277"/>
      <c r="N1068" s="278"/>
      <c r="O1068" s="278"/>
      <c r="P1068" s="278"/>
      <c r="Q1068" s="278"/>
      <c r="R1068" s="278"/>
      <c r="S1068" s="278"/>
      <c r="T1068" s="279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80" t="s">
        <v>179</v>
      </c>
      <c r="AU1068" s="280" t="s">
        <v>95</v>
      </c>
      <c r="AV1068" s="14" t="s">
        <v>95</v>
      </c>
      <c r="AW1068" s="14" t="s">
        <v>35</v>
      </c>
      <c r="AX1068" s="14" t="s">
        <v>82</v>
      </c>
      <c r="AY1068" s="280" t="s">
        <v>169</v>
      </c>
    </row>
    <row r="1069" spans="1:51" s="14" customFormat="1" ht="12">
      <c r="A1069" s="14"/>
      <c r="B1069" s="270"/>
      <c r="C1069" s="271"/>
      <c r="D1069" s="261" t="s">
        <v>179</v>
      </c>
      <c r="E1069" s="272" t="s">
        <v>1</v>
      </c>
      <c r="F1069" s="273" t="s">
        <v>619</v>
      </c>
      <c r="G1069" s="271"/>
      <c r="H1069" s="274">
        <v>-31.6</v>
      </c>
      <c r="I1069" s="275"/>
      <c r="J1069" s="271"/>
      <c r="K1069" s="271"/>
      <c r="L1069" s="276"/>
      <c r="M1069" s="277"/>
      <c r="N1069" s="278"/>
      <c r="O1069" s="278"/>
      <c r="P1069" s="278"/>
      <c r="Q1069" s="278"/>
      <c r="R1069" s="278"/>
      <c r="S1069" s="278"/>
      <c r="T1069" s="279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80" t="s">
        <v>179</v>
      </c>
      <c r="AU1069" s="280" t="s">
        <v>95</v>
      </c>
      <c r="AV1069" s="14" t="s">
        <v>95</v>
      </c>
      <c r="AW1069" s="14" t="s">
        <v>35</v>
      </c>
      <c r="AX1069" s="14" t="s">
        <v>82</v>
      </c>
      <c r="AY1069" s="280" t="s">
        <v>169</v>
      </c>
    </row>
    <row r="1070" spans="1:51" s="15" customFormat="1" ht="12">
      <c r="A1070" s="15"/>
      <c r="B1070" s="281"/>
      <c r="C1070" s="282"/>
      <c r="D1070" s="261" t="s">
        <v>179</v>
      </c>
      <c r="E1070" s="283" t="s">
        <v>1</v>
      </c>
      <c r="F1070" s="284" t="s">
        <v>183</v>
      </c>
      <c r="G1070" s="282"/>
      <c r="H1070" s="285">
        <v>340.9</v>
      </c>
      <c r="I1070" s="286"/>
      <c r="J1070" s="282"/>
      <c r="K1070" s="282"/>
      <c r="L1070" s="287"/>
      <c r="M1070" s="288"/>
      <c r="N1070" s="289"/>
      <c r="O1070" s="289"/>
      <c r="P1070" s="289"/>
      <c r="Q1070" s="289"/>
      <c r="R1070" s="289"/>
      <c r="S1070" s="289"/>
      <c r="T1070" s="290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T1070" s="291" t="s">
        <v>179</v>
      </c>
      <c r="AU1070" s="291" t="s">
        <v>95</v>
      </c>
      <c r="AV1070" s="15" t="s">
        <v>177</v>
      </c>
      <c r="AW1070" s="15" t="s">
        <v>35</v>
      </c>
      <c r="AX1070" s="15" t="s">
        <v>89</v>
      </c>
      <c r="AY1070" s="291" t="s">
        <v>169</v>
      </c>
    </row>
    <row r="1071" spans="1:65" s="2" customFormat="1" ht="21.75" customHeight="1">
      <c r="A1071" s="39"/>
      <c r="B1071" s="40"/>
      <c r="C1071" s="246" t="s">
        <v>1238</v>
      </c>
      <c r="D1071" s="246" t="s">
        <v>172</v>
      </c>
      <c r="E1071" s="247" t="s">
        <v>1239</v>
      </c>
      <c r="F1071" s="248" t="s">
        <v>1240</v>
      </c>
      <c r="G1071" s="249" t="s">
        <v>175</v>
      </c>
      <c r="H1071" s="250">
        <v>62.5</v>
      </c>
      <c r="I1071" s="251"/>
      <c r="J1071" s="252">
        <f>ROUND(I1071*H1071,2)</f>
        <v>0</v>
      </c>
      <c r="K1071" s="248" t="s">
        <v>176</v>
      </c>
      <c r="L1071" s="45"/>
      <c r="M1071" s="253" t="s">
        <v>1</v>
      </c>
      <c r="N1071" s="254" t="s">
        <v>48</v>
      </c>
      <c r="O1071" s="92"/>
      <c r="P1071" s="255">
        <f>O1071*H1071</f>
        <v>0</v>
      </c>
      <c r="Q1071" s="255">
        <v>0.00011</v>
      </c>
      <c r="R1071" s="255">
        <f>Q1071*H1071</f>
        <v>0.006875</v>
      </c>
      <c r="S1071" s="255">
        <v>0</v>
      </c>
      <c r="T1071" s="256">
        <f>S1071*H1071</f>
        <v>0</v>
      </c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R1071" s="257" t="s">
        <v>359</v>
      </c>
      <c r="AT1071" s="257" t="s">
        <v>172</v>
      </c>
      <c r="AU1071" s="257" t="s">
        <v>95</v>
      </c>
      <c r="AY1071" s="18" t="s">
        <v>169</v>
      </c>
      <c r="BE1071" s="258">
        <f>IF(N1071="základní",J1071,0)</f>
        <v>0</v>
      </c>
      <c r="BF1071" s="258">
        <f>IF(N1071="snížená",J1071,0)</f>
        <v>0</v>
      </c>
      <c r="BG1071" s="258">
        <f>IF(N1071="zákl. přenesená",J1071,0)</f>
        <v>0</v>
      </c>
      <c r="BH1071" s="258">
        <f>IF(N1071="sníž. přenesená",J1071,0)</f>
        <v>0</v>
      </c>
      <c r="BI1071" s="258">
        <f>IF(N1071="nulová",J1071,0)</f>
        <v>0</v>
      </c>
      <c r="BJ1071" s="18" t="s">
        <v>95</v>
      </c>
      <c r="BK1071" s="258">
        <f>ROUND(I1071*H1071,2)</f>
        <v>0</v>
      </c>
      <c r="BL1071" s="18" t="s">
        <v>359</v>
      </c>
      <c r="BM1071" s="257" t="s">
        <v>1241</v>
      </c>
    </row>
    <row r="1072" spans="1:51" s="13" customFormat="1" ht="12">
      <c r="A1072" s="13"/>
      <c r="B1072" s="259"/>
      <c r="C1072" s="260"/>
      <c r="D1072" s="261" t="s">
        <v>179</v>
      </c>
      <c r="E1072" s="262" t="s">
        <v>1</v>
      </c>
      <c r="F1072" s="263" t="s">
        <v>180</v>
      </c>
      <c r="G1072" s="260"/>
      <c r="H1072" s="262" t="s">
        <v>1</v>
      </c>
      <c r="I1072" s="264"/>
      <c r="J1072" s="260"/>
      <c r="K1072" s="260"/>
      <c r="L1072" s="265"/>
      <c r="M1072" s="266"/>
      <c r="N1072" s="267"/>
      <c r="O1072" s="267"/>
      <c r="P1072" s="267"/>
      <c r="Q1072" s="267"/>
      <c r="R1072" s="267"/>
      <c r="S1072" s="267"/>
      <c r="T1072" s="268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9" t="s">
        <v>179</v>
      </c>
      <c r="AU1072" s="269" t="s">
        <v>95</v>
      </c>
      <c r="AV1072" s="13" t="s">
        <v>89</v>
      </c>
      <c r="AW1072" s="13" t="s">
        <v>35</v>
      </c>
      <c r="AX1072" s="13" t="s">
        <v>82</v>
      </c>
      <c r="AY1072" s="269" t="s">
        <v>169</v>
      </c>
    </row>
    <row r="1073" spans="1:51" s="13" customFormat="1" ht="12">
      <c r="A1073" s="13"/>
      <c r="B1073" s="259"/>
      <c r="C1073" s="260"/>
      <c r="D1073" s="261" t="s">
        <v>179</v>
      </c>
      <c r="E1073" s="262" t="s">
        <v>1</v>
      </c>
      <c r="F1073" s="263" t="s">
        <v>1242</v>
      </c>
      <c r="G1073" s="260"/>
      <c r="H1073" s="262" t="s">
        <v>1</v>
      </c>
      <c r="I1073" s="264"/>
      <c r="J1073" s="260"/>
      <c r="K1073" s="260"/>
      <c r="L1073" s="265"/>
      <c r="M1073" s="266"/>
      <c r="N1073" s="267"/>
      <c r="O1073" s="267"/>
      <c r="P1073" s="267"/>
      <c r="Q1073" s="267"/>
      <c r="R1073" s="267"/>
      <c r="S1073" s="267"/>
      <c r="T1073" s="268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69" t="s">
        <v>179</v>
      </c>
      <c r="AU1073" s="269" t="s">
        <v>95</v>
      </c>
      <c r="AV1073" s="13" t="s">
        <v>89</v>
      </c>
      <c r="AW1073" s="13" t="s">
        <v>35</v>
      </c>
      <c r="AX1073" s="13" t="s">
        <v>82</v>
      </c>
      <c r="AY1073" s="269" t="s">
        <v>169</v>
      </c>
    </row>
    <row r="1074" spans="1:51" s="13" customFormat="1" ht="12">
      <c r="A1074" s="13"/>
      <c r="B1074" s="259"/>
      <c r="C1074" s="260"/>
      <c r="D1074" s="261" t="s">
        <v>179</v>
      </c>
      <c r="E1074" s="262" t="s">
        <v>1</v>
      </c>
      <c r="F1074" s="263" t="s">
        <v>618</v>
      </c>
      <c r="G1074" s="260"/>
      <c r="H1074" s="262" t="s">
        <v>1</v>
      </c>
      <c r="I1074" s="264"/>
      <c r="J1074" s="260"/>
      <c r="K1074" s="260"/>
      <c r="L1074" s="265"/>
      <c r="M1074" s="266"/>
      <c r="N1074" s="267"/>
      <c r="O1074" s="267"/>
      <c r="P1074" s="267"/>
      <c r="Q1074" s="267"/>
      <c r="R1074" s="267"/>
      <c r="S1074" s="267"/>
      <c r="T1074" s="268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9" t="s">
        <v>179</v>
      </c>
      <c r="AU1074" s="269" t="s">
        <v>95</v>
      </c>
      <c r="AV1074" s="13" t="s">
        <v>89</v>
      </c>
      <c r="AW1074" s="13" t="s">
        <v>35</v>
      </c>
      <c r="AX1074" s="13" t="s">
        <v>82</v>
      </c>
      <c r="AY1074" s="269" t="s">
        <v>169</v>
      </c>
    </row>
    <row r="1075" spans="1:51" s="14" customFormat="1" ht="12">
      <c r="A1075" s="14"/>
      <c r="B1075" s="270"/>
      <c r="C1075" s="271"/>
      <c r="D1075" s="261" t="s">
        <v>179</v>
      </c>
      <c r="E1075" s="272" t="s">
        <v>1</v>
      </c>
      <c r="F1075" s="273" t="s">
        <v>1243</v>
      </c>
      <c r="G1075" s="271"/>
      <c r="H1075" s="274">
        <v>62.5</v>
      </c>
      <c r="I1075" s="275"/>
      <c r="J1075" s="271"/>
      <c r="K1075" s="271"/>
      <c r="L1075" s="276"/>
      <c r="M1075" s="277"/>
      <c r="N1075" s="278"/>
      <c r="O1075" s="278"/>
      <c r="P1075" s="278"/>
      <c r="Q1075" s="278"/>
      <c r="R1075" s="278"/>
      <c r="S1075" s="278"/>
      <c r="T1075" s="279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80" t="s">
        <v>179</v>
      </c>
      <c r="AU1075" s="280" t="s">
        <v>95</v>
      </c>
      <c r="AV1075" s="14" t="s">
        <v>95</v>
      </c>
      <c r="AW1075" s="14" t="s">
        <v>35</v>
      </c>
      <c r="AX1075" s="14" t="s">
        <v>82</v>
      </c>
      <c r="AY1075" s="280" t="s">
        <v>169</v>
      </c>
    </row>
    <row r="1076" spans="1:51" s="15" customFormat="1" ht="12">
      <c r="A1076" s="15"/>
      <c r="B1076" s="281"/>
      <c r="C1076" s="282"/>
      <c r="D1076" s="261" t="s">
        <v>179</v>
      </c>
      <c r="E1076" s="283" t="s">
        <v>1</v>
      </c>
      <c r="F1076" s="284" t="s">
        <v>183</v>
      </c>
      <c r="G1076" s="282"/>
      <c r="H1076" s="285">
        <v>62.5</v>
      </c>
      <c r="I1076" s="286"/>
      <c r="J1076" s="282"/>
      <c r="K1076" s="282"/>
      <c r="L1076" s="287"/>
      <c r="M1076" s="288"/>
      <c r="N1076" s="289"/>
      <c r="O1076" s="289"/>
      <c r="P1076" s="289"/>
      <c r="Q1076" s="289"/>
      <c r="R1076" s="289"/>
      <c r="S1076" s="289"/>
      <c r="T1076" s="290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T1076" s="291" t="s">
        <v>179</v>
      </c>
      <c r="AU1076" s="291" t="s">
        <v>95</v>
      </c>
      <c r="AV1076" s="15" t="s">
        <v>177</v>
      </c>
      <c r="AW1076" s="15" t="s">
        <v>35</v>
      </c>
      <c r="AX1076" s="15" t="s">
        <v>89</v>
      </c>
      <c r="AY1076" s="291" t="s">
        <v>169</v>
      </c>
    </row>
    <row r="1077" spans="1:65" s="2" customFormat="1" ht="33" customHeight="1">
      <c r="A1077" s="39"/>
      <c r="B1077" s="40"/>
      <c r="C1077" s="246" t="s">
        <v>1244</v>
      </c>
      <c r="D1077" s="246" t="s">
        <v>172</v>
      </c>
      <c r="E1077" s="247" t="s">
        <v>1245</v>
      </c>
      <c r="F1077" s="248" t="s">
        <v>1246</v>
      </c>
      <c r="G1077" s="249" t="s">
        <v>175</v>
      </c>
      <c r="H1077" s="250">
        <v>31.25</v>
      </c>
      <c r="I1077" s="251"/>
      <c r="J1077" s="252">
        <f>ROUND(I1077*H1077,2)</f>
        <v>0</v>
      </c>
      <c r="K1077" s="248" t="s">
        <v>176</v>
      </c>
      <c r="L1077" s="45"/>
      <c r="M1077" s="253" t="s">
        <v>1</v>
      </c>
      <c r="N1077" s="254" t="s">
        <v>48</v>
      </c>
      <c r="O1077" s="92"/>
      <c r="P1077" s="255">
        <f>O1077*H1077</f>
        <v>0</v>
      </c>
      <c r="Q1077" s="255">
        <v>0.01253</v>
      </c>
      <c r="R1077" s="255">
        <f>Q1077*H1077</f>
        <v>0.3915625</v>
      </c>
      <c r="S1077" s="255">
        <v>0</v>
      </c>
      <c r="T1077" s="256">
        <f>S1077*H1077</f>
        <v>0</v>
      </c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R1077" s="257" t="s">
        <v>359</v>
      </c>
      <c r="AT1077" s="257" t="s">
        <v>172</v>
      </c>
      <c r="AU1077" s="257" t="s">
        <v>95</v>
      </c>
      <c r="AY1077" s="18" t="s">
        <v>169</v>
      </c>
      <c r="BE1077" s="258">
        <f>IF(N1077="základní",J1077,0)</f>
        <v>0</v>
      </c>
      <c r="BF1077" s="258">
        <f>IF(N1077="snížená",J1077,0)</f>
        <v>0</v>
      </c>
      <c r="BG1077" s="258">
        <f>IF(N1077="zákl. přenesená",J1077,0)</f>
        <v>0</v>
      </c>
      <c r="BH1077" s="258">
        <f>IF(N1077="sníž. přenesená",J1077,0)</f>
        <v>0</v>
      </c>
      <c r="BI1077" s="258">
        <f>IF(N1077="nulová",J1077,0)</f>
        <v>0</v>
      </c>
      <c r="BJ1077" s="18" t="s">
        <v>95</v>
      </c>
      <c r="BK1077" s="258">
        <f>ROUND(I1077*H1077,2)</f>
        <v>0</v>
      </c>
      <c r="BL1077" s="18" t="s">
        <v>359</v>
      </c>
      <c r="BM1077" s="257" t="s">
        <v>1247</v>
      </c>
    </row>
    <row r="1078" spans="1:51" s="13" customFormat="1" ht="12">
      <c r="A1078" s="13"/>
      <c r="B1078" s="259"/>
      <c r="C1078" s="260"/>
      <c r="D1078" s="261" t="s">
        <v>179</v>
      </c>
      <c r="E1078" s="262" t="s">
        <v>1</v>
      </c>
      <c r="F1078" s="263" t="s">
        <v>180</v>
      </c>
      <c r="G1078" s="260"/>
      <c r="H1078" s="262" t="s">
        <v>1</v>
      </c>
      <c r="I1078" s="264"/>
      <c r="J1078" s="260"/>
      <c r="K1078" s="260"/>
      <c r="L1078" s="265"/>
      <c r="M1078" s="266"/>
      <c r="N1078" s="267"/>
      <c r="O1078" s="267"/>
      <c r="P1078" s="267"/>
      <c r="Q1078" s="267"/>
      <c r="R1078" s="267"/>
      <c r="S1078" s="267"/>
      <c r="T1078" s="268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9" t="s">
        <v>179</v>
      </c>
      <c r="AU1078" s="269" t="s">
        <v>95</v>
      </c>
      <c r="AV1078" s="13" t="s">
        <v>89</v>
      </c>
      <c r="AW1078" s="13" t="s">
        <v>35</v>
      </c>
      <c r="AX1078" s="13" t="s">
        <v>82</v>
      </c>
      <c r="AY1078" s="269" t="s">
        <v>169</v>
      </c>
    </row>
    <row r="1079" spans="1:51" s="13" customFormat="1" ht="12">
      <c r="A1079" s="13"/>
      <c r="B1079" s="259"/>
      <c r="C1079" s="260"/>
      <c r="D1079" s="261" t="s">
        <v>179</v>
      </c>
      <c r="E1079" s="262" t="s">
        <v>1</v>
      </c>
      <c r="F1079" s="263" t="s">
        <v>1248</v>
      </c>
      <c r="G1079" s="260"/>
      <c r="H1079" s="262" t="s">
        <v>1</v>
      </c>
      <c r="I1079" s="264"/>
      <c r="J1079" s="260"/>
      <c r="K1079" s="260"/>
      <c r="L1079" s="265"/>
      <c r="M1079" s="266"/>
      <c r="N1079" s="267"/>
      <c r="O1079" s="267"/>
      <c r="P1079" s="267"/>
      <c r="Q1079" s="267"/>
      <c r="R1079" s="267"/>
      <c r="S1079" s="267"/>
      <c r="T1079" s="268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69" t="s">
        <v>179</v>
      </c>
      <c r="AU1079" s="269" t="s">
        <v>95</v>
      </c>
      <c r="AV1079" s="13" t="s">
        <v>89</v>
      </c>
      <c r="AW1079" s="13" t="s">
        <v>35</v>
      </c>
      <c r="AX1079" s="13" t="s">
        <v>82</v>
      </c>
      <c r="AY1079" s="269" t="s">
        <v>169</v>
      </c>
    </row>
    <row r="1080" spans="1:51" s="13" customFormat="1" ht="12">
      <c r="A1080" s="13"/>
      <c r="B1080" s="259"/>
      <c r="C1080" s="260"/>
      <c r="D1080" s="261" t="s">
        <v>179</v>
      </c>
      <c r="E1080" s="262" t="s">
        <v>1</v>
      </c>
      <c r="F1080" s="263" t="s">
        <v>618</v>
      </c>
      <c r="G1080" s="260"/>
      <c r="H1080" s="262" t="s">
        <v>1</v>
      </c>
      <c r="I1080" s="264"/>
      <c r="J1080" s="260"/>
      <c r="K1080" s="260"/>
      <c r="L1080" s="265"/>
      <c r="M1080" s="266"/>
      <c r="N1080" s="267"/>
      <c r="O1080" s="267"/>
      <c r="P1080" s="267"/>
      <c r="Q1080" s="267"/>
      <c r="R1080" s="267"/>
      <c r="S1080" s="267"/>
      <c r="T1080" s="268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69" t="s">
        <v>179</v>
      </c>
      <c r="AU1080" s="269" t="s">
        <v>95</v>
      </c>
      <c r="AV1080" s="13" t="s">
        <v>89</v>
      </c>
      <c r="AW1080" s="13" t="s">
        <v>35</v>
      </c>
      <c r="AX1080" s="13" t="s">
        <v>82</v>
      </c>
      <c r="AY1080" s="269" t="s">
        <v>169</v>
      </c>
    </row>
    <row r="1081" spans="1:51" s="14" customFormat="1" ht="12">
      <c r="A1081" s="14"/>
      <c r="B1081" s="270"/>
      <c r="C1081" s="271"/>
      <c r="D1081" s="261" t="s">
        <v>179</v>
      </c>
      <c r="E1081" s="272" t="s">
        <v>1</v>
      </c>
      <c r="F1081" s="273" t="s">
        <v>1249</v>
      </c>
      <c r="G1081" s="271"/>
      <c r="H1081" s="274">
        <v>31.25</v>
      </c>
      <c r="I1081" s="275"/>
      <c r="J1081" s="271"/>
      <c r="K1081" s="271"/>
      <c r="L1081" s="276"/>
      <c r="M1081" s="277"/>
      <c r="N1081" s="278"/>
      <c r="O1081" s="278"/>
      <c r="P1081" s="278"/>
      <c r="Q1081" s="278"/>
      <c r="R1081" s="278"/>
      <c r="S1081" s="278"/>
      <c r="T1081" s="279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80" t="s">
        <v>179</v>
      </c>
      <c r="AU1081" s="280" t="s">
        <v>95</v>
      </c>
      <c r="AV1081" s="14" t="s">
        <v>95</v>
      </c>
      <c r="AW1081" s="14" t="s">
        <v>35</v>
      </c>
      <c r="AX1081" s="14" t="s">
        <v>82</v>
      </c>
      <c r="AY1081" s="280" t="s">
        <v>169</v>
      </c>
    </row>
    <row r="1082" spans="1:51" s="15" customFormat="1" ht="12">
      <c r="A1082" s="15"/>
      <c r="B1082" s="281"/>
      <c r="C1082" s="282"/>
      <c r="D1082" s="261" t="s">
        <v>179</v>
      </c>
      <c r="E1082" s="283" t="s">
        <v>1</v>
      </c>
      <c r="F1082" s="284" t="s">
        <v>183</v>
      </c>
      <c r="G1082" s="282"/>
      <c r="H1082" s="285">
        <v>31.25</v>
      </c>
      <c r="I1082" s="286"/>
      <c r="J1082" s="282"/>
      <c r="K1082" s="282"/>
      <c r="L1082" s="287"/>
      <c r="M1082" s="288"/>
      <c r="N1082" s="289"/>
      <c r="O1082" s="289"/>
      <c r="P1082" s="289"/>
      <c r="Q1082" s="289"/>
      <c r="R1082" s="289"/>
      <c r="S1082" s="289"/>
      <c r="T1082" s="290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91" t="s">
        <v>179</v>
      </c>
      <c r="AU1082" s="291" t="s">
        <v>95</v>
      </c>
      <c r="AV1082" s="15" t="s">
        <v>177</v>
      </c>
      <c r="AW1082" s="15" t="s">
        <v>35</v>
      </c>
      <c r="AX1082" s="15" t="s">
        <v>89</v>
      </c>
      <c r="AY1082" s="291" t="s">
        <v>169</v>
      </c>
    </row>
    <row r="1083" spans="1:65" s="2" customFormat="1" ht="33" customHeight="1">
      <c r="A1083" s="39"/>
      <c r="B1083" s="40"/>
      <c r="C1083" s="246" t="s">
        <v>1250</v>
      </c>
      <c r="D1083" s="246" t="s">
        <v>172</v>
      </c>
      <c r="E1083" s="247" t="s">
        <v>1251</v>
      </c>
      <c r="F1083" s="248" t="s">
        <v>1252</v>
      </c>
      <c r="G1083" s="249" t="s">
        <v>175</v>
      </c>
      <c r="H1083" s="250">
        <v>23.84</v>
      </c>
      <c r="I1083" s="251"/>
      <c r="J1083" s="252">
        <f>ROUND(I1083*H1083,2)</f>
        <v>0</v>
      </c>
      <c r="K1083" s="248" t="s">
        <v>176</v>
      </c>
      <c r="L1083" s="45"/>
      <c r="M1083" s="253" t="s">
        <v>1</v>
      </c>
      <c r="N1083" s="254" t="s">
        <v>48</v>
      </c>
      <c r="O1083" s="92"/>
      <c r="P1083" s="255">
        <f>O1083*H1083</f>
        <v>0</v>
      </c>
      <c r="Q1083" s="255">
        <v>0.01462</v>
      </c>
      <c r="R1083" s="255">
        <f>Q1083*H1083</f>
        <v>0.3485408</v>
      </c>
      <c r="S1083" s="255">
        <v>0</v>
      </c>
      <c r="T1083" s="256">
        <f>S1083*H1083</f>
        <v>0</v>
      </c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R1083" s="257" t="s">
        <v>359</v>
      </c>
      <c r="AT1083" s="257" t="s">
        <v>172</v>
      </c>
      <c r="AU1083" s="257" t="s">
        <v>95</v>
      </c>
      <c r="AY1083" s="18" t="s">
        <v>169</v>
      </c>
      <c r="BE1083" s="258">
        <f>IF(N1083="základní",J1083,0)</f>
        <v>0</v>
      </c>
      <c r="BF1083" s="258">
        <f>IF(N1083="snížená",J1083,0)</f>
        <v>0</v>
      </c>
      <c r="BG1083" s="258">
        <f>IF(N1083="zákl. přenesená",J1083,0)</f>
        <v>0</v>
      </c>
      <c r="BH1083" s="258">
        <f>IF(N1083="sníž. přenesená",J1083,0)</f>
        <v>0</v>
      </c>
      <c r="BI1083" s="258">
        <f>IF(N1083="nulová",J1083,0)</f>
        <v>0</v>
      </c>
      <c r="BJ1083" s="18" t="s">
        <v>95</v>
      </c>
      <c r="BK1083" s="258">
        <f>ROUND(I1083*H1083,2)</f>
        <v>0</v>
      </c>
      <c r="BL1083" s="18" t="s">
        <v>359</v>
      </c>
      <c r="BM1083" s="257" t="s">
        <v>1253</v>
      </c>
    </row>
    <row r="1084" spans="1:51" s="13" customFormat="1" ht="12">
      <c r="A1084" s="13"/>
      <c r="B1084" s="259"/>
      <c r="C1084" s="260"/>
      <c r="D1084" s="261" t="s">
        <v>179</v>
      </c>
      <c r="E1084" s="262" t="s">
        <v>1</v>
      </c>
      <c r="F1084" s="263" t="s">
        <v>180</v>
      </c>
      <c r="G1084" s="260"/>
      <c r="H1084" s="262" t="s">
        <v>1</v>
      </c>
      <c r="I1084" s="264"/>
      <c r="J1084" s="260"/>
      <c r="K1084" s="260"/>
      <c r="L1084" s="265"/>
      <c r="M1084" s="266"/>
      <c r="N1084" s="267"/>
      <c r="O1084" s="267"/>
      <c r="P1084" s="267"/>
      <c r="Q1084" s="267"/>
      <c r="R1084" s="267"/>
      <c r="S1084" s="267"/>
      <c r="T1084" s="268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69" t="s">
        <v>179</v>
      </c>
      <c r="AU1084" s="269" t="s">
        <v>95</v>
      </c>
      <c r="AV1084" s="13" t="s">
        <v>89</v>
      </c>
      <c r="AW1084" s="13" t="s">
        <v>35</v>
      </c>
      <c r="AX1084" s="13" t="s">
        <v>82</v>
      </c>
      <c r="AY1084" s="269" t="s">
        <v>169</v>
      </c>
    </row>
    <row r="1085" spans="1:51" s="13" customFormat="1" ht="12">
      <c r="A1085" s="13"/>
      <c r="B1085" s="259"/>
      <c r="C1085" s="260"/>
      <c r="D1085" s="261" t="s">
        <v>179</v>
      </c>
      <c r="E1085" s="262" t="s">
        <v>1</v>
      </c>
      <c r="F1085" s="263" t="s">
        <v>1254</v>
      </c>
      <c r="G1085" s="260"/>
      <c r="H1085" s="262" t="s">
        <v>1</v>
      </c>
      <c r="I1085" s="264"/>
      <c r="J1085" s="260"/>
      <c r="K1085" s="260"/>
      <c r="L1085" s="265"/>
      <c r="M1085" s="266"/>
      <c r="N1085" s="267"/>
      <c r="O1085" s="267"/>
      <c r="P1085" s="267"/>
      <c r="Q1085" s="267"/>
      <c r="R1085" s="267"/>
      <c r="S1085" s="267"/>
      <c r="T1085" s="268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69" t="s">
        <v>179</v>
      </c>
      <c r="AU1085" s="269" t="s">
        <v>95</v>
      </c>
      <c r="AV1085" s="13" t="s">
        <v>89</v>
      </c>
      <c r="AW1085" s="13" t="s">
        <v>35</v>
      </c>
      <c r="AX1085" s="13" t="s">
        <v>82</v>
      </c>
      <c r="AY1085" s="269" t="s">
        <v>169</v>
      </c>
    </row>
    <row r="1086" spans="1:51" s="13" customFormat="1" ht="12">
      <c r="A1086" s="13"/>
      <c r="B1086" s="259"/>
      <c r="C1086" s="260"/>
      <c r="D1086" s="261" t="s">
        <v>179</v>
      </c>
      <c r="E1086" s="262" t="s">
        <v>1</v>
      </c>
      <c r="F1086" s="263" t="s">
        <v>618</v>
      </c>
      <c r="G1086" s="260"/>
      <c r="H1086" s="262" t="s">
        <v>1</v>
      </c>
      <c r="I1086" s="264"/>
      <c r="J1086" s="260"/>
      <c r="K1086" s="260"/>
      <c r="L1086" s="265"/>
      <c r="M1086" s="266"/>
      <c r="N1086" s="267"/>
      <c r="O1086" s="267"/>
      <c r="P1086" s="267"/>
      <c r="Q1086" s="267"/>
      <c r="R1086" s="267"/>
      <c r="S1086" s="267"/>
      <c r="T1086" s="268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69" t="s">
        <v>179</v>
      </c>
      <c r="AU1086" s="269" t="s">
        <v>95</v>
      </c>
      <c r="AV1086" s="13" t="s">
        <v>89</v>
      </c>
      <c r="AW1086" s="13" t="s">
        <v>35</v>
      </c>
      <c r="AX1086" s="13" t="s">
        <v>82</v>
      </c>
      <c r="AY1086" s="269" t="s">
        <v>169</v>
      </c>
    </row>
    <row r="1087" spans="1:51" s="14" customFormat="1" ht="12">
      <c r="A1087" s="14"/>
      <c r="B1087" s="270"/>
      <c r="C1087" s="271"/>
      <c r="D1087" s="261" t="s">
        <v>179</v>
      </c>
      <c r="E1087" s="272" t="s">
        <v>1</v>
      </c>
      <c r="F1087" s="273" t="s">
        <v>1255</v>
      </c>
      <c r="G1087" s="271"/>
      <c r="H1087" s="274">
        <v>23.84</v>
      </c>
      <c r="I1087" s="275"/>
      <c r="J1087" s="271"/>
      <c r="K1087" s="271"/>
      <c r="L1087" s="276"/>
      <c r="M1087" s="277"/>
      <c r="N1087" s="278"/>
      <c r="O1087" s="278"/>
      <c r="P1087" s="278"/>
      <c r="Q1087" s="278"/>
      <c r="R1087" s="278"/>
      <c r="S1087" s="278"/>
      <c r="T1087" s="279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80" t="s">
        <v>179</v>
      </c>
      <c r="AU1087" s="280" t="s">
        <v>95</v>
      </c>
      <c r="AV1087" s="14" t="s">
        <v>95</v>
      </c>
      <c r="AW1087" s="14" t="s">
        <v>35</v>
      </c>
      <c r="AX1087" s="14" t="s">
        <v>82</v>
      </c>
      <c r="AY1087" s="280" t="s">
        <v>169</v>
      </c>
    </row>
    <row r="1088" spans="1:51" s="15" customFormat="1" ht="12">
      <c r="A1088" s="15"/>
      <c r="B1088" s="281"/>
      <c r="C1088" s="282"/>
      <c r="D1088" s="261" t="s">
        <v>179</v>
      </c>
      <c r="E1088" s="283" t="s">
        <v>1</v>
      </c>
      <c r="F1088" s="284" t="s">
        <v>183</v>
      </c>
      <c r="G1088" s="282"/>
      <c r="H1088" s="285">
        <v>23.84</v>
      </c>
      <c r="I1088" s="286"/>
      <c r="J1088" s="282"/>
      <c r="K1088" s="282"/>
      <c r="L1088" s="287"/>
      <c r="M1088" s="288"/>
      <c r="N1088" s="289"/>
      <c r="O1088" s="289"/>
      <c r="P1088" s="289"/>
      <c r="Q1088" s="289"/>
      <c r="R1088" s="289"/>
      <c r="S1088" s="289"/>
      <c r="T1088" s="290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T1088" s="291" t="s">
        <v>179</v>
      </c>
      <c r="AU1088" s="291" t="s">
        <v>95</v>
      </c>
      <c r="AV1088" s="15" t="s">
        <v>177</v>
      </c>
      <c r="AW1088" s="15" t="s">
        <v>35</v>
      </c>
      <c r="AX1088" s="15" t="s">
        <v>89</v>
      </c>
      <c r="AY1088" s="291" t="s">
        <v>169</v>
      </c>
    </row>
    <row r="1089" spans="1:65" s="2" customFormat="1" ht="33" customHeight="1">
      <c r="A1089" s="39"/>
      <c r="B1089" s="40"/>
      <c r="C1089" s="246" t="s">
        <v>1256</v>
      </c>
      <c r="D1089" s="246" t="s">
        <v>172</v>
      </c>
      <c r="E1089" s="247" t="s">
        <v>1257</v>
      </c>
      <c r="F1089" s="248" t="s">
        <v>1258</v>
      </c>
      <c r="G1089" s="249" t="s">
        <v>175</v>
      </c>
      <c r="H1089" s="250">
        <v>103.2</v>
      </c>
      <c r="I1089" s="251"/>
      <c r="J1089" s="252">
        <f>ROUND(I1089*H1089,2)</f>
        <v>0</v>
      </c>
      <c r="K1089" s="248" t="s">
        <v>176</v>
      </c>
      <c r="L1089" s="45"/>
      <c r="M1089" s="253" t="s">
        <v>1</v>
      </c>
      <c r="N1089" s="254" t="s">
        <v>48</v>
      </c>
      <c r="O1089" s="92"/>
      <c r="P1089" s="255">
        <f>O1089*H1089</f>
        <v>0</v>
      </c>
      <c r="Q1089" s="255">
        <v>0.00033</v>
      </c>
      <c r="R1089" s="255">
        <f>Q1089*H1089</f>
        <v>0.034056</v>
      </c>
      <c r="S1089" s="255">
        <v>0</v>
      </c>
      <c r="T1089" s="256">
        <f>S1089*H1089</f>
        <v>0</v>
      </c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R1089" s="257" t="s">
        <v>359</v>
      </c>
      <c r="AT1089" s="257" t="s">
        <v>172</v>
      </c>
      <c r="AU1089" s="257" t="s">
        <v>95</v>
      </c>
      <c r="AY1089" s="18" t="s">
        <v>169</v>
      </c>
      <c r="BE1089" s="258">
        <f>IF(N1089="základní",J1089,0)</f>
        <v>0</v>
      </c>
      <c r="BF1089" s="258">
        <f>IF(N1089="snížená",J1089,0)</f>
        <v>0</v>
      </c>
      <c r="BG1089" s="258">
        <f>IF(N1089="zákl. přenesená",J1089,0)</f>
        <v>0</v>
      </c>
      <c r="BH1089" s="258">
        <f>IF(N1089="sníž. přenesená",J1089,0)</f>
        <v>0</v>
      </c>
      <c r="BI1089" s="258">
        <f>IF(N1089="nulová",J1089,0)</f>
        <v>0</v>
      </c>
      <c r="BJ1089" s="18" t="s">
        <v>95</v>
      </c>
      <c r="BK1089" s="258">
        <f>ROUND(I1089*H1089,2)</f>
        <v>0</v>
      </c>
      <c r="BL1089" s="18" t="s">
        <v>359</v>
      </c>
      <c r="BM1089" s="257" t="s">
        <v>1259</v>
      </c>
    </row>
    <row r="1090" spans="1:51" s="13" customFormat="1" ht="12">
      <c r="A1090" s="13"/>
      <c r="B1090" s="259"/>
      <c r="C1090" s="260"/>
      <c r="D1090" s="261" t="s">
        <v>179</v>
      </c>
      <c r="E1090" s="262" t="s">
        <v>1</v>
      </c>
      <c r="F1090" s="263" t="s">
        <v>180</v>
      </c>
      <c r="G1090" s="260"/>
      <c r="H1090" s="262" t="s">
        <v>1</v>
      </c>
      <c r="I1090" s="264"/>
      <c r="J1090" s="260"/>
      <c r="K1090" s="260"/>
      <c r="L1090" s="265"/>
      <c r="M1090" s="266"/>
      <c r="N1090" s="267"/>
      <c r="O1090" s="267"/>
      <c r="P1090" s="267"/>
      <c r="Q1090" s="267"/>
      <c r="R1090" s="267"/>
      <c r="S1090" s="267"/>
      <c r="T1090" s="268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69" t="s">
        <v>179</v>
      </c>
      <c r="AU1090" s="269" t="s">
        <v>95</v>
      </c>
      <c r="AV1090" s="13" t="s">
        <v>89</v>
      </c>
      <c r="AW1090" s="13" t="s">
        <v>35</v>
      </c>
      <c r="AX1090" s="13" t="s">
        <v>82</v>
      </c>
      <c r="AY1090" s="269" t="s">
        <v>169</v>
      </c>
    </row>
    <row r="1091" spans="1:51" s="13" customFormat="1" ht="12">
      <c r="A1091" s="13"/>
      <c r="B1091" s="259"/>
      <c r="C1091" s="260"/>
      <c r="D1091" s="261" t="s">
        <v>179</v>
      </c>
      <c r="E1091" s="262" t="s">
        <v>1</v>
      </c>
      <c r="F1091" s="263" t="s">
        <v>1260</v>
      </c>
      <c r="G1091" s="260"/>
      <c r="H1091" s="262" t="s">
        <v>1</v>
      </c>
      <c r="I1091" s="264"/>
      <c r="J1091" s="260"/>
      <c r="K1091" s="260"/>
      <c r="L1091" s="265"/>
      <c r="M1091" s="266"/>
      <c r="N1091" s="267"/>
      <c r="O1091" s="267"/>
      <c r="P1091" s="267"/>
      <c r="Q1091" s="267"/>
      <c r="R1091" s="267"/>
      <c r="S1091" s="267"/>
      <c r="T1091" s="268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69" t="s">
        <v>179</v>
      </c>
      <c r="AU1091" s="269" t="s">
        <v>95</v>
      </c>
      <c r="AV1091" s="13" t="s">
        <v>89</v>
      </c>
      <c r="AW1091" s="13" t="s">
        <v>35</v>
      </c>
      <c r="AX1091" s="13" t="s">
        <v>82</v>
      </c>
      <c r="AY1091" s="269" t="s">
        <v>169</v>
      </c>
    </row>
    <row r="1092" spans="1:51" s="13" customFormat="1" ht="12">
      <c r="A1092" s="13"/>
      <c r="B1092" s="259"/>
      <c r="C1092" s="260"/>
      <c r="D1092" s="261" t="s">
        <v>179</v>
      </c>
      <c r="E1092" s="262" t="s">
        <v>1</v>
      </c>
      <c r="F1092" s="263" t="s">
        <v>618</v>
      </c>
      <c r="G1092" s="260"/>
      <c r="H1092" s="262" t="s">
        <v>1</v>
      </c>
      <c r="I1092" s="264"/>
      <c r="J1092" s="260"/>
      <c r="K1092" s="260"/>
      <c r="L1092" s="265"/>
      <c r="M1092" s="266"/>
      <c r="N1092" s="267"/>
      <c r="O1092" s="267"/>
      <c r="P1092" s="267"/>
      <c r="Q1092" s="267"/>
      <c r="R1092" s="267"/>
      <c r="S1092" s="267"/>
      <c r="T1092" s="268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69" t="s">
        <v>179</v>
      </c>
      <c r="AU1092" s="269" t="s">
        <v>95</v>
      </c>
      <c r="AV1092" s="13" t="s">
        <v>89</v>
      </c>
      <c r="AW1092" s="13" t="s">
        <v>35</v>
      </c>
      <c r="AX1092" s="13" t="s">
        <v>82</v>
      </c>
      <c r="AY1092" s="269" t="s">
        <v>169</v>
      </c>
    </row>
    <row r="1093" spans="1:51" s="14" customFormat="1" ht="12">
      <c r="A1093" s="14"/>
      <c r="B1093" s="270"/>
      <c r="C1093" s="271"/>
      <c r="D1093" s="261" t="s">
        <v>179</v>
      </c>
      <c r="E1093" s="272" t="s">
        <v>1</v>
      </c>
      <c r="F1093" s="273" t="s">
        <v>1261</v>
      </c>
      <c r="G1093" s="271"/>
      <c r="H1093" s="274">
        <v>103.2</v>
      </c>
      <c r="I1093" s="275"/>
      <c r="J1093" s="271"/>
      <c r="K1093" s="271"/>
      <c r="L1093" s="276"/>
      <c r="M1093" s="277"/>
      <c r="N1093" s="278"/>
      <c r="O1093" s="278"/>
      <c r="P1093" s="278"/>
      <c r="Q1093" s="278"/>
      <c r="R1093" s="278"/>
      <c r="S1093" s="278"/>
      <c r="T1093" s="279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80" t="s">
        <v>179</v>
      </c>
      <c r="AU1093" s="280" t="s">
        <v>95</v>
      </c>
      <c r="AV1093" s="14" t="s">
        <v>95</v>
      </c>
      <c r="AW1093" s="14" t="s">
        <v>35</v>
      </c>
      <c r="AX1093" s="14" t="s">
        <v>82</v>
      </c>
      <c r="AY1093" s="280" t="s">
        <v>169</v>
      </c>
    </row>
    <row r="1094" spans="1:51" s="15" customFormat="1" ht="12">
      <c r="A1094" s="15"/>
      <c r="B1094" s="281"/>
      <c r="C1094" s="282"/>
      <c r="D1094" s="261" t="s">
        <v>179</v>
      </c>
      <c r="E1094" s="283" t="s">
        <v>1</v>
      </c>
      <c r="F1094" s="284" t="s">
        <v>183</v>
      </c>
      <c r="G1094" s="282"/>
      <c r="H1094" s="285">
        <v>103.2</v>
      </c>
      <c r="I1094" s="286"/>
      <c r="J1094" s="282"/>
      <c r="K1094" s="282"/>
      <c r="L1094" s="287"/>
      <c r="M1094" s="288"/>
      <c r="N1094" s="289"/>
      <c r="O1094" s="289"/>
      <c r="P1094" s="289"/>
      <c r="Q1094" s="289"/>
      <c r="R1094" s="289"/>
      <c r="S1094" s="289"/>
      <c r="T1094" s="290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T1094" s="291" t="s">
        <v>179</v>
      </c>
      <c r="AU1094" s="291" t="s">
        <v>95</v>
      </c>
      <c r="AV1094" s="15" t="s">
        <v>177</v>
      </c>
      <c r="AW1094" s="15" t="s">
        <v>35</v>
      </c>
      <c r="AX1094" s="15" t="s">
        <v>89</v>
      </c>
      <c r="AY1094" s="291" t="s">
        <v>169</v>
      </c>
    </row>
    <row r="1095" spans="1:65" s="2" customFormat="1" ht="33" customHeight="1">
      <c r="A1095" s="39"/>
      <c r="B1095" s="40"/>
      <c r="C1095" s="246" t="s">
        <v>1262</v>
      </c>
      <c r="D1095" s="246" t="s">
        <v>172</v>
      </c>
      <c r="E1095" s="247" t="s">
        <v>1263</v>
      </c>
      <c r="F1095" s="248" t="s">
        <v>1264</v>
      </c>
      <c r="G1095" s="249" t="s">
        <v>199</v>
      </c>
      <c r="H1095" s="250">
        <v>16.008</v>
      </c>
      <c r="I1095" s="251"/>
      <c r="J1095" s="252">
        <f>ROUND(I1095*H1095,2)</f>
        <v>0</v>
      </c>
      <c r="K1095" s="248" t="s">
        <v>176</v>
      </c>
      <c r="L1095" s="45"/>
      <c r="M1095" s="253" t="s">
        <v>1</v>
      </c>
      <c r="N1095" s="254" t="s">
        <v>48</v>
      </c>
      <c r="O1095" s="92"/>
      <c r="P1095" s="255">
        <f>O1095*H1095</f>
        <v>0</v>
      </c>
      <c r="Q1095" s="255">
        <v>0</v>
      </c>
      <c r="R1095" s="255">
        <f>Q1095*H1095</f>
        <v>0</v>
      </c>
      <c r="S1095" s="255">
        <v>0</v>
      </c>
      <c r="T1095" s="256">
        <f>S1095*H1095</f>
        <v>0</v>
      </c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R1095" s="257" t="s">
        <v>359</v>
      </c>
      <c r="AT1095" s="257" t="s">
        <v>172</v>
      </c>
      <c r="AU1095" s="257" t="s">
        <v>95</v>
      </c>
      <c r="AY1095" s="18" t="s">
        <v>169</v>
      </c>
      <c r="BE1095" s="258">
        <f>IF(N1095="základní",J1095,0)</f>
        <v>0</v>
      </c>
      <c r="BF1095" s="258">
        <f>IF(N1095="snížená",J1095,0)</f>
        <v>0</v>
      </c>
      <c r="BG1095" s="258">
        <f>IF(N1095="zákl. přenesená",J1095,0)</f>
        <v>0</v>
      </c>
      <c r="BH1095" s="258">
        <f>IF(N1095="sníž. přenesená",J1095,0)</f>
        <v>0</v>
      </c>
      <c r="BI1095" s="258">
        <f>IF(N1095="nulová",J1095,0)</f>
        <v>0</v>
      </c>
      <c r="BJ1095" s="18" t="s">
        <v>95</v>
      </c>
      <c r="BK1095" s="258">
        <f>ROUND(I1095*H1095,2)</f>
        <v>0</v>
      </c>
      <c r="BL1095" s="18" t="s">
        <v>359</v>
      </c>
      <c r="BM1095" s="257" t="s">
        <v>1265</v>
      </c>
    </row>
    <row r="1096" spans="1:63" s="12" customFormat="1" ht="22.8" customHeight="1">
      <c r="A1096" s="12"/>
      <c r="B1096" s="231"/>
      <c r="C1096" s="232"/>
      <c r="D1096" s="233" t="s">
        <v>81</v>
      </c>
      <c r="E1096" s="244" t="s">
        <v>1266</v>
      </c>
      <c r="F1096" s="244" t="s">
        <v>1267</v>
      </c>
      <c r="G1096" s="232"/>
      <c r="H1096" s="232"/>
      <c r="I1096" s="235"/>
      <c r="J1096" s="245">
        <f>BK1096</f>
        <v>0</v>
      </c>
      <c r="K1096" s="232"/>
      <c r="L1096" s="236"/>
      <c r="M1096" s="237"/>
      <c r="N1096" s="238"/>
      <c r="O1096" s="238"/>
      <c r="P1096" s="239">
        <f>SUM(P1097:P1113)</f>
        <v>0</v>
      </c>
      <c r="Q1096" s="238"/>
      <c r="R1096" s="239">
        <f>SUM(R1097:R1113)</f>
        <v>0</v>
      </c>
      <c r="S1096" s="238"/>
      <c r="T1096" s="240">
        <f>SUM(T1097:T1113)</f>
        <v>0</v>
      </c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R1096" s="241" t="s">
        <v>95</v>
      </c>
      <c r="AT1096" s="242" t="s">
        <v>81</v>
      </c>
      <c r="AU1096" s="242" t="s">
        <v>89</v>
      </c>
      <c r="AY1096" s="241" t="s">
        <v>169</v>
      </c>
      <c r="BK1096" s="243">
        <f>SUM(BK1097:BK1113)</f>
        <v>0</v>
      </c>
    </row>
    <row r="1097" spans="1:65" s="2" customFormat="1" ht="33" customHeight="1">
      <c r="A1097" s="39"/>
      <c r="B1097" s="40"/>
      <c r="C1097" s="246" t="s">
        <v>1268</v>
      </c>
      <c r="D1097" s="246" t="s">
        <v>172</v>
      </c>
      <c r="E1097" s="247" t="s">
        <v>1269</v>
      </c>
      <c r="F1097" s="248" t="s">
        <v>1270</v>
      </c>
      <c r="G1097" s="249" t="s">
        <v>403</v>
      </c>
      <c r="H1097" s="250">
        <v>14</v>
      </c>
      <c r="I1097" s="251"/>
      <c r="J1097" s="252">
        <f>ROUND(I1097*H1097,2)</f>
        <v>0</v>
      </c>
      <c r="K1097" s="248" t="s">
        <v>1</v>
      </c>
      <c r="L1097" s="45"/>
      <c r="M1097" s="253" t="s">
        <v>1</v>
      </c>
      <c r="N1097" s="254" t="s">
        <v>48</v>
      </c>
      <c r="O1097" s="92"/>
      <c r="P1097" s="255">
        <f>O1097*H1097</f>
        <v>0</v>
      </c>
      <c r="Q1097" s="255">
        <v>0</v>
      </c>
      <c r="R1097" s="255">
        <f>Q1097*H1097</f>
        <v>0</v>
      </c>
      <c r="S1097" s="255">
        <v>0</v>
      </c>
      <c r="T1097" s="256">
        <f>S1097*H1097</f>
        <v>0</v>
      </c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R1097" s="257" t="s">
        <v>359</v>
      </c>
      <c r="AT1097" s="257" t="s">
        <v>172</v>
      </c>
      <c r="AU1097" s="257" t="s">
        <v>95</v>
      </c>
      <c r="AY1097" s="18" t="s">
        <v>169</v>
      </c>
      <c r="BE1097" s="258">
        <f>IF(N1097="základní",J1097,0)</f>
        <v>0</v>
      </c>
      <c r="BF1097" s="258">
        <f>IF(N1097="snížená",J1097,0)</f>
        <v>0</v>
      </c>
      <c r="BG1097" s="258">
        <f>IF(N1097="zákl. přenesená",J1097,0)</f>
        <v>0</v>
      </c>
      <c r="BH1097" s="258">
        <f>IF(N1097="sníž. přenesená",J1097,0)</f>
        <v>0</v>
      </c>
      <c r="BI1097" s="258">
        <f>IF(N1097="nulová",J1097,0)</f>
        <v>0</v>
      </c>
      <c r="BJ1097" s="18" t="s">
        <v>95</v>
      </c>
      <c r="BK1097" s="258">
        <f>ROUND(I1097*H1097,2)</f>
        <v>0</v>
      </c>
      <c r="BL1097" s="18" t="s">
        <v>359</v>
      </c>
      <c r="BM1097" s="257" t="s">
        <v>1271</v>
      </c>
    </row>
    <row r="1098" spans="1:65" s="2" customFormat="1" ht="21.75" customHeight="1">
      <c r="A1098" s="39"/>
      <c r="B1098" s="40"/>
      <c r="C1098" s="246" t="s">
        <v>1272</v>
      </c>
      <c r="D1098" s="246" t="s">
        <v>172</v>
      </c>
      <c r="E1098" s="247" t="s">
        <v>1273</v>
      </c>
      <c r="F1098" s="248" t="s">
        <v>1274</v>
      </c>
      <c r="G1098" s="249" t="s">
        <v>403</v>
      </c>
      <c r="H1098" s="250">
        <v>2</v>
      </c>
      <c r="I1098" s="251"/>
      <c r="J1098" s="252">
        <f>ROUND(I1098*H1098,2)</f>
        <v>0</v>
      </c>
      <c r="K1098" s="248" t="s">
        <v>1</v>
      </c>
      <c r="L1098" s="45"/>
      <c r="M1098" s="253" t="s">
        <v>1</v>
      </c>
      <c r="N1098" s="254" t="s">
        <v>48</v>
      </c>
      <c r="O1098" s="92"/>
      <c r="P1098" s="255">
        <f>O1098*H1098</f>
        <v>0</v>
      </c>
      <c r="Q1098" s="255">
        <v>0</v>
      </c>
      <c r="R1098" s="255">
        <f>Q1098*H1098</f>
        <v>0</v>
      </c>
      <c r="S1098" s="255">
        <v>0</v>
      </c>
      <c r="T1098" s="256">
        <f>S1098*H1098</f>
        <v>0</v>
      </c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R1098" s="257" t="s">
        <v>359</v>
      </c>
      <c r="AT1098" s="257" t="s">
        <v>172</v>
      </c>
      <c r="AU1098" s="257" t="s">
        <v>95</v>
      </c>
      <c r="AY1098" s="18" t="s">
        <v>169</v>
      </c>
      <c r="BE1098" s="258">
        <f>IF(N1098="základní",J1098,0)</f>
        <v>0</v>
      </c>
      <c r="BF1098" s="258">
        <f>IF(N1098="snížená",J1098,0)</f>
        <v>0</v>
      </c>
      <c r="BG1098" s="258">
        <f>IF(N1098="zákl. přenesená",J1098,0)</f>
        <v>0</v>
      </c>
      <c r="BH1098" s="258">
        <f>IF(N1098="sníž. přenesená",J1098,0)</f>
        <v>0</v>
      </c>
      <c r="BI1098" s="258">
        <f>IF(N1098="nulová",J1098,0)</f>
        <v>0</v>
      </c>
      <c r="BJ1098" s="18" t="s">
        <v>95</v>
      </c>
      <c r="BK1098" s="258">
        <f>ROUND(I1098*H1098,2)</f>
        <v>0</v>
      </c>
      <c r="BL1098" s="18" t="s">
        <v>359</v>
      </c>
      <c r="BM1098" s="257" t="s">
        <v>1275</v>
      </c>
    </row>
    <row r="1099" spans="1:65" s="2" customFormat="1" ht="21.75" customHeight="1">
      <c r="A1099" s="39"/>
      <c r="B1099" s="40"/>
      <c r="C1099" s="246" t="s">
        <v>1276</v>
      </c>
      <c r="D1099" s="246" t="s">
        <v>172</v>
      </c>
      <c r="E1099" s="247" t="s">
        <v>1277</v>
      </c>
      <c r="F1099" s="248" t="s">
        <v>1278</v>
      </c>
      <c r="G1099" s="249" t="s">
        <v>403</v>
      </c>
      <c r="H1099" s="250">
        <v>5</v>
      </c>
      <c r="I1099" s="251"/>
      <c r="J1099" s="252">
        <f>ROUND(I1099*H1099,2)</f>
        <v>0</v>
      </c>
      <c r="K1099" s="248" t="s">
        <v>1</v>
      </c>
      <c r="L1099" s="45"/>
      <c r="M1099" s="253" t="s">
        <v>1</v>
      </c>
      <c r="N1099" s="254" t="s">
        <v>48</v>
      </c>
      <c r="O1099" s="92"/>
      <c r="P1099" s="255">
        <f>O1099*H1099</f>
        <v>0</v>
      </c>
      <c r="Q1099" s="255">
        <v>0</v>
      </c>
      <c r="R1099" s="255">
        <f>Q1099*H1099</f>
        <v>0</v>
      </c>
      <c r="S1099" s="255">
        <v>0</v>
      </c>
      <c r="T1099" s="256">
        <f>S1099*H1099</f>
        <v>0</v>
      </c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R1099" s="257" t="s">
        <v>359</v>
      </c>
      <c r="AT1099" s="257" t="s">
        <v>172</v>
      </c>
      <c r="AU1099" s="257" t="s">
        <v>95</v>
      </c>
      <c r="AY1099" s="18" t="s">
        <v>169</v>
      </c>
      <c r="BE1099" s="258">
        <f>IF(N1099="základní",J1099,0)</f>
        <v>0</v>
      </c>
      <c r="BF1099" s="258">
        <f>IF(N1099="snížená",J1099,0)</f>
        <v>0</v>
      </c>
      <c r="BG1099" s="258">
        <f>IF(N1099="zákl. přenesená",J1099,0)</f>
        <v>0</v>
      </c>
      <c r="BH1099" s="258">
        <f>IF(N1099="sníž. přenesená",J1099,0)</f>
        <v>0</v>
      </c>
      <c r="BI1099" s="258">
        <f>IF(N1099="nulová",J1099,0)</f>
        <v>0</v>
      </c>
      <c r="BJ1099" s="18" t="s">
        <v>95</v>
      </c>
      <c r="BK1099" s="258">
        <f>ROUND(I1099*H1099,2)</f>
        <v>0</v>
      </c>
      <c r="BL1099" s="18" t="s">
        <v>359</v>
      </c>
      <c r="BM1099" s="257" t="s">
        <v>1279</v>
      </c>
    </row>
    <row r="1100" spans="1:65" s="2" customFormat="1" ht="21.75" customHeight="1">
      <c r="A1100" s="39"/>
      <c r="B1100" s="40"/>
      <c r="C1100" s="246" t="s">
        <v>1280</v>
      </c>
      <c r="D1100" s="246" t="s">
        <v>172</v>
      </c>
      <c r="E1100" s="247" t="s">
        <v>1281</v>
      </c>
      <c r="F1100" s="248" t="s">
        <v>1282</v>
      </c>
      <c r="G1100" s="249" t="s">
        <v>403</v>
      </c>
      <c r="H1100" s="250">
        <v>20</v>
      </c>
      <c r="I1100" s="251"/>
      <c r="J1100" s="252">
        <f>ROUND(I1100*H1100,2)</f>
        <v>0</v>
      </c>
      <c r="K1100" s="248" t="s">
        <v>1</v>
      </c>
      <c r="L1100" s="45"/>
      <c r="M1100" s="253" t="s">
        <v>1</v>
      </c>
      <c r="N1100" s="254" t="s">
        <v>48</v>
      </c>
      <c r="O1100" s="92"/>
      <c r="P1100" s="255">
        <f>O1100*H1100</f>
        <v>0</v>
      </c>
      <c r="Q1100" s="255">
        <v>0</v>
      </c>
      <c r="R1100" s="255">
        <f>Q1100*H1100</f>
        <v>0</v>
      </c>
      <c r="S1100" s="255">
        <v>0</v>
      </c>
      <c r="T1100" s="256">
        <f>S1100*H1100</f>
        <v>0</v>
      </c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R1100" s="257" t="s">
        <v>359</v>
      </c>
      <c r="AT1100" s="257" t="s">
        <v>172</v>
      </c>
      <c r="AU1100" s="257" t="s">
        <v>95</v>
      </c>
      <c r="AY1100" s="18" t="s">
        <v>169</v>
      </c>
      <c r="BE1100" s="258">
        <f>IF(N1100="základní",J1100,0)</f>
        <v>0</v>
      </c>
      <c r="BF1100" s="258">
        <f>IF(N1100="snížená",J1100,0)</f>
        <v>0</v>
      </c>
      <c r="BG1100" s="258">
        <f>IF(N1100="zákl. přenesená",J1100,0)</f>
        <v>0</v>
      </c>
      <c r="BH1100" s="258">
        <f>IF(N1100="sníž. přenesená",J1100,0)</f>
        <v>0</v>
      </c>
      <c r="BI1100" s="258">
        <f>IF(N1100="nulová",J1100,0)</f>
        <v>0</v>
      </c>
      <c r="BJ1100" s="18" t="s">
        <v>95</v>
      </c>
      <c r="BK1100" s="258">
        <f>ROUND(I1100*H1100,2)</f>
        <v>0</v>
      </c>
      <c r="BL1100" s="18" t="s">
        <v>359</v>
      </c>
      <c r="BM1100" s="257" t="s">
        <v>1283</v>
      </c>
    </row>
    <row r="1101" spans="1:65" s="2" customFormat="1" ht="21.75" customHeight="1">
      <c r="A1101" s="39"/>
      <c r="B1101" s="40"/>
      <c r="C1101" s="246" t="s">
        <v>1284</v>
      </c>
      <c r="D1101" s="246" t="s">
        <v>172</v>
      </c>
      <c r="E1101" s="247" t="s">
        <v>1285</v>
      </c>
      <c r="F1101" s="248" t="s">
        <v>1286</v>
      </c>
      <c r="G1101" s="249" t="s">
        <v>403</v>
      </c>
      <c r="H1101" s="250">
        <v>2</v>
      </c>
      <c r="I1101" s="251"/>
      <c r="J1101" s="252">
        <f>ROUND(I1101*H1101,2)</f>
        <v>0</v>
      </c>
      <c r="K1101" s="248" t="s">
        <v>1</v>
      </c>
      <c r="L1101" s="45"/>
      <c r="M1101" s="253" t="s">
        <v>1</v>
      </c>
      <c r="N1101" s="254" t="s">
        <v>48</v>
      </c>
      <c r="O1101" s="92"/>
      <c r="P1101" s="255">
        <f>O1101*H1101</f>
        <v>0</v>
      </c>
      <c r="Q1101" s="255">
        <v>0</v>
      </c>
      <c r="R1101" s="255">
        <f>Q1101*H1101</f>
        <v>0</v>
      </c>
      <c r="S1101" s="255">
        <v>0</v>
      </c>
      <c r="T1101" s="256">
        <f>S1101*H1101</f>
        <v>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R1101" s="257" t="s">
        <v>359</v>
      </c>
      <c r="AT1101" s="257" t="s">
        <v>172</v>
      </c>
      <c r="AU1101" s="257" t="s">
        <v>95</v>
      </c>
      <c r="AY1101" s="18" t="s">
        <v>169</v>
      </c>
      <c r="BE1101" s="258">
        <f>IF(N1101="základní",J1101,0)</f>
        <v>0</v>
      </c>
      <c r="BF1101" s="258">
        <f>IF(N1101="snížená",J1101,0)</f>
        <v>0</v>
      </c>
      <c r="BG1101" s="258">
        <f>IF(N1101="zákl. přenesená",J1101,0)</f>
        <v>0</v>
      </c>
      <c r="BH1101" s="258">
        <f>IF(N1101="sníž. přenesená",J1101,0)</f>
        <v>0</v>
      </c>
      <c r="BI1101" s="258">
        <f>IF(N1101="nulová",J1101,0)</f>
        <v>0</v>
      </c>
      <c r="BJ1101" s="18" t="s">
        <v>95</v>
      </c>
      <c r="BK1101" s="258">
        <f>ROUND(I1101*H1101,2)</f>
        <v>0</v>
      </c>
      <c r="BL1101" s="18" t="s">
        <v>359</v>
      </c>
      <c r="BM1101" s="257" t="s">
        <v>1287</v>
      </c>
    </row>
    <row r="1102" spans="1:65" s="2" customFormat="1" ht="21.75" customHeight="1">
      <c r="A1102" s="39"/>
      <c r="B1102" s="40"/>
      <c r="C1102" s="246" t="s">
        <v>1288</v>
      </c>
      <c r="D1102" s="246" t="s">
        <v>172</v>
      </c>
      <c r="E1102" s="247" t="s">
        <v>1289</v>
      </c>
      <c r="F1102" s="248" t="s">
        <v>1290</v>
      </c>
      <c r="G1102" s="249" t="s">
        <v>403</v>
      </c>
      <c r="H1102" s="250">
        <v>3</v>
      </c>
      <c r="I1102" s="251"/>
      <c r="J1102" s="252">
        <f>ROUND(I1102*H1102,2)</f>
        <v>0</v>
      </c>
      <c r="K1102" s="248" t="s">
        <v>1</v>
      </c>
      <c r="L1102" s="45"/>
      <c r="M1102" s="253" t="s">
        <v>1</v>
      </c>
      <c r="N1102" s="254" t="s">
        <v>48</v>
      </c>
      <c r="O1102" s="92"/>
      <c r="P1102" s="255">
        <f>O1102*H1102</f>
        <v>0</v>
      </c>
      <c r="Q1102" s="255">
        <v>0</v>
      </c>
      <c r="R1102" s="255">
        <f>Q1102*H1102</f>
        <v>0</v>
      </c>
      <c r="S1102" s="255">
        <v>0</v>
      </c>
      <c r="T1102" s="256">
        <f>S1102*H1102</f>
        <v>0</v>
      </c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R1102" s="257" t="s">
        <v>359</v>
      </c>
      <c r="AT1102" s="257" t="s">
        <v>172</v>
      </c>
      <c r="AU1102" s="257" t="s">
        <v>95</v>
      </c>
      <c r="AY1102" s="18" t="s">
        <v>169</v>
      </c>
      <c r="BE1102" s="258">
        <f>IF(N1102="základní",J1102,0)</f>
        <v>0</v>
      </c>
      <c r="BF1102" s="258">
        <f>IF(N1102="snížená",J1102,0)</f>
        <v>0</v>
      </c>
      <c r="BG1102" s="258">
        <f>IF(N1102="zákl. přenesená",J1102,0)</f>
        <v>0</v>
      </c>
      <c r="BH1102" s="258">
        <f>IF(N1102="sníž. přenesená",J1102,0)</f>
        <v>0</v>
      </c>
      <c r="BI1102" s="258">
        <f>IF(N1102="nulová",J1102,0)</f>
        <v>0</v>
      </c>
      <c r="BJ1102" s="18" t="s">
        <v>95</v>
      </c>
      <c r="BK1102" s="258">
        <f>ROUND(I1102*H1102,2)</f>
        <v>0</v>
      </c>
      <c r="BL1102" s="18" t="s">
        <v>359</v>
      </c>
      <c r="BM1102" s="257" t="s">
        <v>1291</v>
      </c>
    </row>
    <row r="1103" spans="1:65" s="2" customFormat="1" ht="21.75" customHeight="1">
      <c r="A1103" s="39"/>
      <c r="B1103" s="40"/>
      <c r="C1103" s="246" t="s">
        <v>1292</v>
      </c>
      <c r="D1103" s="246" t="s">
        <v>172</v>
      </c>
      <c r="E1103" s="247" t="s">
        <v>1293</v>
      </c>
      <c r="F1103" s="248" t="s">
        <v>1294</v>
      </c>
      <c r="G1103" s="249" t="s">
        <v>403</v>
      </c>
      <c r="H1103" s="250">
        <v>1</v>
      </c>
      <c r="I1103" s="251"/>
      <c r="J1103" s="252">
        <f>ROUND(I1103*H1103,2)</f>
        <v>0</v>
      </c>
      <c r="K1103" s="248" t="s">
        <v>1</v>
      </c>
      <c r="L1103" s="45"/>
      <c r="M1103" s="253" t="s">
        <v>1</v>
      </c>
      <c r="N1103" s="254" t="s">
        <v>48</v>
      </c>
      <c r="O1103" s="92"/>
      <c r="P1103" s="255">
        <f>O1103*H1103</f>
        <v>0</v>
      </c>
      <c r="Q1103" s="255">
        <v>0</v>
      </c>
      <c r="R1103" s="255">
        <f>Q1103*H1103</f>
        <v>0</v>
      </c>
      <c r="S1103" s="255">
        <v>0</v>
      </c>
      <c r="T1103" s="256">
        <f>S1103*H1103</f>
        <v>0</v>
      </c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R1103" s="257" t="s">
        <v>359</v>
      </c>
      <c r="AT1103" s="257" t="s">
        <v>172</v>
      </c>
      <c r="AU1103" s="257" t="s">
        <v>95</v>
      </c>
      <c r="AY1103" s="18" t="s">
        <v>169</v>
      </c>
      <c r="BE1103" s="258">
        <f>IF(N1103="základní",J1103,0)</f>
        <v>0</v>
      </c>
      <c r="BF1103" s="258">
        <f>IF(N1103="snížená",J1103,0)</f>
        <v>0</v>
      </c>
      <c r="BG1103" s="258">
        <f>IF(N1103="zákl. přenesená",J1103,0)</f>
        <v>0</v>
      </c>
      <c r="BH1103" s="258">
        <f>IF(N1103="sníž. přenesená",J1103,0)</f>
        <v>0</v>
      </c>
      <c r="BI1103" s="258">
        <f>IF(N1103="nulová",J1103,0)</f>
        <v>0</v>
      </c>
      <c r="BJ1103" s="18" t="s">
        <v>95</v>
      </c>
      <c r="BK1103" s="258">
        <f>ROUND(I1103*H1103,2)</f>
        <v>0</v>
      </c>
      <c r="BL1103" s="18" t="s">
        <v>359</v>
      </c>
      <c r="BM1103" s="257" t="s">
        <v>1295</v>
      </c>
    </row>
    <row r="1104" spans="1:65" s="2" customFormat="1" ht="21.75" customHeight="1">
      <c r="A1104" s="39"/>
      <c r="B1104" s="40"/>
      <c r="C1104" s="246" t="s">
        <v>1296</v>
      </c>
      <c r="D1104" s="246" t="s">
        <v>172</v>
      </c>
      <c r="E1104" s="247" t="s">
        <v>1297</v>
      </c>
      <c r="F1104" s="248" t="s">
        <v>1298</v>
      </c>
      <c r="G1104" s="249" t="s">
        <v>403</v>
      </c>
      <c r="H1104" s="250">
        <v>2</v>
      </c>
      <c r="I1104" s="251"/>
      <c r="J1104" s="252">
        <f>ROUND(I1104*H1104,2)</f>
        <v>0</v>
      </c>
      <c r="K1104" s="248" t="s">
        <v>1</v>
      </c>
      <c r="L1104" s="45"/>
      <c r="M1104" s="253" t="s">
        <v>1</v>
      </c>
      <c r="N1104" s="254" t="s">
        <v>48</v>
      </c>
      <c r="O1104" s="92"/>
      <c r="P1104" s="255">
        <f>O1104*H1104</f>
        <v>0</v>
      </c>
      <c r="Q1104" s="255">
        <v>0</v>
      </c>
      <c r="R1104" s="255">
        <f>Q1104*H1104</f>
        <v>0</v>
      </c>
      <c r="S1104" s="255">
        <v>0</v>
      </c>
      <c r="T1104" s="256">
        <f>S1104*H1104</f>
        <v>0</v>
      </c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R1104" s="257" t="s">
        <v>359</v>
      </c>
      <c r="AT1104" s="257" t="s">
        <v>172</v>
      </c>
      <c r="AU1104" s="257" t="s">
        <v>95</v>
      </c>
      <c r="AY1104" s="18" t="s">
        <v>169</v>
      </c>
      <c r="BE1104" s="258">
        <f>IF(N1104="základní",J1104,0)</f>
        <v>0</v>
      </c>
      <c r="BF1104" s="258">
        <f>IF(N1104="snížená",J1104,0)</f>
        <v>0</v>
      </c>
      <c r="BG1104" s="258">
        <f>IF(N1104="zákl. přenesená",J1104,0)</f>
        <v>0</v>
      </c>
      <c r="BH1104" s="258">
        <f>IF(N1104="sníž. přenesená",J1104,0)</f>
        <v>0</v>
      </c>
      <c r="BI1104" s="258">
        <f>IF(N1104="nulová",J1104,0)</f>
        <v>0</v>
      </c>
      <c r="BJ1104" s="18" t="s">
        <v>95</v>
      </c>
      <c r="BK1104" s="258">
        <f>ROUND(I1104*H1104,2)</f>
        <v>0</v>
      </c>
      <c r="BL1104" s="18" t="s">
        <v>359</v>
      </c>
      <c r="BM1104" s="257" t="s">
        <v>1299</v>
      </c>
    </row>
    <row r="1105" spans="1:65" s="2" customFormat="1" ht="21.75" customHeight="1">
      <c r="A1105" s="39"/>
      <c r="B1105" s="40"/>
      <c r="C1105" s="246" t="s">
        <v>1300</v>
      </c>
      <c r="D1105" s="246" t="s">
        <v>172</v>
      </c>
      <c r="E1105" s="247" t="s">
        <v>1301</v>
      </c>
      <c r="F1105" s="248" t="s">
        <v>1302</v>
      </c>
      <c r="G1105" s="249" t="s">
        <v>403</v>
      </c>
      <c r="H1105" s="250">
        <v>3</v>
      </c>
      <c r="I1105" s="251"/>
      <c r="J1105" s="252">
        <f>ROUND(I1105*H1105,2)</f>
        <v>0</v>
      </c>
      <c r="K1105" s="248" t="s">
        <v>1</v>
      </c>
      <c r="L1105" s="45"/>
      <c r="M1105" s="253" t="s">
        <v>1</v>
      </c>
      <c r="N1105" s="254" t="s">
        <v>48</v>
      </c>
      <c r="O1105" s="92"/>
      <c r="P1105" s="255">
        <f>O1105*H1105</f>
        <v>0</v>
      </c>
      <c r="Q1105" s="255">
        <v>0</v>
      </c>
      <c r="R1105" s="255">
        <f>Q1105*H1105</f>
        <v>0</v>
      </c>
      <c r="S1105" s="255">
        <v>0</v>
      </c>
      <c r="T1105" s="256">
        <f>S1105*H1105</f>
        <v>0</v>
      </c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R1105" s="257" t="s">
        <v>359</v>
      </c>
      <c r="AT1105" s="257" t="s">
        <v>172</v>
      </c>
      <c r="AU1105" s="257" t="s">
        <v>95</v>
      </c>
      <c r="AY1105" s="18" t="s">
        <v>169</v>
      </c>
      <c r="BE1105" s="258">
        <f>IF(N1105="základní",J1105,0)</f>
        <v>0</v>
      </c>
      <c r="BF1105" s="258">
        <f>IF(N1105="snížená",J1105,0)</f>
        <v>0</v>
      </c>
      <c r="BG1105" s="258">
        <f>IF(N1105="zákl. přenesená",J1105,0)</f>
        <v>0</v>
      </c>
      <c r="BH1105" s="258">
        <f>IF(N1105="sníž. přenesená",J1105,0)</f>
        <v>0</v>
      </c>
      <c r="BI1105" s="258">
        <f>IF(N1105="nulová",J1105,0)</f>
        <v>0</v>
      </c>
      <c r="BJ1105" s="18" t="s">
        <v>95</v>
      </c>
      <c r="BK1105" s="258">
        <f>ROUND(I1105*H1105,2)</f>
        <v>0</v>
      </c>
      <c r="BL1105" s="18" t="s">
        <v>359</v>
      </c>
      <c r="BM1105" s="257" t="s">
        <v>1303</v>
      </c>
    </row>
    <row r="1106" spans="1:65" s="2" customFormat="1" ht="21.75" customHeight="1">
      <c r="A1106" s="39"/>
      <c r="B1106" s="40"/>
      <c r="C1106" s="246" t="s">
        <v>1304</v>
      </c>
      <c r="D1106" s="246" t="s">
        <v>172</v>
      </c>
      <c r="E1106" s="247" t="s">
        <v>1305</v>
      </c>
      <c r="F1106" s="248" t="s">
        <v>1306</v>
      </c>
      <c r="G1106" s="249" t="s">
        <v>403</v>
      </c>
      <c r="H1106" s="250">
        <v>1</v>
      </c>
      <c r="I1106" s="251"/>
      <c r="J1106" s="252">
        <f>ROUND(I1106*H1106,2)</f>
        <v>0</v>
      </c>
      <c r="K1106" s="248" t="s">
        <v>1</v>
      </c>
      <c r="L1106" s="45"/>
      <c r="M1106" s="253" t="s">
        <v>1</v>
      </c>
      <c r="N1106" s="254" t="s">
        <v>48</v>
      </c>
      <c r="O1106" s="92"/>
      <c r="P1106" s="255">
        <f>O1106*H1106</f>
        <v>0</v>
      </c>
      <c r="Q1106" s="255">
        <v>0</v>
      </c>
      <c r="R1106" s="255">
        <f>Q1106*H1106</f>
        <v>0</v>
      </c>
      <c r="S1106" s="255">
        <v>0</v>
      </c>
      <c r="T1106" s="256">
        <f>S1106*H1106</f>
        <v>0</v>
      </c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R1106" s="257" t="s">
        <v>359</v>
      </c>
      <c r="AT1106" s="257" t="s">
        <v>172</v>
      </c>
      <c r="AU1106" s="257" t="s">
        <v>95</v>
      </c>
      <c r="AY1106" s="18" t="s">
        <v>169</v>
      </c>
      <c r="BE1106" s="258">
        <f>IF(N1106="základní",J1106,0)</f>
        <v>0</v>
      </c>
      <c r="BF1106" s="258">
        <f>IF(N1106="snížená",J1106,0)</f>
        <v>0</v>
      </c>
      <c r="BG1106" s="258">
        <f>IF(N1106="zákl. přenesená",J1106,0)</f>
        <v>0</v>
      </c>
      <c r="BH1106" s="258">
        <f>IF(N1106="sníž. přenesená",J1106,0)</f>
        <v>0</v>
      </c>
      <c r="BI1106" s="258">
        <f>IF(N1106="nulová",J1106,0)</f>
        <v>0</v>
      </c>
      <c r="BJ1106" s="18" t="s">
        <v>95</v>
      </c>
      <c r="BK1106" s="258">
        <f>ROUND(I1106*H1106,2)</f>
        <v>0</v>
      </c>
      <c r="BL1106" s="18" t="s">
        <v>359</v>
      </c>
      <c r="BM1106" s="257" t="s">
        <v>1307</v>
      </c>
    </row>
    <row r="1107" spans="1:65" s="2" customFormat="1" ht="21.75" customHeight="1">
      <c r="A1107" s="39"/>
      <c r="B1107" s="40"/>
      <c r="C1107" s="246" t="s">
        <v>1308</v>
      </c>
      <c r="D1107" s="246" t="s">
        <v>172</v>
      </c>
      <c r="E1107" s="247" t="s">
        <v>1309</v>
      </c>
      <c r="F1107" s="248" t="s">
        <v>1310</v>
      </c>
      <c r="G1107" s="249" t="s">
        <v>403</v>
      </c>
      <c r="H1107" s="250">
        <v>10</v>
      </c>
      <c r="I1107" s="251"/>
      <c r="J1107" s="252">
        <f>ROUND(I1107*H1107,2)</f>
        <v>0</v>
      </c>
      <c r="K1107" s="248" t="s">
        <v>1</v>
      </c>
      <c r="L1107" s="45"/>
      <c r="M1107" s="253" t="s">
        <v>1</v>
      </c>
      <c r="N1107" s="254" t="s">
        <v>48</v>
      </c>
      <c r="O1107" s="92"/>
      <c r="P1107" s="255">
        <f>O1107*H1107</f>
        <v>0</v>
      </c>
      <c r="Q1107" s="255">
        <v>0</v>
      </c>
      <c r="R1107" s="255">
        <f>Q1107*H1107</f>
        <v>0</v>
      </c>
      <c r="S1107" s="255">
        <v>0</v>
      </c>
      <c r="T1107" s="256">
        <f>S1107*H1107</f>
        <v>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257" t="s">
        <v>359</v>
      </c>
      <c r="AT1107" s="257" t="s">
        <v>172</v>
      </c>
      <c r="AU1107" s="257" t="s">
        <v>95</v>
      </c>
      <c r="AY1107" s="18" t="s">
        <v>169</v>
      </c>
      <c r="BE1107" s="258">
        <f>IF(N1107="základní",J1107,0)</f>
        <v>0</v>
      </c>
      <c r="BF1107" s="258">
        <f>IF(N1107="snížená",J1107,0)</f>
        <v>0</v>
      </c>
      <c r="BG1107" s="258">
        <f>IF(N1107="zákl. přenesená",J1107,0)</f>
        <v>0</v>
      </c>
      <c r="BH1107" s="258">
        <f>IF(N1107="sníž. přenesená",J1107,0)</f>
        <v>0</v>
      </c>
      <c r="BI1107" s="258">
        <f>IF(N1107="nulová",J1107,0)</f>
        <v>0</v>
      </c>
      <c r="BJ1107" s="18" t="s">
        <v>95</v>
      </c>
      <c r="BK1107" s="258">
        <f>ROUND(I1107*H1107,2)</f>
        <v>0</v>
      </c>
      <c r="BL1107" s="18" t="s">
        <v>359</v>
      </c>
      <c r="BM1107" s="257" t="s">
        <v>1311</v>
      </c>
    </row>
    <row r="1108" spans="1:65" s="2" customFormat="1" ht="21.75" customHeight="1">
      <c r="A1108" s="39"/>
      <c r="B1108" s="40"/>
      <c r="C1108" s="246" t="s">
        <v>1312</v>
      </c>
      <c r="D1108" s="246" t="s">
        <v>172</v>
      </c>
      <c r="E1108" s="247" t="s">
        <v>1313</v>
      </c>
      <c r="F1108" s="248" t="s">
        <v>1314</v>
      </c>
      <c r="G1108" s="249" t="s">
        <v>403</v>
      </c>
      <c r="H1108" s="250">
        <v>1</v>
      </c>
      <c r="I1108" s="251"/>
      <c r="J1108" s="252">
        <f>ROUND(I1108*H1108,2)</f>
        <v>0</v>
      </c>
      <c r="K1108" s="248" t="s">
        <v>1</v>
      </c>
      <c r="L1108" s="45"/>
      <c r="M1108" s="253" t="s">
        <v>1</v>
      </c>
      <c r="N1108" s="254" t="s">
        <v>48</v>
      </c>
      <c r="O1108" s="92"/>
      <c r="P1108" s="255">
        <f>O1108*H1108</f>
        <v>0</v>
      </c>
      <c r="Q1108" s="255">
        <v>0</v>
      </c>
      <c r="R1108" s="255">
        <f>Q1108*H1108</f>
        <v>0</v>
      </c>
      <c r="S1108" s="255">
        <v>0</v>
      </c>
      <c r="T1108" s="256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57" t="s">
        <v>359</v>
      </c>
      <c r="AT1108" s="257" t="s">
        <v>172</v>
      </c>
      <c r="AU1108" s="257" t="s">
        <v>95</v>
      </c>
      <c r="AY1108" s="18" t="s">
        <v>169</v>
      </c>
      <c r="BE1108" s="258">
        <f>IF(N1108="základní",J1108,0)</f>
        <v>0</v>
      </c>
      <c r="BF1108" s="258">
        <f>IF(N1108="snížená",J1108,0)</f>
        <v>0</v>
      </c>
      <c r="BG1108" s="258">
        <f>IF(N1108="zákl. přenesená",J1108,0)</f>
        <v>0</v>
      </c>
      <c r="BH1108" s="258">
        <f>IF(N1108="sníž. přenesená",J1108,0)</f>
        <v>0</v>
      </c>
      <c r="BI1108" s="258">
        <f>IF(N1108="nulová",J1108,0)</f>
        <v>0</v>
      </c>
      <c r="BJ1108" s="18" t="s">
        <v>95</v>
      </c>
      <c r="BK1108" s="258">
        <f>ROUND(I1108*H1108,2)</f>
        <v>0</v>
      </c>
      <c r="BL1108" s="18" t="s">
        <v>359</v>
      </c>
      <c r="BM1108" s="257" t="s">
        <v>1315</v>
      </c>
    </row>
    <row r="1109" spans="1:65" s="2" customFormat="1" ht="21.75" customHeight="1">
      <c r="A1109" s="39"/>
      <c r="B1109" s="40"/>
      <c r="C1109" s="246" t="s">
        <v>1316</v>
      </c>
      <c r="D1109" s="246" t="s">
        <v>172</v>
      </c>
      <c r="E1109" s="247" t="s">
        <v>1317</v>
      </c>
      <c r="F1109" s="248" t="s">
        <v>1318</v>
      </c>
      <c r="G1109" s="249" t="s">
        <v>403</v>
      </c>
      <c r="H1109" s="250">
        <v>6</v>
      </c>
      <c r="I1109" s="251"/>
      <c r="J1109" s="252">
        <f>ROUND(I1109*H1109,2)</f>
        <v>0</v>
      </c>
      <c r="K1109" s="248" t="s">
        <v>1</v>
      </c>
      <c r="L1109" s="45"/>
      <c r="M1109" s="253" t="s">
        <v>1</v>
      </c>
      <c r="N1109" s="254" t="s">
        <v>48</v>
      </c>
      <c r="O1109" s="92"/>
      <c r="P1109" s="255">
        <f>O1109*H1109</f>
        <v>0</v>
      </c>
      <c r="Q1109" s="255">
        <v>0</v>
      </c>
      <c r="R1109" s="255">
        <f>Q1109*H1109</f>
        <v>0</v>
      </c>
      <c r="S1109" s="255">
        <v>0</v>
      </c>
      <c r="T1109" s="256">
        <f>S1109*H1109</f>
        <v>0</v>
      </c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R1109" s="257" t="s">
        <v>359</v>
      </c>
      <c r="AT1109" s="257" t="s">
        <v>172</v>
      </c>
      <c r="AU1109" s="257" t="s">
        <v>95</v>
      </c>
      <c r="AY1109" s="18" t="s">
        <v>169</v>
      </c>
      <c r="BE1109" s="258">
        <f>IF(N1109="základní",J1109,0)</f>
        <v>0</v>
      </c>
      <c r="BF1109" s="258">
        <f>IF(N1109="snížená",J1109,0)</f>
        <v>0</v>
      </c>
      <c r="BG1109" s="258">
        <f>IF(N1109="zákl. přenesená",J1109,0)</f>
        <v>0</v>
      </c>
      <c r="BH1109" s="258">
        <f>IF(N1109="sníž. přenesená",J1109,0)</f>
        <v>0</v>
      </c>
      <c r="BI1109" s="258">
        <f>IF(N1109="nulová",J1109,0)</f>
        <v>0</v>
      </c>
      <c r="BJ1109" s="18" t="s">
        <v>95</v>
      </c>
      <c r="BK1109" s="258">
        <f>ROUND(I1109*H1109,2)</f>
        <v>0</v>
      </c>
      <c r="BL1109" s="18" t="s">
        <v>359</v>
      </c>
      <c r="BM1109" s="257" t="s">
        <v>1319</v>
      </c>
    </row>
    <row r="1110" spans="1:65" s="2" customFormat="1" ht="21.75" customHeight="1">
      <c r="A1110" s="39"/>
      <c r="B1110" s="40"/>
      <c r="C1110" s="246" t="s">
        <v>1320</v>
      </c>
      <c r="D1110" s="246" t="s">
        <v>172</v>
      </c>
      <c r="E1110" s="247" t="s">
        <v>1321</v>
      </c>
      <c r="F1110" s="248" t="s">
        <v>1322</v>
      </c>
      <c r="G1110" s="249" t="s">
        <v>403</v>
      </c>
      <c r="H1110" s="250">
        <v>5</v>
      </c>
      <c r="I1110" s="251"/>
      <c r="J1110" s="252">
        <f>ROUND(I1110*H1110,2)</f>
        <v>0</v>
      </c>
      <c r="K1110" s="248" t="s">
        <v>1</v>
      </c>
      <c r="L1110" s="45"/>
      <c r="M1110" s="253" t="s">
        <v>1</v>
      </c>
      <c r="N1110" s="254" t="s">
        <v>48</v>
      </c>
      <c r="O1110" s="92"/>
      <c r="P1110" s="255">
        <f>O1110*H1110</f>
        <v>0</v>
      </c>
      <c r="Q1110" s="255">
        <v>0</v>
      </c>
      <c r="R1110" s="255">
        <f>Q1110*H1110</f>
        <v>0</v>
      </c>
      <c r="S1110" s="255">
        <v>0</v>
      </c>
      <c r="T1110" s="256">
        <f>S1110*H1110</f>
        <v>0</v>
      </c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R1110" s="257" t="s">
        <v>359</v>
      </c>
      <c r="AT1110" s="257" t="s">
        <v>172</v>
      </c>
      <c r="AU1110" s="257" t="s">
        <v>95</v>
      </c>
      <c r="AY1110" s="18" t="s">
        <v>169</v>
      </c>
      <c r="BE1110" s="258">
        <f>IF(N1110="základní",J1110,0)</f>
        <v>0</v>
      </c>
      <c r="BF1110" s="258">
        <f>IF(N1110="snížená",J1110,0)</f>
        <v>0</v>
      </c>
      <c r="BG1110" s="258">
        <f>IF(N1110="zákl. přenesená",J1110,0)</f>
        <v>0</v>
      </c>
      <c r="BH1110" s="258">
        <f>IF(N1110="sníž. přenesená",J1110,0)</f>
        <v>0</v>
      </c>
      <c r="BI1110" s="258">
        <f>IF(N1110="nulová",J1110,0)</f>
        <v>0</v>
      </c>
      <c r="BJ1110" s="18" t="s">
        <v>95</v>
      </c>
      <c r="BK1110" s="258">
        <f>ROUND(I1110*H1110,2)</f>
        <v>0</v>
      </c>
      <c r="BL1110" s="18" t="s">
        <v>359</v>
      </c>
      <c r="BM1110" s="257" t="s">
        <v>1323</v>
      </c>
    </row>
    <row r="1111" spans="1:65" s="2" customFormat="1" ht="21.75" customHeight="1">
      <c r="A1111" s="39"/>
      <c r="B1111" s="40"/>
      <c r="C1111" s="246" t="s">
        <v>1324</v>
      </c>
      <c r="D1111" s="246" t="s">
        <v>172</v>
      </c>
      <c r="E1111" s="247" t="s">
        <v>1325</v>
      </c>
      <c r="F1111" s="248" t="s">
        <v>1326</v>
      </c>
      <c r="G1111" s="249" t="s">
        <v>403</v>
      </c>
      <c r="H1111" s="250">
        <v>5</v>
      </c>
      <c r="I1111" s="251"/>
      <c r="J1111" s="252">
        <f>ROUND(I1111*H1111,2)</f>
        <v>0</v>
      </c>
      <c r="K1111" s="248" t="s">
        <v>1</v>
      </c>
      <c r="L1111" s="45"/>
      <c r="M1111" s="253" t="s">
        <v>1</v>
      </c>
      <c r="N1111" s="254" t="s">
        <v>48</v>
      </c>
      <c r="O1111" s="92"/>
      <c r="P1111" s="255">
        <f>O1111*H1111</f>
        <v>0</v>
      </c>
      <c r="Q1111" s="255">
        <v>0</v>
      </c>
      <c r="R1111" s="255">
        <f>Q1111*H1111</f>
        <v>0</v>
      </c>
      <c r="S1111" s="255">
        <v>0</v>
      </c>
      <c r="T1111" s="256">
        <f>S1111*H1111</f>
        <v>0</v>
      </c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R1111" s="257" t="s">
        <v>359</v>
      </c>
      <c r="AT1111" s="257" t="s">
        <v>172</v>
      </c>
      <c r="AU1111" s="257" t="s">
        <v>95</v>
      </c>
      <c r="AY1111" s="18" t="s">
        <v>169</v>
      </c>
      <c r="BE1111" s="258">
        <f>IF(N1111="základní",J1111,0)</f>
        <v>0</v>
      </c>
      <c r="BF1111" s="258">
        <f>IF(N1111="snížená",J1111,0)</f>
        <v>0</v>
      </c>
      <c r="BG1111" s="258">
        <f>IF(N1111="zákl. přenesená",J1111,0)</f>
        <v>0</v>
      </c>
      <c r="BH1111" s="258">
        <f>IF(N1111="sníž. přenesená",J1111,0)</f>
        <v>0</v>
      </c>
      <c r="BI1111" s="258">
        <f>IF(N1111="nulová",J1111,0)</f>
        <v>0</v>
      </c>
      <c r="BJ1111" s="18" t="s">
        <v>95</v>
      </c>
      <c r="BK1111" s="258">
        <f>ROUND(I1111*H1111,2)</f>
        <v>0</v>
      </c>
      <c r="BL1111" s="18" t="s">
        <v>359</v>
      </c>
      <c r="BM1111" s="257" t="s">
        <v>1327</v>
      </c>
    </row>
    <row r="1112" spans="1:65" s="2" customFormat="1" ht="21.75" customHeight="1">
      <c r="A1112" s="39"/>
      <c r="B1112" s="40"/>
      <c r="C1112" s="246" t="s">
        <v>1328</v>
      </c>
      <c r="D1112" s="246" t="s">
        <v>172</v>
      </c>
      <c r="E1112" s="247" t="s">
        <v>1329</v>
      </c>
      <c r="F1112" s="248" t="s">
        <v>1330</v>
      </c>
      <c r="G1112" s="249" t="s">
        <v>403</v>
      </c>
      <c r="H1112" s="250">
        <v>3</v>
      </c>
      <c r="I1112" s="251"/>
      <c r="J1112" s="252">
        <f>ROUND(I1112*H1112,2)</f>
        <v>0</v>
      </c>
      <c r="K1112" s="248" t="s">
        <v>1</v>
      </c>
      <c r="L1112" s="45"/>
      <c r="M1112" s="253" t="s">
        <v>1</v>
      </c>
      <c r="N1112" s="254" t="s">
        <v>48</v>
      </c>
      <c r="O1112" s="92"/>
      <c r="P1112" s="255">
        <f>O1112*H1112</f>
        <v>0</v>
      </c>
      <c r="Q1112" s="255">
        <v>0</v>
      </c>
      <c r="R1112" s="255">
        <f>Q1112*H1112</f>
        <v>0</v>
      </c>
      <c r="S1112" s="255">
        <v>0</v>
      </c>
      <c r="T1112" s="256">
        <f>S1112*H1112</f>
        <v>0</v>
      </c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R1112" s="257" t="s">
        <v>359</v>
      </c>
      <c r="AT1112" s="257" t="s">
        <v>172</v>
      </c>
      <c r="AU1112" s="257" t="s">
        <v>95</v>
      </c>
      <c r="AY1112" s="18" t="s">
        <v>169</v>
      </c>
      <c r="BE1112" s="258">
        <f>IF(N1112="základní",J1112,0)</f>
        <v>0</v>
      </c>
      <c r="BF1112" s="258">
        <f>IF(N1112="snížená",J1112,0)</f>
        <v>0</v>
      </c>
      <c r="BG1112" s="258">
        <f>IF(N1112="zákl. přenesená",J1112,0)</f>
        <v>0</v>
      </c>
      <c r="BH1112" s="258">
        <f>IF(N1112="sníž. přenesená",J1112,0)</f>
        <v>0</v>
      </c>
      <c r="BI1112" s="258">
        <f>IF(N1112="nulová",J1112,0)</f>
        <v>0</v>
      </c>
      <c r="BJ1112" s="18" t="s">
        <v>95</v>
      </c>
      <c r="BK1112" s="258">
        <f>ROUND(I1112*H1112,2)</f>
        <v>0</v>
      </c>
      <c r="BL1112" s="18" t="s">
        <v>359</v>
      </c>
      <c r="BM1112" s="257" t="s">
        <v>1331</v>
      </c>
    </row>
    <row r="1113" spans="1:65" s="2" customFormat="1" ht="21.75" customHeight="1">
      <c r="A1113" s="39"/>
      <c r="B1113" s="40"/>
      <c r="C1113" s="246" t="s">
        <v>1332</v>
      </c>
      <c r="D1113" s="246" t="s">
        <v>172</v>
      </c>
      <c r="E1113" s="247" t="s">
        <v>1333</v>
      </c>
      <c r="F1113" s="248" t="s">
        <v>1334</v>
      </c>
      <c r="G1113" s="249" t="s">
        <v>403</v>
      </c>
      <c r="H1113" s="250">
        <v>1</v>
      </c>
      <c r="I1113" s="251"/>
      <c r="J1113" s="252">
        <f>ROUND(I1113*H1113,2)</f>
        <v>0</v>
      </c>
      <c r="K1113" s="248" t="s">
        <v>1</v>
      </c>
      <c r="L1113" s="45"/>
      <c r="M1113" s="253" t="s">
        <v>1</v>
      </c>
      <c r="N1113" s="254" t="s">
        <v>48</v>
      </c>
      <c r="O1113" s="92"/>
      <c r="P1113" s="255">
        <f>O1113*H1113</f>
        <v>0</v>
      </c>
      <c r="Q1113" s="255">
        <v>0</v>
      </c>
      <c r="R1113" s="255">
        <f>Q1113*H1113</f>
        <v>0</v>
      </c>
      <c r="S1113" s="255">
        <v>0</v>
      </c>
      <c r="T1113" s="256">
        <f>S1113*H1113</f>
        <v>0</v>
      </c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R1113" s="257" t="s">
        <v>359</v>
      </c>
      <c r="AT1113" s="257" t="s">
        <v>172</v>
      </c>
      <c r="AU1113" s="257" t="s">
        <v>95</v>
      </c>
      <c r="AY1113" s="18" t="s">
        <v>169</v>
      </c>
      <c r="BE1113" s="258">
        <f>IF(N1113="základní",J1113,0)</f>
        <v>0</v>
      </c>
      <c r="BF1113" s="258">
        <f>IF(N1113="snížená",J1113,0)</f>
        <v>0</v>
      </c>
      <c r="BG1113" s="258">
        <f>IF(N1113="zákl. přenesená",J1113,0)</f>
        <v>0</v>
      </c>
      <c r="BH1113" s="258">
        <f>IF(N1113="sníž. přenesená",J1113,0)</f>
        <v>0</v>
      </c>
      <c r="BI1113" s="258">
        <f>IF(N1113="nulová",J1113,0)</f>
        <v>0</v>
      </c>
      <c r="BJ1113" s="18" t="s">
        <v>95</v>
      </c>
      <c r="BK1113" s="258">
        <f>ROUND(I1113*H1113,2)</f>
        <v>0</v>
      </c>
      <c r="BL1113" s="18" t="s">
        <v>359</v>
      </c>
      <c r="BM1113" s="257" t="s">
        <v>1335</v>
      </c>
    </row>
    <row r="1114" spans="1:63" s="12" customFormat="1" ht="22.8" customHeight="1">
      <c r="A1114" s="12"/>
      <c r="B1114" s="231"/>
      <c r="C1114" s="232"/>
      <c r="D1114" s="233" t="s">
        <v>81</v>
      </c>
      <c r="E1114" s="244" t="s">
        <v>1336</v>
      </c>
      <c r="F1114" s="244" t="s">
        <v>1337</v>
      </c>
      <c r="G1114" s="232"/>
      <c r="H1114" s="232"/>
      <c r="I1114" s="235"/>
      <c r="J1114" s="245">
        <f>BK1114</f>
        <v>0</v>
      </c>
      <c r="K1114" s="232"/>
      <c r="L1114" s="236"/>
      <c r="M1114" s="237"/>
      <c r="N1114" s="238"/>
      <c r="O1114" s="238"/>
      <c r="P1114" s="239">
        <f>SUM(P1115:P1124)</f>
        <v>0</v>
      </c>
      <c r="Q1114" s="238"/>
      <c r="R1114" s="239">
        <f>SUM(R1115:R1124)</f>
        <v>0</v>
      </c>
      <c r="S1114" s="238"/>
      <c r="T1114" s="240">
        <f>SUM(T1115:T1124)</f>
        <v>0</v>
      </c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R1114" s="241" t="s">
        <v>95</v>
      </c>
      <c r="AT1114" s="242" t="s">
        <v>81</v>
      </c>
      <c r="AU1114" s="242" t="s">
        <v>89</v>
      </c>
      <c r="AY1114" s="241" t="s">
        <v>169</v>
      </c>
      <c r="BK1114" s="243">
        <f>SUM(BK1115:BK1124)</f>
        <v>0</v>
      </c>
    </row>
    <row r="1115" spans="1:65" s="2" customFormat="1" ht="21.75" customHeight="1">
      <c r="A1115" s="39"/>
      <c r="B1115" s="40"/>
      <c r="C1115" s="246" t="s">
        <v>1338</v>
      </c>
      <c r="D1115" s="246" t="s">
        <v>172</v>
      </c>
      <c r="E1115" s="247" t="s">
        <v>1339</v>
      </c>
      <c r="F1115" s="248" t="s">
        <v>1340</v>
      </c>
      <c r="G1115" s="249" t="s">
        <v>175</v>
      </c>
      <c r="H1115" s="250">
        <v>15</v>
      </c>
      <c r="I1115" s="251"/>
      <c r="J1115" s="252">
        <f>ROUND(I1115*H1115,2)</f>
        <v>0</v>
      </c>
      <c r="K1115" s="248" t="s">
        <v>1</v>
      </c>
      <c r="L1115" s="45"/>
      <c r="M1115" s="253" t="s">
        <v>1</v>
      </c>
      <c r="N1115" s="254" t="s">
        <v>48</v>
      </c>
      <c r="O1115" s="92"/>
      <c r="P1115" s="255">
        <f>O1115*H1115</f>
        <v>0</v>
      </c>
      <c r="Q1115" s="255">
        <v>0</v>
      </c>
      <c r="R1115" s="255">
        <f>Q1115*H1115</f>
        <v>0</v>
      </c>
      <c r="S1115" s="255">
        <v>0</v>
      </c>
      <c r="T1115" s="256">
        <f>S1115*H1115</f>
        <v>0</v>
      </c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R1115" s="257" t="s">
        <v>359</v>
      </c>
      <c r="AT1115" s="257" t="s">
        <v>172</v>
      </c>
      <c r="AU1115" s="257" t="s">
        <v>95</v>
      </c>
      <c r="AY1115" s="18" t="s">
        <v>169</v>
      </c>
      <c r="BE1115" s="258">
        <f>IF(N1115="základní",J1115,0)</f>
        <v>0</v>
      </c>
      <c r="BF1115" s="258">
        <f>IF(N1115="snížená",J1115,0)</f>
        <v>0</v>
      </c>
      <c r="BG1115" s="258">
        <f>IF(N1115="zákl. přenesená",J1115,0)</f>
        <v>0</v>
      </c>
      <c r="BH1115" s="258">
        <f>IF(N1115="sníž. přenesená",J1115,0)</f>
        <v>0</v>
      </c>
      <c r="BI1115" s="258">
        <f>IF(N1115="nulová",J1115,0)</f>
        <v>0</v>
      </c>
      <c r="BJ1115" s="18" t="s">
        <v>95</v>
      </c>
      <c r="BK1115" s="258">
        <f>ROUND(I1115*H1115,2)</f>
        <v>0</v>
      </c>
      <c r="BL1115" s="18" t="s">
        <v>359</v>
      </c>
      <c r="BM1115" s="257" t="s">
        <v>1341</v>
      </c>
    </row>
    <row r="1116" spans="1:65" s="2" customFormat="1" ht="21.75" customHeight="1">
      <c r="A1116" s="39"/>
      <c r="B1116" s="40"/>
      <c r="C1116" s="246" t="s">
        <v>1342</v>
      </c>
      <c r="D1116" s="246" t="s">
        <v>172</v>
      </c>
      <c r="E1116" s="247" t="s">
        <v>1343</v>
      </c>
      <c r="F1116" s="248" t="s">
        <v>1344</v>
      </c>
      <c r="G1116" s="249" t="s">
        <v>175</v>
      </c>
      <c r="H1116" s="250">
        <v>19.5</v>
      </c>
      <c r="I1116" s="251"/>
      <c r="J1116" s="252">
        <f>ROUND(I1116*H1116,2)</f>
        <v>0</v>
      </c>
      <c r="K1116" s="248" t="s">
        <v>1</v>
      </c>
      <c r="L1116" s="45"/>
      <c r="M1116" s="253" t="s">
        <v>1</v>
      </c>
      <c r="N1116" s="254" t="s">
        <v>48</v>
      </c>
      <c r="O1116" s="92"/>
      <c r="P1116" s="255">
        <f>O1116*H1116</f>
        <v>0</v>
      </c>
      <c r="Q1116" s="255">
        <v>0</v>
      </c>
      <c r="R1116" s="255">
        <f>Q1116*H1116</f>
        <v>0</v>
      </c>
      <c r="S1116" s="255">
        <v>0</v>
      </c>
      <c r="T1116" s="256">
        <f>S1116*H1116</f>
        <v>0</v>
      </c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R1116" s="257" t="s">
        <v>359</v>
      </c>
      <c r="AT1116" s="257" t="s">
        <v>172</v>
      </c>
      <c r="AU1116" s="257" t="s">
        <v>95</v>
      </c>
      <c r="AY1116" s="18" t="s">
        <v>169</v>
      </c>
      <c r="BE1116" s="258">
        <f>IF(N1116="základní",J1116,0)</f>
        <v>0</v>
      </c>
      <c r="BF1116" s="258">
        <f>IF(N1116="snížená",J1116,0)</f>
        <v>0</v>
      </c>
      <c r="BG1116" s="258">
        <f>IF(N1116="zákl. přenesená",J1116,0)</f>
        <v>0</v>
      </c>
      <c r="BH1116" s="258">
        <f>IF(N1116="sníž. přenesená",J1116,0)</f>
        <v>0</v>
      </c>
      <c r="BI1116" s="258">
        <f>IF(N1116="nulová",J1116,0)</f>
        <v>0</v>
      </c>
      <c r="BJ1116" s="18" t="s">
        <v>95</v>
      </c>
      <c r="BK1116" s="258">
        <f>ROUND(I1116*H1116,2)</f>
        <v>0</v>
      </c>
      <c r="BL1116" s="18" t="s">
        <v>359</v>
      </c>
      <c r="BM1116" s="257" t="s">
        <v>1345</v>
      </c>
    </row>
    <row r="1117" spans="1:65" s="2" customFormat="1" ht="21.75" customHeight="1">
      <c r="A1117" s="39"/>
      <c r="B1117" s="40"/>
      <c r="C1117" s="246" t="s">
        <v>1346</v>
      </c>
      <c r="D1117" s="246" t="s">
        <v>172</v>
      </c>
      <c r="E1117" s="247" t="s">
        <v>1347</v>
      </c>
      <c r="F1117" s="248" t="s">
        <v>1348</v>
      </c>
      <c r="G1117" s="249" t="s">
        <v>175</v>
      </c>
      <c r="H1117" s="250">
        <v>12</v>
      </c>
      <c r="I1117" s="251"/>
      <c r="J1117" s="252">
        <f>ROUND(I1117*H1117,2)</f>
        <v>0</v>
      </c>
      <c r="K1117" s="248" t="s">
        <v>1</v>
      </c>
      <c r="L1117" s="45"/>
      <c r="M1117" s="253" t="s">
        <v>1</v>
      </c>
      <c r="N1117" s="254" t="s">
        <v>48</v>
      </c>
      <c r="O1117" s="92"/>
      <c r="P1117" s="255">
        <f>O1117*H1117</f>
        <v>0</v>
      </c>
      <c r="Q1117" s="255">
        <v>0</v>
      </c>
      <c r="R1117" s="255">
        <f>Q1117*H1117</f>
        <v>0</v>
      </c>
      <c r="S1117" s="255">
        <v>0</v>
      </c>
      <c r="T1117" s="256">
        <f>S1117*H1117</f>
        <v>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R1117" s="257" t="s">
        <v>359</v>
      </c>
      <c r="AT1117" s="257" t="s">
        <v>172</v>
      </c>
      <c r="AU1117" s="257" t="s">
        <v>95</v>
      </c>
      <c r="AY1117" s="18" t="s">
        <v>169</v>
      </c>
      <c r="BE1117" s="258">
        <f>IF(N1117="základní",J1117,0)</f>
        <v>0</v>
      </c>
      <c r="BF1117" s="258">
        <f>IF(N1117="snížená",J1117,0)</f>
        <v>0</v>
      </c>
      <c r="BG1117" s="258">
        <f>IF(N1117="zákl. přenesená",J1117,0)</f>
        <v>0</v>
      </c>
      <c r="BH1117" s="258">
        <f>IF(N1117="sníž. přenesená",J1117,0)</f>
        <v>0</v>
      </c>
      <c r="BI1117" s="258">
        <f>IF(N1117="nulová",J1117,0)</f>
        <v>0</v>
      </c>
      <c r="BJ1117" s="18" t="s">
        <v>95</v>
      </c>
      <c r="BK1117" s="258">
        <f>ROUND(I1117*H1117,2)</f>
        <v>0</v>
      </c>
      <c r="BL1117" s="18" t="s">
        <v>359</v>
      </c>
      <c r="BM1117" s="257" t="s">
        <v>1349</v>
      </c>
    </row>
    <row r="1118" spans="1:65" s="2" customFormat="1" ht="21.75" customHeight="1">
      <c r="A1118" s="39"/>
      <c r="B1118" s="40"/>
      <c r="C1118" s="246" t="s">
        <v>1350</v>
      </c>
      <c r="D1118" s="246" t="s">
        <v>172</v>
      </c>
      <c r="E1118" s="247" t="s">
        <v>1351</v>
      </c>
      <c r="F1118" s="248" t="s">
        <v>1352</v>
      </c>
      <c r="G1118" s="249" t="s">
        <v>403</v>
      </c>
      <c r="H1118" s="250">
        <v>1</v>
      </c>
      <c r="I1118" s="251"/>
      <c r="J1118" s="252">
        <f>ROUND(I1118*H1118,2)</f>
        <v>0</v>
      </c>
      <c r="K1118" s="248" t="s">
        <v>1</v>
      </c>
      <c r="L1118" s="45"/>
      <c r="M1118" s="253" t="s">
        <v>1</v>
      </c>
      <c r="N1118" s="254" t="s">
        <v>48</v>
      </c>
      <c r="O1118" s="92"/>
      <c r="P1118" s="255">
        <f>O1118*H1118</f>
        <v>0</v>
      </c>
      <c r="Q1118" s="255">
        <v>0</v>
      </c>
      <c r="R1118" s="255">
        <f>Q1118*H1118</f>
        <v>0</v>
      </c>
      <c r="S1118" s="255">
        <v>0</v>
      </c>
      <c r="T1118" s="256">
        <f>S1118*H1118</f>
        <v>0</v>
      </c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R1118" s="257" t="s">
        <v>359</v>
      </c>
      <c r="AT1118" s="257" t="s">
        <v>172</v>
      </c>
      <c r="AU1118" s="257" t="s">
        <v>95</v>
      </c>
      <c r="AY1118" s="18" t="s">
        <v>169</v>
      </c>
      <c r="BE1118" s="258">
        <f>IF(N1118="základní",J1118,0)</f>
        <v>0</v>
      </c>
      <c r="BF1118" s="258">
        <f>IF(N1118="snížená",J1118,0)</f>
        <v>0</v>
      </c>
      <c r="BG1118" s="258">
        <f>IF(N1118="zákl. přenesená",J1118,0)</f>
        <v>0</v>
      </c>
      <c r="BH1118" s="258">
        <f>IF(N1118="sníž. přenesená",J1118,0)</f>
        <v>0</v>
      </c>
      <c r="BI1118" s="258">
        <f>IF(N1118="nulová",J1118,0)</f>
        <v>0</v>
      </c>
      <c r="BJ1118" s="18" t="s">
        <v>95</v>
      </c>
      <c r="BK1118" s="258">
        <f>ROUND(I1118*H1118,2)</f>
        <v>0</v>
      </c>
      <c r="BL1118" s="18" t="s">
        <v>359</v>
      </c>
      <c r="BM1118" s="257" t="s">
        <v>1353</v>
      </c>
    </row>
    <row r="1119" spans="1:65" s="2" customFormat="1" ht="21.75" customHeight="1">
      <c r="A1119" s="39"/>
      <c r="B1119" s="40"/>
      <c r="C1119" s="246" t="s">
        <v>1354</v>
      </c>
      <c r="D1119" s="246" t="s">
        <v>172</v>
      </c>
      <c r="E1119" s="247" t="s">
        <v>1355</v>
      </c>
      <c r="F1119" s="248" t="s">
        <v>1356</v>
      </c>
      <c r="G1119" s="249" t="s">
        <v>403</v>
      </c>
      <c r="H1119" s="250">
        <v>1</v>
      </c>
      <c r="I1119" s="251"/>
      <c r="J1119" s="252">
        <f>ROUND(I1119*H1119,2)</f>
        <v>0</v>
      </c>
      <c r="K1119" s="248" t="s">
        <v>1</v>
      </c>
      <c r="L1119" s="45"/>
      <c r="M1119" s="253" t="s">
        <v>1</v>
      </c>
      <c r="N1119" s="254" t="s">
        <v>48</v>
      </c>
      <c r="O1119" s="92"/>
      <c r="P1119" s="255">
        <f>O1119*H1119</f>
        <v>0</v>
      </c>
      <c r="Q1119" s="255">
        <v>0</v>
      </c>
      <c r="R1119" s="255">
        <f>Q1119*H1119</f>
        <v>0</v>
      </c>
      <c r="S1119" s="255">
        <v>0</v>
      </c>
      <c r="T1119" s="256">
        <f>S1119*H1119</f>
        <v>0</v>
      </c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R1119" s="257" t="s">
        <v>359</v>
      </c>
      <c r="AT1119" s="257" t="s">
        <v>172</v>
      </c>
      <c r="AU1119" s="257" t="s">
        <v>95</v>
      </c>
      <c r="AY1119" s="18" t="s">
        <v>169</v>
      </c>
      <c r="BE1119" s="258">
        <f>IF(N1119="základní",J1119,0)</f>
        <v>0</v>
      </c>
      <c r="BF1119" s="258">
        <f>IF(N1119="snížená",J1119,0)</f>
        <v>0</v>
      </c>
      <c r="BG1119" s="258">
        <f>IF(N1119="zákl. přenesená",J1119,0)</f>
        <v>0</v>
      </c>
      <c r="BH1119" s="258">
        <f>IF(N1119="sníž. přenesená",J1119,0)</f>
        <v>0</v>
      </c>
      <c r="BI1119" s="258">
        <f>IF(N1119="nulová",J1119,0)</f>
        <v>0</v>
      </c>
      <c r="BJ1119" s="18" t="s">
        <v>95</v>
      </c>
      <c r="BK1119" s="258">
        <f>ROUND(I1119*H1119,2)</f>
        <v>0</v>
      </c>
      <c r="BL1119" s="18" t="s">
        <v>359</v>
      </c>
      <c r="BM1119" s="257" t="s">
        <v>1357</v>
      </c>
    </row>
    <row r="1120" spans="1:65" s="2" customFormat="1" ht="21.75" customHeight="1">
      <c r="A1120" s="39"/>
      <c r="B1120" s="40"/>
      <c r="C1120" s="246" t="s">
        <v>1358</v>
      </c>
      <c r="D1120" s="246" t="s">
        <v>172</v>
      </c>
      <c r="E1120" s="247" t="s">
        <v>1359</v>
      </c>
      <c r="F1120" s="248" t="s">
        <v>1360</v>
      </c>
      <c r="G1120" s="249" t="s">
        <v>403</v>
      </c>
      <c r="H1120" s="250">
        <v>1</v>
      </c>
      <c r="I1120" s="251"/>
      <c r="J1120" s="252">
        <f>ROUND(I1120*H1120,2)</f>
        <v>0</v>
      </c>
      <c r="K1120" s="248" t="s">
        <v>1</v>
      </c>
      <c r="L1120" s="45"/>
      <c r="M1120" s="253" t="s">
        <v>1</v>
      </c>
      <c r="N1120" s="254" t="s">
        <v>48</v>
      </c>
      <c r="O1120" s="92"/>
      <c r="P1120" s="255">
        <f>O1120*H1120</f>
        <v>0</v>
      </c>
      <c r="Q1120" s="255">
        <v>0</v>
      </c>
      <c r="R1120" s="255">
        <f>Q1120*H1120</f>
        <v>0</v>
      </c>
      <c r="S1120" s="255">
        <v>0</v>
      </c>
      <c r="T1120" s="256">
        <f>S1120*H1120</f>
        <v>0</v>
      </c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R1120" s="257" t="s">
        <v>359</v>
      </c>
      <c r="AT1120" s="257" t="s">
        <v>172</v>
      </c>
      <c r="AU1120" s="257" t="s">
        <v>95</v>
      </c>
      <c r="AY1120" s="18" t="s">
        <v>169</v>
      </c>
      <c r="BE1120" s="258">
        <f>IF(N1120="základní",J1120,0)</f>
        <v>0</v>
      </c>
      <c r="BF1120" s="258">
        <f>IF(N1120="snížená",J1120,0)</f>
        <v>0</v>
      </c>
      <c r="BG1120" s="258">
        <f>IF(N1120="zákl. přenesená",J1120,0)</f>
        <v>0</v>
      </c>
      <c r="BH1120" s="258">
        <f>IF(N1120="sníž. přenesená",J1120,0)</f>
        <v>0</v>
      </c>
      <c r="BI1120" s="258">
        <f>IF(N1120="nulová",J1120,0)</f>
        <v>0</v>
      </c>
      <c r="BJ1120" s="18" t="s">
        <v>95</v>
      </c>
      <c r="BK1120" s="258">
        <f>ROUND(I1120*H1120,2)</f>
        <v>0</v>
      </c>
      <c r="BL1120" s="18" t="s">
        <v>359</v>
      </c>
      <c r="BM1120" s="257" t="s">
        <v>1361</v>
      </c>
    </row>
    <row r="1121" spans="1:65" s="2" customFormat="1" ht="33" customHeight="1">
      <c r="A1121" s="39"/>
      <c r="B1121" s="40"/>
      <c r="C1121" s="246" t="s">
        <v>1362</v>
      </c>
      <c r="D1121" s="246" t="s">
        <v>172</v>
      </c>
      <c r="E1121" s="247" t="s">
        <v>1363</v>
      </c>
      <c r="F1121" s="248" t="s">
        <v>1364</v>
      </c>
      <c r="G1121" s="249" t="s">
        <v>403</v>
      </c>
      <c r="H1121" s="250">
        <v>1</v>
      </c>
      <c r="I1121" s="251"/>
      <c r="J1121" s="252">
        <f>ROUND(I1121*H1121,2)</f>
        <v>0</v>
      </c>
      <c r="K1121" s="248" t="s">
        <v>1</v>
      </c>
      <c r="L1121" s="45"/>
      <c r="M1121" s="253" t="s">
        <v>1</v>
      </c>
      <c r="N1121" s="254" t="s">
        <v>48</v>
      </c>
      <c r="O1121" s="92"/>
      <c r="P1121" s="255">
        <f>O1121*H1121</f>
        <v>0</v>
      </c>
      <c r="Q1121" s="255">
        <v>0</v>
      </c>
      <c r="R1121" s="255">
        <f>Q1121*H1121</f>
        <v>0</v>
      </c>
      <c r="S1121" s="255">
        <v>0</v>
      </c>
      <c r="T1121" s="256">
        <f>S1121*H1121</f>
        <v>0</v>
      </c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R1121" s="257" t="s">
        <v>359</v>
      </c>
      <c r="AT1121" s="257" t="s">
        <v>172</v>
      </c>
      <c r="AU1121" s="257" t="s">
        <v>95</v>
      </c>
      <c r="AY1121" s="18" t="s">
        <v>169</v>
      </c>
      <c r="BE1121" s="258">
        <f>IF(N1121="základní",J1121,0)</f>
        <v>0</v>
      </c>
      <c r="BF1121" s="258">
        <f>IF(N1121="snížená",J1121,0)</f>
        <v>0</v>
      </c>
      <c r="BG1121" s="258">
        <f>IF(N1121="zákl. přenesená",J1121,0)</f>
        <v>0</v>
      </c>
      <c r="BH1121" s="258">
        <f>IF(N1121="sníž. přenesená",J1121,0)</f>
        <v>0</v>
      </c>
      <c r="BI1121" s="258">
        <f>IF(N1121="nulová",J1121,0)</f>
        <v>0</v>
      </c>
      <c r="BJ1121" s="18" t="s">
        <v>95</v>
      </c>
      <c r="BK1121" s="258">
        <f>ROUND(I1121*H1121,2)</f>
        <v>0</v>
      </c>
      <c r="BL1121" s="18" t="s">
        <v>359</v>
      </c>
      <c r="BM1121" s="257" t="s">
        <v>1365</v>
      </c>
    </row>
    <row r="1122" spans="1:65" s="2" customFormat="1" ht="33" customHeight="1">
      <c r="A1122" s="39"/>
      <c r="B1122" s="40"/>
      <c r="C1122" s="246" t="s">
        <v>1366</v>
      </c>
      <c r="D1122" s="246" t="s">
        <v>172</v>
      </c>
      <c r="E1122" s="247" t="s">
        <v>1367</v>
      </c>
      <c r="F1122" s="248" t="s">
        <v>1368</v>
      </c>
      <c r="G1122" s="249" t="s">
        <v>403</v>
      </c>
      <c r="H1122" s="250">
        <v>5</v>
      </c>
      <c r="I1122" s="251"/>
      <c r="J1122" s="252">
        <f>ROUND(I1122*H1122,2)</f>
        <v>0</v>
      </c>
      <c r="K1122" s="248" t="s">
        <v>1</v>
      </c>
      <c r="L1122" s="45"/>
      <c r="M1122" s="253" t="s">
        <v>1</v>
      </c>
      <c r="N1122" s="254" t="s">
        <v>48</v>
      </c>
      <c r="O1122" s="92"/>
      <c r="P1122" s="255">
        <f>O1122*H1122</f>
        <v>0</v>
      </c>
      <c r="Q1122" s="255">
        <v>0</v>
      </c>
      <c r="R1122" s="255">
        <f>Q1122*H1122</f>
        <v>0</v>
      </c>
      <c r="S1122" s="255">
        <v>0</v>
      </c>
      <c r="T1122" s="256">
        <f>S1122*H1122</f>
        <v>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R1122" s="257" t="s">
        <v>359</v>
      </c>
      <c r="AT1122" s="257" t="s">
        <v>172</v>
      </c>
      <c r="AU1122" s="257" t="s">
        <v>95</v>
      </c>
      <c r="AY1122" s="18" t="s">
        <v>169</v>
      </c>
      <c r="BE1122" s="258">
        <f>IF(N1122="základní",J1122,0)</f>
        <v>0</v>
      </c>
      <c r="BF1122" s="258">
        <f>IF(N1122="snížená",J1122,0)</f>
        <v>0</v>
      </c>
      <c r="BG1122" s="258">
        <f>IF(N1122="zákl. přenesená",J1122,0)</f>
        <v>0</v>
      </c>
      <c r="BH1122" s="258">
        <f>IF(N1122="sníž. přenesená",J1122,0)</f>
        <v>0</v>
      </c>
      <c r="BI1122" s="258">
        <f>IF(N1122="nulová",J1122,0)</f>
        <v>0</v>
      </c>
      <c r="BJ1122" s="18" t="s">
        <v>95</v>
      </c>
      <c r="BK1122" s="258">
        <f>ROUND(I1122*H1122,2)</f>
        <v>0</v>
      </c>
      <c r="BL1122" s="18" t="s">
        <v>359</v>
      </c>
      <c r="BM1122" s="257" t="s">
        <v>1369</v>
      </c>
    </row>
    <row r="1123" spans="1:65" s="2" customFormat="1" ht="21.75" customHeight="1">
      <c r="A1123" s="39"/>
      <c r="B1123" s="40"/>
      <c r="C1123" s="246" t="s">
        <v>1370</v>
      </c>
      <c r="D1123" s="246" t="s">
        <v>172</v>
      </c>
      <c r="E1123" s="247" t="s">
        <v>1371</v>
      </c>
      <c r="F1123" s="248" t="s">
        <v>1372</v>
      </c>
      <c r="G1123" s="249" t="s">
        <v>403</v>
      </c>
      <c r="H1123" s="250">
        <v>1</v>
      </c>
      <c r="I1123" s="251"/>
      <c r="J1123" s="252">
        <f>ROUND(I1123*H1123,2)</f>
        <v>0</v>
      </c>
      <c r="K1123" s="248" t="s">
        <v>1</v>
      </c>
      <c r="L1123" s="45"/>
      <c r="M1123" s="253" t="s">
        <v>1</v>
      </c>
      <c r="N1123" s="254" t="s">
        <v>48</v>
      </c>
      <c r="O1123" s="92"/>
      <c r="P1123" s="255">
        <f>O1123*H1123</f>
        <v>0</v>
      </c>
      <c r="Q1123" s="255">
        <v>0</v>
      </c>
      <c r="R1123" s="255">
        <f>Q1123*H1123</f>
        <v>0</v>
      </c>
      <c r="S1123" s="255">
        <v>0</v>
      </c>
      <c r="T1123" s="256">
        <f>S1123*H1123</f>
        <v>0</v>
      </c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R1123" s="257" t="s">
        <v>359</v>
      </c>
      <c r="AT1123" s="257" t="s">
        <v>172</v>
      </c>
      <c r="AU1123" s="257" t="s">
        <v>95</v>
      </c>
      <c r="AY1123" s="18" t="s">
        <v>169</v>
      </c>
      <c r="BE1123" s="258">
        <f>IF(N1123="základní",J1123,0)</f>
        <v>0</v>
      </c>
      <c r="BF1123" s="258">
        <f>IF(N1123="snížená",J1123,0)</f>
        <v>0</v>
      </c>
      <c r="BG1123" s="258">
        <f>IF(N1123="zákl. přenesená",J1123,0)</f>
        <v>0</v>
      </c>
      <c r="BH1123" s="258">
        <f>IF(N1123="sníž. přenesená",J1123,0)</f>
        <v>0</v>
      </c>
      <c r="BI1123" s="258">
        <f>IF(N1123="nulová",J1123,0)</f>
        <v>0</v>
      </c>
      <c r="BJ1123" s="18" t="s">
        <v>95</v>
      </c>
      <c r="BK1123" s="258">
        <f>ROUND(I1123*H1123,2)</f>
        <v>0</v>
      </c>
      <c r="BL1123" s="18" t="s">
        <v>359</v>
      </c>
      <c r="BM1123" s="257" t="s">
        <v>1373</v>
      </c>
    </row>
    <row r="1124" spans="1:65" s="2" customFormat="1" ht="21.75" customHeight="1">
      <c r="A1124" s="39"/>
      <c r="B1124" s="40"/>
      <c r="C1124" s="246" t="s">
        <v>1374</v>
      </c>
      <c r="D1124" s="246" t="s">
        <v>172</v>
      </c>
      <c r="E1124" s="247" t="s">
        <v>1375</v>
      </c>
      <c r="F1124" s="248" t="s">
        <v>1376</v>
      </c>
      <c r="G1124" s="249" t="s">
        <v>403</v>
      </c>
      <c r="H1124" s="250">
        <v>7</v>
      </c>
      <c r="I1124" s="251"/>
      <c r="J1124" s="252">
        <f>ROUND(I1124*H1124,2)</f>
        <v>0</v>
      </c>
      <c r="K1124" s="248" t="s">
        <v>1</v>
      </c>
      <c r="L1124" s="45"/>
      <c r="M1124" s="253" t="s">
        <v>1</v>
      </c>
      <c r="N1124" s="254" t="s">
        <v>48</v>
      </c>
      <c r="O1124" s="92"/>
      <c r="P1124" s="255">
        <f>O1124*H1124</f>
        <v>0</v>
      </c>
      <c r="Q1124" s="255">
        <v>0</v>
      </c>
      <c r="R1124" s="255">
        <f>Q1124*H1124</f>
        <v>0</v>
      </c>
      <c r="S1124" s="255">
        <v>0</v>
      </c>
      <c r="T1124" s="256">
        <f>S1124*H1124</f>
        <v>0</v>
      </c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R1124" s="257" t="s">
        <v>359</v>
      </c>
      <c r="AT1124" s="257" t="s">
        <v>172</v>
      </c>
      <c r="AU1124" s="257" t="s">
        <v>95</v>
      </c>
      <c r="AY1124" s="18" t="s">
        <v>169</v>
      </c>
      <c r="BE1124" s="258">
        <f>IF(N1124="základní",J1124,0)</f>
        <v>0</v>
      </c>
      <c r="BF1124" s="258">
        <f>IF(N1124="snížená",J1124,0)</f>
        <v>0</v>
      </c>
      <c r="BG1124" s="258">
        <f>IF(N1124="zákl. přenesená",J1124,0)</f>
        <v>0</v>
      </c>
      <c r="BH1124" s="258">
        <f>IF(N1124="sníž. přenesená",J1124,0)</f>
        <v>0</v>
      </c>
      <c r="BI1124" s="258">
        <f>IF(N1124="nulová",J1124,0)</f>
        <v>0</v>
      </c>
      <c r="BJ1124" s="18" t="s">
        <v>95</v>
      </c>
      <c r="BK1124" s="258">
        <f>ROUND(I1124*H1124,2)</f>
        <v>0</v>
      </c>
      <c r="BL1124" s="18" t="s">
        <v>359</v>
      </c>
      <c r="BM1124" s="257" t="s">
        <v>1377</v>
      </c>
    </row>
    <row r="1125" spans="1:63" s="12" customFormat="1" ht="22.8" customHeight="1">
      <c r="A1125" s="12"/>
      <c r="B1125" s="231"/>
      <c r="C1125" s="232"/>
      <c r="D1125" s="233" t="s">
        <v>81</v>
      </c>
      <c r="E1125" s="244" t="s">
        <v>1378</v>
      </c>
      <c r="F1125" s="244" t="s">
        <v>1379</v>
      </c>
      <c r="G1125" s="232"/>
      <c r="H1125" s="232"/>
      <c r="I1125" s="235"/>
      <c r="J1125" s="245">
        <f>BK1125</f>
        <v>0</v>
      </c>
      <c r="K1125" s="232"/>
      <c r="L1125" s="236"/>
      <c r="M1125" s="237"/>
      <c r="N1125" s="238"/>
      <c r="O1125" s="238"/>
      <c r="P1125" s="239">
        <f>SUM(P1126:P1222)</f>
        <v>0</v>
      </c>
      <c r="Q1125" s="238"/>
      <c r="R1125" s="239">
        <f>SUM(R1126:R1222)</f>
        <v>3.27844663</v>
      </c>
      <c r="S1125" s="238"/>
      <c r="T1125" s="240">
        <f>SUM(T1126:T1222)</f>
        <v>0</v>
      </c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R1125" s="241" t="s">
        <v>95</v>
      </c>
      <c r="AT1125" s="242" t="s">
        <v>81</v>
      </c>
      <c r="AU1125" s="242" t="s">
        <v>89</v>
      </c>
      <c r="AY1125" s="241" t="s">
        <v>169</v>
      </c>
      <c r="BK1125" s="243">
        <f>SUM(BK1126:BK1222)</f>
        <v>0</v>
      </c>
    </row>
    <row r="1126" spans="1:65" s="2" customFormat="1" ht="33" customHeight="1">
      <c r="A1126" s="39"/>
      <c r="B1126" s="40"/>
      <c r="C1126" s="246" t="s">
        <v>1380</v>
      </c>
      <c r="D1126" s="246" t="s">
        <v>172</v>
      </c>
      <c r="E1126" s="247" t="s">
        <v>1381</v>
      </c>
      <c r="F1126" s="248" t="s">
        <v>1382</v>
      </c>
      <c r="G1126" s="249" t="s">
        <v>337</v>
      </c>
      <c r="H1126" s="250">
        <v>90.317</v>
      </c>
      <c r="I1126" s="251"/>
      <c r="J1126" s="252">
        <f>ROUND(I1126*H1126,2)</f>
        <v>0</v>
      </c>
      <c r="K1126" s="248" t="s">
        <v>176</v>
      </c>
      <c r="L1126" s="45"/>
      <c r="M1126" s="253" t="s">
        <v>1</v>
      </c>
      <c r="N1126" s="254" t="s">
        <v>48</v>
      </c>
      <c r="O1126" s="92"/>
      <c r="P1126" s="255">
        <f>O1126*H1126</f>
        <v>0</v>
      </c>
      <c r="Q1126" s="255">
        <v>0.00758</v>
      </c>
      <c r="R1126" s="255">
        <f>Q1126*H1126</f>
        <v>0.6846028599999999</v>
      </c>
      <c r="S1126" s="255">
        <v>0</v>
      </c>
      <c r="T1126" s="256">
        <f>S1126*H1126</f>
        <v>0</v>
      </c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R1126" s="257" t="s">
        <v>359</v>
      </c>
      <c r="AT1126" s="257" t="s">
        <v>172</v>
      </c>
      <c r="AU1126" s="257" t="s">
        <v>95</v>
      </c>
      <c r="AY1126" s="18" t="s">
        <v>169</v>
      </c>
      <c r="BE1126" s="258">
        <f>IF(N1126="základní",J1126,0)</f>
        <v>0</v>
      </c>
      <c r="BF1126" s="258">
        <f>IF(N1126="snížená",J1126,0)</f>
        <v>0</v>
      </c>
      <c r="BG1126" s="258">
        <f>IF(N1126="zákl. přenesená",J1126,0)</f>
        <v>0</v>
      </c>
      <c r="BH1126" s="258">
        <f>IF(N1126="sníž. přenesená",J1126,0)</f>
        <v>0</v>
      </c>
      <c r="BI1126" s="258">
        <f>IF(N1126="nulová",J1126,0)</f>
        <v>0</v>
      </c>
      <c r="BJ1126" s="18" t="s">
        <v>95</v>
      </c>
      <c r="BK1126" s="258">
        <f>ROUND(I1126*H1126,2)</f>
        <v>0</v>
      </c>
      <c r="BL1126" s="18" t="s">
        <v>359</v>
      </c>
      <c r="BM1126" s="257" t="s">
        <v>1383</v>
      </c>
    </row>
    <row r="1127" spans="1:51" s="13" customFormat="1" ht="12">
      <c r="A1127" s="13"/>
      <c r="B1127" s="259"/>
      <c r="C1127" s="260"/>
      <c r="D1127" s="261" t="s">
        <v>179</v>
      </c>
      <c r="E1127" s="262" t="s">
        <v>1</v>
      </c>
      <c r="F1127" s="263" t="s">
        <v>180</v>
      </c>
      <c r="G1127" s="260"/>
      <c r="H1127" s="262" t="s">
        <v>1</v>
      </c>
      <c r="I1127" s="264"/>
      <c r="J1127" s="260"/>
      <c r="K1127" s="260"/>
      <c r="L1127" s="265"/>
      <c r="M1127" s="266"/>
      <c r="N1127" s="267"/>
      <c r="O1127" s="267"/>
      <c r="P1127" s="267"/>
      <c r="Q1127" s="267"/>
      <c r="R1127" s="267"/>
      <c r="S1127" s="267"/>
      <c r="T1127" s="268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69" t="s">
        <v>179</v>
      </c>
      <c r="AU1127" s="269" t="s">
        <v>95</v>
      </c>
      <c r="AV1127" s="13" t="s">
        <v>89</v>
      </c>
      <c r="AW1127" s="13" t="s">
        <v>35</v>
      </c>
      <c r="AX1127" s="13" t="s">
        <v>82</v>
      </c>
      <c r="AY1127" s="269" t="s">
        <v>169</v>
      </c>
    </row>
    <row r="1128" spans="1:51" s="13" customFormat="1" ht="12">
      <c r="A1128" s="13"/>
      <c r="B1128" s="259"/>
      <c r="C1128" s="260"/>
      <c r="D1128" s="261" t="s">
        <v>179</v>
      </c>
      <c r="E1128" s="262" t="s">
        <v>1</v>
      </c>
      <c r="F1128" s="263" t="s">
        <v>1384</v>
      </c>
      <c r="G1128" s="260"/>
      <c r="H1128" s="262" t="s">
        <v>1</v>
      </c>
      <c r="I1128" s="264"/>
      <c r="J1128" s="260"/>
      <c r="K1128" s="260"/>
      <c r="L1128" s="265"/>
      <c r="M1128" s="266"/>
      <c r="N1128" s="267"/>
      <c r="O1128" s="267"/>
      <c r="P1128" s="267"/>
      <c r="Q1128" s="267"/>
      <c r="R1128" s="267"/>
      <c r="S1128" s="267"/>
      <c r="T1128" s="268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69" t="s">
        <v>179</v>
      </c>
      <c r="AU1128" s="269" t="s">
        <v>95</v>
      </c>
      <c r="AV1128" s="13" t="s">
        <v>89</v>
      </c>
      <c r="AW1128" s="13" t="s">
        <v>35</v>
      </c>
      <c r="AX1128" s="13" t="s">
        <v>82</v>
      </c>
      <c r="AY1128" s="269" t="s">
        <v>169</v>
      </c>
    </row>
    <row r="1129" spans="1:51" s="13" customFormat="1" ht="12">
      <c r="A1129" s="13"/>
      <c r="B1129" s="259"/>
      <c r="C1129" s="260"/>
      <c r="D1129" s="261" t="s">
        <v>179</v>
      </c>
      <c r="E1129" s="262" t="s">
        <v>1</v>
      </c>
      <c r="F1129" s="263" t="s">
        <v>749</v>
      </c>
      <c r="G1129" s="260"/>
      <c r="H1129" s="262" t="s">
        <v>1</v>
      </c>
      <c r="I1129" s="264"/>
      <c r="J1129" s="260"/>
      <c r="K1129" s="260"/>
      <c r="L1129" s="265"/>
      <c r="M1129" s="266"/>
      <c r="N1129" s="267"/>
      <c r="O1129" s="267"/>
      <c r="P1129" s="267"/>
      <c r="Q1129" s="267"/>
      <c r="R1129" s="267"/>
      <c r="S1129" s="267"/>
      <c r="T1129" s="268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69" t="s">
        <v>179</v>
      </c>
      <c r="AU1129" s="269" t="s">
        <v>95</v>
      </c>
      <c r="AV1129" s="13" t="s">
        <v>89</v>
      </c>
      <c r="AW1129" s="13" t="s">
        <v>35</v>
      </c>
      <c r="AX1129" s="13" t="s">
        <v>82</v>
      </c>
      <c r="AY1129" s="269" t="s">
        <v>169</v>
      </c>
    </row>
    <row r="1130" spans="1:51" s="13" customFormat="1" ht="12">
      <c r="A1130" s="13"/>
      <c r="B1130" s="259"/>
      <c r="C1130" s="260"/>
      <c r="D1130" s="261" t="s">
        <v>179</v>
      </c>
      <c r="E1130" s="262" t="s">
        <v>1</v>
      </c>
      <c r="F1130" s="263" t="s">
        <v>750</v>
      </c>
      <c r="G1130" s="260"/>
      <c r="H1130" s="262" t="s">
        <v>1</v>
      </c>
      <c r="I1130" s="264"/>
      <c r="J1130" s="260"/>
      <c r="K1130" s="260"/>
      <c r="L1130" s="265"/>
      <c r="M1130" s="266"/>
      <c r="N1130" s="267"/>
      <c r="O1130" s="267"/>
      <c r="P1130" s="267"/>
      <c r="Q1130" s="267"/>
      <c r="R1130" s="267"/>
      <c r="S1130" s="267"/>
      <c r="T1130" s="268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69" t="s">
        <v>179</v>
      </c>
      <c r="AU1130" s="269" t="s">
        <v>95</v>
      </c>
      <c r="AV1130" s="13" t="s">
        <v>89</v>
      </c>
      <c r="AW1130" s="13" t="s">
        <v>35</v>
      </c>
      <c r="AX1130" s="13" t="s">
        <v>82</v>
      </c>
      <c r="AY1130" s="269" t="s">
        <v>169</v>
      </c>
    </row>
    <row r="1131" spans="1:51" s="14" customFormat="1" ht="12">
      <c r="A1131" s="14"/>
      <c r="B1131" s="270"/>
      <c r="C1131" s="271"/>
      <c r="D1131" s="261" t="s">
        <v>179</v>
      </c>
      <c r="E1131" s="272" t="s">
        <v>1</v>
      </c>
      <c r="F1131" s="273" t="s">
        <v>751</v>
      </c>
      <c r="G1131" s="271"/>
      <c r="H1131" s="274">
        <v>40.05</v>
      </c>
      <c r="I1131" s="275"/>
      <c r="J1131" s="271"/>
      <c r="K1131" s="271"/>
      <c r="L1131" s="276"/>
      <c r="M1131" s="277"/>
      <c r="N1131" s="278"/>
      <c r="O1131" s="278"/>
      <c r="P1131" s="278"/>
      <c r="Q1131" s="278"/>
      <c r="R1131" s="278"/>
      <c r="S1131" s="278"/>
      <c r="T1131" s="279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80" t="s">
        <v>179</v>
      </c>
      <c r="AU1131" s="280" t="s">
        <v>95</v>
      </c>
      <c r="AV1131" s="14" t="s">
        <v>95</v>
      </c>
      <c r="AW1131" s="14" t="s">
        <v>35</v>
      </c>
      <c r="AX1131" s="14" t="s">
        <v>82</v>
      </c>
      <c r="AY1131" s="280" t="s">
        <v>169</v>
      </c>
    </row>
    <row r="1132" spans="1:51" s="13" customFormat="1" ht="12">
      <c r="A1132" s="13"/>
      <c r="B1132" s="259"/>
      <c r="C1132" s="260"/>
      <c r="D1132" s="261" t="s">
        <v>179</v>
      </c>
      <c r="E1132" s="262" t="s">
        <v>1</v>
      </c>
      <c r="F1132" s="263" t="s">
        <v>752</v>
      </c>
      <c r="G1132" s="260"/>
      <c r="H1132" s="262" t="s">
        <v>1</v>
      </c>
      <c r="I1132" s="264"/>
      <c r="J1132" s="260"/>
      <c r="K1132" s="260"/>
      <c r="L1132" s="265"/>
      <c r="M1132" s="266"/>
      <c r="N1132" s="267"/>
      <c r="O1132" s="267"/>
      <c r="P1132" s="267"/>
      <c r="Q1132" s="267"/>
      <c r="R1132" s="267"/>
      <c r="S1132" s="267"/>
      <c r="T1132" s="268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69" t="s">
        <v>179</v>
      </c>
      <c r="AU1132" s="269" t="s">
        <v>95</v>
      </c>
      <c r="AV1132" s="13" t="s">
        <v>89</v>
      </c>
      <c r="AW1132" s="13" t="s">
        <v>35</v>
      </c>
      <c r="AX1132" s="13" t="s">
        <v>82</v>
      </c>
      <c r="AY1132" s="269" t="s">
        <v>169</v>
      </c>
    </row>
    <row r="1133" spans="1:51" s="13" customFormat="1" ht="12">
      <c r="A1133" s="13"/>
      <c r="B1133" s="259"/>
      <c r="C1133" s="260"/>
      <c r="D1133" s="261" t="s">
        <v>179</v>
      </c>
      <c r="E1133" s="262" t="s">
        <v>1</v>
      </c>
      <c r="F1133" s="263" t="s">
        <v>753</v>
      </c>
      <c r="G1133" s="260"/>
      <c r="H1133" s="262" t="s">
        <v>1</v>
      </c>
      <c r="I1133" s="264"/>
      <c r="J1133" s="260"/>
      <c r="K1133" s="260"/>
      <c r="L1133" s="265"/>
      <c r="M1133" s="266"/>
      <c r="N1133" s="267"/>
      <c r="O1133" s="267"/>
      <c r="P1133" s="267"/>
      <c r="Q1133" s="267"/>
      <c r="R1133" s="267"/>
      <c r="S1133" s="267"/>
      <c r="T1133" s="268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69" t="s">
        <v>179</v>
      </c>
      <c r="AU1133" s="269" t="s">
        <v>95</v>
      </c>
      <c r="AV1133" s="13" t="s">
        <v>89</v>
      </c>
      <c r="AW1133" s="13" t="s">
        <v>35</v>
      </c>
      <c r="AX1133" s="13" t="s">
        <v>82</v>
      </c>
      <c r="AY1133" s="269" t="s">
        <v>169</v>
      </c>
    </row>
    <row r="1134" spans="1:51" s="14" customFormat="1" ht="12">
      <c r="A1134" s="14"/>
      <c r="B1134" s="270"/>
      <c r="C1134" s="271"/>
      <c r="D1134" s="261" t="s">
        <v>179</v>
      </c>
      <c r="E1134" s="272" t="s">
        <v>1</v>
      </c>
      <c r="F1134" s="273" t="s">
        <v>754</v>
      </c>
      <c r="G1134" s="271"/>
      <c r="H1134" s="274">
        <v>15.853</v>
      </c>
      <c r="I1134" s="275"/>
      <c r="J1134" s="271"/>
      <c r="K1134" s="271"/>
      <c r="L1134" s="276"/>
      <c r="M1134" s="277"/>
      <c r="N1134" s="278"/>
      <c r="O1134" s="278"/>
      <c r="P1134" s="278"/>
      <c r="Q1134" s="278"/>
      <c r="R1134" s="278"/>
      <c r="S1134" s="278"/>
      <c r="T1134" s="279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80" t="s">
        <v>179</v>
      </c>
      <c r="AU1134" s="280" t="s">
        <v>95</v>
      </c>
      <c r="AV1134" s="14" t="s">
        <v>95</v>
      </c>
      <c r="AW1134" s="14" t="s">
        <v>35</v>
      </c>
      <c r="AX1134" s="14" t="s">
        <v>82</v>
      </c>
      <c r="AY1134" s="280" t="s">
        <v>169</v>
      </c>
    </row>
    <row r="1135" spans="1:51" s="13" customFormat="1" ht="12">
      <c r="A1135" s="13"/>
      <c r="B1135" s="259"/>
      <c r="C1135" s="260"/>
      <c r="D1135" s="261" t="s">
        <v>179</v>
      </c>
      <c r="E1135" s="262" t="s">
        <v>1</v>
      </c>
      <c r="F1135" s="263" t="s">
        <v>758</v>
      </c>
      <c r="G1135" s="260"/>
      <c r="H1135" s="262" t="s">
        <v>1</v>
      </c>
      <c r="I1135" s="264"/>
      <c r="J1135" s="260"/>
      <c r="K1135" s="260"/>
      <c r="L1135" s="265"/>
      <c r="M1135" s="266"/>
      <c r="N1135" s="267"/>
      <c r="O1135" s="267"/>
      <c r="P1135" s="267"/>
      <c r="Q1135" s="267"/>
      <c r="R1135" s="267"/>
      <c r="S1135" s="267"/>
      <c r="T1135" s="268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69" t="s">
        <v>179</v>
      </c>
      <c r="AU1135" s="269" t="s">
        <v>95</v>
      </c>
      <c r="AV1135" s="13" t="s">
        <v>89</v>
      </c>
      <c r="AW1135" s="13" t="s">
        <v>35</v>
      </c>
      <c r="AX1135" s="13" t="s">
        <v>82</v>
      </c>
      <c r="AY1135" s="269" t="s">
        <v>169</v>
      </c>
    </row>
    <row r="1136" spans="1:51" s="13" customFormat="1" ht="12">
      <c r="A1136" s="13"/>
      <c r="B1136" s="259"/>
      <c r="C1136" s="260"/>
      <c r="D1136" s="261" t="s">
        <v>179</v>
      </c>
      <c r="E1136" s="262" t="s">
        <v>1</v>
      </c>
      <c r="F1136" s="263" t="s">
        <v>759</v>
      </c>
      <c r="G1136" s="260"/>
      <c r="H1136" s="262" t="s">
        <v>1</v>
      </c>
      <c r="I1136" s="264"/>
      <c r="J1136" s="260"/>
      <c r="K1136" s="260"/>
      <c r="L1136" s="265"/>
      <c r="M1136" s="266"/>
      <c r="N1136" s="267"/>
      <c r="O1136" s="267"/>
      <c r="P1136" s="267"/>
      <c r="Q1136" s="267"/>
      <c r="R1136" s="267"/>
      <c r="S1136" s="267"/>
      <c r="T1136" s="268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69" t="s">
        <v>179</v>
      </c>
      <c r="AU1136" s="269" t="s">
        <v>95</v>
      </c>
      <c r="AV1136" s="13" t="s">
        <v>89</v>
      </c>
      <c r="AW1136" s="13" t="s">
        <v>35</v>
      </c>
      <c r="AX1136" s="13" t="s">
        <v>82</v>
      </c>
      <c r="AY1136" s="269" t="s">
        <v>169</v>
      </c>
    </row>
    <row r="1137" spans="1:51" s="14" customFormat="1" ht="12">
      <c r="A1137" s="14"/>
      <c r="B1137" s="270"/>
      <c r="C1137" s="271"/>
      <c r="D1137" s="261" t="s">
        <v>179</v>
      </c>
      <c r="E1137" s="272" t="s">
        <v>1</v>
      </c>
      <c r="F1137" s="273" t="s">
        <v>760</v>
      </c>
      <c r="G1137" s="271"/>
      <c r="H1137" s="274">
        <v>34.414</v>
      </c>
      <c r="I1137" s="275"/>
      <c r="J1137" s="271"/>
      <c r="K1137" s="271"/>
      <c r="L1137" s="276"/>
      <c r="M1137" s="277"/>
      <c r="N1137" s="278"/>
      <c r="O1137" s="278"/>
      <c r="P1137" s="278"/>
      <c r="Q1137" s="278"/>
      <c r="R1137" s="278"/>
      <c r="S1137" s="278"/>
      <c r="T1137" s="279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80" t="s">
        <v>179</v>
      </c>
      <c r="AU1137" s="280" t="s">
        <v>95</v>
      </c>
      <c r="AV1137" s="14" t="s">
        <v>95</v>
      </c>
      <c r="AW1137" s="14" t="s">
        <v>35</v>
      </c>
      <c r="AX1137" s="14" t="s">
        <v>82</v>
      </c>
      <c r="AY1137" s="280" t="s">
        <v>169</v>
      </c>
    </row>
    <row r="1138" spans="1:51" s="15" customFormat="1" ht="12">
      <c r="A1138" s="15"/>
      <c r="B1138" s="281"/>
      <c r="C1138" s="282"/>
      <c r="D1138" s="261" t="s">
        <v>179</v>
      </c>
      <c r="E1138" s="283" t="s">
        <v>1</v>
      </c>
      <c r="F1138" s="284" t="s">
        <v>183</v>
      </c>
      <c r="G1138" s="282"/>
      <c r="H1138" s="285">
        <v>90.317</v>
      </c>
      <c r="I1138" s="286"/>
      <c r="J1138" s="282"/>
      <c r="K1138" s="282"/>
      <c r="L1138" s="287"/>
      <c r="M1138" s="288"/>
      <c r="N1138" s="289"/>
      <c r="O1138" s="289"/>
      <c r="P1138" s="289"/>
      <c r="Q1138" s="289"/>
      <c r="R1138" s="289"/>
      <c r="S1138" s="289"/>
      <c r="T1138" s="290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T1138" s="291" t="s">
        <v>179</v>
      </c>
      <c r="AU1138" s="291" t="s">
        <v>95</v>
      </c>
      <c r="AV1138" s="15" t="s">
        <v>177</v>
      </c>
      <c r="AW1138" s="15" t="s">
        <v>35</v>
      </c>
      <c r="AX1138" s="15" t="s">
        <v>89</v>
      </c>
      <c r="AY1138" s="291" t="s">
        <v>169</v>
      </c>
    </row>
    <row r="1139" spans="1:65" s="2" customFormat="1" ht="21.75" customHeight="1">
      <c r="A1139" s="39"/>
      <c r="B1139" s="40"/>
      <c r="C1139" s="246" t="s">
        <v>1385</v>
      </c>
      <c r="D1139" s="246" t="s">
        <v>172</v>
      </c>
      <c r="E1139" s="247" t="s">
        <v>1386</v>
      </c>
      <c r="F1139" s="248" t="s">
        <v>1387</v>
      </c>
      <c r="G1139" s="249" t="s">
        <v>337</v>
      </c>
      <c r="H1139" s="250">
        <v>50.267</v>
      </c>
      <c r="I1139" s="251"/>
      <c r="J1139" s="252">
        <f>ROUND(I1139*H1139,2)</f>
        <v>0</v>
      </c>
      <c r="K1139" s="248" t="s">
        <v>176</v>
      </c>
      <c r="L1139" s="45"/>
      <c r="M1139" s="253" t="s">
        <v>1</v>
      </c>
      <c r="N1139" s="254" t="s">
        <v>48</v>
      </c>
      <c r="O1139" s="92"/>
      <c r="P1139" s="255">
        <f>O1139*H1139</f>
        <v>0</v>
      </c>
      <c r="Q1139" s="255">
        <v>0.00451</v>
      </c>
      <c r="R1139" s="255">
        <f>Q1139*H1139</f>
        <v>0.22670417</v>
      </c>
      <c r="S1139" s="255">
        <v>0</v>
      </c>
      <c r="T1139" s="256">
        <f>S1139*H1139</f>
        <v>0</v>
      </c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R1139" s="257" t="s">
        <v>359</v>
      </c>
      <c r="AT1139" s="257" t="s">
        <v>172</v>
      </c>
      <c r="AU1139" s="257" t="s">
        <v>95</v>
      </c>
      <c r="AY1139" s="18" t="s">
        <v>169</v>
      </c>
      <c r="BE1139" s="258">
        <f>IF(N1139="základní",J1139,0)</f>
        <v>0</v>
      </c>
      <c r="BF1139" s="258">
        <f>IF(N1139="snížená",J1139,0)</f>
        <v>0</v>
      </c>
      <c r="BG1139" s="258">
        <f>IF(N1139="zákl. přenesená",J1139,0)</f>
        <v>0</v>
      </c>
      <c r="BH1139" s="258">
        <f>IF(N1139="sníž. přenesená",J1139,0)</f>
        <v>0</v>
      </c>
      <c r="BI1139" s="258">
        <f>IF(N1139="nulová",J1139,0)</f>
        <v>0</v>
      </c>
      <c r="BJ1139" s="18" t="s">
        <v>95</v>
      </c>
      <c r="BK1139" s="258">
        <f>ROUND(I1139*H1139,2)</f>
        <v>0</v>
      </c>
      <c r="BL1139" s="18" t="s">
        <v>359</v>
      </c>
      <c r="BM1139" s="257" t="s">
        <v>1388</v>
      </c>
    </row>
    <row r="1140" spans="1:51" s="13" customFormat="1" ht="12">
      <c r="A1140" s="13"/>
      <c r="B1140" s="259"/>
      <c r="C1140" s="260"/>
      <c r="D1140" s="261" t="s">
        <v>179</v>
      </c>
      <c r="E1140" s="262" t="s">
        <v>1</v>
      </c>
      <c r="F1140" s="263" t="s">
        <v>180</v>
      </c>
      <c r="G1140" s="260"/>
      <c r="H1140" s="262" t="s">
        <v>1</v>
      </c>
      <c r="I1140" s="264"/>
      <c r="J1140" s="260"/>
      <c r="K1140" s="260"/>
      <c r="L1140" s="265"/>
      <c r="M1140" s="266"/>
      <c r="N1140" s="267"/>
      <c r="O1140" s="267"/>
      <c r="P1140" s="267"/>
      <c r="Q1140" s="267"/>
      <c r="R1140" s="267"/>
      <c r="S1140" s="267"/>
      <c r="T1140" s="268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69" t="s">
        <v>179</v>
      </c>
      <c r="AU1140" s="269" t="s">
        <v>95</v>
      </c>
      <c r="AV1140" s="13" t="s">
        <v>89</v>
      </c>
      <c r="AW1140" s="13" t="s">
        <v>35</v>
      </c>
      <c r="AX1140" s="13" t="s">
        <v>82</v>
      </c>
      <c r="AY1140" s="269" t="s">
        <v>169</v>
      </c>
    </row>
    <row r="1141" spans="1:51" s="13" customFormat="1" ht="12">
      <c r="A1141" s="13"/>
      <c r="B1141" s="259"/>
      <c r="C1141" s="260"/>
      <c r="D1141" s="261" t="s">
        <v>179</v>
      </c>
      <c r="E1141" s="262" t="s">
        <v>1</v>
      </c>
      <c r="F1141" s="263" t="s">
        <v>1389</v>
      </c>
      <c r="G1141" s="260"/>
      <c r="H1141" s="262" t="s">
        <v>1</v>
      </c>
      <c r="I1141" s="264"/>
      <c r="J1141" s="260"/>
      <c r="K1141" s="260"/>
      <c r="L1141" s="265"/>
      <c r="M1141" s="266"/>
      <c r="N1141" s="267"/>
      <c r="O1141" s="267"/>
      <c r="P1141" s="267"/>
      <c r="Q1141" s="267"/>
      <c r="R1141" s="267"/>
      <c r="S1141" s="267"/>
      <c r="T1141" s="268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69" t="s">
        <v>179</v>
      </c>
      <c r="AU1141" s="269" t="s">
        <v>95</v>
      </c>
      <c r="AV1141" s="13" t="s">
        <v>89</v>
      </c>
      <c r="AW1141" s="13" t="s">
        <v>35</v>
      </c>
      <c r="AX1141" s="13" t="s">
        <v>82</v>
      </c>
      <c r="AY1141" s="269" t="s">
        <v>169</v>
      </c>
    </row>
    <row r="1142" spans="1:51" s="13" customFormat="1" ht="12">
      <c r="A1142" s="13"/>
      <c r="B1142" s="259"/>
      <c r="C1142" s="260"/>
      <c r="D1142" s="261" t="s">
        <v>179</v>
      </c>
      <c r="E1142" s="262" t="s">
        <v>1</v>
      </c>
      <c r="F1142" s="263" t="s">
        <v>752</v>
      </c>
      <c r="G1142" s="260"/>
      <c r="H1142" s="262" t="s">
        <v>1</v>
      </c>
      <c r="I1142" s="264"/>
      <c r="J1142" s="260"/>
      <c r="K1142" s="260"/>
      <c r="L1142" s="265"/>
      <c r="M1142" s="266"/>
      <c r="N1142" s="267"/>
      <c r="O1142" s="267"/>
      <c r="P1142" s="267"/>
      <c r="Q1142" s="267"/>
      <c r="R1142" s="267"/>
      <c r="S1142" s="267"/>
      <c r="T1142" s="268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69" t="s">
        <v>179</v>
      </c>
      <c r="AU1142" s="269" t="s">
        <v>95</v>
      </c>
      <c r="AV1142" s="13" t="s">
        <v>89</v>
      </c>
      <c r="AW1142" s="13" t="s">
        <v>35</v>
      </c>
      <c r="AX1142" s="13" t="s">
        <v>82</v>
      </c>
      <c r="AY1142" s="269" t="s">
        <v>169</v>
      </c>
    </row>
    <row r="1143" spans="1:51" s="13" customFormat="1" ht="12">
      <c r="A1143" s="13"/>
      <c r="B1143" s="259"/>
      <c r="C1143" s="260"/>
      <c r="D1143" s="261" t="s">
        <v>179</v>
      </c>
      <c r="E1143" s="262" t="s">
        <v>1</v>
      </c>
      <c r="F1143" s="263" t="s">
        <v>753</v>
      </c>
      <c r="G1143" s="260"/>
      <c r="H1143" s="262" t="s">
        <v>1</v>
      </c>
      <c r="I1143" s="264"/>
      <c r="J1143" s="260"/>
      <c r="K1143" s="260"/>
      <c r="L1143" s="265"/>
      <c r="M1143" s="266"/>
      <c r="N1143" s="267"/>
      <c r="O1143" s="267"/>
      <c r="P1143" s="267"/>
      <c r="Q1143" s="267"/>
      <c r="R1143" s="267"/>
      <c r="S1143" s="267"/>
      <c r="T1143" s="268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69" t="s">
        <v>179</v>
      </c>
      <c r="AU1143" s="269" t="s">
        <v>95</v>
      </c>
      <c r="AV1143" s="13" t="s">
        <v>89</v>
      </c>
      <c r="AW1143" s="13" t="s">
        <v>35</v>
      </c>
      <c r="AX1143" s="13" t="s">
        <v>82</v>
      </c>
      <c r="AY1143" s="269" t="s">
        <v>169</v>
      </c>
    </row>
    <row r="1144" spans="1:51" s="14" customFormat="1" ht="12">
      <c r="A1144" s="14"/>
      <c r="B1144" s="270"/>
      <c r="C1144" s="271"/>
      <c r="D1144" s="261" t="s">
        <v>179</v>
      </c>
      <c r="E1144" s="272" t="s">
        <v>1</v>
      </c>
      <c r="F1144" s="273" t="s">
        <v>754</v>
      </c>
      <c r="G1144" s="271"/>
      <c r="H1144" s="274">
        <v>15.853</v>
      </c>
      <c r="I1144" s="275"/>
      <c r="J1144" s="271"/>
      <c r="K1144" s="271"/>
      <c r="L1144" s="276"/>
      <c r="M1144" s="277"/>
      <c r="N1144" s="278"/>
      <c r="O1144" s="278"/>
      <c r="P1144" s="278"/>
      <c r="Q1144" s="278"/>
      <c r="R1144" s="278"/>
      <c r="S1144" s="278"/>
      <c r="T1144" s="279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80" t="s">
        <v>179</v>
      </c>
      <c r="AU1144" s="280" t="s">
        <v>95</v>
      </c>
      <c r="AV1144" s="14" t="s">
        <v>95</v>
      </c>
      <c r="AW1144" s="14" t="s">
        <v>35</v>
      </c>
      <c r="AX1144" s="14" t="s">
        <v>82</v>
      </c>
      <c r="AY1144" s="280" t="s">
        <v>169</v>
      </c>
    </row>
    <row r="1145" spans="1:51" s="13" customFormat="1" ht="12">
      <c r="A1145" s="13"/>
      <c r="B1145" s="259"/>
      <c r="C1145" s="260"/>
      <c r="D1145" s="261" t="s">
        <v>179</v>
      </c>
      <c r="E1145" s="262" t="s">
        <v>1</v>
      </c>
      <c r="F1145" s="263" t="s">
        <v>758</v>
      </c>
      <c r="G1145" s="260"/>
      <c r="H1145" s="262" t="s">
        <v>1</v>
      </c>
      <c r="I1145" s="264"/>
      <c r="J1145" s="260"/>
      <c r="K1145" s="260"/>
      <c r="L1145" s="265"/>
      <c r="M1145" s="266"/>
      <c r="N1145" s="267"/>
      <c r="O1145" s="267"/>
      <c r="P1145" s="267"/>
      <c r="Q1145" s="267"/>
      <c r="R1145" s="267"/>
      <c r="S1145" s="267"/>
      <c r="T1145" s="268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69" t="s">
        <v>179</v>
      </c>
      <c r="AU1145" s="269" t="s">
        <v>95</v>
      </c>
      <c r="AV1145" s="13" t="s">
        <v>89</v>
      </c>
      <c r="AW1145" s="13" t="s">
        <v>35</v>
      </c>
      <c r="AX1145" s="13" t="s">
        <v>82</v>
      </c>
      <c r="AY1145" s="269" t="s">
        <v>169</v>
      </c>
    </row>
    <row r="1146" spans="1:51" s="13" customFormat="1" ht="12">
      <c r="A1146" s="13"/>
      <c r="B1146" s="259"/>
      <c r="C1146" s="260"/>
      <c r="D1146" s="261" t="s">
        <v>179</v>
      </c>
      <c r="E1146" s="262" t="s">
        <v>1</v>
      </c>
      <c r="F1146" s="263" t="s">
        <v>759</v>
      </c>
      <c r="G1146" s="260"/>
      <c r="H1146" s="262" t="s">
        <v>1</v>
      </c>
      <c r="I1146" s="264"/>
      <c r="J1146" s="260"/>
      <c r="K1146" s="260"/>
      <c r="L1146" s="265"/>
      <c r="M1146" s="266"/>
      <c r="N1146" s="267"/>
      <c r="O1146" s="267"/>
      <c r="P1146" s="267"/>
      <c r="Q1146" s="267"/>
      <c r="R1146" s="267"/>
      <c r="S1146" s="267"/>
      <c r="T1146" s="268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69" t="s">
        <v>179</v>
      </c>
      <c r="AU1146" s="269" t="s">
        <v>95</v>
      </c>
      <c r="AV1146" s="13" t="s">
        <v>89</v>
      </c>
      <c r="AW1146" s="13" t="s">
        <v>35</v>
      </c>
      <c r="AX1146" s="13" t="s">
        <v>82</v>
      </c>
      <c r="AY1146" s="269" t="s">
        <v>169</v>
      </c>
    </row>
    <row r="1147" spans="1:51" s="14" customFormat="1" ht="12">
      <c r="A1147" s="14"/>
      <c r="B1147" s="270"/>
      <c r="C1147" s="271"/>
      <c r="D1147" s="261" t="s">
        <v>179</v>
      </c>
      <c r="E1147" s="272" t="s">
        <v>1</v>
      </c>
      <c r="F1147" s="273" t="s">
        <v>760</v>
      </c>
      <c r="G1147" s="271"/>
      <c r="H1147" s="274">
        <v>34.414</v>
      </c>
      <c r="I1147" s="275"/>
      <c r="J1147" s="271"/>
      <c r="K1147" s="271"/>
      <c r="L1147" s="276"/>
      <c r="M1147" s="277"/>
      <c r="N1147" s="278"/>
      <c r="O1147" s="278"/>
      <c r="P1147" s="278"/>
      <c r="Q1147" s="278"/>
      <c r="R1147" s="278"/>
      <c r="S1147" s="278"/>
      <c r="T1147" s="279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80" t="s">
        <v>179</v>
      </c>
      <c r="AU1147" s="280" t="s">
        <v>95</v>
      </c>
      <c r="AV1147" s="14" t="s">
        <v>95</v>
      </c>
      <c r="AW1147" s="14" t="s">
        <v>35</v>
      </c>
      <c r="AX1147" s="14" t="s">
        <v>82</v>
      </c>
      <c r="AY1147" s="280" t="s">
        <v>169</v>
      </c>
    </row>
    <row r="1148" spans="1:51" s="15" customFormat="1" ht="12">
      <c r="A1148" s="15"/>
      <c r="B1148" s="281"/>
      <c r="C1148" s="282"/>
      <c r="D1148" s="261" t="s">
        <v>179</v>
      </c>
      <c r="E1148" s="283" t="s">
        <v>1</v>
      </c>
      <c r="F1148" s="284" t="s">
        <v>183</v>
      </c>
      <c r="G1148" s="282"/>
      <c r="H1148" s="285">
        <v>50.267</v>
      </c>
      <c r="I1148" s="286"/>
      <c r="J1148" s="282"/>
      <c r="K1148" s="282"/>
      <c r="L1148" s="287"/>
      <c r="M1148" s="288"/>
      <c r="N1148" s="289"/>
      <c r="O1148" s="289"/>
      <c r="P1148" s="289"/>
      <c r="Q1148" s="289"/>
      <c r="R1148" s="289"/>
      <c r="S1148" s="289"/>
      <c r="T1148" s="290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T1148" s="291" t="s">
        <v>179</v>
      </c>
      <c r="AU1148" s="291" t="s">
        <v>95</v>
      </c>
      <c r="AV1148" s="15" t="s">
        <v>177</v>
      </c>
      <c r="AW1148" s="15" t="s">
        <v>35</v>
      </c>
      <c r="AX1148" s="15" t="s">
        <v>89</v>
      </c>
      <c r="AY1148" s="291" t="s">
        <v>169</v>
      </c>
    </row>
    <row r="1149" spans="1:65" s="2" customFormat="1" ht="21.75" customHeight="1">
      <c r="A1149" s="39"/>
      <c r="B1149" s="40"/>
      <c r="C1149" s="246" t="s">
        <v>1390</v>
      </c>
      <c r="D1149" s="246" t="s">
        <v>172</v>
      </c>
      <c r="E1149" s="247" t="s">
        <v>1391</v>
      </c>
      <c r="F1149" s="248" t="s">
        <v>1392</v>
      </c>
      <c r="G1149" s="249" t="s">
        <v>175</v>
      </c>
      <c r="H1149" s="250">
        <v>94.9</v>
      </c>
      <c r="I1149" s="251"/>
      <c r="J1149" s="252">
        <f>ROUND(I1149*H1149,2)</f>
        <v>0</v>
      </c>
      <c r="K1149" s="248" t="s">
        <v>176</v>
      </c>
      <c r="L1149" s="45"/>
      <c r="M1149" s="253" t="s">
        <v>1</v>
      </c>
      <c r="N1149" s="254" t="s">
        <v>48</v>
      </c>
      <c r="O1149" s="92"/>
      <c r="P1149" s="255">
        <f>O1149*H1149</f>
        <v>0</v>
      </c>
      <c r="Q1149" s="255">
        <v>0.00032</v>
      </c>
      <c r="R1149" s="255">
        <f>Q1149*H1149</f>
        <v>0.030368000000000003</v>
      </c>
      <c r="S1149" s="255">
        <v>0</v>
      </c>
      <c r="T1149" s="256">
        <f>S1149*H1149</f>
        <v>0</v>
      </c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R1149" s="257" t="s">
        <v>359</v>
      </c>
      <c r="AT1149" s="257" t="s">
        <v>172</v>
      </c>
      <c r="AU1149" s="257" t="s">
        <v>95</v>
      </c>
      <c r="AY1149" s="18" t="s">
        <v>169</v>
      </c>
      <c r="BE1149" s="258">
        <f>IF(N1149="základní",J1149,0)</f>
        <v>0</v>
      </c>
      <c r="BF1149" s="258">
        <f>IF(N1149="snížená",J1149,0)</f>
        <v>0</v>
      </c>
      <c r="BG1149" s="258">
        <f>IF(N1149="zákl. přenesená",J1149,0)</f>
        <v>0</v>
      </c>
      <c r="BH1149" s="258">
        <f>IF(N1149="sníž. přenesená",J1149,0)</f>
        <v>0</v>
      </c>
      <c r="BI1149" s="258">
        <f>IF(N1149="nulová",J1149,0)</f>
        <v>0</v>
      </c>
      <c r="BJ1149" s="18" t="s">
        <v>95</v>
      </c>
      <c r="BK1149" s="258">
        <f>ROUND(I1149*H1149,2)</f>
        <v>0</v>
      </c>
      <c r="BL1149" s="18" t="s">
        <v>359</v>
      </c>
      <c r="BM1149" s="257" t="s">
        <v>1393</v>
      </c>
    </row>
    <row r="1150" spans="1:51" s="13" customFormat="1" ht="12">
      <c r="A1150" s="13"/>
      <c r="B1150" s="259"/>
      <c r="C1150" s="260"/>
      <c r="D1150" s="261" t="s">
        <v>179</v>
      </c>
      <c r="E1150" s="262" t="s">
        <v>1</v>
      </c>
      <c r="F1150" s="263" t="s">
        <v>180</v>
      </c>
      <c r="G1150" s="260"/>
      <c r="H1150" s="262" t="s">
        <v>1</v>
      </c>
      <c r="I1150" s="264"/>
      <c r="J1150" s="260"/>
      <c r="K1150" s="260"/>
      <c r="L1150" s="265"/>
      <c r="M1150" s="266"/>
      <c r="N1150" s="267"/>
      <c r="O1150" s="267"/>
      <c r="P1150" s="267"/>
      <c r="Q1150" s="267"/>
      <c r="R1150" s="267"/>
      <c r="S1150" s="267"/>
      <c r="T1150" s="268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69" t="s">
        <v>179</v>
      </c>
      <c r="AU1150" s="269" t="s">
        <v>95</v>
      </c>
      <c r="AV1150" s="13" t="s">
        <v>89</v>
      </c>
      <c r="AW1150" s="13" t="s">
        <v>35</v>
      </c>
      <c r="AX1150" s="13" t="s">
        <v>82</v>
      </c>
      <c r="AY1150" s="269" t="s">
        <v>169</v>
      </c>
    </row>
    <row r="1151" spans="1:51" s="13" customFormat="1" ht="12">
      <c r="A1151" s="13"/>
      <c r="B1151" s="259"/>
      <c r="C1151" s="260"/>
      <c r="D1151" s="261" t="s">
        <v>179</v>
      </c>
      <c r="E1151" s="262" t="s">
        <v>1</v>
      </c>
      <c r="F1151" s="263" t="s">
        <v>1394</v>
      </c>
      <c r="G1151" s="260"/>
      <c r="H1151" s="262" t="s">
        <v>1</v>
      </c>
      <c r="I1151" s="264"/>
      <c r="J1151" s="260"/>
      <c r="K1151" s="260"/>
      <c r="L1151" s="265"/>
      <c r="M1151" s="266"/>
      <c r="N1151" s="267"/>
      <c r="O1151" s="267"/>
      <c r="P1151" s="267"/>
      <c r="Q1151" s="267"/>
      <c r="R1151" s="267"/>
      <c r="S1151" s="267"/>
      <c r="T1151" s="268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69" t="s">
        <v>179</v>
      </c>
      <c r="AU1151" s="269" t="s">
        <v>95</v>
      </c>
      <c r="AV1151" s="13" t="s">
        <v>89</v>
      </c>
      <c r="AW1151" s="13" t="s">
        <v>35</v>
      </c>
      <c r="AX1151" s="13" t="s">
        <v>82</v>
      </c>
      <c r="AY1151" s="269" t="s">
        <v>169</v>
      </c>
    </row>
    <row r="1152" spans="1:51" s="13" customFormat="1" ht="12">
      <c r="A1152" s="13"/>
      <c r="B1152" s="259"/>
      <c r="C1152" s="260"/>
      <c r="D1152" s="261" t="s">
        <v>179</v>
      </c>
      <c r="E1152" s="262" t="s">
        <v>1</v>
      </c>
      <c r="F1152" s="263" t="s">
        <v>752</v>
      </c>
      <c r="G1152" s="260"/>
      <c r="H1152" s="262" t="s">
        <v>1</v>
      </c>
      <c r="I1152" s="264"/>
      <c r="J1152" s="260"/>
      <c r="K1152" s="260"/>
      <c r="L1152" s="265"/>
      <c r="M1152" s="266"/>
      <c r="N1152" s="267"/>
      <c r="O1152" s="267"/>
      <c r="P1152" s="267"/>
      <c r="Q1152" s="267"/>
      <c r="R1152" s="267"/>
      <c r="S1152" s="267"/>
      <c r="T1152" s="268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9" t="s">
        <v>179</v>
      </c>
      <c r="AU1152" s="269" t="s">
        <v>95</v>
      </c>
      <c r="AV1152" s="13" t="s">
        <v>89</v>
      </c>
      <c r="AW1152" s="13" t="s">
        <v>35</v>
      </c>
      <c r="AX1152" s="13" t="s">
        <v>82</v>
      </c>
      <c r="AY1152" s="269" t="s">
        <v>169</v>
      </c>
    </row>
    <row r="1153" spans="1:51" s="13" customFormat="1" ht="12">
      <c r="A1153" s="13"/>
      <c r="B1153" s="259"/>
      <c r="C1153" s="260"/>
      <c r="D1153" s="261" t="s">
        <v>179</v>
      </c>
      <c r="E1153" s="262" t="s">
        <v>1</v>
      </c>
      <c r="F1153" s="263" t="s">
        <v>753</v>
      </c>
      <c r="G1153" s="260"/>
      <c r="H1153" s="262" t="s">
        <v>1</v>
      </c>
      <c r="I1153" s="264"/>
      <c r="J1153" s="260"/>
      <c r="K1153" s="260"/>
      <c r="L1153" s="265"/>
      <c r="M1153" s="266"/>
      <c r="N1153" s="267"/>
      <c r="O1153" s="267"/>
      <c r="P1153" s="267"/>
      <c r="Q1153" s="267"/>
      <c r="R1153" s="267"/>
      <c r="S1153" s="267"/>
      <c r="T1153" s="268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69" t="s">
        <v>179</v>
      </c>
      <c r="AU1153" s="269" t="s">
        <v>95</v>
      </c>
      <c r="AV1153" s="13" t="s">
        <v>89</v>
      </c>
      <c r="AW1153" s="13" t="s">
        <v>35</v>
      </c>
      <c r="AX1153" s="13" t="s">
        <v>82</v>
      </c>
      <c r="AY1153" s="269" t="s">
        <v>169</v>
      </c>
    </row>
    <row r="1154" spans="1:51" s="14" customFormat="1" ht="12">
      <c r="A1154" s="14"/>
      <c r="B1154" s="270"/>
      <c r="C1154" s="271"/>
      <c r="D1154" s="261" t="s">
        <v>179</v>
      </c>
      <c r="E1154" s="272" t="s">
        <v>1</v>
      </c>
      <c r="F1154" s="273" t="s">
        <v>816</v>
      </c>
      <c r="G1154" s="271"/>
      <c r="H1154" s="274">
        <v>41.28</v>
      </c>
      <c r="I1154" s="275"/>
      <c r="J1154" s="271"/>
      <c r="K1154" s="271"/>
      <c r="L1154" s="276"/>
      <c r="M1154" s="277"/>
      <c r="N1154" s="278"/>
      <c r="O1154" s="278"/>
      <c r="P1154" s="278"/>
      <c r="Q1154" s="278"/>
      <c r="R1154" s="278"/>
      <c r="S1154" s="278"/>
      <c r="T1154" s="279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80" t="s">
        <v>179</v>
      </c>
      <c r="AU1154" s="280" t="s">
        <v>95</v>
      </c>
      <c r="AV1154" s="14" t="s">
        <v>95</v>
      </c>
      <c r="AW1154" s="14" t="s">
        <v>35</v>
      </c>
      <c r="AX1154" s="14" t="s">
        <v>82</v>
      </c>
      <c r="AY1154" s="280" t="s">
        <v>169</v>
      </c>
    </row>
    <row r="1155" spans="1:51" s="13" customFormat="1" ht="12">
      <c r="A1155" s="13"/>
      <c r="B1155" s="259"/>
      <c r="C1155" s="260"/>
      <c r="D1155" s="261" t="s">
        <v>179</v>
      </c>
      <c r="E1155" s="262" t="s">
        <v>1</v>
      </c>
      <c r="F1155" s="263" t="s">
        <v>758</v>
      </c>
      <c r="G1155" s="260"/>
      <c r="H1155" s="262" t="s">
        <v>1</v>
      </c>
      <c r="I1155" s="264"/>
      <c r="J1155" s="260"/>
      <c r="K1155" s="260"/>
      <c r="L1155" s="265"/>
      <c r="M1155" s="266"/>
      <c r="N1155" s="267"/>
      <c r="O1155" s="267"/>
      <c r="P1155" s="267"/>
      <c r="Q1155" s="267"/>
      <c r="R1155" s="267"/>
      <c r="S1155" s="267"/>
      <c r="T1155" s="268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69" t="s">
        <v>179</v>
      </c>
      <c r="AU1155" s="269" t="s">
        <v>95</v>
      </c>
      <c r="AV1155" s="13" t="s">
        <v>89</v>
      </c>
      <c r="AW1155" s="13" t="s">
        <v>35</v>
      </c>
      <c r="AX1155" s="13" t="s">
        <v>82</v>
      </c>
      <c r="AY1155" s="269" t="s">
        <v>169</v>
      </c>
    </row>
    <row r="1156" spans="1:51" s="13" customFormat="1" ht="12">
      <c r="A1156" s="13"/>
      <c r="B1156" s="259"/>
      <c r="C1156" s="260"/>
      <c r="D1156" s="261" t="s">
        <v>179</v>
      </c>
      <c r="E1156" s="262" t="s">
        <v>1</v>
      </c>
      <c r="F1156" s="263" t="s">
        <v>759</v>
      </c>
      <c r="G1156" s="260"/>
      <c r="H1156" s="262" t="s">
        <v>1</v>
      </c>
      <c r="I1156" s="264"/>
      <c r="J1156" s="260"/>
      <c r="K1156" s="260"/>
      <c r="L1156" s="265"/>
      <c r="M1156" s="266"/>
      <c r="N1156" s="267"/>
      <c r="O1156" s="267"/>
      <c r="P1156" s="267"/>
      <c r="Q1156" s="267"/>
      <c r="R1156" s="267"/>
      <c r="S1156" s="267"/>
      <c r="T1156" s="268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69" t="s">
        <v>179</v>
      </c>
      <c r="AU1156" s="269" t="s">
        <v>95</v>
      </c>
      <c r="AV1156" s="13" t="s">
        <v>89</v>
      </c>
      <c r="AW1156" s="13" t="s">
        <v>35</v>
      </c>
      <c r="AX1156" s="13" t="s">
        <v>82</v>
      </c>
      <c r="AY1156" s="269" t="s">
        <v>169</v>
      </c>
    </row>
    <row r="1157" spans="1:51" s="14" customFormat="1" ht="12">
      <c r="A1157" s="14"/>
      <c r="B1157" s="270"/>
      <c r="C1157" s="271"/>
      <c r="D1157" s="261" t="s">
        <v>179</v>
      </c>
      <c r="E1157" s="272" t="s">
        <v>1</v>
      </c>
      <c r="F1157" s="273" t="s">
        <v>817</v>
      </c>
      <c r="G1157" s="271"/>
      <c r="H1157" s="274">
        <v>53.62</v>
      </c>
      <c r="I1157" s="275"/>
      <c r="J1157" s="271"/>
      <c r="K1157" s="271"/>
      <c r="L1157" s="276"/>
      <c r="M1157" s="277"/>
      <c r="N1157" s="278"/>
      <c r="O1157" s="278"/>
      <c r="P1157" s="278"/>
      <c r="Q1157" s="278"/>
      <c r="R1157" s="278"/>
      <c r="S1157" s="278"/>
      <c r="T1157" s="279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80" t="s">
        <v>179</v>
      </c>
      <c r="AU1157" s="280" t="s">
        <v>95</v>
      </c>
      <c r="AV1157" s="14" t="s">
        <v>95</v>
      </c>
      <c r="AW1157" s="14" t="s">
        <v>35</v>
      </c>
      <c r="AX1157" s="14" t="s">
        <v>82</v>
      </c>
      <c r="AY1157" s="280" t="s">
        <v>169</v>
      </c>
    </row>
    <row r="1158" spans="1:51" s="15" customFormat="1" ht="12">
      <c r="A1158" s="15"/>
      <c r="B1158" s="281"/>
      <c r="C1158" s="282"/>
      <c r="D1158" s="261" t="s">
        <v>179</v>
      </c>
      <c r="E1158" s="283" t="s">
        <v>1</v>
      </c>
      <c r="F1158" s="284" t="s">
        <v>183</v>
      </c>
      <c r="G1158" s="282"/>
      <c r="H1158" s="285">
        <v>94.9</v>
      </c>
      <c r="I1158" s="286"/>
      <c r="J1158" s="282"/>
      <c r="K1158" s="282"/>
      <c r="L1158" s="287"/>
      <c r="M1158" s="288"/>
      <c r="N1158" s="289"/>
      <c r="O1158" s="289"/>
      <c r="P1158" s="289"/>
      <c r="Q1158" s="289"/>
      <c r="R1158" s="289"/>
      <c r="S1158" s="289"/>
      <c r="T1158" s="290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T1158" s="291" t="s">
        <v>179</v>
      </c>
      <c r="AU1158" s="291" t="s">
        <v>95</v>
      </c>
      <c r="AV1158" s="15" t="s">
        <v>177</v>
      </c>
      <c r="AW1158" s="15" t="s">
        <v>35</v>
      </c>
      <c r="AX1158" s="15" t="s">
        <v>89</v>
      </c>
      <c r="AY1158" s="291" t="s">
        <v>169</v>
      </c>
    </row>
    <row r="1159" spans="1:65" s="2" customFormat="1" ht="21.75" customHeight="1">
      <c r="A1159" s="39"/>
      <c r="B1159" s="40"/>
      <c r="C1159" s="246" t="s">
        <v>1395</v>
      </c>
      <c r="D1159" s="246" t="s">
        <v>172</v>
      </c>
      <c r="E1159" s="247" t="s">
        <v>1396</v>
      </c>
      <c r="F1159" s="248" t="s">
        <v>1397</v>
      </c>
      <c r="G1159" s="249" t="s">
        <v>337</v>
      </c>
      <c r="H1159" s="250">
        <v>90.317</v>
      </c>
      <c r="I1159" s="251"/>
      <c r="J1159" s="252">
        <f>ROUND(I1159*H1159,2)</f>
        <v>0</v>
      </c>
      <c r="K1159" s="248" t="s">
        <v>176</v>
      </c>
      <c r="L1159" s="45"/>
      <c r="M1159" s="253" t="s">
        <v>1</v>
      </c>
      <c r="N1159" s="254" t="s">
        <v>48</v>
      </c>
      <c r="O1159" s="92"/>
      <c r="P1159" s="255">
        <f>O1159*H1159</f>
        <v>0</v>
      </c>
      <c r="Q1159" s="255">
        <v>0.0003</v>
      </c>
      <c r="R1159" s="255">
        <f>Q1159*H1159</f>
        <v>0.027095099999999997</v>
      </c>
      <c r="S1159" s="255">
        <v>0</v>
      </c>
      <c r="T1159" s="256">
        <f>S1159*H1159</f>
        <v>0</v>
      </c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R1159" s="257" t="s">
        <v>359</v>
      </c>
      <c r="AT1159" s="257" t="s">
        <v>172</v>
      </c>
      <c r="AU1159" s="257" t="s">
        <v>95</v>
      </c>
      <c r="AY1159" s="18" t="s">
        <v>169</v>
      </c>
      <c r="BE1159" s="258">
        <f>IF(N1159="základní",J1159,0)</f>
        <v>0</v>
      </c>
      <c r="BF1159" s="258">
        <f>IF(N1159="snížená",J1159,0)</f>
        <v>0</v>
      </c>
      <c r="BG1159" s="258">
        <f>IF(N1159="zákl. přenesená",J1159,0)</f>
        <v>0</v>
      </c>
      <c r="BH1159" s="258">
        <f>IF(N1159="sníž. přenesená",J1159,0)</f>
        <v>0</v>
      </c>
      <c r="BI1159" s="258">
        <f>IF(N1159="nulová",J1159,0)</f>
        <v>0</v>
      </c>
      <c r="BJ1159" s="18" t="s">
        <v>95</v>
      </c>
      <c r="BK1159" s="258">
        <f>ROUND(I1159*H1159,2)</f>
        <v>0</v>
      </c>
      <c r="BL1159" s="18" t="s">
        <v>359</v>
      </c>
      <c r="BM1159" s="257" t="s">
        <v>1398</v>
      </c>
    </row>
    <row r="1160" spans="1:51" s="13" customFormat="1" ht="12">
      <c r="A1160" s="13"/>
      <c r="B1160" s="259"/>
      <c r="C1160" s="260"/>
      <c r="D1160" s="261" t="s">
        <v>179</v>
      </c>
      <c r="E1160" s="262" t="s">
        <v>1</v>
      </c>
      <c r="F1160" s="263" t="s">
        <v>180</v>
      </c>
      <c r="G1160" s="260"/>
      <c r="H1160" s="262" t="s">
        <v>1</v>
      </c>
      <c r="I1160" s="264"/>
      <c r="J1160" s="260"/>
      <c r="K1160" s="260"/>
      <c r="L1160" s="265"/>
      <c r="M1160" s="266"/>
      <c r="N1160" s="267"/>
      <c r="O1160" s="267"/>
      <c r="P1160" s="267"/>
      <c r="Q1160" s="267"/>
      <c r="R1160" s="267"/>
      <c r="S1160" s="267"/>
      <c r="T1160" s="268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69" t="s">
        <v>179</v>
      </c>
      <c r="AU1160" s="269" t="s">
        <v>95</v>
      </c>
      <c r="AV1160" s="13" t="s">
        <v>89</v>
      </c>
      <c r="AW1160" s="13" t="s">
        <v>35</v>
      </c>
      <c r="AX1160" s="13" t="s">
        <v>82</v>
      </c>
      <c r="AY1160" s="269" t="s">
        <v>169</v>
      </c>
    </row>
    <row r="1161" spans="1:51" s="13" customFormat="1" ht="12">
      <c r="A1161" s="13"/>
      <c r="B1161" s="259"/>
      <c r="C1161" s="260"/>
      <c r="D1161" s="261" t="s">
        <v>179</v>
      </c>
      <c r="E1161" s="262" t="s">
        <v>1</v>
      </c>
      <c r="F1161" s="263" t="s">
        <v>1399</v>
      </c>
      <c r="G1161" s="260"/>
      <c r="H1161" s="262" t="s">
        <v>1</v>
      </c>
      <c r="I1161" s="264"/>
      <c r="J1161" s="260"/>
      <c r="K1161" s="260"/>
      <c r="L1161" s="265"/>
      <c r="M1161" s="266"/>
      <c r="N1161" s="267"/>
      <c r="O1161" s="267"/>
      <c r="P1161" s="267"/>
      <c r="Q1161" s="267"/>
      <c r="R1161" s="267"/>
      <c r="S1161" s="267"/>
      <c r="T1161" s="268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69" t="s">
        <v>179</v>
      </c>
      <c r="AU1161" s="269" t="s">
        <v>95</v>
      </c>
      <c r="AV1161" s="13" t="s">
        <v>89</v>
      </c>
      <c r="AW1161" s="13" t="s">
        <v>35</v>
      </c>
      <c r="AX1161" s="13" t="s">
        <v>82</v>
      </c>
      <c r="AY1161" s="269" t="s">
        <v>169</v>
      </c>
    </row>
    <row r="1162" spans="1:51" s="13" customFormat="1" ht="12">
      <c r="A1162" s="13"/>
      <c r="B1162" s="259"/>
      <c r="C1162" s="260"/>
      <c r="D1162" s="261" t="s">
        <v>179</v>
      </c>
      <c r="E1162" s="262" t="s">
        <v>1</v>
      </c>
      <c r="F1162" s="263" t="s">
        <v>749</v>
      </c>
      <c r="G1162" s="260"/>
      <c r="H1162" s="262" t="s">
        <v>1</v>
      </c>
      <c r="I1162" s="264"/>
      <c r="J1162" s="260"/>
      <c r="K1162" s="260"/>
      <c r="L1162" s="265"/>
      <c r="M1162" s="266"/>
      <c r="N1162" s="267"/>
      <c r="O1162" s="267"/>
      <c r="P1162" s="267"/>
      <c r="Q1162" s="267"/>
      <c r="R1162" s="267"/>
      <c r="S1162" s="267"/>
      <c r="T1162" s="268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69" t="s">
        <v>179</v>
      </c>
      <c r="AU1162" s="269" t="s">
        <v>95</v>
      </c>
      <c r="AV1162" s="13" t="s">
        <v>89</v>
      </c>
      <c r="AW1162" s="13" t="s">
        <v>35</v>
      </c>
      <c r="AX1162" s="13" t="s">
        <v>82</v>
      </c>
      <c r="AY1162" s="269" t="s">
        <v>169</v>
      </c>
    </row>
    <row r="1163" spans="1:51" s="13" customFormat="1" ht="12">
      <c r="A1163" s="13"/>
      <c r="B1163" s="259"/>
      <c r="C1163" s="260"/>
      <c r="D1163" s="261" t="s">
        <v>179</v>
      </c>
      <c r="E1163" s="262" t="s">
        <v>1</v>
      </c>
      <c r="F1163" s="263" t="s">
        <v>750</v>
      </c>
      <c r="G1163" s="260"/>
      <c r="H1163" s="262" t="s">
        <v>1</v>
      </c>
      <c r="I1163" s="264"/>
      <c r="J1163" s="260"/>
      <c r="K1163" s="260"/>
      <c r="L1163" s="265"/>
      <c r="M1163" s="266"/>
      <c r="N1163" s="267"/>
      <c r="O1163" s="267"/>
      <c r="P1163" s="267"/>
      <c r="Q1163" s="267"/>
      <c r="R1163" s="267"/>
      <c r="S1163" s="267"/>
      <c r="T1163" s="268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69" t="s">
        <v>179</v>
      </c>
      <c r="AU1163" s="269" t="s">
        <v>95</v>
      </c>
      <c r="AV1163" s="13" t="s">
        <v>89</v>
      </c>
      <c r="AW1163" s="13" t="s">
        <v>35</v>
      </c>
      <c r="AX1163" s="13" t="s">
        <v>82</v>
      </c>
      <c r="AY1163" s="269" t="s">
        <v>169</v>
      </c>
    </row>
    <row r="1164" spans="1:51" s="14" customFormat="1" ht="12">
      <c r="A1164" s="14"/>
      <c r="B1164" s="270"/>
      <c r="C1164" s="271"/>
      <c r="D1164" s="261" t="s">
        <v>179</v>
      </c>
      <c r="E1164" s="272" t="s">
        <v>1</v>
      </c>
      <c r="F1164" s="273" t="s">
        <v>751</v>
      </c>
      <c r="G1164" s="271"/>
      <c r="H1164" s="274">
        <v>40.05</v>
      </c>
      <c r="I1164" s="275"/>
      <c r="J1164" s="271"/>
      <c r="K1164" s="271"/>
      <c r="L1164" s="276"/>
      <c r="M1164" s="277"/>
      <c r="N1164" s="278"/>
      <c r="O1164" s="278"/>
      <c r="P1164" s="278"/>
      <c r="Q1164" s="278"/>
      <c r="R1164" s="278"/>
      <c r="S1164" s="278"/>
      <c r="T1164" s="279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80" t="s">
        <v>179</v>
      </c>
      <c r="AU1164" s="280" t="s">
        <v>95</v>
      </c>
      <c r="AV1164" s="14" t="s">
        <v>95</v>
      </c>
      <c r="AW1164" s="14" t="s">
        <v>35</v>
      </c>
      <c r="AX1164" s="14" t="s">
        <v>82</v>
      </c>
      <c r="AY1164" s="280" t="s">
        <v>169</v>
      </c>
    </row>
    <row r="1165" spans="1:51" s="13" customFormat="1" ht="12">
      <c r="A1165" s="13"/>
      <c r="B1165" s="259"/>
      <c r="C1165" s="260"/>
      <c r="D1165" s="261" t="s">
        <v>179</v>
      </c>
      <c r="E1165" s="262" t="s">
        <v>1</v>
      </c>
      <c r="F1165" s="263" t="s">
        <v>752</v>
      </c>
      <c r="G1165" s="260"/>
      <c r="H1165" s="262" t="s">
        <v>1</v>
      </c>
      <c r="I1165" s="264"/>
      <c r="J1165" s="260"/>
      <c r="K1165" s="260"/>
      <c r="L1165" s="265"/>
      <c r="M1165" s="266"/>
      <c r="N1165" s="267"/>
      <c r="O1165" s="267"/>
      <c r="P1165" s="267"/>
      <c r="Q1165" s="267"/>
      <c r="R1165" s="267"/>
      <c r="S1165" s="267"/>
      <c r="T1165" s="268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69" t="s">
        <v>179</v>
      </c>
      <c r="AU1165" s="269" t="s">
        <v>95</v>
      </c>
      <c r="AV1165" s="13" t="s">
        <v>89</v>
      </c>
      <c r="AW1165" s="13" t="s">
        <v>35</v>
      </c>
      <c r="AX1165" s="13" t="s">
        <v>82</v>
      </c>
      <c r="AY1165" s="269" t="s">
        <v>169</v>
      </c>
    </row>
    <row r="1166" spans="1:51" s="13" customFormat="1" ht="12">
      <c r="A1166" s="13"/>
      <c r="B1166" s="259"/>
      <c r="C1166" s="260"/>
      <c r="D1166" s="261" t="s">
        <v>179</v>
      </c>
      <c r="E1166" s="262" t="s">
        <v>1</v>
      </c>
      <c r="F1166" s="263" t="s">
        <v>753</v>
      </c>
      <c r="G1166" s="260"/>
      <c r="H1166" s="262" t="s">
        <v>1</v>
      </c>
      <c r="I1166" s="264"/>
      <c r="J1166" s="260"/>
      <c r="K1166" s="260"/>
      <c r="L1166" s="265"/>
      <c r="M1166" s="266"/>
      <c r="N1166" s="267"/>
      <c r="O1166" s="267"/>
      <c r="P1166" s="267"/>
      <c r="Q1166" s="267"/>
      <c r="R1166" s="267"/>
      <c r="S1166" s="267"/>
      <c r="T1166" s="268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69" t="s">
        <v>179</v>
      </c>
      <c r="AU1166" s="269" t="s">
        <v>95</v>
      </c>
      <c r="AV1166" s="13" t="s">
        <v>89</v>
      </c>
      <c r="AW1166" s="13" t="s">
        <v>35</v>
      </c>
      <c r="AX1166" s="13" t="s">
        <v>82</v>
      </c>
      <c r="AY1166" s="269" t="s">
        <v>169</v>
      </c>
    </row>
    <row r="1167" spans="1:51" s="14" customFormat="1" ht="12">
      <c r="A1167" s="14"/>
      <c r="B1167" s="270"/>
      <c r="C1167" s="271"/>
      <c r="D1167" s="261" t="s">
        <v>179</v>
      </c>
      <c r="E1167" s="272" t="s">
        <v>1</v>
      </c>
      <c r="F1167" s="273" t="s">
        <v>754</v>
      </c>
      <c r="G1167" s="271"/>
      <c r="H1167" s="274">
        <v>15.853</v>
      </c>
      <c r="I1167" s="275"/>
      <c r="J1167" s="271"/>
      <c r="K1167" s="271"/>
      <c r="L1167" s="276"/>
      <c r="M1167" s="277"/>
      <c r="N1167" s="278"/>
      <c r="O1167" s="278"/>
      <c r="P1167" s="278"/>
      <c r="Q1167" s="278"/>
      <c r="R1167" s="278"/>
      <c r="S1167" s="278"/>
      <c r="T1167" s="279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80" t="s">
        <v>179</v>
      </c>
      <c r="AU1167" s="280" t="s">
        <v>95</v>
      </c>
      <c r="AV1167" s="14" t="s">
        <v>95</v>
      </c>
      <c r="AW1167" s="14" t="s">
        <v>35</v>
      </c>
      <c r="AX1167" s="14" t="s">
        <v>82</v>
      </c>
      <c r="AY1167" s="280" t="s">
        <v>169</v>
      </c>
    </row>
    <row r="1168" spans="1:51" s="13" customFormat="1" ht="12">
      <c r="A1168" s="13"/>
      <c r="B1168" s="259"/>
      <c r="C1168" s="260"/>
      <c r="D1168" s="261" t="s">
        <v>179</v>
      </c>
      <c r="E1168" s="262" t="s">
        <v>1</v>
      </c>
      <c r="F1168" s="263" t="s">
        <v>758</v>
      </c>
      <c r="G1168" s="260"/>
      <c r="H1168" s="262" t="s">
        <v>1</v>
      </c>
      <c r="I1168" s="264"/>
      <c r="J1168" s="260"/>
      <c r="K1168" s="260"/>
      <c r="L1168" s="265"/>
      <c r="M1168" s="266"/>
      <c r="N1168" s="267"/>
      <c r="O1168" s="267"/>
      <c r="P1168" s="267"/>
      <c r="Q1168" s="267"/>
      <c r="R1168" s="267"/>
      <c r="S1168" s="267"/>
      <c r="T1168" s="268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69" t="s">
        <v>179</v>
      </c>
      <c r="AU1168" s="269" t="s">
        <v>95</v>
      </c>
      <c r="AV1168" s="13" t="s">
        <v>89</v>
      </c>
      <c r="AW1168" s="13" t="s">
        <v>35</v>
      </c>
      <c r="AX1168" s="13" t="s">
        <v>82</v>
      </c>
      <c r="AY1168" s="269" t="s">
        <v>169</v>
      </c>
    </row>
    <row r="1169" spans="1:51" s="13" customFormat="1" ht="12">
      <c r="A1169" s="13"/>
      <c r="B1169" s="259"/>
      <c r="C1169" s="260"/>
      <c r="D1169" s="261" t="s">
        <v>179</v>
      </c>
      <c r="E1169" s="262" t="s">
        <v>1</v>
      </c>
      <c r="F1169" s="263" t="s">
        <v>759</v>
      </c>
      <c r="G1169" s="260"/>
      <c r="H1169" s="262" t="s">
        <v>1</v>
      </c>
      <c r="I1169" s="264"/>
      <c r="J1169" s="260"/>
      <c r="K1169" s="260"/>
      <c r="L1169" s="265"/>
      <c r="M1169" s="266"/>
      <c r="N1169" s="267"/>
      <c r="O1169" s="267"/>
      <c r="P1169" s="267"/>
      <c r="Q1169" s="267"/>
      <c r="R1169" s="267"/>
      <c r="S1169" s="267"/>
      <c r="T1169" s="268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69" t="s">
        <v>179</v>
      </c>
      <c r="AU1169" s="269" t="s">
        <v>95</v>
      </c>
      <c r="AV1169" s="13" t="s">
        <v>89</v>
      </c>
      <c r="AW1169" s="13" t="s">
        <v>35</v>
      </c>
      <c r="AX1169" s="13" t="s">
        <v>82</v>
      </c>
      <c r="AY1169" s="269" t="s">
        <v>169</v>
      </c>
    </row>
    <row r="1170" spans="1:51" s="14" customFormat="1" ht="12">
      <c r="A1170" s="14"/>
      <c r="B1170" s="270"/>
      <c r="C1170" s="271"/>
      <c r="D1170" s="261" t="s">
        <v>179</v>
      </c>
      <c r="E1170" s="272" t="s">
        <v>1</v>
      </c>
      <c r="F1170" s="273" t="s">
        <v>760</v>
      </c>
      <c r="G1170" s="271"/>
      <c r="H1170" s="274">
        <v>34.414</v>
      </c>
      <c r="I1170" s="275"/>
      <c r="J1170" s="271"/>
      <c r="K1170" s="271"/>
      <c r="L1170" s="276"/>
      <c r="M1170" s="277"/>
      <c r="N1170" s="278"/>
      <c r="O1170" s="278"/>
      <c r="P1170" s="278"/>
      <c r="Q1170" s="278"/>
      <c r="R1170" s="278"/>
      <c r="S1170" s="278"/>
      <c r="T1170" s="279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80" t="s">
        <v>179</v>
      </c>
      <c r="AU1170" s="280" t="s">
        <v>95</v>
      </c>
      <c r="AV1170" s="14" t="s">
        <v>95</v>
      </c>
      <c r="AW1170" s="14" t="s">
        <v>35</v>
      </c>
      <c r="AX1170" s="14" t="s">
        <v>82</v>
      </c>
      <c r="AY1170" s="280" t="s">
        <v>169</v>
      </c>
    </row>
    <row r="1171" spans="1:51" s="15" customFormat="1" ht="12">
      <c r="A1171" s="15"/>
      <c r="B1171" s="281"/>
      <c r="C1171" s="282"/>
      <c r="D1171" s="261" t="s">
        <v>179</v>
      </c>
      <c r="E1171" s="283" t="s">
        <v>1</v>
      </c>
      <c r="F1171" s="284" t="s">
        <v>183</v>
      </c>
      <c r="G1171" s="282"/>
      <c r="H1171" s="285">
        <v>90.317</v>
      </c>
      <c r="I1171" s="286"/>
      <c r="J1171" s="282"/>
      <c r="K1171" s="282"/>
      <c r="L1171" s="287"/>
      <c r="M1171" s="288"/>
      <c r="N1171" s="289"/>
      <c r="O1171" s="289"/>
      <c r="P1171" s="289"/>
      <c r="Q1171" s="289"/>
      <c r="R1171" s="289"/>
      <c r="S1171" s="289"/>
      <c r="T1171" s="290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T1171" s="291" t="s">
        <v>179</v>
      </c>
      <c r="AU1171" s="291" t="s">
        <v>95</v>
      </c>
      <c r="AV1171" s="15" t="s">
        <v>177</v>
      </c>
      <c r="AW1171" s="15" t="s">
        <v>35</v>
      </c>
      <c r="AX1171" s="15" t="s">
        <v>89</v>
      </c>
      <c r="AY1171" s="291" t="s">
        <v>169</v>
      </c>
    </row>
    <row r="1172" spans="1:65" s="2" customFormat="1" ht="33" customHeight="1">
      <c r="A1172" s="39"/>
      <c r="B1172" s="40"/>
      <c r="C1172" s="246" t="s">
        <v>1400</v>
      </c>
      <c r="D1172" s="246" t="s">
        <v>172</v>
      </c>
      <c r="E1172" s="247" t="s">
        <v>1401</v>
      </c>
      <c r="F1172" s="248" t="s">
        <v>1402</v>
      </c>
      <c r="G1172" s="249" t="s">
        <v>337</v>
      </c>
      <c r="H1172" s="250">
        <v>90.317</v>
      </c>
      <c r="I1172" s="251"/>
      <c r="J1172" s="252">
        <f>ROUND(I1172*H1172,2)</f>
        <v>0</v>
      </c>
      <c r="K1172" s="248" t="s">
        <v>176</v>
      </c>
      <c r="L1172" s="45"/>
      <c r="M1172" s="253" t="s">
        <v>1</v>
      </c>
      <c r="N1172" s="254" t="s">
        <v>48</v>
      </c>
      <c r="O1172" s="92"/>
      <c r="P1172" s="255">
        <f>O1172*H1172</f>
        <v>0</v>
      </c>
      <c r="Q1172" s="255">
        <v>0.0063</v>
      </c>
      <c r="R1172" s="255">
        <f>Q1172*H1172</f>
        <v>0.5689970999999999</v>
      </c>
      <c r="S1172" s="255">
        <v>0</v>
      </c>
      <c r="T1172" s="256">
        <f>S1172*H1172</f>
        <v>0</v>
      </c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R1172" s="257" t="s">
        <v>359</v>
      </c>
      <c r="AT1172" s="257" t="s">
        <v>172</v>
      </c>
      <c r="AU1172" s="257" t="s">
        <v>95</v>
      </c>
      <c r="AY1172" s="18" t="s">
        <v>169</v>
      </c>
      <c r="BE1172" s="258">
        <f>IF(N1172="základní",J1172,0)</f>
        <v>0</v>
      </c>
      <c r="BF1172" s="258">
        <f>IF(N1172="snížená",J1172,0)</f>
        <v>0</v>
      </c>
      <c r="BG1172" s="258">
        <f>IF(N1172="zákl. přenesená",J1172,0)</f>
        <v>0</v>
      </c>
      <c r="BH1172" s="258">
        <f>IF(N1172="sníž. přenesená",J1172,0)</f>
        <v>0</v>
      </c>
      <c r="BI1172" s="258">
        <f>IF(N1172="nulová",J1172,0)</f>
        <v>0</v>
      </c>
      <c r="BJ1172" s="18" t="s">
        <v>95</v>
      </c>
      <c r="BK1172" s="258">
        <f>ROUND(I1172*H1172,2)</f>
        <v>0</v>
      </c>
      <c r="BL1172" s="18" t="s">
        <v>359</v>
      </c>
      <c r="BM1172" s="257" t="s">
        <v>1403</v>
      </c>
    </row>
    <row r="1173" spans="1:51" s="13" customFormat="1" ht="12">
      <c r="A1173" s="13"/>
      <c r="B1173" s="259"/>
      <c r="C1173" s="260"/>
      <c r="D1173" s="261" t="s">
        <v>179</v>
      </c>
      <c r="E1173" s="262" t="s">
        <v>1</v>
      </c>
      <c r="F1173" s="263" t="s">
        <v>180</v>
      </c>
      <c r="G1173" s="260"/>
      <c r="H1173" s="262" t="s">
        <v>1</v>
      </c>
      <c r="I1173" s="264"/>
      <c r="J1173" s="260"/>
      <c r="K1173" s="260"/>
      <c r="L1173" s="265"/>
      <c r="M1173" s="266"/>
      <c r="N1173" s="267"/>
      <c r="O1173" s="267"/>
      <c r="P1173" s="267"/>
      <c r="Q1173" s="267"/>
      <c r="R1173" s="267"/>
      <c r="S1173" s="267"/>
      <c r="T1173" s="268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69" t="s">
        <v>179</v>
      </c>
      <c r="AU1173" s="269" t="s">
        <v>95</v>
      </c>
      <c r="AV1173" s="13" t="s">
        <v>89</v>
      </c>
      <c r="AW1173" s="13" t="s">
        <v>35</v>
      </c>
      <c r="AX1173" s="13" t="s">
        <v>82</v>
      </c>
      <c r="AY1173" s="269" t="s">
        <v>169</v>
      </c>
    </row>
    <row r="1174" spans="1:51" s="13" customFormat="1" ht="12">
      <c r="A1174" s="13"/>
      <c r="B1174" s="259"/>
      <c r="C1174" s="260"/>
      <c r="D1174" s="261" t="s">
        <v>179</v>
      </c>
      <c r="E1174" s="262" t="s">
        <v>1</v>
      </c>
      <c r="F1174" s="263" t="s">
        <v>1404</v>
      </c>
      <c r="G1174" s="260"/>
      <c r="H1174" s="262" t="s">
        <v>1</v>
      </c>
      <c r="I1174" s="264"/>
      <c r="J1174" s="260"/>
      <c r="K1174" s="260"/>
      <c r="L1174" s="265"/>
      <c r="M1174" s="266"/>
      <c r="N1174" s="267"/>
      <c r="O1174" s="267"/>
      <c r="P1174" s="267"/>
      <c r="Q1174" s="267"/>
      <c r="R1174" s="267"/>
      <c r="S1174" s="267"/>
      <c r="T1174" s="268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69" t="s">
        <v>179</v>
      </c>
      <c r="AU1174" s="269" t="s">
        <v>95</v>
      </c>
      <c r="AV1174" s="13" t="s">
        <v>89</v>
      </c>
      <c r="AW1174" s="13" t="s">
        <v>35</v>
      </c>
      <c r="AX1174" s="13" t="s">
        <v>82</v>
      </c>
      <c r="AY1174" s="269" t="s">
        <v>169</v>
      </c>
    </row>
    <row r="1175" spans="1:51" s="13" customFormat="1" ht="12">
      <c r="A1175" s="13"/>
      <c r="B1175" s="259"/>
      <c r="C1175" s="260"/>
      <c r="D1175" s="261" t="s">
        <v>179</v>
      </c>
      <c r="E1175" s="262" t="s">
        <v>1</v>
      </c>
      <c r="F1175" s="263" t="s">
        <v>749</v>
      </c>
      <c r="G1175" s="260"/>
      <c r="H1175" s="262" t="s">
        <v>1</v>
      </c>
      <c r="I1175" s="264"/>
      <c r="J1175" s="260"/>
      <c r="K1175" s="260"/>
      <c r="L1175" s="265"/>
      <c r="M1175" s="266"/>
      <c r="N1175" s="267"/>
      <c r="O1175" s="267"/>
      <c r="P1175" s="267"/>
      <c r="Q1175" s="267"/>
      <c r="R1175" s="267"/>
      <c r="S1175" s="267"/>
      <c r="T1175" s="268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69" t="s">
        <v>179</v>
      </c>
      <c r="AU1175" s="269" t="s">
        <v>95</v>
      </c>
      <c r="AV1175" s="13" t="s">
        <v>89</v>
      </c>
      <c r="AW1175" s="13" t="s">
        <v>35</v>
      </c>
      <c r="AX1175" s="13" t="s">
        <v>82</v>
      </c>
      <c r="AY1175" s="269" t="s">
        <v>169</v>
      </c>
    </row>
    <row r="1176" spans="1:51" s="13" customFormat="1" ht="12">
      <c r="A1176" s="13"/>
      <c r="B1176" s="259"/>
      <c r="C1176" s="260"/>
      <c r="D1176" s="261" t="s">
        <v>179</v>
      </c>
      <c r="E1176" s="262" t="s">
        <v>1</v>
      </c>
      <c r="F1176" s="263" t="s">
        <v>750</v>
      </c>
      <c r="G1176" s="260"/>
      <c r="H1176" s="262" t="s">
        <v>1</v>
      </c>
      <c r="I1176" s="264"/>
      <c r="J1176" s="260"/>
      <c r="K1176" s="260"/>
      <c r="L1176" s="265"/>
      <c r="M1176" s="266"/>
      <c r="N1176" s="267"/>
      <c r="O1176" s="267"/>
      <c r="P1176" s="267"/>
      <c r="Q1176" s="267"/>
      <c r="R1176" s="267"/>
      <c r="S1176" s="267"/>
      <c r="T1176" s="268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69" t="s">
        <v>179</v>
      </c>
      <c r="AU1176" s="269" t="s">
        <v>95</v>
      </c>
      <c r="AV1176" s="13" t="s">
        <v>89</v>
      </c>
      <c r="AW1176" s="13" t="s">
        <v>35</v>
      </c>
      <c r="AX1176" s="13" t="s">
        <v>82</v>
      </c>
      <c r="AY1176" s="269" t="s">
        <v>169</v>
      </c>
    </row>
    <row r="1177" spans="1:51" s="14" customFormat="1" ht="12">
      <c r="A1177" s="14"/>
      <c r="B1177" s="270"/>
      <c r="C1177" s="271"/>
      <c r="D1177" s="261" t="s">
        <v>179</v>
      </c>
      <c r="E1177" s="272" t="s">
        <v>227</v>
      </c>
      <c r="F1177" s="273" t="s">
        <v>1138</v>
      </c>
      <c r="G1177" s="271"/>
      <c r="H1177" s="274">
        <v>40.05</v>
      </c>
      <c r="I1177" s="275"/>
      <c r="J1177" s="271"/>
      <c r="K1177" s="271"/>
      <c r="L1177" s="276"/>
      <c r="M1177" s="277"/>
      <c r="N1177" s="278"/>
      <c r="O1177" s="278"/>
      <c r="P1177" s="278"/>
      <c r="Q1177" s="278"/>
      <c r="R1177" s="278"/>
      <c r="S1177" s="278"/>
      <c r="T1177" s="279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80" t="s">
        <v>179</v>
      </c>
      <c r="AU1177" s="280" t="s">
        <v>95</v>
      </c>
      <c r="AV1177" s="14" t="s">
        <v>95</v>
      </c>
      <c r="AW1177" s="14" t="s">
        <v>35</v>
      </c>
      <c r="AX1177" s="14" t="s">
        <v>82</v>
      </c>
      <c r="AY1177" s="280" t="s">
        <v>169</v>
      </c>
    </row>
    <row r="1178" spans="1:51" s="13" customFormat="1" ht="12">
      <c r="A1178" s="13"/>
      <c r="B1178" s="259"/>
      <c r="C1178" s="260"/>
      <c r="D1178" s="261" t="s">
        <v>179</v>
      </c>
      <c r="E1178" s="262" t="s">
        <v>1</v>
      </c>
      <c r="F1178" s="263" t="s">
        <v>752</v>
      </c>
      <c r="G1178" s="260"/>
      <c r="H1178" s="262" t="s">
        <v>1</v>
      </c>
      <c r="I1178" s="264"/>
      <c r="J1178" s="260"/>
      <c r="K1178" s="260"/>
      <c r="L1178" s="265"/>
      <c r="M1178" s="266"/>
      <c r="N1178" s="267"/>
      <c r="O1178" s="267"/>
      <c r="P1178" s="267"/>
      <c r="Q1178" s="267"/>
      <c r="R1178" s="267"/>
      <c r="S1178" s="267"/>
      <c r="T1178" s="268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69" t="s">
        <v>179</v>
      </c>
      <c r="AU1178" s="269" t="s">
        <v>95</v>
      </c>
      <c r="AV1178" s="13" t="s">
        <v>89</v>
      </c>
      <c r="AW1178" s="13" t="s">
        <v>35</v>
      </c>
      <c r="AX1178" s="13" t="s">
        <v>82</v>
      </c>
      <c r="AY1178" s="269" t="s">
        <v>169</v>
      </c>
    </row>
    <row r="1179" spans="1:51" s="13" customFormat="1" ht="12">
      <c r="A1179" s="13"/>
      <c r="B1179" s="259"/>
      <c r="C1179" s="260"/>
      <c r="D1179" s="261" t="s">
        <v>179</v>
      </c>
      <c r="E1179" s="262" t="s">
        <v>1</v>
      </c>
      <c r="F1179" s="263" t="s">
        <v>753</v>
      </c>
      <c r="G1179" s="260"/>
      <c r="H1179" s="262" t="s">
        <v>1</v>
      </c>
      <c r="I1179" s="264"/>
      <c r="J1179" s="260"/>
      <c r="K1179" s="260"/>
      <c r="L1179" s="265"/>
      <c r="M1179" s="266"/>
      <c r="N1179" s="267"/>
      <c r="O1179" s="267"/>
      <c r="P1179" s="267"/>
      <c r="Q1179" s="267"/>
      <c r="R1179" s="267"/>
      <c r="S1179" s="267"/>
      <c r="T1179" s="268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69" t="s">
        <v>179</v>
      </c>
      <c r="AU1179" s="269" t="s">
        <v>95</v>
      </c>
      <c r="AV1179" s="13" t="s">
        <v>89</v>
      </c>
      <c r="AW1179" s="13" t="s">
        <v>35</v>
      </c>
      <c r="AX1179" s="13" t="s">
        <v>82</v>
      </c>
      <c r="AY1179" s="269" t="s">
        <v>169</v>
      </c>
    </row>
    <row r="1180" spans="1:51" s="14" customFormat="1" ht="12">
      <c r="A1180" s="14"/>
      <c r="B1180" s="270"/>
      <c r="C1180" s="271"/>
      <c r="D1180" s="261" t="s">
        <v>179</v>
      </c>
      <c r="E1180" s="272" t="s">
        <v>223</v>
      </c>
      <c r="F1180" s="273" t="s">
        <v>1146</v>
      </c>
      <c r="G1180" s="271"/>
      <c r="H1180" s="274">
        <v>15.853</v>
      </c>
      <c r="I1180" s="275"/>
      <c r="J1180" s="271"/>
      <c r="K1180" s="271"/>
      <c r="L1180" s="276"/>
      <c r="M1180" s="277"/>
      <c r="N1180" s="278"/>
      <c r="O1180" s="278"/>
      <c r="P1180" s="278"/>
      <c r="Q1180" s="278"/>
      <c r="R1180" s="278"/>
      <c r="S1180" s="278"/>
      <c r="T1180" s="279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80" t="s">
        <v>179</v>
      </c>
      <c r="AU1180" s="280" t="s">
        <v>95</v>
      </c>
      <c r="AV1180" s="14" t="s">
        <v>95</v>
      </c>
      <c r="AW1180" s="14" t="s">
        <v>35</v>
      </c>
      <c r="AX1180" s="14" t="s">
        <v>82</v>
      </c>
      <c r="AY1180" s="280" t="s">
        <v>169</v>
      </c>
    </row>
    <row r="1181" spans="1:51" s="13" customFormat="1" ht="12">
      <c r="A1181" s="13"/>
      <c r="B1181" s="259"/>
      <c r="C1181" s="260"/>
      <c r="D1181" s="261" t="s">
        <v>179</v>
      </c>
      <c r="E1181" s="262" t="s">
        <v>1</v>
      </c>
      <c r="F1181" s="263" t="s">
        <v>758</v>
      </c>
      <c r="G1181" s="260"/>
      <c r="H1181" s="262" t="s">
        <v>1</v>
      </c>
      <c r="I1181" s="264"/>
      <c r="J1181" s="260"/>
      <c r="K1181" s="260"/>
      <c r="L1181" s="265"/>
      <c r="M1181" s="266"/>
      <c r="N1181" s="267"/>
      <c r="O1181" s="267"/>
      <c r="P1181" s="267"/>
      <c r="Q1181" s="267"/>
      <c r="R1181" s="267"/>
      <c r="S1181" s="267"/>
      <c r="T1181" s="268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69" t="s">
        <v>179</v>
      </c>
      <c r="AU1181" s="269" t="s">
        <v>95</v>
      </c>
      <c r="AV1181" s="13" t="s">
        <v>89</v>
      </c>
      <c r="AW1181" s="13" t="s">
        <v>35</v>
      </c>
      <c r="AX1181" s="13" t="s">
        <v>82</v>
      </c>
      <c r="AY1181" s="269" t="s">
        <v>169</v>
      </c>
    </row>
    <row r="1182" spans="1:51" s="13" customFormat="1" ht="12">
      <c r="A1182" s="13"/>
      <c r="B1182" s="259"/>
      <c r="C1182" s="260"/>
      <c r="D1182" s="261" t="s">
        <v>179</v>
      </c>
      <c r="E1182" s="262" t="s">
        <v>1</v>
      </c>
      <c r="F1182" s="263" t="s">
        <v>759</v>
      </c>
      <c r="G1182" s="260"/>
      <c r="H1182" s="262" t="s">
        <v>1</v>
      </c>
      <c r="I1182" s="264"/>
      <c r="J1182" s="260"/>
      <c r="K1182" s="260"/>
      <c r="L1182" s="265"/>
      <c r="M1182" s="266"/>
      <c r="N1182" s="267"/>
      <c r="O1182" s="267"/>
      <c r="P1182" s="267"/>
      <c r="Q1182" s="267"/>
      <c r="R1182" s="267"/>
      <c r="S1182" s="267"/>
      <c r="T1182" s="268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69" t="s">
        <v>179</v>
      </c>
      <c r="AU1182" s="269" t="s">
        <v>95</v>
      </c>
      <c r="AV1182" s="13" t="s">
        <v>89</v>
      </c>
      <c r="AW1182" s="13" t="s">
        <v>35</v>
      </c>
      <c r="AX1182" s="13" t="s">
        <v>82</v>
      </c>
      <c r="AY1182" s="269" t="s">
        <v>169</v>
      </c>
    </row>
    <row r="1183" spans="1:51" s="14" customFormat="1" ht="12">
      <c r="A1183" s="14"/>
      <c r="B1183" s="270"/>
      <c r="C1183" s="271"/>
      <c r="D1183" s="261" t="s">
        <v>179</v>
      </c>
      <c r="E1183" s="272" t="s">
        <v>240</v>
      </c>
      <c r="F1183" s="273" t="s">
        <v>1405</v>
      </c>
      <c r="G1183" s="271"/>
      <c r="H1183" s="274">
        <v>34.414</v>
      </c>
      <c r="I1183" s="275"/>
      <c r="J1183" s="271"/>
      <c r="K1183" s="271"/>
      <c r="L1183" s="276"/>
      <c r="M1183" s="277"/>
      <c r="N1183" s="278"/>
      <c r="O1183" s="278"/>
      <c r="P1183" s="278"/>
      <c r="Q1183" s="278"/>
      <c r="R1183" s="278"/>
      <c r="S1183" s="278"/>
      <c r="T1183" s="279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80" t="s">
        <v>179</v>
      </c>
      <c r="AU1183" s="280" t="s">
        <v>95</v>
      </c>
      <c r="AV1183" s="14" t="s">
        <v>95</v>
      </c>
      <c r="AW1183" s="14" t="s">
        <v>35</v>
      </c>
      <c r="AX1183" s="14" t="s">
        <v>82</v>
      </c>
      <c r="AY1183" s="280" t="s">
        <v>169</v>
      </c>
    </row>
    <row r="1184" spans="1:51" s="15" customFormat="1" ht="12">
      <c r="A1184" s="15"/>
      <c r="B1184" s="281"/>
      <c r="C1184" s="282"/>
      <c r="D1184" s="261" t="s">
        <v>179</v>
      </c>
      <c r="E1184" s="283" t="s">
        <v>1</v>
      </c>
      <c r="F1184" s="284" t="s">
        <v>183</v>
      </c>
      <c r="G1184" s="282"/>
      <c r="H1184" s="285">
        <v>90.317</v>
      </c>
      <c r="I1184" s="286"/>
      <c r="J1184" s="282"/>
      <c r="K1184" s="282"/>
      <c r="L1184" s="287"/>
      <c r="M1184" s="288"/>
      <c r="N1184" s="289"/>
      <c r="O1184" s="289"/>
      <c r="P1184" s="289"/>
      <c r="Q1184" s="289"/>
      <c r="R1184" s="289"/>
      <c r="S1184" s="289"/>
      <c r="T1184" s="290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T1184" s="291" t="s">
        <v>179</v>
      </c>
      <c r="AU1184" s="291" t="s">
        <v>95</v>
      </c>
      <c r="AV1184" s="15" t="s">
        <v>177</v>
      </c>
      <c r="AW1184" s="15" t="s">
        <v>35</v>
      </c>
      <c r="AX1184" s="15" t="s">
        <v>89</v>
      </c>
      <c r="AY1184" s="291" t="s">
        <v>169</v>
      </c>
    </row>
    <row r="1185" spans="1:65" s="2" customFormat="1" ht="21.75" customHeight="1">
      <c r="A1185" s="39"/>
      <c r="B1185" s="40"/>
      <c r="C1185" s="246" t="s">
        <v>1406</v>
      </c>
      <c r="D1185" s="246" t="s">
        <v>172</v>
      </c>
      <c r="E1185" s="247" t="s">
        <v>1407</v>
      </c>
      <c r="F1185" s="248" t="s">
        <v>1408</v>
      </c>
      <c r="G1185" s="249" t="s">
        <v>175</v>
      </c>
      <c r="H1185" s="250">
        <v>74.21</v>
      </c>
      <c r="I1185" s="251"/>
      <c r="J1185" s="252">
        <f>ROUND(I1185*H1185,2)</f>
        <v>0</v>
      </c>
      <c r="K1185" s="248" t="s">
        <v>176</v>
      </c>
      <c r="L1185" s="45"/>
      <c r="M1185" s="253" t="s">
        <v>1</v>
      </c>
      <c r="N1185" s="254" t="s">
        <v>48</v>
      </c>
      <c r="O1185" s="92"/>
      <c r="P1185" s="255">
        <f>O1185*H1185</f>
        <v>0</v>
      </c>
      <c r="Q1185" s="255">
        <v>0.00043</v>
      </c>
      <c r="R1185" s="255">
        <f>Q1185*H1185</f>
        <v>0.031910299999999996</v>
      </c>
      <c r="S1185" s="255">
        <v>0</v>
      </c>
      <c r="T1185" s="256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57" t="s">
        <v>359</v>
      </c>
      <c r="AT1185" s="257" t="s">
        <v>172</v>
      </c>
      <c r="AU1185" s="257" t="s">
        <v>95</v>
      </c>
      <c r="AY1185" s="18" t="s">
        <v>169</v>
      </c>
      <c r="BE1185" s="258">
        <f>IF(N1185="základní",J1185,0)</f>
        <v>0</v>
      </c>
      <c r="BF1185" s="258">
        <f>IF(N1185="snížená",J1185,0)</f>
        <v>0</v>
      </c>
      <c r="BG1185" s="258">
        <f>IF(N1185="zákl. přenesená",J1185,0)</f>
        <v>0</v>
      </c>
      <c r="BH1185" s="258">
        <f>IF(N1185="sníž. přenesená",J1185,0)</f>
        <v>0</v>
      </c>
      <c r="BI1185" s="258">
        <f>IF(N1185="nulová",J1185,0)</f>
        <v>0</v>
      </c>
      <c r="BJ1185" s="18" t="s">
        <v>95</v>
      </c>
      <c r="BK1185" s="258">
        <f>ROUND(I1185*H1185,2)</f>
        <v>0</v>
      </c>
      <c r="BL1185" s="18" t="s">
        <v>359</v>
      </c>
      <c r="BM1185" s="257" t="s">
        <v>1409</v>
      </c>
    </row>
    <row r="1186" spans="1:51" s="13" customFormat="1" ht="12">
      <c r="A1186" s="13"/>
      <c r="B1186" s="259"/>
      <c r="C1186" s="260"/>
      <c r="D1186" s="261" t="s">
        <v>179</v>
      </c>
      <c r="E1186" s="262" t="s">
        <v>1</v>
      </c>
      <c r="F1186" s="263" t="s">
        <v>180</v>
      </c>
      <c r="G1186" s="260"/>
      <c r="H1186" s="262" t="s">
        <v>1</v>
      </c>
      <c r="I1186" s="264"/>
      <c r="J1186" s="260"/>
      <c r="K1186" s="260"/>
      <c r="L1186" s="265"/>
      <c r="M1186" s="266"/>
      <c r="N1186" s="267"/>
      <c r="O1186" s="267"/>
      <c r="P1186" s="267"/>
      <c r="Q1186" s="267"/>
      <c r="R1186" s="267"/>
      <c r="S1186" s="267"/>
      <c r="T1186" s="268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69" t="s">
        <v>179</v>
      </c>
      <c r="AU1186" s="269" t="s">
        <v>95</v>
      </c>
      <c r="AV1186" s="13" t="s">
        <v>89</v>
      </c>
      <c r="AW1186" s="13" t="s">
        <v>35</v>
      </c>
      <c r="AX1186" s="13" t="s">
        <v>82</v>
      </c>
      <c r="AY1186" s="269" t="s">
        <v>169</v>
      </c>
    </row>
    <row r="1187" spans="1:51" s="13" customFormat="1" ht="12">
      <c r="A1187" s="13"/>
      <c r="B1187" s="259"/>
      <c r="C1187" s="260"/>
      <c r="D1187" s="261" t="s">
        <v>179</v>
      </c>
      <c r="E1187" s="262" t="s">
        <v>1</v>
      </c>
      <c r="F1187" s="263" t="s">
        <v>1410</v>
      </c>
      <c r="G1187" s="260"/>
      <c r="H1187" s="262" t="s">
        <v>1</v>
      </c>
      <c r="I1187" s="264"/>
      <c r="J1187" s="260"/>
      <c r="K1187" s="260"/>
      <c r="L1187" s="265"/>
      <c r="M1187" s="266"/>
      <c r="N1187" s="267"/>
      <c r="O1187" s="267"/>
      <c r="P1187" s="267"/>
      <c r="Q1187" s="267"/>
      <c r="R1187" s="267"/>
      <c r="S1187" s="267"/>
      <c r="T1187" s="268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69" t="s">
        <v>179</v>
      </c>
      <c r="AU1187" s="269" t="s">
        <v>95</v>
      </c>
      <c r="AV1187" s="13" t="s">
        <v>89</v>
      </c>
      <c r="AW1187" s="13" t="s">
        <v>35</v>
      </c>
      <c r="AX1187" s="13" t="s">
        <v>82</v>
      </c>
      <c r="AY1187" s="269" t="s">
        <v>169</v>
      </c>
    </row>
    <row r="1188" spans="1:51" s="13" customFormat="1" ht="12">
      <c r="A1188" s="13"/>
      <c r="B1188" s="259"/>
      <c r="C1188" s="260"/>
      <c r="D1188" s="261" t="s">
        <v>179</v>
      </c>
      <c r="E1188" s="262" t="s">
        <v>1</v>
      </c>
      <c r="F1188" s="263" t="s">
        <v>749</v>
      </c>
      <c r="G1188" s="260"/>
      <c r="H1188" s="262" t="s">
        <v>1</v>
      </c>
      <c r="I1188" s="264"/>
      <c r="J1188" s="260"/>
      <c r="K1188" s="260"/>
      <c r="L1188" s="265"/>
      <c r="M1188" s="266"/>
      <c r="N1188" s="267"/>
      <c r="O1188" s="267"/>
      <c r="P1188" s="267"/>
      <c r="Q1188" s="267"/>
      <c r="R1188" s="267"/>
      <c r="S1188" s="267"/>
      <c r="T1188" s="268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69" t="s">
        <v>179</v>
      </c>
      <c r="AU1188" s="269" t="s">
        <v>95</v>
      </c>
      <c r="AV1188" s="13" t="s">
        <v>89</v>
      </c>
      <c r="AW1188" s="13" t="s">
        <v>35</v>
      </c>
      <c r="AX1188" s="13" t="s">
        <v>82</v>
      </c>
      <c r="AY1188" s="269" t="s">
        <v>169</v>
      </c>
    </row>
    <row r="1189" spans="1:51" s="13" customFormat="1" ht="12">
      <c r="A1189" s="13"/>
      <c r="B1189" s="259"/>
      <c r="C1189" s="260"/>
      <c r="D1189" s="261" t="s">
        <v>179</v>
      </c>
      <c r="E1189" s="262" t="s">
        <v>1</v>
      </c>
      <c r="F1189" s="263" t="s">
        <v>750</v>
      </c>
      <c r="G1189" s="260"/>
      <c r="H1189" s="262" t="s">
        <v>1</v>
      </c>
      <c r="I1189" s="264"/>
      <c r="J1189" s="260"/>
      <c r="K1189" s="260"/>
      <c r="L1189" s="265"/>
      <c r="M1189" s="266"/>
      <c r="N1189" s="267"/>
      <c r="O1189" s="267"/>
      <c r="P1189" s="267"/>
      <c r="Q1189" s="267"/>
      <c r="R1189" s="267"/>
      <c r="S1189" s="267"/>
      <c r="T1189" s="268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69" t="s">
        <v>179</v>
      </c>
      <c r="AU1189" s="269" t="s">
        <v>95</v>
      </c>
      <c r="AV1189" s="13" t="s">
        <v>89</v>
      </c>
      <c r="AW1189" s="13" t="s">
        <v>35</v>
      </c>
      <c r="AX1189" s="13" t="s">
        <v>82</v>
      </c>
      <c r="AY1189" s="269" t="s">
        <v>169</v>
      </c>
    </row>
    <row r="1190" spans="1:51" s="14" customFormat="1" ht="12">
      <c r="A1190" s="14"/>
      <c r="B1190" s="270"/>
      <c r="C1190" s="271"/>
      <c r="D1190" s="261" t="s">
        <v>179</v>
      </c>
      <c r="E1190" s="272" t="s">
        <v>1</v>
      </c>
      <c r="F1190" s="273" t="s">
        <v>815</v>
      </c>
      <c r="G1190" s="271"/>
      <c r="H1190" s="274">
        <v>74.21</v>
      </c>
      <c r="I1190" s="275"/>
      <c r="J1190" s="271"/>
      <c r="K1190" s="271"/>
      <c r="L1190" s="276"/>
      <c r="M1190" s="277"/>
      <c r="N1190" s="278"/>
      <c r="O1190" s="278"/>
      <c r="P1190" s="278"/>
      <c r="Q1190" s="278"/>
      <c r="R1190" s="278"/>
      <c r="S1190" s="278"/>
      <c r="T1190" s="279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80" t="s">
        <v>179</v>
      </c>
      <c r="AU1190" s="280" t="s">
        <v>95</v>
      </c>
      <c r="AV1190" s="14" t="s">
        <v>95</v>
      </c>
      <c r="AW1190" s="14" t="s">
        <v>35</v>
      </c>
      <c r="AX1190" s="14" t="s">
        <v>82</v>
      </c>
      <c r="AY1190" s="280" t="s">
        <v>169</v>
      </c>
    </row>
    <row r="1191" spans="1:51" s="15" customFormat="1" ht="12">
      <c r="A1191" s="15"/>
      <c r="B1191" s="281"/>
      <c r="C1191" s="282"/>
      <c r="D1191" s="261" t="s">
        <v>179</v>
      </c>
      <c r="E1191" s="283" t="s">
        <v>1</v>
      </c>
      <c r="F1191" s="284" t="s">
        <v>183</v>
      </c>
      <c r="G1191" s="282"/>
      <c r="H1191" s="285">
        <v>74.21</v>
      </c>
      <c r="I1191" s="286"/>
      <c r="J1191" s="282"/>
      <c r="K1191" s="282"/>
      <c r="L1191" s="287"/>
      <c r="M1191" s="288"/>
      <c r="N1191" s="289"/>
      <c r="O1191" s="289"/>
      <c r="P1191" s="289"/>
      <c r="Q1191" s="289"/>
      <c r="R1191" s="289"/>
      <c r="S1191" s="289"/>
      <c r="T1191" s="290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T1191" s="291" t="s">
        <v>179</v>
      </c>
      <c r="AU1191" s="291" t="s">
        <v>95</v>
      </c>
      <c r="AV1191" s="15" t="s">
        <v>177</v>
      </c>
      <c r="AW1191" s="15" t="s">
        <v>35</v>
      </c>
      <c r="AX1191" s="15" t="s">
        <v>89</v>
      </c>
      <c r="AY1191" s="291" t="s">
        <v>169</v>
      </c>
    </row>
    <row r="1192" spans="1:65" s="2" customFormat="1" ht="21.75" customHeight="1">
      <c r="A1192" s="39"/>
      <c r="B1192" s="40"/>
      <c r="C1192" s="307" t="s">
        <v>1411</v>
      </c>
      <c r="D1192" s="307" t="s">
        <v>659</v>
      </c>
      <c r="E1192" s="308" t="s">
        <v>1412</v>
      </c>
      <c r="F1192" s="309" t="s">
        <v>1413</v>
      </c>
      <c r="G1192" s="310" t="s">
        <v>337</v>
      </c>
      <c r="H1192" s="311">
        <v>96.254</v>
      </c>
      <c r="I1192" s="312"/>
      <c r="J1192" s="313">
        <f>ROUND(I1192*H1192,2)</f>
        <v>0</v>
      </c>
      <c r="K1192" s="309" t="s">
        <v>1</v>
      </c>
      <c r="L1192" s="314"/>
      <c r="M1192" s="315" t="s">
        <v>1</v>
      </c>
      <c r="N1192" s="316" t="s">
        <v>48</v>
      </c>
      <c r="O1192" s="92"/>
      <c r="P1192" s="255">
        <f>O1192*H1192</f>
        <v>0</v>
      </c>
      <c r="Q1192" s="255">
        <v>0.0177</v>
      </c>
      <c r="R1192" s="255">
        <f>Q1192*H1192</f>
        <v>1.7036958000000002</v>
      </c>
      <c r="S1192" s="255">
        <v>0</v>
      </c>
      <c r="T1192" s="256">
        <f>S1192*H1192</f>
        <v>0</v>
      </c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R1192" s="257" t="s">
        <v>467</v>
      </c>
      <c r="AT1192" s="257" t="s">
        <v>659</v>
      </c>
      <c r="AU1192" s="257" t="s">
        <v>95</v>
      </c>
      <c r="AY1192" s="18" t="s">
        <v>169</v>
      </c>
      <c r="BE1192" s="258">
        <f>IF(N1192="základní",J1192,0)</f>
        <v>0</v>
      </c>
      <c r="BF1192" s="258">
        <f>IF(N1192="snížená",J1192,0)</f>
        <v>0</v>
      </c>
      <c r="BG1192" s="258">
        <f>IF(N1192="zákl. přenesená",J1192,0)</f>
        <v>0</v>
      </c>
      <c r="BH1192" s="258">
        <f>IF(N1192="sníž. přenesená",J1192,0)</f>
        <v>0</v>
      </c>
      <c r="BI1192" s="258">
        <f>IF(N1192="nulová",J1192,0)</f>
        <v>0</v>
      </c>
      <c r="BJ1192" s="18" t="s">
        <v>95</v>
      </c>
      <c r="BK1192" s="258">
        <f>ROUND(I1192*H1192,2)</f>
        <v>0</v>
      </c>
      <c r="BL1192" s="18" t="s">
        <v>359</v>
      </c>
      <c r="BM1192" s="257" t="s">
        <v>1414</v>
      </c>
    </row>
    <row r="1193" spans="1:51" s="13" customFormat="1" ht="12">
      <c r="A1193" s="13"/>
      <c r="B1193" s="259"/>
      <c r="C1193" s="260"/>
      <c r="D1193" s="261" t="s">
        <v>179</v>
      </c>
      <c r="E1193" s="262" t="s">
        <v>1</v>
      </c>
      <c r="F1193" s="263" t="s">
        <v>180</v>
      </c>
      <c r="G1193" s="260"/>
      <c r="H1193" s="262" t="s">
        <v>1</v>
      </c>
      <c r="I1193" s="264"/>
      <c r="J1193" s="260"/>
      <c r="K1193" s="260"/>
      <c r="L1193" s="265"/>
      <c r="M1193" s="266"/>
      <c r="N1193" s="267"/>
      <c r="O1193" s="267"/>
      <c r="P1193" s="267"/>
      <c r="Q1193" s="267"/>
      <c r="R1193" s="267"/>
      <c r="S1193" s="267"/>
      <c r="T1193" s="268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69" t="s">
        <v>179</v>
      </c>
      <c r="AU1193" s="269" t="s">
        <v>95</v>
      </c>
      <c r="AV1193" s="13" t="s">
        <v>89</v>
      </c>
      <c r="AW1193" s="13" t="s">
        <v>35</v>
      </c>
      <c r="AX1193" s="13" t="s">
        <v>82</v>
      </c>
      <c r="AY1193" s="269" t="s">
        <v>169</v>
      </c>
    </row>
    <row r="1194" spans="1:51" s="13" customFormat="1" ht="12">
      <c r="A1194" s="13"/>
      <c r="B1194" s="259"/>
      <c r="C1194" s="260"/>
      <c r="D1194" s="261" t="s">
        <v>179</v>
      </c>
      <c r="E1194" s="262" t="s">
        <v>1</v>
      </c>
      <c r="F1194" s="263" t="s">
        <v>1404</v>
      </c>
      <c r="G1194" s="260"/>
      <c r="H1194" s="262" t="s">
        <v>1</v>
      </c>
      <c r="I1194" s="264"/>
      <c r="J1194" s="260"/>
      <c r="K1194" s="260"/>
      <c r="L1194" s="265"/>
      <c r="M1194" s="266"/>
      <c r="N1194" s="267"/>
      <c r="O1194" s="267"/>
      <c r="P1194" s="267"/>
      <c r="Q1194" s="267"/>
      <c r="R1194" s="267"/>
      <c r="S1194" s="267"/>
      <c r="T1194" s="268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69" t="s">
        <v>179</v>
      </c>
      <c r="AU1194" s="269" t="s">
        <v>95</v>
      </c>
      <c r="AV1194" s="13" t="s">
        <v>89</v>
      </c>
      <c r="AW1194" s="13" t="s">
        <v>35</v>
      </c>
      <c r="AX1194" s="13" t="s">
        <v>82</v>
      </c>
      <c r="AY1194" s="269" t="s">
        <v>169</v>
      </c>
    </row>
    <row r="1195" spans="1:51" s="13" customFormat="1" ht="12">
      <c r="A1195" s="13"/>
      <c r="B1195" s="259"/>
      <c r="C1195" s="260"/>
      <c r="D1195" s="261" t="s">
        <v>179</v>
      </c>
      <c r="E1195" s="262" t="s">
        <v>1</v>
      </c>
      <c r="F1195" s="263" t="s">
        <v>749</v>
      </c>
      <c r="G1195" s="260"/>
      <c r="H1195" s="262" t="s">
        <v>1</v>
      </c>
      <c r="I1195" s="264"/>
      <c r="J1195" s="260"/>
      <c r="K1195" s="260"/>
      <c r="L1195" s="265"/>
      <c r="M1195" s="266"/>
      <c r="N1195" s="267"/>
      <c r="O1195" s="267"/>
      <c r="P1195" s="267"/>
      <c r="Q1195" s="267"/>
      <c r="R1195" s="267"/>
      <c r="S1195" s="267"/>
      <c r="T1195" s="268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69" t="s">
        <v>179</v>
      </c>
      <c r="AU1195" s="269" t="s">
        <v>95</v>
      </c>
      <c r="AV1195" s="13" t="s">
        <v>89</v>
      </c>
      <c r="AW1195" s="13" t="s">
        <v>35</v>
      </c>
      <c r="AX1195" s="13" t="s">
        <v>82</v>
      </c>
      <c r="AY1195" s="269" t="s">
        <v>169</v>
      </c>
    </row>
    <row r="1196" spans="1:51" s="13" customFormat="1" ht="12">
      <c r="A1196" s="13"/>
      <c r="B1196" s="259"/>
      <c r="C1196" s="260"/>
      <c r="D1196" s="261" t="s">
        <v>179</v>
      </c>
      <c r="E1196" s="262" t="s">
        <v>1</v>
      </c>
      <c r="F1196" s="263" t="s">
        <v>750</v>
      </c>
      <c r="G1196" s="260"/>
      <c r="H1196" s="262" t="s">
        <v>1</v>
      </c>
      <c r="I1196" s="264"/>
      <c r="J1196" s="260"/>
      <c r="K1196" s="260"/>
      <c r="L1196" s="265"/>
      <c r="M1196" s="266"/>
      <c r="N1196" s="267"/>
      <c r="O1196" s="267"/>
      <c r="P1196" s="267"/>
      <c r="Q1196" s="267"/>
      <c r="R1196" s="267"/>
      <c r="S1196" s="267"/>
      <c r="T1196" s="268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69" t="s">
        <v>179</v>
      </c>
      <c r="AU1196" s="269" t="s">
        <v>95</v>
      </c>
      <c r="AV1196" s="13" t="s">
        <v>89</v>
      </c>
      <c r="AW1196" s="13" t="s">
        <v>35</v>
      </c>
      <c r="AX1196" s="13" t="s">
        <v>82</v>
      </c>
      <c r="AY1196" s="269" t="s">
        <v>169</v>
      </c>
    </row>
    <row r="1197" spans="1:51" s="14" customFormat="1" ht="12">
      <c r="A1197" s="14"/>
      <c r="B1197" s="270"/>
      <c r="C1197" s="271"/>
      <c r="D1197" s="261" t="s">
        <v>179</v>
      </c>
      <c r="E1197" s="272" t="s">
        <v>1</v>
      </c>
      <c r="F1197" s="273" t="s">
        <v>751</v>
      </c>
      <c r="G1197" s="271"/>
      <c r="H1197" s="274">
        <v>40.05</v>
      </c>
      <c r="I1197" s="275"/>
      <c r="J1197" s="271"/>
      <c r="K1197" s="271"/>
      <c r="L1197" s="276"/>
      <c r="M1197" s="277"/>
      <c r="N1197" s="278"/>
      <c r="O1197" s="278"/>
      <c r="P1197" s="278"/>
      <c r="Q1197" s="278"/>
      <c r="R1197" s="278"/>
      <c r="S1197" s="278"/>
      <c r="T1197" s="279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80" t="s">
        <v>179</v>
      </c>
      <c r="AU1197" s="280" t="s">
        <v>95</v>
      </c>
      <c r="AV1197" s="14" t="s">
        <v>95</v>
      </c>
      <c r="AW1197" s="14" t="s">
        <v>35</v>
      </c>
      <c r="AX1197" s="14" t="s">
        <v>82</v>
      </c>
      <c r="AY1197" s="280" t="s">
        <v>169</v>
      </c>
    </row>
    <row r="1198" spans="1:51" s="13" customFormat="1" ht="12">
      <c r="A1198" s="13"/>
      <c r="B1198" s="259"/>
      <c r="C1198" s="260"/>
      <c r="D1198" s="261" t="s">
        <v>179</v>
      </c>
      <c r="E1198" s="262" t="s">
        <v>1</v>
      </c>
      <c r="F1198" s="263" t="s">
        <v>752</v>
      </c>
      <c r="G1198" s="260"/>
      <c r="H1198" s="262" t="s">
        <v>1</v>
      </c>
      <c r="I1198" s="264"/>
      <c r="J1198" s="260"/>
      <c r="K1198" s="260"/>
      <c r="L1198" s="265"/>
      <c r="M1198" s="266"/>
      <c r="N1198" s="267"/>
      <c r="O1198" s="267"/>
      <c r="P1198" s="267"/>
      <c r="Q1198" s="267"/>
      <c r="R1198" s="267"/>
      <c r="S1198" s="267"/>
      <c r="T1198" s="268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69" t="s">
        <v>179</v>
      </c>
      <c r="AU1198" s="269" t="s">
        <v>95</v>
      </c>
      <c r="AV1198" s="13" t="s">
        <v>89</v>
      </c>
      <c r="AW1198" s="13" t="s">
        <v>35</v>
      </c>
      <c r="AX1198" s="13" t="s">
        <v>82</v>
      </c>
      <c r="AY1198" s="269" t="s">
        <v>169</v>
      </c>
    </row>
    <row r="1199" spans="1:51" s="13" customFormat="1" ht="12">
      <c r="A1199" s="13"/>
      <c r="B1199" s="259"/>
      <c r="C1199" s="260"/>
      <c r="D1199" s="261" t="s">
        <v>179</v>
      </c>
      <c r="E1199" s="262" t="s">
        <v>1</v>
      </c>
      <c r="F1199" s="263" t="s">
        <v>753</v>
      </c>
      <c r="G1199" s="260"/>
      <c r="H1199" s="262" t="s">
        <v>1</v>
      </c>
      <c r="I1199" s="264"/>
      <c r="J1199" s="260"/>
      <c r="K1199" s="260"/>
      <c r="L1199" s="265"/>
      <c r="M1199" s="266"/>
      <c r="N1199" s="267"/>
      <c r="O1199" s="267"/>
      <c r="P1199" s="267"/>
      <c r="Q1199" s="267"/>
      <c r="R1199" s="267"/>
      <c r="S1199" s="267"/>
      <c r="T1199" s="268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69" t="s">
        <v>179</v>
      </c>
      <c r="AU1199" s="269" t="s">
        <v>95</v>
      </c>
      <c r="AV1199" s="13" t="s">
        <v>89</v>
      </c>
      <c r="AW1199" s="13" t="s">
        <v>35</v>
      </c>
      <c r="AX1199" s="13" t="s">
        <v>82</v>
      </c>
      <c r="AY1199" s="269" t="s">
        <v>169</v>
      </c>
    </row>
    <row r="1200" spans="1:51" s="14" customFormat="1" ht="12">
      <c r="A1200" s="14"/>
      <c r="B1200" s="270"/>
      <c r="C1200" s="271"/>
      <c r="D1200" s="261" t="s">
        <v>179</v>
      </c>
      <c r="E1200" s="272" t="s">
        <v>1</v>
      </c>
      <c r="F1200" s="273" t="s">
        <v>754</v>
      </c>
      <c r="G1200" s="271"/>
      <c r="H1200" s="274">
        <v>15.853</v>
      </c>
      <c r="I1200" s="275"/>
      <c r="J1200" s="271"/>
      <c r="K1200" s="271"/>
      <c r="L1200" s="276"/>
      <c r="M1200" s="277"/>
      <c r="N1200" s="278"/>
      <c r="O1200" s="278"/>
      <c r="P1200" s="278"/>
      <c r="Q1200" s="278"/>
      <c r="R1200" s="278"/>
      <c r="S1200" s="278"/>
      <c r="T1200" s="279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80" t="s">
        <v>179</v>
      </c>
      <c r="AU1200" s="280" t="s">
        <v>95</v>
      </c>
      <c r="AV1200" s="14" t="s">
        <v>95</v>
      </c>
      <c r="AW1200" s="14" t="s">
        <v>35</v>
      </c>
      <c r="AX1200" s="14" t="s">
        <v>82</v>
      </c>
      <c r="AY1200" s="280" t="s">
        <v>169</v>
      </c>
    </row>
    <row r="1201" spans="1:51" s="13" customFormat="1" ht="12">
      <c r="A1201" s="13"/>
      <c r="B1201" s="259"/>
      <c r="C1201" s="260"/>
      <c r="D1201" s="261" t="s">
        <v>179</v>
      </c>
      <c r="E1201" s="262" t="s">
        <v>1</v>
      </c>
      <c r="F1201" s="263" t="s">
        <v>758</v>
      </c>
      <c r="G1201" s="260"/>
      <c r="H1201" s="262" t="s">
        <v>1</v>
      </c>
      <c r="I1201" s="264"/>
      <c r="J1201" s="260"/>
      <c r="K1201" s="260"/>
      <c r="L1201" s="265"/>
      <c r="M1201" s="266"/>
      <c r="N1201" s="267"/>
      <c r="O1201" s="267"/>
      <c r="P1201" s="267"/>
      <c r="Q1201" s="267"/>
      <c r="R1201" s="267"/>
      <c r="S1201" s="267"/>
      <c r="T1201" s="268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69" t="s">
        <v>179</v>
      </c>
      <c r="AU1201" s="269" t="s">
        <v>95</v>
      </c>
      <c r="AV1201" s="13" t="s">
        <v>89</v>
      </c>
      <c r="AW1201" s="13" t="s">
        <v>35</v>
      </c>
      <c r="AX1201" s="13" t="s">
        <v>82</v>
      </c>
      <c r="AY1201" s="269" t="s">
        <v>169</v>
      </c>
    </row>
    <row r="1202" spans="1:51" s="13" customFormat="1" ht="12">
      <c r="A1202" s="13"/>
      <c r="B1202" s="259"/>
      <c r="C1202" s="260"/>
      <c r="D1202" s="261" t="s">
        <v>179</v>
      </c>
      <c r="E1202" s="262" t="s">
        <v>1</v>
      </c>
      <c r="F1202" s="263" t="s">
        <v>759</v>
      </c>
      <c r="G1202" s="260"/>
      <c r="H1202" s="262" t="s">
        <v>1</v>
      </c>
      <c r="I1202" s="264"/>
      <c r="J1202" s="260"/>
      <c r="K1202" s="260"/>
      <c r="L1202" s="265"/>
      <c r="M1202" s="266"/>
      <c r="N1202" s="267"/>
      <c r="O1202" s="267"/>
      <c r="P1202" s="267"/>
      <c r="Q1202" s="267"/>
      <c r="R1202" s="267"/>
      <c r="S1202" s="267"/>
      <c r="T1202" s="268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69" t="s">
        <v>179</v>
      </c>
      <c r="AU1202" s="269" t="s">
        <v>95</v>
      </c>
      <c r="AV1202" s="13" t="s">
        <v>89</v>
      </c>
      <c r="AW1202" s="13" t="s">
        <v>35</v>
      </c>
      <c r="AX1202" s="13" t="s">
        <v>82</v>
      </c>
      <c r="AY1202" s="269" t="s">
        <v>169</v>
      </c>
    </row>
    <row r="1203" spans="1:51" s="14" customFormat="1" ht="12">
      <c r="A1203" s="14"/>
      <c r="B1203" s="270"/>
      <c r="C1203" s="271"/>
      <c r="D1203" s="261" t="s">
        <v>179</v>
      </c>
      <c r="E1203" s="272" t="s">
        <v>1</v>
      </c>
      <c r="F1203" s="273" t="s">
        <v>760</v>
      </c>
      <c r="G1203" s="271"/>
      <c r="H1203" s="274">
        <v>34.414</v>
      </c>
      <c r="I1203" s="275"/>
      <c r="J1203" s="271"/>
      <c r="K1203" s="271"/>
      <c r="L1203" s="276"/>
      <c r="M1203" s="277"/>
      <c r="N1203" s="278"/>
      <c r="O1203" s="278"/>
      <c r="P1203" s="278"/>
      <c r="Q1203" s="278"/>
      <c r="R1203" s="278"/>
      <c r="S1203" s="278"/>
      <c r="T1203" s="279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80" t="s">
        <v>179</v>
      </c>
      <c r="AU1203" s="280" t="s">
        <v>95</v>
      </c>
      <c r="AV1203" s="14" t="s">
        <v>95</v>
      </c>
      <c r="AW1203" s="14" t="s">
        <v>35</v>
      </c>
      <c r="AX1203" s="14" t="s">
        <v>82</v>
      </c>
      <c r="AY1203" s="280" t="s">
        <v>169</v>
      </c>
    </row>
    <row r="1204" spans="1:51" s="13" customFormat="1" ht="12">
      <c r="A1204" s="13"/>
      <c r="B1204" s="259"/>
      <c r="C1204" s="260"/>
      <c r="D1204" s="261" t="s">
        <v>179</v>
      </c>
      <c r="E1204" s="262" t="s">
        <v>1</v>
      </c>
      <c r="F1204" s="263" t="s">
        <v>1415</v>
      </c>
      <c r="G1204" s="260"/>
      <c r="H1204" s="262" t="s">
        <v>1</v>
      </c>
      <c r="I1204" s="264"/>
      <c r="J1204" s="260"/>
      <c r="K1204" s="260"/>
      <c r="L1204" s="265"/>
      <c r="M1204" s="266"/>
      <c r="N1204" s="267"/>
      <c r="O1204" s="267"/>
      <c r="P1204" s="267"/>
      <c r="Q1204" s="267"/>
      <c r="R1204" s="267"/>
      <c r="S1204" s="267"/>
      <c r="T1204" s="268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69" t="s">
        <v>179</v>
      </c>
      <c r="AU1204" s="269" t="s">
        <v>95</v>
      </c>
      <c r="AV1204" s="13" t="s">
        <v>89</v>
      </c>
      <c r="AW1204" s="13" t="s">
        <v>35</v>
      </c>
      <c r="AX1204" s="13" t="s">
        <v>82</v>
      </c>
      <c r="AY1204" s="269" t="s">
        <v>169</v>
      </c>
    </row>
    <row r="1205" spans="1:51" s="13" customFormat="1" ht="12">
      <c r="A1205" s="13"/>
      <c r="B1205" s="259"/>
      <c r="C1205" s="260"/>
      <c r="D1205" s="261" t="s">
        <v>179</v>
      </c>
      <c r="E1205" s="262" t="s">
        <v>1</v>
      </c>
      <c r="F1205" s="263" t="s">
        <v>749</v>
      </c>
      <c r="G1205" s="260"/>
      <c r="H1205" s="262" t="s">
        <v>1</v>
      </c>
      <c r="I1205" s="264"/>
      <c r="J1205" s="260"/>
      <c r="K1205" s="260"/>
      <c r="L1205" s="265"/>
      <c r="M1205" s="266"/>
      <c r="N1205" s="267"/>
      <c r="O1205" s="267"/>
      <c r="P1205" s="267"/>
      <c r="Q1205" s="267"/>
      <c r="R1205" s="267"/>
      <c r="S1205" s="267"/>
      <c r="T1205" s="268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69" t="s">
        <v>179</v>
      </c>
      <c r="AU1205" s="269" t="s">
        <v>95</v>
      </c>
      <c r="AV1205" s="13" t="s">
        <v>89</v>
      </c>
      <c r="AW1205" s="13" t="s">
        <v>35</v>
      </c>
      <c r="AX1205" s="13" t="s">
        <v>82</v>
      </c>
      <c r="AY1205" s="269" t="s">
        <v>169</v>
      </c>
    </row>
    <row r="1206" spans="1:51" s="13" customFormat="1" ht="12">
      <c r="A1206" s="13"/>
      <c r="B1206" s="259"/>
      <c r="C1206" s="260"/>
      <c r="D1206" s="261" t="s">
        <v>179</v>
      </c>
      <c r="E1206" s="262" t="s">
        <v>1</v>
      </c>
      <c r="F1206" s="263" t="s">
        <v>750</v>
      </c>
      <c r="G1206" s="260"/>
      <c r="H1206" s="262" t="s">
        <v>1</v>
      </c>
      <c r="I1206" s="264"/>
      <c r="J1206" s="260"/>
      <c r="K1206" s="260"/>
      <c r="L1206" s="265"/>
      <c r="M1206" s="266"/>
      <c r="N1206" s="267"/>
      <c r="O1206" s="267"/>
      <c r="P1206" s="267"/>
      <c r="Q1206" s="267"/>
      <c r="R1206" s="267"/>
      <c r="S1206" s="267"/>
      <c r="T1206" s="268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69" t="s">
        <v>179</v>
      </c>
      <c r="AU1206" s="269" t="s">
        <v>95</v>
      </c>
      <c r="AV1206" s="13" t="s">
        <v>89</v>
      </c>
      <c r="AW1206" s="13" t="s">
        <v>35</v>
      </c>
      <c r="AX1206" s="13" t="s">
        <v>82</v>
      </c>
      <c r="AY1206" s="269" t="s">
        <v>169</v>
      </c>
    </row>
    <row r="1207" spans="1:51" s="14" customFormat="1" ht="12">
      <c r="A1207" s="14"/>
      <c r="B1207" s="270"/>
      <c r="C1207" s="271"/>
      <c r="D1207" s="261" t="s">
        <v>179</v>
      </c>
      <c r="E1207" s="272" t="s">
        <v>1</v>
      </c>
      <c r="F1207" s="273" t="s">
        <v>1416</v>
      </c>
      <c r="G1207" s="271"/>
      <c r="H1207" s="274">
        <v>5.937</v>
      </c>
      <c r="I1207" s="275"/>
      <c r="J1207" s="271"/>
      <c r="K1207" s="271"/>
      <c r="L1207" s="276"/>
      <c r="M1207" s="277"/>
      <c r="N1207" s="278"/>
      <c r="O1207" s="278"/>
      <c r="P1207" s="278"/>
      <c r="Q1207" s="278"/>
      <c r="R1207" s="278"/>
      <c r="S1207" s="278"/>
      <c r="T1207" s="279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80" t="s">
        <v>179</v>
      </c>
      <c r="AU1207" s="280" t="s">
        <v>95</v>
      </c>
      <c r="AV1207" s="14" t="s">
        <v>95</v>
      </c>
      <c r="AW1207" s="14" t="s">
        <v>35</v>
      </c>
      <c r="AX1207" s="14" t="s">
        <v>82</v>
      </c>
      <c r="AY1207" s="280" t="s">
        <v>169</v>
      </c>
    </row>
    <row r="1208" spans="1:51" s="15" customFormat="1" ht="12">
      <c r="A1208" s="15"/>
      <c r="B1208" s="281"/>
      <c r="C1208" s="282"/>
      <c r="D1208" s="261" t="s">
        <v>179</v>
      </c>
      <c r="E1208" s="283" t="s">
        <v>1</v>
      </c>
      <c r="F1208" s="284" t="s">
        <v>183</v>
      </c>
      <c r="G1208" s="282"/>
      <c r="H1208" s="285">
        <v>96.254</v>
      </c>
      <c r="I1208" s="286"/>
      <c r="J1208" s="282"/>
      <c r="K1208" s="282"/>
      <c r="L1208" s="287"/>
      <c r="M1208" s="288"/>
      <c r="N1208" s="289"/>
      <c r="O1208" s="289"/>
      <c r="P1208" s="289"/>
      <c r="Q1208" s="289"/>
      <c r="R1208" s="289"/>
      <c r="S1208" s="289"/>
      <c r="T1208" s="290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T1208" s="291" t="s">
        <v>179</v>
      </c>
      <c r="AU1208" s="291" t="s">
        <v>95</v>
      </c>
      <c r="AV1208" s="15" t="s">
        <v>177</v>
      </c>
      <c r="AW1208" s="15" t="s">
        <v>35</v>
      </c>
      <c r="AX1208" s="15" t="s">
        <v>89</v>
      </c>
      <c r="AY1208" s="291" t="s">
        <v>169</v>
      </c>
    </row>
    <row r="1209" spans="1:65" s="2" customFormat="1" ht="16.5" customHeight="1">
      <c r="A1209" s="39"/>
      <c r="B1209" s="40"/>
      <c r="C1209" s="246" t="s">
        <v>1417</v>
      </c>
      <c r="D1209" s="246" t="s">
        <v>172</v>
      </c>
      <c r="E1209" s="247" t="s">
        <v>1418</v>
      </c>
      <c r="F1209" s="248" t="s">
        <v>1419</v>
      </c>
      <c r="G1209" s="249" t="s">
        <v>175</v>
      </c>
      <c r="H1209" s="250">
        <v>169.11</v>
      </c>
      <c r="I1209" s="251"/>
      <c r="J1209" s="252">
        <f>ROUND(I1209*H1209,2)</f>
        <v>0</v>
      </c>
      <c r="K1209" s="248" t="s">
        <v>176</v>
      </c>
      <c r="L1209" s="45"/>
      <c r="M1209" s="253" t="s">
        <v>1</v>
      </c>
      <c r="N1209" s="254" t="s">
        <v>48</v>
      </c>
      <c r="O1209" s="92"/>
      <c r="P1209" s="255">
        <f>O1209*H1209</f>
        <v>0</v>
      </c>
      <c r="Q1209" s="255">
        <v>3E-05</v>
      </c>
      <c r="R1209" s="255">
        <f>Q1209*H1209</f>
        <v>0.0050733</v>
      </c>
      <c r="S1209" s="255">
        <v>0</v>
      </c>
      <c r="T1209" s="256">
        <f>S1209*H1209</f>
        <v>0</v>
      </c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R1209" s="257" t="s">
        <v>359</v>
      </c>
      <c r="AT1209" s="257" t="s">
        <v>172</v>
      </c>
      <c r="AU1209" s="257" t="s">
        <v>95</v>
      </c>
      <c r="AY1209" s="18" t="s">
        <v>169</v>
      </c>
      <c r="BE1209" s="258">
        <f>IF(N1209="základní",J1209,0)</f>
        <v>0</v>
      </c>
      <c r="BF1209" s="258">
        <f>IF(N1209="snížená",J1209,0)</f>
        <v>0</v>
      </c>
      <c r="BG1209" s="258">
        <f>IF(N1209="zákl. přenesená",J1209,0)</f>
        <v>0</v>
      </c>
      <c r="BH1209" s="258">
        <f>IF(N1209="sníž. přenesená",J1209,0)</f>
        <v>0</v>
      </c>
      <c r="BI1209" s="258">
        <f>IF(N1209="nulová",J1209,0)</f>
        <v>0</v>
      </c>
      <c r="BJ1209" s="18" t="s">
        <v>95</v>
      </c>
      <c r="BK1209" s="258">
        <f>ROUND(I1209*H1209,2)</f>
        <v>0</v>
      </c>
      <c r="BL1209" s="18" t="s">
        <v>359</v>
      </c>
      <c r="BM1209" s="257" t="s">
        <v>1420</v>
      </c>
    </row>
    <row r="1210" spans="1:51" s="13" customFormat="1" ht="12">
      <c r="A1210" s="13"/>
      <c r="B1210" s="259"/>
      <c r="C1210" s="260"/>
      <c r="D1210" s="261" t="s">
        <v>179</v>
      </c>
      <c r="E1210" s="262" t="s">
        <v>1</v>
      </c>
      <c r="F1210" s="263" t="s">
        <v>180</v>
      </c>
      <c r="G1210" s="260"/>
      <c r="H1210" s="262" t="s">
        <v>1</v>
      </c>
      <c r="I1210" s="264"/>
      <c r="J1210" s="260"/>
      <c r="K1210" s="260"/>
      <c r="L1210" s="265"/>
      <c r="M1210" s="266"/>
      <c r="N1210" s="267"/>
      <c r="O1210" s="267"/>
      <c r="P1210" s="267"/>
      <c r="Q1210" s="267"/>
      <c r="R1210" s="267"/>
      <c r="S1210" s="267"/>
      <c r="T1210" s="268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69" t="s">
        <v>179</v>
      </c>
      <c r="AU1210" s="269" t="s">
        <v>95</v>
      </c>
      <c r="AV1210" s="13" t="s">
        <v>89</v>
      </c>
      <c r="AW1210" s="13" t="s">
        <v>35</v>
      </c>
      <c r="AX1210" s="13" t="s">
        <v>82</v>
      </c>
      <c r="AY1210" s="269" t="s">
        <v>169</v>
      </c>
    </row>
    <row r="1211" spans="1:51" s="13" customFormat="1" ht="12">
      <c r="A1211" s="13"/>
      <c r="B1211" s="259"/>
      <c r="C1211" s="260"/>
      <c r="D1211" s="261" t="s">
        <v>179</v>
      </c>
      <c r="E1211" s="262" t="s">
        <v>1</v>
      </c>
      <c r="F1211" s="263" t="s">
        <v>1421</v>
      </c>
      <c r="G1211" s="260"/>
      <c r="H1211" s="262" t="s">
        <v>1</v>
      </c>
      <c r="I1211" s="264"/>
      <c r="J1211" s="260"/>
      <c r="K1211" s="260"/>
      <c r="L1211" s="265"/>
      <c r="M1211" s="266"/>
      <c r="N1211" s="267"/>
      <c r="O1211" s="267"/>
      <c r="P1211" s="267"/>
      <c r="Q1211" s="267"/>
      <c r="R1211" s="267"/>
      <c r="S1211" s="267"/>
      <c r="T1211" s="268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69" t="s">
        <v>179</v>
      </c>
      <c r="AU1211" s="269" t="s">
        <v>95</v>
      </c>
      <c r="AV1211" s="13" t="s">
        <v>89</v>
      </c>
      <c r="AW1211" s="13" t="s">
        <v>35</v>
      </c>
      <c r="AX1211" s="13" t="s">
        <v>82</v>
      </c>
      <c r="AY1211" s="269" t="s">
        <v>169</v>
      </c>
    </row>
    <row r="1212" spans="1:51" s="13" customFormat="1" ht="12">
      <c r="A1212" s="13"/>
      <c r="B1212" s="259"/>
      <c r="C1212" s="260"/>
      <c r="D1212" s="261" t="s">
        <v>179</v>
      </c>
      <c r="E1212" s="262" t="s">
        <v>1</v>
      </c>
      <c r="F1212" s="263" t="s">
        <v>749</v>
      </c>
      <c r="G1212" s="260"/>
      <c r="H1212" s="262" t="s">
        <v>1</v>
      </c>
      <c r="I1212" s="264"/>
      <c r="J1212" s="260"/>
      <c r="K1212" s="260"/>
      <c r="L1212" s="265"/>
      <c r="M1212" s="266"/>
      <c r="N1212" s="267"/>
      <c r="O1212" s="267"/>
      <c r="P1212" s="267"/>
      <c r="Q1212" s="267"/>
      <c r="R1212" s="267"/>
      <c r="S1212" s="267"/>
      <c r="T1212" s="268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69" t="s">
        <v>179</v>
      </c>
      <c r="AU1212" s="269" t="s">
        <v>95</v>
      </c>
      <c r="AV1212" s="13" t="s">
        <v>89</v>
      </c>
      <c r="AW1212" s="13" t="s">
        <v>35</v>
      </c>
      <c r="AX1212" s="13" t="s">
        <v>82</v>
      </c>
      <c r="AY1212" s="269" t="s">
        <v>169</v>
      </c>
    </row>
    <row r="1213" spans="1:51" s="13" customFormat="1" ht="12">
      <c r="A1213" s="13"/>
      <c r="B1213" s="259"/>
      <c r="C1213" s="260"/>
      <c r="D1213" s="261" t="s">
        <v>179</v>
      </c>
      <c r="E1213" s="262" t="s">
        <v>1</v>
      </c>
      <c r="F1213" s="263" t="s">
        <v>750</v>
      </c>
      <c r="G1213" s="260"/>
      <c r="H1213" s="262" t="s">
        <v>1</v>
      </c>
      <c r="I1213" s="264"/>
      <c r="J1213" s="260"/>
      <c r="K1213" s="260"/>
      <c r="L1213" s="265"/>
      <c r="M1213" s="266"/>
      <c r="N1213" s="267"/>
      <c r="O1213" s="267"/>
      <c r="P1213" s="267"/>
      <c r="Q1213" s="267"/>
      <c r="R1213" s="267"/>
      <c r="S1213" s="267"/>
      <c r="T1213" s="268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69" t="s">
        <v>179</v>
      </c>
      <c r="AU1213" s="269" t="s">
        <v>95</v>
      </c>
      <c r="AV1213" s="13" t="s">
        <v>89</v>
      </c>
      <c r="AW1213" s="13" t="s">
        <v>35</v>
      </c>
      <c r="AX1213" s="13" t="s">
        <v>82</v>
      </c>
      <c r="AY1213" s="269" t="s">
        <v>169</v>
      </c>
    </row>
    <row r="1214" spans="1:51" s="14" customFormat="1" ht="12">
      <c r="A1214" s="14"/>
      <c r="B1214" s="270"/>
      <c r="C1214" s="271"/>
      <c r="D1214" s="261" t="s">
        <v>179</v>
      </c>
      <c r="E1214" s="272" t="s">
        <v>225</v>
      </c>
      <c r="F1214" s="273" t="s">
        <v>1422</v>
      </c>
      <c r="G1214" s="271"/>
      <c r="H1214" s="274">
        <v>74.21</v>
      </c>
      <c r="I1214" s="275"/>
      <c r="J1214" s="271"/>
      <c r="K1214" s="271"/>
      <c r="L1214" s="276"/>
      <c r="M1214" s="277"/>
      <c r="N1214" s="278"/>
      <c r="O1214" s="278"/>
      <c r="P1214" s="278"/>
      <c r="Q1214" s="278"/>
      <c r="R1214" s="278"/>
      <c r="S1214" s="278"/>
      <c r="T1214" s="279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80" t="s">
        <v>179</v>
      </c>
      <c r="AU1214" s="280" t="s">
        <v>95</v>
      </c>
      <c r="AV1214" s="14" t="s">
        <v>95</v>
      </c>
      <c r="AW1214" s="14" t="s">
        <v>35</v>
      </c>
      <c r="AX1214" s="14" t="s">
        <v>82</v>
      </c>
      <c r="AY1214" s="280" t="s">
        <v>169</v>
      </c>
    </row>
    <row r="1215" spans="1:51" s="13" customFormat="1" ht="12">
      <c r="A1215" s="13"/>
      <c r="B1215" s="259"/>
      <c r="C1215" s="260"/>
      <c r="D1215" s="261" t="s">
        <v>179</v>
      </c>
      <c r="E1215" s="262" t="s">
        <v>1</v>
      </c>
      <c r="F1215" s="263" t="s">
        <v>752</v>
      </c>
      <c r="G1215" s="260"/>
      <c r="H1215" s="262" t="s">
        <v>1</v>
      </c>
      <c r="I1215" s="264"/>
      <c r="J1215" s="260"/>
      <c r="K1215" s="260"/>
      <c r="L1215" s="265"/>
      <c r="M1215" s="266"/>
      <c r="N1215" s="267"/>
      <c r="O1215" s="267"/>
      <c r="P1215" s="267"/>
      <c r="Q1215" s="267"/>
      <c r="R1215" s="267"/>
      <c r="S1215" s="267"/>
      <c r="T1215" s="268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69" t="s">
        <v>179</v>
      </c>
      <c r="AU1215" s="269" t="s">
        <v>95</v>
      </c>
      <c r="AV1215" s="13" t="s">
        <v>89</v>
      </c>
      <c r="AW1215" s="13" t="s">
        <v>35</v>
      </c>
      <c r="AX1215" s="13" t="s">
        <v>82</v>
      </c>
      <c r="AY1215" s="269" t="s">
        <v>169</v>
      </c>
    </row>
    <row r="1216" spans="1:51" s="13" customFormat="1" ht="12">
      <c r="A1216" s="13"/>
      <c r="B1216" s="259"/>
      <c r="C1216" s="260"/>
      <c r="D1216" s="261" t="s">
        <v>179</v>
      </c>
      <c r="E1216" s="262" t="s">
        <v>1</v>
      </c>
      <c r="F1216" s="263" t="s">
        <v>753</v>
      </c>
      <c r="G1216" s="260"/>
      <c r="H1216" s="262" t="s">
        <v>1</v>
      </c>
      <c r="I1216" s="264"/>
      <c r="J1216" s="260"/>
      <c r="K1216" s="260"/>
      <c r="L1216" s="265"/>
      <c r="M1216" s="266"/>
      <c r="N1216" s="267"/>
      <c r="O1216" s="267"/>
      <c r="P1216" s="267"/>
      <c r="Q1216" s="267"/>
      <c r="R1216" s="267"/>
      <c r="S1216" s="267"/>
      <c r="T1216" s="268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69" t="s">
        <v>179</v>
      </c>
      <c r="AU1216" s="269" t="s">
        <v>95</v>
      </c>
      <c r="AV1216" s="13" t="s">
        <v>89</v>
      </c>
      <c r="AW1216" s="13" t="s">
        <v>35</v>
      </c>
      <c r="AX1216" s="13" t="s">
        <v>82</v>
      </c>
      <c r="AY1216" s="269" t="s">
        <v>169</v>
      </c>
    </row>
    <row r="1217" spans="1:51" s="14" customFormat="1" ht="12">
      <c r="A1217" s="14"/>
      <c r="B1217" s="270"/>
      <c r="C1217" s="271"/>
      <c r="D1217" s="261" t="s">
        <v>179</v>
      </c>
      <c r="E1217" s="272" t="s">
        <v>221</v>
      </c>
      <c r="F1217" s="273" t="s">
        <v>1423</v>
      </c>
      <c r="G1217" s="271"/>
      <c r="H1217" s="274">
        <v>41.28</v>
      </c>
      <c r="I1217" s="275"/>
      <c r="J1217" s="271"/>
      <c r="K1217" s="271"/>
      <c r="L1217" s="276"/>
      <c r="M1217" s="277"/>
      <c r="N1217" s="278"/>
      <c r="O1217" s="278"/>
      <c r="P1217" s="278"/>
      <c r="Q1217" s="278"/>
      <c r="R1217" s="278"/>
      <c r="S1217" s="278"/>
      <c r="T1217" s="279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80" t="s">
        <v>179</v>
      </c>
      <c r="AU1217" s="280" t="s">
        <v>95</v>
      </c>
      <c r="AV1217" s="14" t="s">
        <v>95</v>
      </c>
      <c r="AW1217" s="14" t="s">
        <v>35</v>
      </c>
      <c r="AX1217" s="14" t="s">
        <v>82</v>
      </c>
      <c r="AY1217" s="280" t="s">
        <v>169</v>
      </c>
    </row>
    <row r="1218" spans="1:51" s="13" customFormat="1" ht="12">
      <c r="A1218" s="13"/>
      <c r="B1218" s="259"/>
      <c r="C1218" s="260"/>
      <c r="D1218" s="261" t="s">
        <v>179</v>
      </c>
      <c r="E1218" s="262" t="s">
        <v>1</v>
      </c>
      <c r="F1218" s="263" t="s">
        <v>758</v>
      </c>
      <c r="G1218" s="260"/>
      <c r="H1218" s="262" t="s">
        <v>1</v>
      </c>
      <c r="I1218" s="264"/>
      <c r="J1218" s="260"/>
      <c r="K1218" s="260"/>
      <c r="L1218" s="265"/>
      <c r="M1218" s="266"/>
      <c r="N1218" s="267"/>
      <c r="O1218" s="267"/>
      <c r="P1218" s="267"/>
      <c r="Q1218" s="267"/>
      <c r="R1218" s="267"/>
      <c r="S1218" s="267"/>
      <c r="T1218" s="268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69" t="s">
        <v>179</v>
      </c>
      <c r="AU1218" s="269" t="s">
        <v>95</v>
      </c>
      <c r="AV1218" s="13" t="s">
        <v>89</v>
      </c>
      <c r="AW1218" s="13" t="s">
        <v>35</v>
      </c>
      <c r="AX1218" s="13" t="s">
        <v>82</v>
      </c>
      <c r="AY1218" s="269" t="s">
        <v>169</v>
      </c>
    </row>
    <row r="1219" spans="1:51" s="13" customFormat="1" ht="12">
      <c r="A1219" s="13"/>
      <c r="B1219" s="259"/>
      <c r="C1219" s="260"/>
      <c r="D1219" s="261" t="s">
        <v>179</v>
      </c>
      <c r="E1219" s="262" t="s">
        <v>1</v>
      </c>
      <c r="F1219" s="263" t="s">
        <v>759</v>
      </c>
      <c r="G1219" s="260"/>
      <c r="H1219" s="262" t="s">
        <v>1</v>
      </c>
      <c r="I1219" s="264"/>
      <c r="J1219" s="260"/>
      <c r="K1219" s="260"/>
      <c r="L1219" s="265"/>
      <c r="M1219" s="266"/>
      <c r="N1219" s="267"/>
      <c r="O1219" s="267"/>
      <c r="P1219" s="267"/>
      <c r="Q1219" s="267"/>
      <c r="R1219" s="267"/>
      <c r="S1219" s="267"/>
      <c r="T1219" s="268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69" t="s">
        <v>179</v>
      </c>
      <c r="AU1219" s="269" t="s">
        <v>95</v>
      </c>
      <c r="AV1219" s="13" t="s">
        <v>89</v>
      </c>
      <c r="AW1219" s="13" t="s">
        <v>35</v>
      </c>
      <c r="AX1219" s="13" t="s">
        <v>82</v>
      </c>
      <c r="AY1219" s="269" t="s">
        <v>169</v>
      </c>
    </row>
    <row r="1220" spans="1:51" s="14" customFormat="1" ht="12">
      <c r="A1220" s="14"/>
      <c r="B1220" s="270"/>
      <c r="C1220" s="271"/>
      <c r="D1220" s="261" t="s">
        <v>179</v>
      </c>
      <c r="E1220" s="272" t="s">
        <v>238</v>
      </c>
      <c r="F1220" s="273" t="s">
        <v>1424</v>
      </c>
      <c r="G1220" s="271"/>
      <c r="H1220" s="274">
        <v>53.62</v>
      </c>
      <c r="I1220" s="275"/>
      <c r="J1220" s="271"/>
      <c r="K1220" s="271"/>
      <c r="L1220" s="276"/>
      <c r="M1220" s="277"/>
      <c r="N1220" s="278"/>
      <c r="O1220" s="278"/>
      <c r="P1220" s="278"/>
      <c r="Q1220" s="278"/>
      <c r="R1220" s="278"/>
      <c r="S1220" s="278"/>
      <c r="T1220" s="279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80" t="s">
        <v>179</v>
      </c>
      <c r="AU1220" s="280" t="s">
        <v>95</v>
      </c>
      <c r="AV1220" s="14" t="s">
        <v>95</v>
      </c>
      <c r="AW1220" s="14" t="s">
        <v>35</v>
      </c>
      <c r="AX1220" s="14" t="s">
        <v>82</v>
      </c>
      <c r="AY1220" s="280" t="s">
        <v>169</v>
      </c>
    </row>
    <row r="1221" spans="1:51" s="15" customFormat="1" ht="12">
      <c r="A1221" s="15"/>
      <c r="B1221" s="281"/>
      <c r="C1221" s="282"/>
      <c r="D1221" s="261" t="s">
        <v>179</v>
      </c>
      <c r="E1221" s="283" t="s">
        <v>1</v>
      </c>
      <c r="F1221" s="284" t="s">
        <v>183</v>
      </c>
      <c r="G1221" s="282"/>
      <c r="H1221" s="285">
        <v>169.11</v>
      </c>
      <c r="I1221" s="286"/>
      <c r="J1221" s="282"/>
      <c r="K1221" s="282"/>
      <c r="L1221" s="287"/>
      <c r="M1221" s="288"/>
      <c r="N1221" s="289"/>
      <c r="O1221" s="289"/>
      <c r="P1221" s="289"/>
      <c r="Q1221" s="289"/>
      <c r="R1221" s="289"/>
      <c r="S1221" s="289"/>
      <c r="T1221" s="290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T1221" s="291" t="s">
        <v>179</v>
      </c>
      <c r="AU1221" s="291" t="s">
        <v>95</v>
      </c>
      <c r="AV1221" s="15" t="s">
        <v>177</v>
      </c>
      <c r="AW1221" s="15" t="s">
        <v>35</v>
      </c>
      <c r="AX1221" s="15" t="s">
        <v>89</v>
      </c>
      <c r="AY1221" s="291" t="s">
        <v>169</v>
      </c>
    </row>
    <row r="1222" spans="1:65" s="2" customFormat="1" ht="33" customHeight="1">
      <c r="A1222" s="39"/>
      <c r="B1222" s="40"/>
      <c r="C1222" s="246" t="s">
        <v>1425</v>
      </c>
      <c r="D1222" s="246" t="s">
        <v>172</v>
      </c>
      <c r="E1222" s="247" t="s">
        <v>1426</v>
      </c>
      <c r="F1222" s="248" t="s">
        <v>1427</v>
      </c>
      <c r="G1222" s="249" t="s">
        <v>199</v>
      </c>
      <c r="H1222" s="250">
        <v>3.278</v>
      </c>
      <c r="I1222" s="251"/>
      <c r="J1222" s="252">
        <f>ROUND(I1222*H1222,2)</f>
        <v>0</v>
      </c>
      <c r="K1222" s="248" t="s">
        <v>176</v>
      </c>
      <c r="L1222" s="45"/>
      <c r="M1222" s="253" t="s">
        <v>1</v>
      </c>
      <c r="N1222" s="254" t="s">
        <v>48</v>
      </c>
      <c r="O1222" s="92"/>
      <c r="P1222" s="255">
        <f>O1222*H1222</f>
        <v>0</v>
      </c>
      <c r="Q1222" s="255">
        <v>0</v>
      </c>
      <c r="R1222" s="255">
        <f>Q1222*H1222</f>
        <v>0</v>
      </c>
      <c r="S1222" s="255">
        <v>0</v>
      </c>
      <c r="T1222" s="256">
        <f>S1222*H1222</f>
        <v>0</v>
      </c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R1222" s="257" t="s">
        <v>359</v>
      </c>
      <c r="AT1222" s="257" t="s">
        <v>172</v>
      </c>
      <c r="AU1222" s="257" t="s">
        <v>95</v>
      </c>
      <c r="AY1222" s="18" t="s">
        <v>169</v>
      </c>
      <c r="BE1222" s="258">
        <f>IF(N1222="základní",J1222,0)</f>
        <v>0</v>
      </c>
      <c r="BF1222" s="258">
        <f>IF(N1222="snížená",J1222,0)</f>
        <v>0</v>
      </c>
      <c r="BG1222" s="258">
        <f>IF(N1222="zákl. přenesená",J1222,0)</f>
        <v>0</v>
      </c>
      <c r="BH1222" s="258">
        <f>IF(N1222="sníž. přenesená",J1222,0)</f>
        <v>0</v>
      </c>
      <c r="BI1222" s="258">
        <f>IF(N1222="nulová",J1222,0)</f>
        <v>0</v>
      </c>
      <c r="BJ1222" s="18" t="s">
        <v>95</v>
      </c>
      <c r="BK1222" s="258">
        <f>ROUND(I1222*H1222,2)</f>
        <v>0</v>
      </c>
      <c r="BL1222" s="18" t="s">
        <v>359</v>
      </c>
      <c r="BM1222" s="257" t="s">
        <v>1428</v>
      </c>
    </row>
    <row r="1223" spans="1:63" s="12" customFormat="1" ht="22.8" customHeight="1">
      <c r="A1223" s="12"/>
      <c r="B1223" s="231"/>
      <c r="C1223" s="232"/>
      <c r="D1223" s="233" t="s">
        <v>81</v>
      </c>
      <c r="E1223" s="244" t="s">
        <v>1429</v>
      </c>
      <c r="F1223" s="244" t="s">
        <v>1430</v>
      </c>
      <c r="G1223" s="232"/>
      <c r="H1223" s="232"/>
      <c r="I1223" s="235"/>
      <c r="J1223" s="245">
        <f>BK1223</f>
        <v>0</v>
      </c>
      <c r="K1223" s="232"/>
      <c r="L1223" s="236"/>
      <c r="M1223" s="237"/>
      <c r="N1223" s="238"/>
      <c r="O1223" s="238"/>
      <c r="P1223" s="239">
        <f>SUM(P1224:P1255)</f>
        <v>0</v>
      </c>
      <c r="Q1223" s="238"/>
      <c r="R1223" s="239">
        <f>SUM(R1224:R1255)</f>
        <v>2.57246171</v>
      </c>
      <c r="S1223" s="238"/>
      <c r="T1223" s="240">
        <f>SUM(T1224:T1255)</f>
        <v>0</v>
      </c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R1223" s="241" t="s">
        <v>95</v>
      </c>
      <c r="AT1223" s="242" t="s">
        <v>81</v>
      </c>
      <c r="AU1223" s="242" t="s">
        <v>89</v>
      </c>
      <c r="AY1223" s="241" t="s">
        <v>169</v>
      </c>
      <c r="BK1223" s="243">
        <f>SUM(BK1224:BK1255)</f>
        <v>0</v>
      </c>
    </row>
    <row r="1224" spans="1:65" s="2" customFormat="1" ht="33" customHeight="1">
      <c r="A1224" s="39"/>
      <c r="B1224" s="40"/>
      <c r="C1224" s="246" t="s">
        <v>1431</v>
      </c>
      <c r="D1224" s="246" t="s">
        <v>172</v>
      </c>
      <c r="E1224" s="247" t="s">
        <v>1432</v>
      </c>
      <c r="F1224" s="248" t="s">
        <v>1433</v>
      </c>
      <c r="G1224" s="249" t="s">
        <v>337</v>
      </c>
      <c r="H1224" s="250">
        <v>303.909</v>
      </c>
      <c r="I1224" s="251"/>
      <c r="J1224" s="252">
        <f>ROUND(I1224*H1224,2)</f>
        <v>0</v>
      </c>
      <c r="K1224" s="248" t="s">
        <v>176</v>
      </c>
      <c r="L1224" s="45"/>
      <c r="M1224" s="253" t="s">
        <v>1</v>
      </c>
      <c r="N1224" s="254" t="s">
        <v>48</v>
      </c>
      <c r="O1224" s="92"/>
      <c r="P1224" s="255">
        <f>O1224*H1224</f>
        <v>0</v>
      </c>
      <c r="Q1224" s="255">
        <v>0.00013</v>
      </c>
      <c r="R1224" s="255">
        <f>Q1224*H1224</f>
        <v>0.039508169999999995</v>
      </c>
      <c r="S1224" s="255">
        <v>0</v>
      </c>
      <c r="T1224" s="256">
        <f>S1224*H1224</f>
        <v>0</v>
      </c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R1224" s="257" t="s">
        <v>359</v>
      </c>
      <c r="AT1224" s="257" t="s">
        <v>172</v>
      </c>
      <c r="AU1224" s="257" t="s">
        <v>95</v>
      </c>
      <c r="AY1224" s="18" t="s">
        <v>169</v>
      </c>
      <c r="BE1224" s="258">
        <f>IF(N1224="základní",J1224,0)</f>
        <v>0</v>
      </c>
      <c r="BF1224" s="258">
        <f>IF(N1224="snížená",J1224,0)</f>
        <v>0</v>
      </c>
      <c r="BG1224" s="258">
        <f>IF(N1224="zákl. přenesená",J1224,0)</f>
        <v>0</v>
      </c>
      <c r="BH1224" s="258">
        <f>IF(N1224="sníž. přenesená",J1224,0)</f>
        <v>0</v>
      </c>
      <c r="BI1224" s="258">
        <f>IF(N1224="nulová",J1224,0)</f>
        <v>0</v>
      </c>
      <c r="BJ1224" s="18" t="s">
        <v>95</v>
      </c>
      <c r="BK1224" s="258">
        <f>ROUND(I1224*H1224,2)</f>
        <v>0</v>
      </c>
      <c r="BL1224" s="18" t="s">
        <v>359</v>
      </c>
      <c r="BM1224" s="257" t="s">
        <v>1434</v>
      </c>
    </row>
    <row r="1225" spans="1:51" s="13" customFormat="1" ht="12">
      <c r="A1225" s="13"/>
      <c r="B1225" s="259"/>
      <c r="C1225" s="260"/>
      <c r="D1225" s="261" t="s">
        <v>179</v>
      </c>
      <c r="E1225" s="262" t="s">
        <v>1</v>
      </c>
      <c r="F1225" s="263" t="s">
        <v>180</v>
      </c>
      <c r="G1225" s="260"/>
      <c r="H1225" s="262" t="s">
        <v>1</v>
      </c>
      <c r="I1225" s="264"/>
      <c r="J1225" s="260"/>
      <c r="K1225" s="260"/>
      <c r="L1225" s="265"/>
      <c r="M1225" s="266"/>
      <c r="N1225" s="267"/>
      <c r="O1225" s="267"/>
      <c r="P1225" s="267"/>
      <c r="Q1225" s="267"/>
      <c r="R1225" s="267"/>
      <c r="S1225" s="267"/>
      <c r="T1225" s="268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69" t="s">
        <v>179</v>
      </c>
      <c r="AU1225" s="269" t="s">
        <v>95</v>
      </c>
      <c r="AV1225" s="13" t="s">
        <v>89</v>
      </c>
      <c r="AW1225" s="13" t="s">
        <v>35</v>
      </c>
      <c r="AX1225" s="13" t="s">
        <v>82</v>
      </c>
      <c r="AY1225" s="269" t="s">
        <v>169</v>
      </c>
    </row>
    <row r="1226" spans="1:51" s="13" customFormat="1" ht="12">
      <c r="A1226" s="13"/>
      <c r="B1226" s="259"/>
      <c r="C1226" s="260"/>
      <c r="D1226" s="261" t="s">
        <v>179</v>
      </c>
      <c r="E1226" s="262" t="s">
        <v>1</v>
      </c>
      <c r="F1226" s="263" t="s">
        <v>1435</v>
      </c>
      <c r="G1226" s="260"/>
      <c r="H1226" s="262" t="s">
        <v>1</v>
      </c>
      <c r="I1226" s="264"/>
      <c r="J1226" s="260"/>
      <c r="K1226" s="260"/>
      <c r="L1226" s="265"/>
      <c r="M1226" s="266"/>
      <c r="N1226" s="267"/>
      <c r="O1226" s="267"/>
      <c r="P1226" s="267"/>
      <c r="Q1226" s="267"/>
      <c r="R1226" s="267"/>
      <c r="S1226" s="267"/>
      <c r="T1226" s="268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69" t="s">
        <v>179</v>
      </c>
      <c r="AU1226" s="269" t="s">
        <v>95</v>
      </c>
      <c r="AV1226" s="13" t="s">
        <v>89</v>
      </c>
      <c r="AW1226" s="13" t="s">
        <v>35</v>
      </c>
      <c r="AX1226" s="13" t="s">
        <v>82</v>
      </c>
      <c r="AY1226" s="269" t="s">
        <v>169</v>
      </c>
    </row>
    <row r="1227" spans="1:51" s="13" customFormat="1" ht="12">
      <c r="A1227" s="13"/>
      <c r="B1227" s="259"/>
      <c r="C1227" s="260"/>
      <c r="D1227" s="261" t="s">
        <v>179</v>
      </c>
      <c r="E1227" s="262" t="s">
        <v>1</v>
      </c>
      <c r="F1227" s="263" t="s">
        <v>746</v>
      </c>
      <c r="G1227" s="260"/>
      <c r="H1227" s="262" t="s">
        <v>1</v>
      </c>
      <c r="I1227" s="264"/>
      <c r="J1227" s="260"/>
      <c r="K1227" s="260"/>
      <c r="L1227" s="265"/>
      <c r="M1227" s="266"/>
      <c r="N1227" s="267"/>
      <c r="O1227" s="267"/>
      <c r="P1227" s="267"/>
      <c r="Q1227" s="267"/>
      <c r="R1227" s="267"/>
      <c r="S1227" s="267"/>
      <c r="T1227" s="268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69" t="s">
        <v>179</v>
      </c>
      <c r="AU1227" s="269" t="s">
        <v>95</v>
      </c>
      <c r="AV1227" s="13" t="s">
        <v>89</v>
      </c>
      <c r="AW1227" s="13" t="s">
        <v>35</v>
      </c>
      <c r="AX1227" s="13" t="s">
        <v>82</v>
      </c>
      <c r="AY1227" s="269" t="s">
        <v>169</v>
      </c>
    </row>
    <row r="1228" spans="1:51" s="13" customFormat="1" ht="12">
      <c r="A1228" s="13"/>
      <c r="B1228" s="259"/>
      <c r="C1228" s="260"/>
      <c r="D1228" s="261" t="s">
        <v>179</v>
      </c>
      <c r="E1228" s="262" t="s">
        <v>1</v>
      </c>
      <c r="F1228" s="263" t="s">
        <v>747</v>
      </c>
      <c r="G1228" s="260"/>
      <c r="H1228" s="262" t="s">
        <v>1</v>
      </c>
      <c r="I1228" s="264"/>
      <c r="J1228" s="260"/>
      <c r="K1228" s="260"/>
      <c r="L1228" s="265"/>
      <c r="M1228" s="266"/>
      <c r="N1228" s="267"/>
      <c r="O1228" s="267"/>
      <c r="P1228" s="267"/>
      <c r="Q1228" s="267"/>
      <c r="R1228" s="267"/>
      <c r="S1228" s="267"/>
      <c r="T1228" s="268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69" t="s">
        <v>179</v>
      </c>
      <c r="AU1228" s="269" t="s">
        <v>95</v>
      </c>
      <c r="AV1228" s="13" t="s">
        <v>89</v>
      </c>
      <c r="AW1228" s="13" t="s">
        <v>35</v>
      </c>
      <c r="AX1228" s="13" t="s">
        <v>82</v>
      </c>
      <c r="AY1228" s="269" t="s">
        <v>169</v>
      </c>
    </row>
    <row r="1229" spans="1:51" s="14" customFormat="1" ht="12">
      <c r="A1229" s="14"/>
      <c r="B1229" s="270"/>
      <c r="C1229" s="271"/>
      <c r="D1229" s="261" t="s">
        <v>179</v>
      </c>
      <c r="E1229" s="272" t="s">
        <v>232</v>
      </c>
      <c r="F1229" s="273" t="s">
        <v>1436</v>
      </c>
      <c r="G1229" s="271"/>
      <c r="H1229" s="274">
        <v>143.673</v>
      </c>
      <c r="I1229" s="275"/>
      <c r="J1229" s="271"/>
      <c r="K1229" s="271"/>
      <c r="L1229" s="276"/>
      <c r="M1229" s="277"/>
      <c r="N1229" s="278"/>
      <c r="O1229" s="278"/>
      <c r="P1229" s="278"/>
      <c r="Q1229" s="278"/>
      <c r="R1229" s="278"/>
      <c r="S1229" s="278"/>
      <c r="T1229" s="279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80" t="s">
        <v>179</v>
      </c>
      <c r="AU1229" s="280" t="s">
        <v>95</v>
      </c>
      <c r="AV1229" s="14" t="s">
        <v>95</v>
      </c>
      <c r="AW1229" s="14" t="s">
        <v>35</v>
      </c>
      <c r="AX1229" s="14" t="s">
        <v>82</v>
      </c>
      <c r="AY1229" s="280" t="s">
        <v>169</v>
      </c>
    </row>
    <row r="1230" spans="1:51" s="16" customFormat="1" ht="12">
      <c r="A1230" s="16"/>
      <c r="B1230" s="317"/>
      <c r="C1230" s="318"/>
      <c r="D1230" s="261" t="s">
        <v>179</v>
      </c>
      <c r="E1230" s="319" t="s">
        <v>1</v>
      </c>
      <c r="F1230" s="320" t="s">
        <v>1437</v>
      </c>
      <c r="G1230" s="318"/>
      <c r="H1230" s="321">
        <v>143.673</v>
      </c>
      <c r="I1230" s="322"/>
      <c r="J1230" s="318"/>
      <c r="K1230" s="318"/>
      <c r="L1230" s="323"/>
      <c r="M1230" s="324"/>
      <c r="N1230" s="325"/>
      <c r="O1230" s="325"/>
      <c r="P1230" s="325"/>
      <c r="Q1230" s="325"/>
      <c r="R1230" s="325"/>
      <c r="S1230" s="325"/>
      <c r="T1230" s="32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T1230" s="327" t="s">
        <v>179</v>
      </c>
      <c r="AU1230" s="327" t="s">
        <v>95</v>
      </c>
      <c r="AV1230" s="16" t="s">
        <v>188</v>
      </c>
      <c r="AW1230" s="16" t="s">
        <v>35</v>
      </c>
      <c r="AX1230" s="16" t="s">
        <v>82</v>
      </c>
      <c r="AY1230" s="327" t="s">
        <v>169</v>
      </c>
    </row>
    <row r="1231" spans="1:51" s="13" customFormat="1" ht="12">
      <c r="A1231" s="13"/>
      <c r="B1231" s="259"/>
      <c r="C1231" s="260"/>
      <c r="D1231" s="261" t="s">
        <v>179</v>
      </c>
      <c r="E1231" s="262" t="s">
        <v>1</v>
      </c>
      <c r="F1231" s="263" t="s">
        <v>755</v>
      </c>
      <c r="G1231" s="260"/>
      <c r="H1231" s="262" t="s">
        <v>1</v>
      </c>
      <c r="I1231" s="264"/>
      <c r="J1231" s="260"/>
      <c r="K1231" s="260"/>
      <c r="L1231" s="265"/>
      <c r="M1231" s="266"/>
      <c r="N1231" s="267"/>
      <c r="O1231" s="267"/>
      <c r="P1231" s="267"/>
      <c r="Q1231" s="267"/>
      <c r="R1231" s="267"/>
      <c r="S1231" s="267"/>
      <c r="T1231" s="268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69" t="s">
        <v>179</v>
      </c>
      <c r="AU1231" s="269" t="s">
        <v>95</v>
      </c>
      <c r="AV1231" s="13" t="s">
        <v>89</v>
      </c>
      <c r="AW1231" s="13" t="s">
        <v>35</v>
      </c>
      <c r="AX1231" s="13" t="s">
        <v>82</v>
      </c>
      <c r="AY1231" s="269" t="s">
        <v>169</v>
      </c>
    </row>
    <row r="1232" spans="1:51" s="13" customFormat="1" ht="12">
      <c r="A1232" s="13"/>
      <c r="B1232" s="259"/>
      <c r="C1232" s="260"/>
      <c r="D1232" s="261" t="s">
        <v>179</v>
      </c>
      <c r="E1232" s="262" t="s">
        <v>1</v>
      </c>
      <c r="F1232" s="263" t="s">
        <v>756</v>
      </c>
      <c r="G1232" s="260"/>
      <c r="H1232" s="262" t="s">
        <v>1</v>
      </c>
      <c r="I1232" s="264"/>
      <c r="J1232" s="260"/>
      <c r="K1232" s="260"/>
      <c r="L1232" s="265"/>
      <c r="M1232" s="266"/>
      <c r="N1232" s="267"/>
      <c r="O1232" s="267"/>
      <c r="P1232" s="267"/>
      <c r="Q1232" s="267"/>
      <c r="R1232" s="267"/>
      <c r="S1232" s="267"/>
      <c r="T1232" s="268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69" t="s">
        <v>179</v>
      </c>
      <c r="AU1232" s="269" t="s">
        <v>95</v>
      </c>
      <c r="AV1232" s="13" t="s">
        <v>89</v>
      </c>
      <c r="AW1232" s="13" t="s">
        <v>35</v>
      </c>
      <c r="AX1232" s="13" t="s">
        <v>82</v>
      </c>
      <c r="AY1232" s="269" t="s">
        <v>169</v>
      </c>
    </row>
    <row r="1233" spans="1:51" s="14" customFormat="1" ht="12">
      <c r="A1233" s="14"/>
      <c r="B1233" s="270"/>
      <c r="C1233" s="271"/>
      <c r="D1233" s="261" t="s">
        <v>179</v>
      </c>
      <c r="E1233" s="272" t="s">
        <v>1</v>
      </c>
      <c r="F1233" s="273" t="s">
        <v>1438</v>
      </c>
      <c r="G1233" s="271"/>
      <c r="H1233" s="274">
        <v>118.856</v>
      </c>
      <c r="I1233" s="275"/>
      <c r="J1233" s="271"/>
      <c r="K1233" s="271"/>
      <c r="L1233" s="276"/>
      <c r="M1233" s="277"/>
      <c r="N1233" s="278"/>
      <c r="O1233" s="278"/>
      <c r="P1233" s="278"/>
      <c r="Q1233" s="278"/>
      <c r="R1233" s="278"/>
      <c r="S1233" s="278"/>
      <c r="T1233" s="279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80" t="s">
        <v>179</v>
      </c>
      <c r="AU1233" s="280" t="s">
        <v>95</v>
      </c>
      <c r="AV1233" s="14" t="s">
        <v>95</v>
      </c>
      <c r="AW1233" s="14" t="s">
        <v>35</v>
      </c>
      <c r="AX1233" s="14" t="s">
        <v>82</v>
      </c>
      <c r="AY1233" s="280" t="s">
        <v>169</v>
      </c>
    </row>
    <row r="1234" spans="1:51" s="14" customFormat="1" ht="12">
      <c r="A1234" s="14"/>
      <c r="B1234" s="270"/>
      <c r="C1234" s="271"/>
      <c r="D1234" s="261" t="s">
        <v>179</v>
      </c>
      <c r="E1234" s="272" t="s">
        <v>1</v>
      </c>
      <c r="F1234" s="273" t="s">
        <v>1439</v>
      </c>
      <c r="G1234" s="271"/>
      <c r="H1234" s="274">
        <v>41.38</v>
      </c>
      <c r="I1234" s="275"/>
      <c r="J1234" s="271"/>
      <c r="K1234" s="271"/>
      <c r="L1234" s="276"/>
      <c r="M1234" s="277"/>
      <c r="N1234" s="278"/>
      <c r="O1234" s="278"/>
      <c r="P1234" s="278"/>
      <c r="Q1234" s="278"/>
      <c r="R1234" s="278"/>
      <c r="S1234" s="278"/>
      <c r="T1234" s="279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80" t="s">
        <v>179</v>
      </c>
      <c r="AU1234" s="280" t="s">
        <v>95</v>
      </c>
      <c r="AV1234" s="14" t="s">
        <v>95</v>
      </c>
      <c r="AW1234" s="14" t="s">
        <v>35</v>
      </c>
      <c r="AX1234" s="14" t="s">
        <v>82</v>
      </c>
      <c r="AY1234" s="280" t="s">
        <v>169</v>
      </c>
    </row>
    <row r="1235" spans="1:51" s="16" customFormat="1" ht="12">
      <c r="A1235" s="16"/>
      <c r="B1235" s="317"/>
      <c r="C1235" s="318"/>
      <c r="D1235" s="261" t="s">
        <v>179</v>
      </c>
      <c r="E1235" s="319" t="s">
        <v>236</v>
      </c>
      <c r="F1235" s="320" t="s">
        <v>1437</v>
      </c>
      <c r="G1235" s="318"/>
      <c r="H1235" s="321">
        <v>160.236</v>
      </c>
      <c r="I1235" s="322"/>
      <c r="J1235" s="318"/>
      <c r="K1235" s="318"/>
      <c r="L1235" s="323"/>
      <c r="M1235" s="324"/>
      <c r="N1235" s="325"/>
      <c r="O1235" s="325"/>
      <c r="P1235" s="325"/>
      <c r="Q1235" s="325"/>
      <c r="R1235" s="325"/>
      <c r="S1235" s="325"/>
      <c r="T1235" s="32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T1235" s="327" t="s">
        <v>179</v>
      </c>
      <c r="AU1235" s="327" t="s">
        <v>95</v>
      </c>
      <c r="AV1235" s="16" t="s">
        <v>188</v>
      </c>
      <c r="AW1235" s="16" t="s">
        <v>35</v>
      </c>
      <c r="AX1235" s="16" t="s">
        <v>82</v>
      </c>
      <c r="AY1235" s="327" t="s">
        <v>169</v>
      </c>
    </row>
    <row r="1236" spans="1:51" s="15" customFormat="1" ht="12">
      <c r="A1236" s="15"/>
      <c r="B1236" s="281"/>
      <c r="C1236" s="282"/>
      <c r="D1236" s="261" t="s">
        <v>179</v>
      </c>
      <c r="E1236" s="283" t="s">
        <v>1</v>
      </c>
      <c r="F1236" s="284" t="s">
        <v>183</v>
      </c>
      <c r="G1236" s="282"/>
      <c r="H1236" s="285">
        <v>303.909</v>
      </c>
      <c r="I1236" s="286"/>
      <c r="J1236" s="282"/>
      <c r="K1236" s="282"/>
      <c r="L1236" s="287"/>
      <c r="M1236" s="288"/>
      <c r="N1236" s="289"/>
      <c r="O1236" s="289"/>
      <c r="P1236" s="289"/>
      <c r="Q1236" s="289"/>
      <c r="R1236" s="289"/>
      <c r="S1236" s="289"/>
      <c r="T1236" s="290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T1236" s="291" t="s">
        <v>179</v>
      </c>
      <c r="AU1236" s="291" t="s">
        <v>95</v>
      </c>
      <c r="AV1236" s="15" t="s">
        <v>177</v>
      </c>
      <c r="AW1236" s="15" t="s">
        <v>35</v>
      </c>
      <c r="AX1236" s="15" t="s">
        <v>89</v>
      </c>
      <c r="AY1236" s="291" t="s">
        <v>169</v>
      </c>
    </row>
    <row r="1237" spans="1:65" s="2" customFormat="1" ht="33" customHeight="1">
      <c r="A1237" s="39"/>
      <c r="B1237" s="40"/>
      <c r="C1237" s="246" t="s">
        <v>1440</v>
      </c>
      <c r="D1237" s="246" t="s">
        <v>172</v>
      </c>
      <c r="E1237" s="247" t="s">
        <v>1441</v>
      </c>
      <c r="F1237" s="248" t="s">
        <v>1442</v>
      </c>
      <c r="G1237" s="249" t="s">
        <v>337</v>
      </c>
      <c r="H1237" s="250">
        <v>303.909</v>
      </c>
      <c r="I1237" s="251"/>
      <c r="J1237" s="252">
        <f>ROUND(I1237*H1237,2)</f>
        <v>0</v>
      </c>
      <c r="K1237" s="248" t="s">
        <v>176</v>
      </c>
      <c r="L1237" s="45"/>
      <c r="M1237" s="253" t="s">
        <v>1</v>
      </c>
      <c r="N1237" s="254" t="s">
        <v>48</v>
      </c>
      <c r="O1237" s="92"/>
      <c r="P1237" s="255">
        <f>O1237*H1237</f>
        <v>0</v>
      </c>
      <c r="Q1237" s="255">
        <v>6E-05</v>
      </c>
      <c r="R1237" s="255">
        <f>Q1237*H1237</f>
        <v>0.01823454</v>
      </c>
      <c r="S1237" s="255">
        <v>0</v>
      </c>
      <c r="T1237" s="256">
        <f>S1237*H1237</f>
        <v>0</v>
      </c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R1237" s="257" t="s">
        <v>359</v>
      </c>
      <c r="AT1237" s="257" t="s">
        <v>172</v>
      </c>
      <c r="AU1237" s="257" t="s">
        <v>95</v>
      </c>
      <c r="AY1237" s="18" t="s">
        <v>169</v>
      </c>
      <c r="BE1237" s="258">
        <f>IF(N1237="základní",J1237,0)</f>
        <v>0</v>
      </c>
      <c r="BF1237" s="258">
        <f>IF(N1237="snížená",J1237,0)</f>
        <v>0</v>
      </c>
      <c r="BG1237" s="258">
        <f>IF(N1237="zákl. přenesená",J1237,0)</f>
        <v>0</v>
      </c>
      <c r="BH1237" s="258">
        <f>IF(N1237="sníž. přenesená",J1237,0)</f>
        <v>0</v>
      </c>
      <c r="BI1237" s="258">
        <f>IF(N1237="nulová",J1237,0)</f>
        <v>0</v>
      </c>
      <c r="BJ1237" s="18" t="s">
        <v>95</v>
      </c>
      <c r="BK1237" s="258">
        <f>ROUND(I1237*H1237,2)</f>
        <v>0</v>
      </c>
      <c r="BL1237" s="18" t="s">
        <v>359</v>
      </c>
      <c r="BM1237" s="257" t="s">
        <v>1443</v>
      </c>
    </row>
    <row r="1238" spans="1:65" s="2" customFormat="1" ht="21.75" customHeight="1">
      <c r="A1238" s="39"/>
      <c r="B1238" s="40"/>
      <c r="C1238" s="307" t="s">
        <v>1444</v>
      </c>
      <c r="D1238" s="307" t="s">
        <v>659</v>
      </c>
      <c r="E1238" s="308" t="s">
        <v>1445</v>
      </c>
      <c r="F1238" s="309" t="s">
        <v>1446</v>
      </c>
      <c r="G1238" s="310" t="s">
        <v>337</v>
      </c>
      <c r="H1238" s="311">
        <v>334.3</v>
      </c>
      <c r="I1238" s="312"/>
      <c r="J1238" s="313">
        <f>ROUND(I1238*H1238,2)</f>
        <v>0</v>
      </c>
      <c r="K1238" s="309" t="s">
        <v>1</v>
      </c>
      <c r="L1238" s="314"/>
      <c r="M1238" s="315" t="s">
        <v>1</v>
      </c>
      <c r="N1238" s="316" t="s">
        <v>48</v>
      </c>
      <c r="O1238" s="92"/>
      <c r="P1238" s="255">
        <f>O1238*H1238</f>
        <v>0</v>
      </c>
      <c r="Q1238" s="255">
        <v>0.00725</v>
      </c>
      <c r="R1238" s="255">
        <f>Q1238*H1238</f>
        <v>2.4236750000000002</v>
      </c>
      <c r="S1238" s="255">
        <v>0</v>
      </c>
      <c r="T1238" s="256">
        <f>S1238*H1238</f>
        <v>0</v>
      </c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R1238" s="257" t="s">
        <v>467</v>
      </c>
      <c r="AT1238" s="257" t="s">
        <v>659</v>
      </c>
      <c r="AU1238" s="257" t="s">
        <v>95</v>
      </c>
      <c r="AY1238" s="18" t="s">
        <v>169</v>
      </c>
      <c r="BE1238" s="258">
        <f>IF(N1238="základní",J1238,0)</f>
        <v>0</v>
      </c>
      <c r="BF1238" s="258">
        <f>IF(N1238="snížená",J1238,0)</f>
        <v>0</v>
      </c>
      <c r="BG1238" s="258">
        <f>IF(N1238="zákl. přenesená",J1238,0)</f>
        <v>0</v>
      </c>
      <c r="BH1238" s="258">
        <f>IF(N1238="sníž. přenesená",J1238,0)</f>
        <v>0</v>
      </c>
      <c r="BI1238" s="258">
        <f>IF(N1238="nulová",J1238,0)</f>
        <v>0</v>
      </c>
      <c r="BJ1238" s="18" t="s">
        <v>95</v>
      </c>
      <c r="BK1238" s="258">
        <f>ROUND(I1238*H1238,2)</f>
        <v>0</v>
      </c>
      <c r="BL1238" s="18" t="s">
        <v>359</v>
      </c>
      <c r="BM1238" s="257" t="s">
        <v>1447</v>
      </c>
    </row>
    <row r="1239" spans="1:51" s="14" customFormat="1" ht="12">
      <c r="A1239" s="14"/>
      <c r="B1239" s="270"/>
      <c r="C1239" s="271"/>
      <c r="D1239" s="261" t="s">
        <v>179</v>
      </c>
      <c r="E1239" s="271"/>
      <c r="F1239" s="273" t="s">
        <v>1448</v>
      </c>
      <c r="G1239" s="271"/>
      <c r="H1239" s="274">
        <v>334.3</v>
      </c>
      <c r="I1239" s="275"/>
      <c r="J1239" s="271"/>
      <c r="K1239" s="271"/>
      <c r="L1239" s="276"/>
      <c r="M1239" s="277"/>
      <c r="N1239" s="278"/>
      <c r="O1239" s="278"/>
      <c r="P1239" s="278"/>
      <c r="Q1239" s="278"/>
      <c r="R1239" s="278"/>
      <c r="S1239" s="278"/>
      <c r="T1239" s="279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80" t="s">
        <v>179</v>
      </c>
      <c r="AU1239" s="280" t="s">
        <v>95</v>
      </c>
      <c r="AV1239" s="14" t="s">
        <v>95</v>
      </c>
      <c r="AW1239" s="14" t="s">
        <v>4</v>
      </c>
      <c r="AX1239" s="14" t="s">
        <v>89</v>
      </c>
      <c r="AY1239" s="280" t="s">
        <v>169</v>
      </c>
    </row>
    <row r="1240" spans="1:65" s="2" customFormat="1" ht="44.25" customHeight="1">
      <c r="A1240" s="39"/>
      <c r="B1240" s="40"/>
      <c r="C1240" s="246" t="s">
        <v>1449</v>
      </c>
      <c r="D1240" s="246" t="s">
        <v>172</v>
      </c>
      <c r="E1240" s="247" t="s">
        <v>1450</v>
      </c>
      <c r="F1240" s="248" t="s">
        <v>1451</v>
      </c>
      <c r="G1240" s="249" t="s">
        <v>175</v>
      </c>
      <c r="H1240" s="250">
        <v>337.2</v>
      </c>
      <c r="I1240" s="251"/>
      <c r="J1240" s="252">
        <f>ROUND(I1240*H1240,2)</f>
        <v>0</v>
      </c>
      <c r="K1240" s="248" t="s">
        <v>176</v>
      </c>
      <c r="L1240" s="45"/>
      <c r="M1240" s="253" t="s">
        <v>1</v>
      </c>
      <c r="N1240" s="254" t="s">
        <v>48</v>
      </c>
      <c r="O1240" s="92"/>
      <c r="P1240" s="255">
        <f>O1240*H1240</f>
        <v>0</v>
      </c>
      <c r="Q1240" s="255">
        <v>5E-05</v>
      </c>
      <c r="R1240" s="255">
        <f>Q1240*H1240</f>
        <v>0.01686</v>
      </c>
      <c r="S1240" s="255">
        <v>0</v>
      </c>
      <c r="T1240" s="256">
        <f>S1240*H1240</f>
        <v>0</v>
      </c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R1240" s="257" t="s">
        <v>359</v>
      </c>
      <c r="AT1240" s="257" t="s">
        <v>172</v>
      </c>
      <c r="AU1240" s="257" t="s">
        <v>95</v>
      </c>
      <c r="AY1240" s="18" t="s">
        <v>169</v>
      </c>
      <c r="BE1240" s="258">
        <f>IF(N1240="základní",J1240,0)</f>
        <v>0</v>
      </c>
      <c r="BF1240" s="258">
        <f>IF(N1240="snížená",J1240,0)</f>
        <v>0</v>
      </c>
      <c r="BG1240" s="258">
        <f>IF(N1240="zákl. přenesená",J1240,0)</f>
        <v>0</v>
      </c>
      <c r="BH1240" s="258">
        <f>IF(N1240="sníž. přenesená",J1240,0)</f>
        <v>0</v>
      </c>
      <c r="BI1240" s="258">
        <f>IF(N1240="nulová",J1240,0)</f>
        <v>0</v>
      </c>
      <c r="BJ1240" s="18" t="s">
        <v>95</v>
      </c>
      <c r="BK1240" s="258">
        <f>ROUND(I1240*H1240,2)</f>
        <v>0</v>
      </c>
      <c r="BL1240" s="18" t="s">
        <v>359</v>
      </c>
      <c r="BM1240" s="257" t="s">
        <v>1452</v>
      </c>
    </row>
    <row r="1241" spans="1:51" s="13" customFormat="1" ht="12">
      <c r="A1241" s="13"/>
      <c r="B1241" s="259"/>
      <c r="C1241" s="260"/>
      <c r="D1241" s="261" t="s">
        <v>179</v>
      </c>
      <c r="E1241" s="262" t="s">
        <v>1</v>
      </c>
      <c r="F1241" s="263" t="s">
        <v>180</v>
      </c>
      <c r="G1241" s="260"/>
      <c r="H1241" s="262" t="s">
        <v>1</v>
      </c>
      <c r="I1241" s="264"/>
      <c r="J1241" s="260"/>
      <c r="K1241" s="260"/>
      <c r="L1241" s="265"/>
      <c r="M1241" s="266"/>
      <c r="N1241" s="267"/>
      <c r="O1241" s="267"/>
      <c r="P1241" s="267"/>
      <c r="Q1241" s="267"/>
      <c r="R1241" s="267"/>
      <c r="S1241" s="267"/>
      <c r="T1241" s="268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69" t="s">
        <v>179</v>
      </c>
      <c r="AU1241" s="269" t="s">
        <v>95</v>
      </c>
      <c r="AV1241" s="13" t="s">
        <v>89</v>
      </c>
      <c r="AW1241" s="13" t="s">
        <v>35</v>
      </c>
      <c r="AX1241" s="13" t="s">
        <v>82</v>
      </c>
      <c r="AY1241" s="269" t="s">
        <v>169</v>
      </c>
    </row>
    <row r="1242" spans="1:51" s="13" customFormat="1" ht="12">
      <c r="A1242" s="13"/>
      <c r="B1242" s="259"/>
      <c r="C1242" s="260"/>
      <c r="D1242" s="261" t="s">
        <v>179</v>
      </c>
      <c r="E1242" s="262" t="s">
        <v>1</v>
      </c>
      <c r="F1242" s="263" t="s">
        <v>1453</v>
      </c>
      <c r="G1242" s="260"/>
      <c r="H1242" s="262" t="s">
        <v>1</v>
      </c>
      <c r="I1242" s="264"/>
      <c r="J1242" s="260"/>
      <c r="K1242" s="260"/>
      <c r="L1242" s="265"/>
      <c r="M1242" s="266"/>
      <c r="N1242" s="267"/>
      <c r="O1242" s="267"/>
      <c r="P1242" s="267"/>
      <c r="Q1242" s="267"/>
      <c r="R1242" s="267"/>
      <c r="S1242" s="267"/>
      <c r="T1242" s="268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69" t="s">
        <v>179</v>
      </c>
      <c r="AU1242" s="269" t="s">
        <v>95</v>
      </c>
      <c r="AV1242" s="13" t="s">
        <v>89</v>
      </c>
      <c r="AW1242" s="13" t="s">
        <v>35</v>
      </c>
      <c r="AX1242" s="13" t="s">
        <v>82</v>
      </c>
      <c r="AY1242" s="269" t="s">
        <v>169</v>
      </c>
    </row>
    <row r="1243" spans="1:51" s="13" customFormat="1" ht="12">
      <c r="A1243" s="13"/>
      <c r="B1243" s="259"/>
      <c r="C1243" s="260"/>
      <c r="D1243" s="261" t="s">
        <v>179</v>
      </c>
      <c r="E1243" s="262" t="s">
        <v>1</v>
      </c>
      <c r="F1243" s="263" t="s">
        <v>746</v>
      </c>
      <c r="G1243" s="260"/>
      <c r="H1243" s="262" t="s">
        <v>1</v>
      </c>
      <c r="I1243" s="264"/>
      <c r="J1243" s="260"/>
      <c r="K1243" s="260"/>
      <c r="L1243" s="265"/>
      <c r="M1243" s="266"/>
      <c r="N1243" s="267"/>
      <c r="O1243" s="267"/>
      <c r="P1243" s="267"/>
      <c r="Q1243" s="267"/>
      <c r="R1243" s="267"/>
      <c r="S1243" s="267"/>
      <c r="T1243" s="268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69" t="s">
        <v>179</v>
      </c>
      <c r="AU1243" s="269" t="s">
        <v>95</v>
      </c>
      <c r="AV1243" s="13" t="s">
        <v>89</v>
      </c>
      <c r="AW1243" s="13" t="s">
        <v>35</v>
      </c>
      <c r="AX1243" s="13" t="s">
        <v>82</v>
      </c>
      <c r="AY1243" s="269" t="s">
        <v>169</v>
      </c>
    </row>
    <row r="1244" spans="1:51" s="13" customFormat="1" ht="12">
      <c r="A1244" s="13"/>
      <c r="B1244" s="259"/>
      <c r="C1244" s="260"/>
      <c r="D1244" s="261" t="s">
        <v>179</v>
      </c>
      <c r="E1244" s="262" t="s">
        <v>1</v>
      </c>
      <c r="F1244" s="263" t="s">
        <v>747</v>
      </c>
      <c r="G1244" s="260"/>
      <c r="H1244" s="262" t="s">
        <v>1</v>
      </c>
      <c r="I1244" s="264"/>
      <c r="J1244" s="260"/>
      <c r="K1244" s="260"/>
      <c r="L1244" s="265"/>
      <c r="M1244" s="266"/>
      <c r="N1244" s="267"/>
      <c r="O1244" s="267"/>
      <c r="P1244" s="267"/>
      <c r="Q1244" s="267"/>
      <c r="R1244" s="267"/>
      <c r="S1244" s="267"/>
      <c r="T1244" s="268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69" t="s">
        <v>179</v>
      </c>
      <c r="AU1244" s="269" t="s">
        <v>95</v>
      </c>
      <c r="AV1244" s="13" t="s">
        <v>89</v>
      </c>
      <c r="AW1244" s="13" t="s">
        <v>35</v>
      </c>
      <c r="AX1244" s="13" t="s">
        <v>82</v>
      </c>
      <c r="AY1244" s="269" t="s">
        <v>169</v>
      </c>
    </row>
    <row r="1245" spans="1:51" s="14" customFormat="1" ht="12">
      <c r="A1245" s="14"/>
      <c r="B1245" s="270"/>
      <c r="C1245" s="271"/>
      <c r="D1245" s="261" t="s">
        <v>179</v>
      </c>
      <c r="E1245" s="272" t="s">
        <v>229</v>
      </c>
      <c r="F1245" s="273" t="s">
        <v>1454</v>
      </c>
      <c r="G1245" s="271"/>
      <c r="H1245" s="274">
        <v>129.28</v>
      </c>
      <c r="I1245" s="275"/>
      <c r="J1245" s="271"/>
      <c r="K1245" s="271"/>
      <c r="L1245" s="276"/>
      <c r="M1245" s="277"/>
      <c r="N1245" s="278"/>
      <c r="O1245" s="278"/>
      <c r="P1245" s="278"/>
      <c r="Q1245" s="278"/>
      <c r="R1245" s="278"/>
      <c r="S1245" s="278"/>
      <c r="T1245" s="279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80" t="s">
        <v>179</v>
      </c>
      <c r="AU1245" s="280" t="s">
        <v>95</v>
      </c>
      <c r="AV1245" s="14" t="s">
        <v>95</v>
      </c>
      <c r="AW1245" s="14" t="s">
        <v>35</v>
      </c>
      <c r="AX1245" s="14" t="s">
        <v>82</v>
      </c>
      <c r="AY1245" s="280" t="s">
        <v>169</v>
      </c>
    </row>
    <row r="1246" spans="1:51" s="16" customFormat="1" ht="12">
      <c r="A1246" s="16"/>
      <c r="B1246" s="317"/>
      <c r="C1246" s="318"/>
      <c r="D1246" s="261" t="s">
        <v>179</v>
      </c>
      <c r="E1246" s="319" t="s">
        <v>1</v>
      </c>
      <c r="F1246" s="320" t="s">
        <v>1437</v>
      </c>
      <c r="G1246" s="318"/>
      <c r="H1246" s="321">
        <v>129.28</v>
      </c>
      <c r="I1246" s="322"/>
      <c r="J1246" s="318"/>
      <c r="K1246" s="318"/>
      <c r="L1246" s="323"/>
      <c r="M1246" s="324"/>
      <c r="N1246" s="325"/>
      <c r="O1246" s="325"/>
      <c r="P1246" s="325"/>
      <c r="Q1246" s="325"/>
      <c r="R1246" s="325"/>
      <c r="S1246" s="325"/>
      <c r="T1246" s="32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T1246" s="327" t="s">
        <v>179</v>
      </c>
      <c r="AU1246" s="327" t="s">
        <v>95</v>
      </c>
      <c r="AV1246" s="16" t="s">
        <v>188</v>
      </c>
      <c r="AW1246" s="16" t="s">
        <v>35</v>
      </c>
      <c r="AX1246" s="16" t="s">
        <v>82</v>
      </c>
      <c r="AY1246" s="327" t="s">
        <v>169</v>
      </c>
    </row>
    <row r="1247" spans="1:51" s="13" customFormat="1" ht="12">
      <c r="A1247" s="13"/>
      <c r="B1247" s="259"/>
      <c r="C1247" s="260"/>
      <c r="D1247" s="261" t="s">
        <v>179</v>
      </c>
      <c r="E1247" s="262" t="s">
        <v>1</v>
      </c>
      <c r="F1247" s="263" t="s">
        <v>755</v>
      </c>
      <c r="G1247" s="260"/>
      <c r="H1247" s="262" t="s">
        <v>1</v>
      </c>
      <c r="I1247" s="264"/>
      <c r="J1247" s="260"/>
      <c r="K1247" s="260"/>
      <c r="L1247" s="265"/>
      <c r="M1247" s="266"/>
      <c r="N1247" s="267"/>
      <c r="O1247" s="267"/>
      <c r="P1247" s="267"/>
      <c r="Q1247" s="267"/>
      <c r="R1247" s="267"/>
      <c r="S1247" s="267"/>
      <c r="T1247" s="268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69" t="s">
        <v>179</v>
      </c>
      <c r="AU1247" s="269" t="s">
        <v>95</v>
      </c>
      <c r="AV1247" s="13" t="s">
        <v>89</v>
      </c>
      <c r="AW1247" s="13" t="s">
        <v>35</v>
      </c>
      <c r="AX1247" s="13" t="s">
        <v>82</v>
      </c>
      <c r="AY1247" s="269" t="s">
        <v>169</v>
      </c>
    </row>
    <row r="1248" spans="1:51" s="13" customFormat="1" ht="12">
      <c r="A1248" s="13"/>
      <c r="B1248" s="259"/>
      <c r="C1248" s="260"/>
      <c r="D1248" s="261" t="s">
        <v>179</v>
      </c>
      <c r="E1248" s="262" t="s">
        <v>1</v>
      </c>
      <c r="F1248" s="263" t="s">
        <v>756</v>
      </c>
      <c r="G1248" s="260"/>
      <c r="H1248" s="262" t="s">
        <v>1</v>
      </c>
      <c r="I1248" s="264"/>
      <c r="J1248" s="260"/>
      <c r="K1248" s="260"/>
      <c r="L1248" s="265"/>
      <c r="M1248" s="266"/>
      <c r="N1248" s="267"/>
      <c r="O1248" s="267"/>
      <c r="P1248" s="267"/>
      <c r="Q1248" s="267"/>
      <c r="R1248" s="267"/>
      <c r="S1248" s="267"/>
      <c r="T1248" s="268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69" t="s">
        <v>179</v>
      </c>
      <c r="AU1248" s="269" t="s">
        <v>95</v>
      </c>
      <c r="AV1248" s="13" t="s">
        <v>89</v>
      </c>
      <c r="AW1248" s="13" t="s">
        <v>35</v>
      </c>
      <c r="AX1248" s="13" t="s">
        <v>82</v>
      </c>
      <c r="AY1248" s="269" t="s">
        <v>169</v>
      </c>
    </row>
    <row r="1249" spans="1:51" s="14" customFormat="1" ht="12">
      <c r="A1249" s="14"/>
      <c r="B1249" s="270"/>
      <c r="C1249" s="271"/>
      <c r="D1249" s="261" t="s">
        <v>179</v>
      </c>
      <c r="E1249" s="272" t="s">
        <v>1</v>
      </c>
      <c r="F1249" s="273" t="s">
        <v>1455</v>
      </c>
      <c r="G1249" s="271"/>
      <c r="H1249" s="274">
        <v>149.87</v>
      </c>
      <c r="I1249" s="275"/>
      <c r="J1249" s="271"/>
      <c r="K1249" s="271"/>
      <c r="L1249" s="276"/>
      <c r="M1249" s="277"/>
      <c r="N1249" s="278"/>
      <c r="O1249" s="278"/>
      <c r="P1249" s="278"/>
      <c r="Q1249" s="278"/>
      <c r="R1249" s="278"/>
      <c r="S1249" s="278"/>
      <c r="T1249" s="279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80" t="s">
        <v>179</v>
      </c>
      <c r="AU1249" s="280" t="s">
        <v>95</v>
      </c>
      <c r="AV1249" s="14" t="s">
        <v>95</v>
      </c>
      <c r="AW1249" s="14" t="s">
        <v>35</v>
      </c>
      <c r="AX1249" s="14" t="s">
        <v>82</v>
      </c>
      <c r="AY1249" s="280" t="s">
        <v>169</v>
      </c>
    </row>
    <row r="1250" spans="1:51" s="14" customFormat="1" ht="12">
      <c r="A1250" s="14"/>
      <c r="B1250" s="270"/>
      <c r="C1250" s="271"/>
      <c r="D1250" s="261" t="s">
        <v>179</v>
      </c>
      <c r="E1250" s="272" t="s">
        <v>1</v>
      </c>
      <c r="F1250" s="273" t="s">
        <v>1456</v>
      </c>
      <c r="G1250" s="271"/>
      <c r="H1250" s="274">
        <v>58.05</v>
      </c>
      <c r="I1250" s="275"/>
      <c r="J1250" s="271"/>
      <c r="K1250" s="271"/>
      <c r="L1250" s="276"/>
      <c r="M1250" s="277"/>
      <c r="N1250" s="278"/>
      <c r="O1250" s="278"/>
      <c r="P1250" s="278"/>
      <c r="Q1250" s="278"/>
      <c r="R1250" s="278"/>
      <c r="S1250" s="278"/>
      <c r="T1250" s="279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80" t="s">
        <v>179</v>
      </c>
      <c r="AU1250" s="280" t="s">
        <v>95</v>
      </c>
      <c r="AV1250" s="14" t="s">
        <v>95</v>
      </c>
      <c r="AW1250" s="14" t="s">
        <v>35</v>
      </c>
      <c r="AX1250" s="14" t="s">
        <v>82</v>
      </c>
      <c r="AY1250" s="280" t="s">
        <v>169</v>
      </c>
    </row>
    <row r="1251" spans="1:51" s="16" customFormat="1" ht="12">
      <c r="A1251" s="16"/>
      <c r="B1251" s="317"/>
      <c r="C1251" s="318"/>
      <c r="D1251" s="261" t="s">
        <v>179</v>
      </c>
      <c r="E1251" s="319" t="s">
        <v>234</v>
      </c>
      <c r="F1251" s="320" t="s">
        <v>1437</v>
      </c>
      <c r="G1251" s="318"/>
      <c r="H1251" s="321">
        <v>207.92</v>
      </c>
      <c r="I1251" s="322"/>
      <c r="J1251" s="318"/>
      <c r="K1251" s="318"/>
      <c r="L1251" s="323"/>
      <c r="M1251" s="324"/>
      <c r="N1251" s="325"/>
      <c r="O1251" s="325"/>
      <c r="P1251" s="325"/>
      <c r="Q1251" s="325"/>
      <c r="R1251" s="325"/>
      <c r="S1251" s="325"/>
      <c r="T1251" s="32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T1251" s="327" t="s">
        <v>179</v>
      </c>
      <c r="AU1251" s="327" t="s">
        <v>95</v>
      </c>
      <c r="AV1251" s="16" t="s">
        <v>188</v>
      </c>
      <c r="AW1251" s="16" t="s">
        <v>35</v>
      </c>
      <c r="AX1251" s="16" t="s">
        <v>82</v>
      </c>
      <c r="AY1251" s="327" t="s">
        <v>169</v>
      </c>
    </row>
    <row r="1252" spans="1:51" s="15" customFormat="1" ht="12">
      <c r="A1252" s="15"/>
      <c r="B1252" s="281"/>
      <c r="C1252" s="282"/>
      <c r="D1252" s="261" t="s">
        <v>179</v>
      </c>
      <c r="E1252" s="283" t="s">
        <v>1</v>
      </c>
      <c r="F1252" s="284" t="s">
        <v>183</v>
      </c>
      <c r="G1252" s="282"/>
      <c r="H1252" s="285">
        <v>337.2</v>
      </c>
      <c r="I1252" s="286"/>
      <c r="J1252" s="282"/>
      <c r="K1252" s="282"/>
      <c r="L1252" s="287"/>
      <c r="M1252" s="288"/>
      <c r="N1252" s="289"/>
      <c r="O1252" s="289"/>
      <c r="P1252" s="289"/>
      <c r="Q1252" s="289"/>
      <c r="R1252" s="289"/>
      <c r="S1252" s="289"/>
      <c r="T1252" s="290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T1252" s="291" t="s">
        <v>179</v>
      </c>
      <c r="AU1252" s="291" t="s">
        <v>95</v>
      </c>
      <c r="AV1252" s="15" t="s">
        <v>177</v>
      </c>
      <c r="AW1252" s="15" t="s">
        <v>35</v>
      </c>
      <c r="AX1252" s="15" t="s">
        <v>89</v>
      </c>
      <c r="AY1252" s="291" t="s">
        <v>169</v>
      </c>
    </row>
    <row r="1253" spans="1:65" s="2" customFormat="1" ht="16.5" customHeight="1">
      <c r="A1253" s="39"/>
      <c r="B1253" s="40"/>
      <c r="C1253" s="307" t="s">
        <v>1457</v>
      </c>
      <c r="D1253" s="307" t="s">
        <v>659</v>
      </c>
      <c r="E1253" s="308" t="s">
        <v>1458</v>
      </c>
      <c r="F1253" s="309" t="s">
        <v>1459</v>
      </c>
      <c r="G1253" s="310" t="s">
        <v>175</v>
      </c>
      <c r="H1253" s="311">
        <v>370.92</v>
      </c>
      <c r="I1253" s="312"/>
      <c r="J1253" s="313">
        <f>ROUND(I1253*H1253,2)</f>
        <v>0</v>
      </c>
      <c r="K1253" s="309" t="s">
        <v>176</v>
      </c>
      <c r="L1253" s="314"/>
      <c r="M1253" s="315" t="s">
        <v>1</v>
      </c>
      <c r="N1253" s="316" t="s">
        <v>48</v>
      </c>
      <c r="O1253" s="92"/>
      <c r="P1253" s="255">
        <f>O1253*H1253</f>
        <v>0</v>
      </c>
      <c r="Q1253" s="255">
        <v>0.0002</v>
      </c>
      <c r="R1253" s="255">
        <f>Q1253*H1253</f>
        <v>0.074184</v>
      </c>
      <c r="S1253" s="255">
        <v>0</v>
      </c>
      <c r="T1253" s="256">
        <f>S1253*H1253</f>
        <v>0</v>
      </c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R1253" s="257" t="s">
        <v>467</v>
      </c>
      <c r="AT1253" s="257" t="s">
        <v>659</v>
      </c>
      <c r="AU1253" s="257" t="s">
        <v>95</v>
      </c>
      <c r="AY1253" s="18" t="s">
        <v>169</v>
      </c>
      <c r="BE1253" s="258">
        <f>IF(N1253="základní",J1253,0)</f>
        <v>0</v>
      </c>
      <c r="BF1253" s="258">
        <f>IF(N1253="snížená",J1253,0)</f>
        <v>0</v>
      </c>
      <c r="BG1253" s="258">
        <f>IF(N1253="zákl. přenesená",J1253,0)</f>
        <v>0</v>
      </c>
      <c r="BH1253" s="258">
        <f>IF(N1253="sníž. přenesená",J1253,0)</f>
        <v>0</v>
      </c>
      <c r="BI1253" s="258">
        <f>IF(N1253="nulová",J1253,0)</f>
        <v>0</v>
      </c>
      <c r="BJ1253" s="18" t="s">
        <v>95</v>
      </c>
      <c r="BK1253" s="258">
        <f>ROUND(I1253*H1253,2)</f>
        <v>0</v>
      </c>
      <c r="BL1253" s="18" t="s">
        <v>359</v>
      </c>
      <c r="BM1253" s="257" t="s">
        <v>1460</v>
      </c>
    </row>
    <row r="1254" spans="1:51" s="14" customFormat="1" ht="12">
      <c r="A1254" s="14"/>
      <c r="B1254" s="270"/>
      <c r="C1254" s="271"/>
      <c r="D1254" s="261" t="s">
        <v>179</v>
      </c>
      <c r="E1254" s="271"/>
      <c r="F1254" s="273" t="s">
        <v>1461</v>
      </c>
      <c r="G1254" s="271"/>
      <c r="H1254" s="274">
        <v>370.92</v>
      </c>
      <c r="I1254" s="275"/>
      <c r="J1254" s="271"/>
      <c r="K1254" s="271"/>
      <c r="L1254" s="276"/>
      <c r="M1254" s="277"/>
      <c r="N1254" s="278"/>
      <c r="O1254" s="278"/>
      <c r="P1254" s="278"/>
      <c r="Q1254" s="278"/>
      <c r="R1254" s="278"/>
      <c r="S1254" s="278"/>
      <c r="T1254" s="279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80" t="s">
        <v>179</v>
      </c>
      <c r="AU1254" s="280" t="s">
        <v>95</v>
      </c>
      <c r="AV1254" s="14" t="s">
        <v>95</v>
      </c>
      <c r="AW1254" s="14" t="s">
        <v>4</v>
      </c>
      <c r="AX1254" s="14" t="s">
        <v>89</v>
      </c>
      <c r="AY1254" s="280" t="s">
        <v>169</v>
      </c>
    </row>
    <row r="1255" spans="1:65" s="2" customFormat="1" ht="33" customHeight="1">
      <c r="A1255" s="39"/>
      <c r="B1255" s="40"/>
      <c r="C1255" s="246" t="s">
        <v>1462</v>
      </c>
      <c r="D1255" s="246" t="s">
        <v>172</v>
      </c>
      <c r="E1255" s="247" t="s">
        <v>1463</v>
      </c>
      <c r="F1255" s="248" t="s">
        <v>1464</v>
      </c>
      <c r="G1255" s="249" t="s">
        <v>199</v>
      </c>
      <c r="H1255" s="250">
        <v>2.572</v>
      </c>
      <c r="I1255" s="251"/>
      <c r="J1255" s="252">
        <f>ROUND(I1255*H1255,2)</f>
        <v>0</v>
      </c>
      <c r="K1255" s="248" t="s">
        <v>176</v>
      </c>
      <c r="L1255" s="45"/>
      <c r="M1255" s="253" t="s">
        <v>1</v>
      </c>
      <c r="N1255" s="254" t="s">
        <v>48</v>
      </c>
      <c r="O1255" s="92"/>
      <c r="P1255" s="255">
        <f>O1255*H1255</f>
        <v>0</v>
      </c>
      <c r="Q1255" s="255">
        <v>0</v>
      </c>
      <c r="R1255" s="255">
        <f>Q1255*H1255</f>
        <v>0</v>
      </c>
      <c r="S1255" s="255">
        <v>0</v>
      </c>
      <c r="T1255" s="256">
        <f>S1255*H1255</f>
        <v>0</v>
      </c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R1255" s="257" t="s">
        <v>359</v>
      </c>
      <c r="AT1255" s="257" t="s">
        <v>172</v>
      </c>
      <c r="AU1255" s="257" t="s">
        <v>95</v>
      </c>
      <c r="AY1255" s="18" t="s">
        <v>169</v>
      </c>
      <c r="BE1255" s="258">
        <f>IF(N1255="základní",J1255,0)</f>
        <v>0</v>
      </c>
      <c r="BF1255" s="258">
        <f>IF(N1255="snížená",J1255,0)</f>
        <v>0</v>
      </c>
      <c r="BG1255" s="258">
        <f>IF(N1255="zákl. přenesená",J1255,0)</f>
        <v>0</v>
      </c>
      <c r="BH1255" s="258">
        <f>IF(N1255="sníž. přenesená",J1255,0)</f>
        <v>0</v>
      </c>
      <c r="BI1255" s="258">
        <f>IF(N1255="nulová",J1255,0)</f>
        <v>0</v>
      </c>
      <c r="BJ1255" s="18" t="s">
        <v>95</v>
      </c>
      <c r="BK1255" s="258">
        <f>ROUND(I1255*H1255,2)</f>
        <v>0</v>
      </c>
      <c r="BL1255" s="18" t="s">
        <v>359</v>
      </c>
      <c r="BM1255" s="257" t="s">
        <v>1465</v>
      </c>
    </row>
    <row r="1256" spans="1:63" s="12" customFormat="1" ht="22.8" customHeight="1">
      <c r="A1256" s="12"/>
      <c r="B1256" s="231"/>
      <c r="C1256" s="232"/>
      <c r="D1256" s="233" t="s">
        <v>81</v>
      </c>
      <c r="E1256" s="244" t="s">
        <v>1466</v>
      </c>
      <c r="F1256" s="244" t="s">
        <v>1467</v>
      </c>
      <c r="G1256" s="232"/>
      <c r="H1256" s="232"/>
      <c r="I1256" s="235"/>
      <c r="J1256" s="245">
        <f>BK1256</f>
        <v>0</v>
      </c>
      <c r="K1256" s="232"/>
      <c r="L1256" s="236"/>
      <c r="M1256" s="237"/>
      <c r="N1256" s="238"/>
      <c r="O1256" s="238"/>
      <c r="P1256" s="239">
        <f>SUM(P1257:P1319)</f>
        <v>0</v>
      </c>
      <c r="Q1256" s="238"/>
      <c r="R1256" s="239">
        <f>SUM(R1257:R1319)</f>
        <v>4.0708854400000005</v>
      </c>
      <c r="S1256" s="238"/>
      <c r="T1256" s="240">
        <f>SUM(T1257:T1319)</f>
        <v>0</v>
      </c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R1256" s="241" t="s">
        <v>95</v>
      </c>
      <c r="AT1256" s="242" t="s">
        <v>81</v>
      </c>
      <c r="AU1256" s="242" t="s">
        <v>89</v>
      </c>
      <c r="AY1256" s="241" t="s">
        <v>169</v>
      </c>
      <c r="BK1256" s="243">
        <f>SUM(BK1257:BK1319)</f>
        <v>0</v>
      </c>
    </row>
    <row r="1257" spans="1:65" s="2" customFormat="1" ht="21.75" customHeight="1">
      <c r="A1257" s="39"/>
      <c r="B1257" s="40"/>
      <c r="C1257" s="246" t="s">
        <v>1468</v>
      </c>
      <c r="D1257" s="246" t="s">
        <v>172</v>
      </c>
      <c r="E1257" s="247" t="s">
        <v>1469</v>
      </c>
      <c r="F1257" s="248" t="s">
        <v>1470</v>
      </c>
      <c r="G1257" s="249" t="s">
        <v>337</v>
      </c>
      <c r="H1257" s="250">
        <v>160.204</v>
      </c>
      <c r="I1257" s="251"/>
      <c r="J1257" s="252">
        <f>ROUND(I1257*H1257,2)</f>
        <v>0</v>
      </c>
      <c r="K1257" s="248" t="s">
        <v>176</v>
      </c>
      <c r="L1257" s="45"/>
      <c r="M1257" s="253" t="s">
        <v>1</v>
      </c>
      <c r="N1257" s="254" t="s">
        <v>48</v>
      </c>
      <c r="O1257" s="92"/>
      <c r="P1257" s="255">
        <f>O1257*H1257</f>
        <v>0</v>
      </c>
      <c r="Q1257" s="255">
        <v>0.00451</v>
      </c>
      <c r="R1257" s="255">
        <f>Q1257*H1257</f>
        <v>0.72252004</v>
      </c>
      <c r="S1257" s="255">
        <v>0</v>
      </c>
      <c r="T1257" s="256">
        <f>S1257*H1257</f>
        <v>0</v>
      </c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R1257" s="257" t="s">
        <v>359</v>
      </c>
      <c r="AT1257" s="257" t="s">
        <v>172</v>
      </c>
      <c r="AU1257" s="257" t="s">
        <v>95</v>
      </c>
      <c r="AY1257" s="18" t="s">
        <v>169</v>
      </c>
      <c r="BE1257" s="258">
        <f>IF(N1257="základní",J1257,0)</f>
        <v>0</v>
      </c>
      <c r="BF1257" s="258">
        <f>IF(N1257="snížená",J1257,0)</f>
        <v>0</v>
      </c>
      <c r="BG1257" s="258">
        <f>IF(N1257="zákl. přenesená",J1257,0)</f>
        <v>0</v>
      </c>
      <c r="BH1257" s="258">
        <f>IF(N1257="sníž. přenesená",J1257,0)</f>
        <v>0</v>
      </c>
      <c r="BI1257" s="258">
        <f>IF(N1257="nulová",J1257,0)</f>
        <v>0</v>
      </c>
      <c r="BJ1257" s="18" t="s">
        <v>95</v>
      </c>
      <c r="BK1257" s="258">
        <f>ROUND(I1257*H1257,2)</f>
        <v>0</v>
      </c>
      <c r="BL1257" s="18" t="s">
        <v>359</v>
      </c>
      <c r="BM1257" s="257" t="s">
        <v>1471</v>
      </c>
    </row>
    <row r="1258" spans="1:51" s="13" customFormat="1" ht="12">
      <c r="A1258" s="13"/>
      <c r="B1258" s="259"/>
      <c r="C1258" s="260"/>
      <c r="D1258" s="261" t="s">
        <v>179</v>
      </c>
      <c r="E1258" s="262" t="s">
        <v>1</v>
      </c>
      <c r="F1258" s="263" t="s">
        <v>180</v>
      </c>
      <c r="G1258" s="260"/>
      <c r="H1258" s="262" t="s">
        <v>1</v>
      </c>
      <c r="I1258" s="264"/>
      <c r="J1258" s="260"/>
      <c r="K1258" s="260"/>
      <c r="L1258" s="265"/>
      <c r="M1258" s="266"/>
      <c r="N1258" s="267"/>
      <c r="O1258" s="267"/>
      <c r="P1258" s="267"/>
      <c r="Q1258" s="267"/>
      <c r="R1258" s="267"/>
      <c r="S1258" s="267"/>
      <c r="T1258" s="268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69" t="s">
        <v>179</v>
      </c>
      <c r="AU1258" s="269" t="s">
        <v>95</v>
      </c>
      <c r="AV1258" s="13" t="s">
        <v>89</v>
      </c>
      <c r="AW1258" s="13" t="s">
        <v>35</v>
      </c>
      <c r="AX1258" s="13" t="s">
        <v>82</v>
      </c>
      <c r="AY1258" s="269" t="s">
        <v>169</v>
      </c>
    </row>
    <row r="1259" spans="1:51" s="13" customFormat="1" ht="12">
      <c r="A1259" s="13"/>
      <c r="B1259" s="259"/>
      <c r="C1259" s="260"/>
      <c r="D1259" s="261" t="s">
        <v>179</v>
      </c>
      <c r="E1259" s="262" t="s">
        <v>1</v>
      </c>
      <c r="F1259" s="263" t="s">
        <v>1472</v>
      </c>
      <c r="G1259" s="260"/>
      <c r="H1259" s="262" t="s">
        <v>1</v>
      </c>
      <c r="I1259" s="264"/>
      <c r="J1259" s="260"/>
      <c r="K1259" s="260"/>
      <c r="L1259" s="265"/>
      <c r="M1259" s="266"/>
      <c r="N1259" s="267"/>
      <c r="O1259" s="267"/>
      <c r="P1259" s="267"/>
      <c r="Q1259" s="267"/>
      <c r="R1259" s="267"/>
      <c r="S1259" s="267"/>
      <c r="T1259" s="268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69" t="s">
        <v>179</v>
      </c>
      <c r="AU1259" s="269" t="s">
        <v>95</v>
      </c>
      <c r="AV1259" s="13" t="s">
        <v>89</v>
      </c>
      <c r="AW1259" s="13" t="s">
        <v>35</v>
      </c>
      <c r="AX1259" s="13" t="s">
        <v>82</v>
      </c>
      <c r="AY1259" s="269" t="s">
        <v>169</v>
      </c>
    </row>
    <row r="1260" spans="1:51" s="13" customFormat="1" ht="12">
      <c r="A1260" s="13"/>
      <c r="B1260" s="259"/>
      <c r="C1260" s="260"/>
      <c r="D1260" s="261" t="s">
        <v>179</v>
      </c>
      <c r="E1260" s="262" t="s">
        <v>1</v>
      </c>
      <c r="F1260" s="263" t="s">
        <v>753</v>
      </c>
      <c r="G1260" s="260"/>
      <c r="H1260" s="262" t="s">
        <v>1</v>
      </c>
      <c r="I1260" s="264"/>
      <c r="J1260" s="260"/>
      <c r="K1260" s="260"/>
      <c r="L1260" s="265"/>
      <c r="M1260" s="266"/>
      <c r="N1260" s="267"/>
      <c r="O1260" s="267"/>
      <c r="P1260" s="267"/>
      <c r="Q1260" s="267"/>
      <c r="R1260" s="267"/>
      <c r="S1260" s="267"/>
      <c r="T1260" s="268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69" t="s">
        <v>179</v>
      </c>
      <c r="AU1260" s="269" t="s">
        <v>95</v>
      </c>
      <c r="AV1260" s="13" t="s">
        <v>89</v>
      </c>
      <c r="AW1260" s="13" t="s">
        <v>35</v>
      </c>
      <c r="AX1260" s="13" t="s">
        <v>82</v>
      </c>
      <c r="AY1260" s="269" t="s">
        <v>169</v>
      </c>
    </row>
    <row r="1261" spans="1:51" s="13" customFormat="1" ht="12">
      <c r="A1261" s="13"/>
      <c r="B1261" s="259"/>
      <c r="C1261" s="260"/>
      <c r="D1261" s="261" t="s">
        <v>179</v>
      </c>
      <c r="E1261" s="262" t="s">
        <v>1</v>
      </c>
      <c r="F1261" s="263" t="s">
        <v>759</v>
      </c>
      <c r="G1261" s="260"/>
      <c r="H1261" s="262" t="s">
        <v>1</v>
      </c>
      <c r="I1261" s="264"/>
      <c r="J1261" s="260"/>
      <c r="K1261" s="260"/>
      <c r="L1261" s="265"/>
      <c r="M1261" s="266"/>
      <c r="N1261" s="267"/>
      <c r="O1261" s="267"/>
      <c r="P1261" s="267"/>
      <c r="Q1261" s="267"/>
      <c r="R1261" s="267"/>
      <c r="S1261" s="267"/>
      <c r="T1261" s="268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69" t="s">
        <v>179</v>
      </c>
      <c r="AU1261" s="269" t="s">
        <v>95</v>
      </c>
      <c r="AV1261" s="13" t="s">
        <v>89</v>
      </c>
      <c r="AW1261" s="13" t="s">
        <v>35</v>
      </c>
      <c r="AX1261" s="13" t="s">
        <v>82</v>
      </c>
      <c r="AY1261" s="269" t="s">
        <v>169</v>
      </c>
    </row>
    <row r="1262" spans="1:51" s="14" customFormat="1" ht="12">
      <c r="A1262" s="14"/>
      <c r="B1262" s="270"/>
      <c r="C1262" s="271"/>
      <c r="D1262" s="261" t="s">
        <v>179</v>
      </c>
      <c r="E1262" s="272" t="s">
        <v>1</v>
      </c>
      <c r="F1262" s="273" t="s">
        <v>1473</v>
      </c>
      <c r="G1262" s="271"/>
      <c r="H1262" s="274">
        <v>160.204</v>
      </c>
      <c r="I1262" s="275"/>
      <c r="J1262" s="271"/>
      <c r="K1262" s="271"/>
      <c r="L1262" s="276"/>
      <c r="M1262" s="277"/>
      <c r="N1262" s="278"/>
      <c r="O1262" s="278"/>
      <c r="P1262" s="278"/>
      <c r="Q1262" s="278"/>
      <c r="R1262" s="278"/>
      <c r="S1262" s="278"/>
      <c r="T1262" s="279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80" t="s">
        <v>179</v>
      </c>
      <c r="AU1262" s="280" t="s">
        <v>95</v>
      </c>
      <c r="AV1262" s="14" t="s">
        <v>95</v>
      </c>
      <c r="AW1262" s="14" t="s">
        <v>35</v>
      </c>
      <c r="AX1262" s="14" t="s">
        <v>82</v>
      </c>
      <c r="AY1262" s="280" t="s">
        <v>169</v>
      </c>
    </row>
    <row r="1263" spans="1:51" s="15" customFormat="1" ht="12">
      <c r="A1263" s="15"/>
      <c r="B1263" s="281"/>
      <c r="C1263" s="282"/>
      <c r="D1263" s="261" t="s">
        <v>179</v>
      </c>
      <c r="E1263" s="283" t="s">
        <v>1</v>
      </c>
      <c r="F1263" s="284" t="s">
        <v>183</v>
      </c>
      <c r="G1263" s="282"/>
      <c r="H1263" s="285">
        <v>160.204</v>
      </c>
      <c r="I1263" s="286"/>
      <c r="J1263" s="282"/>
      <c r="K1263" s="282"/>
      <c r="L1263" s="287"/>
      <c r="M1263" s="288"/>
      <c r="N1263" s="289"/>
      <c r="O1263" s="289"/>
      <c r="P1263" s="289"/>
      <c r="Q1263" s="289"/>
      <c r="R1263" s="289"/>
      <c r="S1263" s="289"/>
      <c r="T1263" s="290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T1263" s="291" t="s">
        <v>179</v>
      </c>
      <c r="AU1263" s="291" t="s">
        <v>95</v>
      </c>
      <c r="AV1263" s="15" t="s">
        <v>177</v>
      </c>
      <c r="AW1263" s="15" t="s">
        <v>35</v>
      </c>
      <c r="AX1263" s="15" t="s">
        <v>89</v>
      </c>
      <c r="AY1263" s="291" t="s">
        <v>169</v>
      </c>
    </row>
    <row r="1264" spans="1:65" s="2" customFormat="1" ht="21.75" customHeight="1">
      <c r="A1264" s="39"/>
      <c r="B1264" s="40"/>
      <c r="C1264" s="246" t="s">
        <v>1474</v>
      </c>
      <c r="D1264" s="246" t="s">
        <v>172</v>
      </c>
      <c r="E1264" s="247" t="s">
        <v>1475</v>
      </c>
      <c r="F1264" s="248" t="s">
        <v>1476</v>
      </c>
      <c r="G1264" s="249" t="s">
        <v>186</v>
      </c>
      <c r="H1264" s="250">
        <v>100.8</v>
      </c>
      <c r="I1264" s="251"/>
      <c r="J1264" s="252">
        <f>ROUND(I1264*H1264,2)</f>
        <v>0</v>
      </c>
      <c r="K1264" s="248" t="s">
        <v>176</v>
      </c>
      <c r="L1264" s="45"/>
      <c r="M1264" s="253" t="s">
        <v>1</v>
      </c>
      <c r="N1264" s="254" t="s">
        <v>48</v>
      </c>
      <c r="O1264" s="92"/>
      <c r="P1264" s="255">
        <f>O1264*H1264</f>
        <v>0</v>
      </c>
      <c r="Q1264" s="255">
        <v>0.00021</v>
      </c>
      <c r="R1264" s="255">
        <f>Q1264*H1264</f>
        <v>0.021168</v>
      </c>
      <c r="S1264" s="255">
        <v>0</v>
      </c>
      <c r="T1264" s="256">
        <f>S1264*H1264</f>
        <v>0</v>
      </c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R1264" s="257" t="s">
        <v>359</v>
      </c>
      <c r="AT1264" s="257" t="s">
        <v>172</v>
      </c>
      <c r="AU1264" s="257" t="s">
        <v>95</v>
      </c>
      <c r="AY1264" s="18" t="s">
        <v>169</v>
      </c>
      <c r="BE1264" s="258">
        <f>IF(N1264="základní",J1264,0)</f>
        <v>0</v>
      </c>
      <c r="BF1264" s="258">
        <f>IF(N1264="snížená",J1264,0)</f>
        <v>0</v>
      </c>
      <c r="BG1264" s="258">
        <f>IF(N1264="zákl. přenesená",J1264,0)</f>
        <v>0</v>
      </c>
      <c r="BH1264" s="258">
        <f>IF(N1264="sníž. přenesená",J1264,0)</f>
        <v>0</v>
      </c>
      <c r="BI1264" s="258">
        <f>IF(N1264="nulová",J1264,0)</f>
        <v>0</v>
      </c>
      <c r="BJ1264" s="18" t="s">
        <v>95</v>
      </c>
      <c r="BK1264" s="258">
        <f>ROUND(I1264*H1264,2)</f>
        <v>0</v>
      </c>
      <c r="BL1264" s="18" t="s">
        <v>359</v>
      </c>
      <c r="BM1264" s="257" t="s">
        <v>1477</v>
      </c>
    </row>
    <row r="1265" spans="1:51" s="13" customFormat="1" ht="12">
      <c r="A1265" s="13"/>
      <c r="B1265" s="259"/>
      <c r="C1265" s="260"/>
      <c r="D1265" s="261" t="s">
        <v>179</v>
      </c>
      <c r="E1265" s="262" t="s">
        <v>1</v>
      </c>
      <c r="F1265" s="263" t="s">
        <v>180</v>
      </c>
      <c r="G1265" s="260"/>
      <c r="H1265" s="262" t="s">
        <v>1</v>
      </c>
      <c r="I1265" s="264"/>
      <c r="J1265" s="260"/>
      <c r="K1265" s="260"/>
      <c r="L1265" s="265"/>
      <c r="M1265" s="266"/>
      <c r="N1265" s="267"/>
      <c r="O1265" s="267"/>
      <c r="P1265" s="267"/>
      <c r="Q1265" s="267"/>
      <c r="R1265" s="267"/>
      <c r="S1265" s="267"/>
      <c r="T1265" s="268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69" t="s">
        <v>179</v>
      </c>
      <c r="AU1265" s="269" t="s">
        <v>95</v>
      </c>
      <c r="AV1265" s="13" t="s">
        <v>89</v>
      </c>
      <c r="AW1265" s="13" t="s">
        <v>35</v>
      </c>
      <c r="AX1265" s="13" t="s">
        <v>82</v>
      </c>
      <c r="AY1265" s="269" t="s">
        <v>169</v>
      </c>
    </row>
    <row r="1266" spans="1:51" s="13" customFormat="1" ht="12">
      <c r="A1266" s="13"/>
      <c r="B1266" s="259"/>
      <c r="C1266" s="260"/>
      <c r="D1266" s="261" t="s">
        <v>179</v>
      </c>
      <c r="E1266" s="262" t="s">
        <v>1</v>
      </c>
      <c r="F1266" s="263" t="s">
        <v>1478</v>
      </c>
      <c r="G1266" s="260"/>
      <c r="H1266" s="262" t="s">
        <v>1</v>
      </c>
      <c r="I1266" s="264"/>
      <c r="J1266" s="260"/>
      <c r="K1266" s="260"/>
      <c r="L1266" s="265"/>
      <c r="M1266" s="266"/>
      <c r="N1266" s="267"/>
      <c r="O1266" s="267"/>
      <c r="P1266" s="267"/>
      <c r="Q1266" s="267"/>
      <c r="R1266" s="267"/>
      <c r="S1266" s="267"/>
      <c r="T1266" s="268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69" t="s">
        <v>179</v>
      </c>
      <c r="AU1266" s="269" t="s">
        <v>95</v>
      </c>
      <c r="AV1266" s="13" t="s">
        <v>89</v>
      </c>
      <c r="AW1266" s="13" t="s">
        <v>35</v>
      </c>
      <c r="AX1266" s="13" t="s">
        <v>82</v>
      </c>
      <c r="AY1266" s="269" t="s">
        <v>169</v>
      </c>
    </row>
    <row r="1267" spans="1:51" s="13" customFormat="1" ht="12">
      <c r="A1267" s="13"/>
      <c r="B1267" s="259"/>
      <c r="C1267" s="260"/>
      <c r="D1267" s="261" t="s">
        <v>179</v>
      </c>
      <c r="E1267" s="262" t="s">
        <v>1</v>
      </c>
      <c r="F1267" s="263" t="s">
        <v>753</v>
      </c>
      <c r="G1267" s="260"/>
      <c r="H1267" s="262" t="s">
        <v>1</v>
      </c>
      <c r="I1267" s="264"/>
      <c r="J1267" s="260"/>
      <c r="K1267" s="260"/>
      <c r="L1267" s="265"/>
      <c r="M1267" s="266"/>
      <c r="N1267" s="267"/>
      <c r="O1267" s="267"/>
      <c r="P1267" s="267"/>
      <c r="Q1267" s="267"/>
      <c r="R1267" s="267"/>
      <c r="S1267" s="267"/>
      <c r="T1267" s="268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69" t="s">
        <v>179</v>
      </c>
      <c r="AU1267" s="269" t="s">
        <v>95</v>
      </c>
      <c r="AV1267" s="13" t="s">
        <v>89</v>
      </c>
      <c r="AW1267" s="13" t="s">
        <v>35</v>
      </c>
      <c r="AX1267" s="13" t="s">
        <v>82</v>
      </c>
      <c r="AY1267" s="269" t="s">
        <v>169</v>
      </c>
    </row>
    <row r="1268" spans="1:51" s="14" customFormat="1" ht="12">
      <c r="A1268" s="14"/>
      <c r="B1268" s="270"/>
      <c r="C1268" s="271"/>
      <c r="D1268" s="261" t="s">
        <v>179</v>
      </c>
      <c r="E1268" s="272" t="s">
        <v>1</v>
      </c>
      <c r="F1268" s="273" t="s">
        <v>1479</v>
      </c>
      <c r="G1268" s="271"/>
      <c r="H1268" s="274">
        <v>58.8</v>
      </c>
      <c r="I1268" s="275"/>
      <c r="J1268" s="271"/>
      <c r="K1268" s="271"/>
      <c r="L1268" s="276"/>
      <c r="M1268" s="277"/>
      <c r="N1268" s="278"/>
      <c r="O1268" s="278"/>
      <c r="P1268" s="278"/>
      <c r="Q1268" s="278"/>
      <c r="R1268" s="278"/>
      <c r="S1268" s="278"/>
      <c r="T1268" s="279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80" t="s">
        <v>179</v>
      </c>
      <c r="AU1268" s="280" t="s">
        <v>95</v>
      </c>
      <c r="AV1268" s="14" t="s">
        <v>95</v>
      </c>
      <c r="AW1268" s="14" t="s">
        <v>35</v>
      </c>
      <c r="AX1268" s="14" t="s">
        <v>82</v>
      </c>
      <c r="AY1268" s="280" t="s">
        <v>169</v>
      </c>
    </row>
    <row r="1269" spans="1:51" s="13" customFormat="1" ht="12">
      <c r="A1269" s="13"/>
      <c r="B1269" s="259"/>
      <c r="C1269" s="260"/>
      <c r="D1269" s="261" t="s">
        <v>179</v>
      </c>
      <c r="E1269" s="262" t="s">
        <v>1</v>
      </c>
      <c r="F1269" s="263" t="s">
        <v>759</v>
      </c>
      <c r="G1269" s="260"/>
      <c r="H1269" s="262" t="s">
        <v>1</v>
      </c>
      <c r="I1269" s="264"/>
      <c r="J1269" s="260"/>
      <c r="K1269" s="260"/>
      <c r="L1269" s="265"/>
      <c r="M1269" s="266"/>
      <c r="N1269" s="267"/>
      <c r="O1269" s="267"/>
      <c r="P1269" s="267"/>
      <c r="Q1269" s="267"/>
      <c r="R1269" s="267"/>
      <c r="S1269" s="267"/>
      <c r="T1269" s="268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69" t="s">
        <v>179</v>
      </c>
      <c r="AU1269" s="269" t="s">
        <v>95</v>
      </c>
      <c r="AV1269" s="13" t="s">
        <v>89</v>
      </c>
      <c r="AW1269" s="13" t="s">
        <v>35</v>
      </c>
      <c r="AX1269" s="13" t="s">
        <v>82</v>
      </c>
      <c r="AY1269" s="269" t="s">
        <v>169</v>
      </c>
    </row>
    <row r="1270" spans="1:51" s="14" customFormat="1" ht="12">
      <c r="A1270" s="14"/>
      <c r="B1270" s="270"/>
      <c r="C1270" s="271"/>
      <c r="D1270" s="261" t="s">
        <v>179</v>
      </c>
      <c r="E1270" s="272" t="s">
        <v>1</v>
      </c>
      <c r="F1270" s="273" t="s">
        <v>1480</v>
      </c>
      <c r="G1270" s="271"/>
      <c r="H1270" s="274">
        <v>42</v>
      </c>
      <c r="I1270" s="275"/>
      <c r="J1270" s="271"/>
      <c r="K1270" s="271"/>
      <c r="L1270" s="276"/>
      <c r="M1270" s="277"/>
      <c r="N1270" s="278"/>
      <c r="O1270" s="278"/>
      <c r="P1270" s="278"/>
      <c r="Q1270" s="278"/>
      <c r="R1270" s="278"/>
      <c r="S1270" s="278"/>
      <c r="T1270" s="279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80" t="s">
        <v>179</v>
      </c>
      <c r="AU1270" s="280" t="s">
        <v>95</v>
      </c>
      <c r="AV1270" s="14" t="s">
        <v>95</v>
      </c>
      <c r="AW1270" s="14" t="s">
        <v>35</v>
      </c>
      <c r="AX1270" s="14" t="s">
        <v>82</v>
      </c>
      <c r="AY1270" s="280" t="s">
        <v>169</v>
      </c>
    </row>
    <row r="1271" spans="1:51" s="15" customFormat="1" ht="12">
      <c r="A1271" s="15"/>
      <c r="B1271" s="281"/>
      <c r="C1271" s="282"/>
      <c r="D1271" s="261" t="s">
        <v>179</v>
      </c>
      <c r="E1271" s="283" t="s">
        <v>1</v>
      </c>
      <c r="F1271" s="284" t="s">
        <v>183</v>
      </c>
      <c r="G1271" s="282"/>
      <c r="H1271" s="285">
        <v>100.8</v>
      </c>
      <c r="I1271" s="286"/>
      <c r="J1271" s="282"/>
      <c r="K1271" s="282"/>
      <c r="L1271" s="287"/>
      <c r="M1271" s="288"/>
      <c r="N1271" s="289"/>
      <c r="O1271" s="289"/>
      <c r="P1271" s="289"/>
      <c r="Q1271" s="289"/>
      <c r="R1271" s="289"/>
      <c r="S1271" s="289"/>
      <c r="T1271" s="290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T1271" s="291" t="s">
        <v>179</v>
      </c>
      <c r="AU1271" s="291" t="s">
        <v>95</v>
      </c>
      <c r="AV1271" s="15" t="s">
        <v>177</v>
      </c>
      <c r="AW1271" s="15" t="s">
        <v>35</v>
      </c>
      <c r="AX1271" s="15" t="s">
        <v>89</v>
      </c>
      <c r="AY1271" s="291" t="s">
        <v>169</v>
      </c>
    </row>
    <row r="1272" spans="1:65" s="2" customFormat="1" ht="21.75" customHeight="1">
      <c r="A1272" s="39"/>
      <c r="B1272" s="40"/>
      <c r="C1272" s="246" t="s">
        <v>1481</v>
      </c>
      <c r="D1272" s="246" t="s">
        <v>172</v>
      </c>
      <c r="E1272" s="247" t="s">
        <v>1482</v>
      </c>
      <c r="F1272" s="248" t="s">
        <v>1483</v>
      </c>
      <c r="G1272" s="249" t="s">
        <v>186</v>
      </c>
      <c r="H1272" s="250">
        <v>4.2</v>
      </c>
      <c r="I1272" s="251"/>
      <c r="J1272" s="252">
        <f>ROUND(I1272*H1272,2)</f>
        <v>0</v>
      </c>
      <c r="K1272" s="248" t="s">
        <v>176</v>
      </c>
      <c r="L1272" s="45"/>
      <c r="M1272" s="253" t="s">
        <v>1</v>
      </c>
      <c r="N1272" s="254" t="s">
        <v>48</v>
      </c>
      <c r="O1272" s="92"/>
      <c r="P1272" s="255">
        <f>O1272*H1272</f>
        <v>0</v>
      </c>
      <c r="Q1272" s="255">
        <v>0.0002</v>
      </c>
      <c r="R1272" s="255">
        <f>Q1272*H1272</f>
        <v>0.00084</v>
      </c>
      <c r="S1272" s="255">
        <v>0</v>
      </c>
      <c r="T1272" s="256">
        <f>S1272*H1272</f>
        <v>0</v>
      </c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R1272" s="257" t="s">
        <v>359</v>
      </c>
      <c r="AT1272" s="257" t="s">
        <v>172</v>
      </c>
      <c r="AU1272" s="257" t="s">
        <v>95</v>
      </c>
      <c r="AY1272" s="18" t="s">
        <v>169</v>
      </c>
      <c r="BE1272" s="258">
        <f>IF(N1272="základní",J1272,0)</f>
        <v>0</v>
      </c>
      <c r="BF1272" s="258">
        <f>IF(N1272="snížená",J1272,0)</f>
        <v>0</v>
      </c>
      <c r="BG1272" s="258">
        <f>IF(N1272="zákl. přenesená",J1272,0)</f>
        <v>0</v>
      </c>
      <c r="BH1272" s="258">
        <f>IF(N1272="sníž. přenesená",J1272,0)</f>
        <v>0</v>
      </c>
      <c r="BI1272" s="258">
        <f>IF(N1272="nulová",J1272,0)</f>
        <v>0</v>
      </c>
      <c r="BJ1272" s="18" t="s">
        <v>95</v>
      </c>
      <c r="BK1272" s="258">
        <f>ROUND(I1272*H1272,2)</f>
        <v>0</v>
      </c>
      <c r="BL1272" s="18" t="s">
        <v>359</v>
      </c>
      <c r="BM1272" s="257" t="s">
        <v>1484</v>
      </c>
    </row>
    <row r="1273" spans="1:51" s="13" customFormat="1" ht="12">
      <c r="A1273" s="13"/>
      <c r="B1273" s="259"/>
      <c r="C1273" s="260"/>
      <c r="D1273" s="261" t="s">
        <v>179</v>
      </c>
      <c r="E1273" s="262" t="s">
        <v>1</v>
      </c>
      <c r="F1273" s="263" t="s">
        <v>180</v>
      </c>
      <c r="G1273" s="260"/>
      <c r="H1273" s="262" t="s">
        <v>1</v>
      </c>
      <c r="I1273" s="264"/>
      <c r="J1273" s="260"/>
      <c r="K1273" s="260"/>
      <c r="L1273" s="265"/>
      <c r="M1273" s="266"/>
      <c r="N1273" s="267"/>
      <c r="O1273" s="267"/>
      <c r="P1273" s="267"/>
      <c r="Q1273" s="267"/>
      <c r="R1273" s="267"/>
      <c r="S1273" s="267"/>
      <c r="T1273" s="268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69" t="s">
        <v>179</v>
      </c>
      <c r="AU1273" s="269" t="s">
        <v>95</v>
      </c>
      <c r="AV1273" s="13" t="s">
        <v>89</v>
      </c>
      <c r="AW1273" s="13" t="s">
        <v>35</v>
      </c>
      <c r="AX1273" s="13" t="s">
        <v>82</v>
      </c>
      <c r="AY1273" s="269" t="s">
        <v>169</v>
      </c>
    </row>
    <row r="1274" spans="1:51" s="13" customFormat="1" ht="12">
      <c r="A1274" s="13"/>
      <c r="B1274" s="259"/>
      <c r="C1274" s="260"/>
      <c r="D1274" s="261" t="s">
        <v>179</v>
      </c>
      <c r="E1274" s="262" t="s">
        <v>1</v>
      </c>
      <c r="F1274" s="263" t="s">
        <v>1478</v>
      </c>
      <c r="G1274" s="260"/>
      <c r="H1274" s="262" t="s">
        <v>1</v>
      </c>
      <c r="I1274" s="264"/>
      <c r="J1274" s="260"/>
      <c r="K1274" s="260"/>
      <c r="L1274" s="265"/>
      <c r="M1274" s="266"/>
      <c r="N1274" s="267"/>
      <c r="O1274" s="267"/>
      <c r="P1274" s="267"/>
      <c r="Q1274" s="267"/>
      <c r="R1274" s="267"/>
      <c r="S1274" s="267"/>
      <c r="T1274" s="268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69" t="s">
        <v>179</v>
      </c>
      <c r="AU1274" s="269" t="s">
        <v>95</v>
      </c>
      <c r="AV1274" s="13" t="s">
        <v>89</v>
      </c>
      <c r="AW1274" s="13" t="s">
        <v>35</v>
      </c>
      <c r="AX1274" s="13" t="s">
        <v>82</v>
      </c>
      <c r="AY1274" s="269" t="s">
        <v>169</v>
      </c>
    </row>
    <row r="1275" spans="1:51" s="13" customFormat="1" ht="12">
      <c r="A1275" s="13"/>
      <c r="B1275" s="259"/>
      <c r="C1275" s="260"/>
      <c r="D1275" s="261" t="s">
        <v>179</v>
      </c>
      <c r="E1275" s="262" t="s">
        <v>1</v>
      </c>
      <c r="F1275" s="263" t="s">
        <v>1485</v>
      </c>
      <c r="G1275" s="260"/>
      <c r="H1275" s="262" t="s">
        <v>1</v>
      </c>
      <c r="I1275" s="264"/>
      <c r="J1275" s="260"/>
      <c r="K1275" s="260"/>
      <c r="L1275" s="265"/>
      <c r="M1275" s="266"/>
      <c r="N1275" s="267"/>
      <c r="O1275" s="267"/>
      <c r="P1275" s="267"/>
      <c r="Q1275" s="267"/>
      <c r="R1275" s="267"/>
      <c r="S1275" s="267"/>
      <c r="T1275" s="268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69" t="s">
        <v>179</v>
      </c>
      <c r="AU1275" s="269" t="s">
        <v>95</v>
      </c>
      <c r="AV1275" s="13" t="s">
        <v>89</v>
      </c>
      <c r="AW1275" s="13" t="s">
        <v>35</v>
      </c>
      <c r="AX1275" s="13" t="s">
        <v>82</v>
      </c>
      <c r="AY1275" s="269" t="s">
        <v>169</v>
      </c>
    </row>
    <row r="1276" spans="1:51" s="14" customFormat="1" ht="12">
      <c r="A1276" s="14"/>
      <c r="B1276" s="270"/>
      <c r="C1276" s="271"/>
      <c r="D1276" s="261" t="s">
        <v>179</v>
      </c>
      <c r="E1276" s="272" t="s">
        <v>1</v>
      </c>
      <c r="F1276" s="273" t="s">
        <v>1486</v>
      </c>
      <c r="G1276" s="271"/>
      <c r="H1276" s="274">
        <v>4.2</v>
      </c>
      <c r="I1276" s="275"/>
      <c r="J1276" s="271"/>
      <c r="K1276" s="271"/>
      <c r="L1276" s="276"/>
      <c r="M1276" s="277"/>
      <c r="N1276" s="278"/>
      <c r="O1276" s="278"/>
      <c r="P1276" s="278"/>
      <c r="Q1276" s="278"/>
      <c r="R1276" s="278"/>
      <c r="S1276" s="278"/>
      <c r="T1276" s="279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80" t="s">
        <v>179</v>
      </c>
      <c r="AU1276" s="280" t="s">
        <v>95</v>
      </c>
      <c r="AV1276" s="14" t="s">
        <v>95</v>
      </c>
      <c r="AW1276" s="14" t="s">
        <v>35</v>
      </c>
      <c r="AX1276" s="14" t="s">
        <v>82</v>
      </c>
      <c r="AY1276" s="280" t="s">
        <v>169</v>
      </c>
    </row>
    <row r="1277" spans="1:51" s="15" customFormat="1" ht="12">
      <c r="A1277" s="15"/>
      <c r="B1277" s="281"/>
      <c r="C1277" s="282"/>
      <c r="D1277" s="261" t="s">
        <v>179</v>
      </c>
      <c r="E1277" s="283" t="s">
        <v>1</v>
      </c>
      <c r="F1277" s="284" t="s">
        <v>183</v>
      </c>
      <c r="G1277" s="282"/>
      <c r="H1277" s="285">
        <v>4.2</v>
      </c>
      <c r="I1277" s="286"/>
      <c r="J1277" s="282"/>
      <c r="K1277" s="282"/>
      <c r="L1277" s="287"/>
      <c r="M1277" s="288"/>
      <c r="N1277" s="289"/>
      <c r="O1277" s="289"/>
      <c r="P1277" s="289"/>
      <c r="Q1277" s="289"/>
      <c r="R1277" s="289"/>
      <c r="S1277" s="289"/>
      <c r="T1277" s="290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T1277" s="291" t="s">
        <v>179</v>
      </c>
      <c r="AU1277" s="291" t="s">
        <v>95</v>
      </c>
      <c r="AV1277" s="15" t="s">
        <v>177</v>
      </c>
      <c r="AW1277" s="15" t="s">
        <v>35</v>
      </c>
      <c r="AX1277" s="15" t="s">
        <v>89</v>
      </c>
      <c r="AY1277" s="291" t="s">
        <v>169</v>
      </c>
    </row>
    <row r="1278" spans="1:65" s="2" customFormat="1" ht="21.75" customHeight="1">
      <c r="A1278" s="39"/>
      <c r="B1278" s="40"/>
      <c r="C1278" s="246" t="s">
        <v>1487</v>
      </c>
      <c r="D1278" s="246" t="s">
        <v>172</v>
      </c>
      <c r="E1278" s="247" t="s">
        <v>1488</v>
      </c>
      <c r="F1278" s="248" t="s">
        <v>1489</v>
      </c>
      <c r="G1278" s="249" t="s">
        <v>337</v>
      </c>
      <c r="H1278" s="250">
        <v>160.204</v>
      </c>
      <c r="I1278" s="251"/>
      <c r="J1278" s="252">
        <f>ROUND(I1278*H1278,2)</f>
        <v>0</v>
      </c>
      <c r="K1278" s="248" t="s">
        <v>176</v>
      </c>
      <c r="L1278" s="45"/>
      <c r="M1278" s="253" t="s">
        <v>1</v>
      </c>
      <c r="N1278" s="254" t="s">
        <v>48</v>
      </c>
      <c r="O1278" s="92"/>
      <c r="P1278" s="255">
        <f>O1278*H1278</f>
        <v>0</v>
      </c>
      <c r="Q1278" s="255">
        <v>0.0003</v>
      </c>
      <c r="R1278" s="255">
        <f>Q1278*H1278</f>
        <v>0.0480612</v>
      </c>
      <c r="S1278" s="255">
        <v>0</v>
      </c>
      <c r="T1278" s="256">
        <f>S1278*H1278</f>
        <v>0</v>
      </c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R1278" s="257" t="s">
        <v>359</v>
      </c>
      <c r="AT1278" s="257" t="s">
        <v>172</v>
      </c>
      <c r="AU1278" s="257" t="s">
        <v>95</v>
      </c>
      <c r="AY1278" s="18" t="s">
        <v>169</v>
      </c>
      <c r="BE1278" s="258">
        <f>IF(N1278="základní",J1278,0)</f>
        <v>0</v>
      </c>
      <c r="BF1278" s="258">
        <f>IF(N1278="snížená",J1278,0)</f>
        <v>0</v>
      </c>
      <c r="BG1278" s="258">
        <f>IF(N1278="zákl. přenesená",J1278,0)</f>
        <v>0</v>
      </c>
      <c r="BH1278" s="258">
        <f>IF(N1278="sníž. přenesená",J1278,0)</f>
        <v>0</v>
      </c>
      <c r="BI1278" s="258">
        <f>IF(N1278="nulová",J1278,0)</f>
        <v>0</v>
      </c>
      <c r="BJ1278" s="18" t="s">
        <v>95</v>
      </c>
      <c r="BK1278" s="258">
        <f>ROUND(I1278*H1278,2)</f>
        <v>0</v>
      </c>
      <c r="BL1278" s="18" t="s">
        <v>359</v>
      </c>
      <c r="BM1278" s="257" t="s">
        <v>1490</v>
      </c>
    </row>
    <row r="1279" spans="1:51" s="13" customFormat="1" ht="12">
      <c r="A1279" s="13"/>
      <c r="B1279" s="259"/>
      <c r="C1279" s="260"/>
      <c r="D1279" s="261" t="s">
        <v>179</v>
      </c>
      <c r="E1279" s="262" t="s">
        <v>1</v>
      </c>
      <c r="F1279" s="263" t="s">
        <v>180</v>
      </c>
      <c r="G1279" s="260"/>
      <c r="H1279" s="262" t="s">
        <v>1</v>
      </c>
      <c r="I1279" s="264"/>
      <c r="J1279" s="260"/>
      <c r="K1279" s="260"/>
      <c r="L1279" s="265"/>
      <c r="M1279" s="266"/>
      <c r="N1279" s="267"/>
      <c r="O1279" s="267"/>
      <c r="P1279" s="267"/>
      <c r="Q1279" s="267"/>
      <c r="R1279" s="267"/>
      <c r="S1279" s="267"/>
      <c r="T1279" s="268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69" t="s">
        <v>179</v>
      </c>
      <c r="AU1279" s="269" t="s">
        <v>95</v>
      </c>
      <c r="AV1279" s="13" t="s">
        <v>89</v>
      </c>
      <c r="AW1279" s="13" t="s">
        <v>35</v>
      </c>
      <c r="AX1279" s="13" t="s">
        <v>82</v>
      </c>
      <c r="AY1279" s="269" t="s">
        <v>169</v>
      </c>
    </row>
    <row r="1280" spans="1:51" s="13" customFormat="1" ht="12">
      <c r="A1280" s="13"/>
      <c r="B1280" s="259"/>
      <c r="C1280" s="260"/>
      <c r="D1280" s="261" t="s">
        <v>179</v>
      </c>
      <c r="E1280" s="262" t="s">
        <v>1</v>
      </c>
      <c r="F1280" s="263" t="s">
        <v>1491</v>
      </c>
      <c r="G1280" s="260"/>
      <c r="H1280" s="262" t="s">
        <v>1</v>
      </c>
      <c r="I1280" s="264"/>
      <c r="J1280" s="260"/>
      <c r="K1280" s="260"/>
      <c r="L1280" s="265"/>
      <c r="M1280" s="266"/>
      <c r="N1280" s="267"/>
      <c r="O1280" s="267"/>
      <c r="P1280" s="267"/>
      <c r="Q1280" s="267"/>
      <c r="R1280" s="267"/>
      <c r="S1280" s="267"/>
      <c r="T1280" s="268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69" t="s">
        <v>179</v>
      </c>
      <c r="AU1280" s="269" t="s">
        <v>95</v>
      </c>
      <c r="AV1280" s="13" t="s">
        <v>89</v>
      </c>
      <c r="AW1280" s="13" t="s">
        <v>35</v>
      </c>
      <c r="AX1280" s="13" t="s">
        <v>82</v>
      </c>
      <c r="AY1280" s="269" t="s">
        <v>169</v>
      </c>
    </row>
    <row r="1281" spans="1:51" s="13" customFormat="1" ht="12">
      <c r="A1281" s="13"/>
      <c r="B1281" s="259"/>
      <c r="C1281" s="260"/>
      <c r="D1281" s="261" t="s">
        <v>179</v>
      </c>
      <c r="E1281" s="262" t="s">
        <v>1</v>
      </c>
      <c r="F1281" s="263" t="s">
        <v>753</v>
      </c>
      <c r="G1281" s="260"/>
      <c r="H1281" s="262" t="s">
        <v>1</v>
      </c>
      <c r="I1281" s="264"/>
      <c r="J1281" s="260"/>
      <c r="K1281" s="260"/>
      <c r="L1281" s="265"/>
      <c r="M1281" s="266"/>
      <c r="N1281" s="267"/>
      <c r="O1281" s="267"/>
      <c r="P1281" s="267"/>
      <c r="Q1281" s="267"/>
      <c r="R1281" s="267"/>
      <c r="S1281" s="267"/>
      <c r="T1281" s="268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69" t="s">
        <v>179</v>
      </c>
      <c r="AU1281" s="269" t="s">
        <v>95</v>
      </c>
      <c r="AV1281" s="13" t="s">
        <v>89</v>
      </c>
      <c r="AW1281" s="13" t="s">
        <v>35</v>
      </c>
      <c r="AX1281" s="13" t="s">
        <v>82</v>
      </c>
      <c r="AY1281" s="269" t="s">
        <v>169</v>
      </c>
    </row>
    <row r="1282" spans="1:51" s="13" customFormat="1" ht="12">
      <c r="A1282" s="13"/>
      <c r="B1282" s="259"/>
      <c r="C1282" s="260"/>
      <c r="D1282" s="261" t="s">
        <v>179</v>
      </c>
      <c r="E1282" s="262" t="s">
        <v>1</v>
      </c>
      <c r="F1282" s="263" t="s">
        <v>759</v>
      </c>
      <c r="G1282" s="260"/>
      <c r="H1282" s="262" t="s">
        <v>1</v>
      </c>
      <c r="I1282" s="264"/>
      <c r="J1282" s="260"/>
      <c r="K1282" s="260"/>
      <c r="L1282" s="265"/>
      <c r="M1282" s="266"/>
      <c r="N1282" s="267"/>
      <c r="O1282" s="267"/>
      <c r="P1282" s="267"/>
      <c r="Q1282" s="267"/>
      <c r="R1282" s="267"/>
      <c r="S1282" s="267"/>
      <c r="T1282" s="268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69" t="s">
        <v>179</v>
      </c>
      <c r="AU1282" s="269" t="s">
        <v>95</v>
      </c>
      <c r="AV1282" s="13" t="s">
        <v>89</v>
      </c>
      <c r="AW1282" s="13" t="s">
        <v>35</v>
      </c>
      <c r="AX1282" s="13" t="s">
        <v>82</v>
      </c>
      <c r="AY1282" s="269" t="s">
        <v>169</v>
      </c>
    </row>
    <row r="1283" spans="1:51" s="14" customFormat="1" ht="12">
      <c r="A1283" s="14"/>
      <c r="B1283" s="270"/>
      <c r="C1283" s="271"/>
      <c r="D1283" s="261" t="s">
        <v>179</v>
      </c>
      <c r="E1283" s="272" t="s">
        <v>1</v>
      </c>
      <c r="F1283" s="273" t="s">
        <v>1473</v>
      </c>
      <c r="G1283" s="271"/>
      <c r="H1283" s="274">
        <v>160.204</v>
      </c>
      <c r="I1283" s="275"/>
      <c r="J1283" s="271"/>
      <c r="K1283" s="271"/>
      <c r="L1283" s="276"/>
      <c r="M1283" s="277"/>
      <c r="N1283" s="278"/>
      <c r="O1283" s="278"/>
      <c r="P1283" s="278"/>
      <c r="Q1283" s="278"/>
      <c r="R1283" s="278"/>
      <c r="S1283" s="278"/>
      <c r="T1283" s="279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80" t="s">
        <v>179</v>
      </c>
      <c r="AU1283" s="280" t="s">
        <v>95</v>
      </c>
      <c r="AV1283" s="14" t="s">
        <v>95</v>
      </c>
      <c r="AW1283" s="14" t="s">
        <v>35</v>
      </c>
      <c r="AX1283" s="14" t="s">
        <v>82</v>
      </c>
      <c r="AY1283" s="280" t="s">
        <v>169</v>
      </c>
    </row>
    <row r="1284" spans="1:51" s="15" customFormat="1" ht="12">
      <c r="A1284" s="15"/>
      <c r="B1284" s="281"/>
      <c r="C1284" s="282"/>
      <c r="D1284" s="261" t="s">
        <v>179</v>
      </c>
      <c r="E1284" s="283" t="s">
        <v>1</v>
      </c>
      <c r="F1284" s="284" t="s">
        <v>183</v>
      </c>
      <c r="G1284" s="282"/>
      <c r="H1284" s="285">
        <v>160.204</v>
      </c>
      <c r="I1284" s="286"/>
      <c r="J1284" s="282"/>
      <c r="K1284" s="282"/>
      <c r="L1284" s="287"/>
      <c r="M1284" s="288"/>
      <c r="N1284" s="289"/>
      <c r="O1284" s="289"/>
      <c r="P1284" s="289"/>
      <c r="Q1284" s="289"/>
      <c r="R1284" s="289"/>
      <c r="S1284" s="289"/>
      <c r="T1284" s="290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T1284" s="291" t="s">
        <v>179</v>
      </c>
      <c r="AU1284" s="291" t="s">
        <v>95</v>
      </c>
      <c r="AV1284" s="15" t="s">
        <v>177</v>
      </c>
      <c r="AW1284" s="15" t="s">
        <v>35</v>
      </c>
      <c r="AX1284" s="15" t="s">
        <v>89</v>
      </c>
      <c r="AY1284" s="291" t="s">
        <v>169</v>
      </c>
    </row>
    <row r="1285" spans="1:65" s="2" customFormat="1" ht="33" customHeight="1">
      <c r="A1285" s="39"/>
      <c r="B1285" s="40"/>
      <c r="C1285" s="246" t="s">
        <v>1492</v>
      </c>
      <c r="D1285" s="246" t="s">
        <v>172</v>
      </c>
      <c r="E1285" s="247" t="s">
        <v>1493</v>
      </c>
      <c r="F1285" s="248" t="s">
        <v>1494</v>
      </c>
      <c r="G1285" s="249" t="s">
        <v>337</v>
      </c>
      <c r="H1285" s="250">
        <v>160.204</v>
      </c>
      <c r="I1285" s="251"/>
      <c r="J1285" s="252">
        <f>ROUND(I1285*H1285,2)</f>
        <v>0</v>
      </c>
      <c r="K1285" s="248" t="s">
        <v>176</v>
      </c>
      <c r="L1285" s="45"/>
      <c r="M1285" s="253" t="s">
        <v>1</v>
      </c>
      <c r="N1285" s="254" t="s">
        <v>48</v>
      </c>
      <c r="O1285" s="92"/>
      <c r="P1285" s="255">
        <f>O1285*H1285</f>
        <v>0</v>
      </c>
      <c r="Q1285" s="255">
        <v>0.0052</v>
      </c>
      <c r="R1285" s="255">
        <f>Q1285*H1285</f>
        <v>0.8330608</v>
      </c>
      <c r="S1285" s="255">
        <v>0</v>
      </c>
      <c r="T1285" s="256">
        <f>S1285*H1285</f>
        <v>0</v>
      </c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R1285" s="257" t="s">
        <v>359</v>
      </c>
      <c r="AT1285" s="257" t="s">
        <v>172</v>
      </c>
      <c r="AU1285" s="257" t="s">
        <v>95</v>
      </c>
      <c r="AY1285" s="18" t="s">
        <v>169</v>
      </c>
      <c r="BE1285" s="258">
        <f>IF(N1285="základní",J1285,0)</f>
        <v>0</v>
      </c>
      <c r="BF1285" s="258">
        <f>IF(N1285="snížená",J1285,0)</f>
        <v>0</v>
      </c>
      <c r="BG1285" s="258">
        <f>IF(N1285="zákl. přenesená",J1285,0)</f>
        <v>0</v>
      </c>
      <c r="BH1285" s="258">
        <f>IF(N1285="sníž. přenesená",J1285,0)</f>
        <v>0</v>
      </c>
      <c r="BI1285" s="258">
        <f>IF(N1285="nulová",J1285,0)</f>
        <v>0</v>
      </c>
      <c r="BJ1285" s="18" t="s">
        <v>95</v>
      </c>
      <c r="BK1285" s="258">
        <f>ROUND(I1285*H1285,2)</f>
        <v>0</v>
      </c>
      <c r="BL1285" s="18" t="s">
        <v>359</v>
      </c>
      <c r="BM1285" s="257" t="s">
        <v>1495</v>
      </c>
    </row>
    <row r="1286" spans="1:51" s="13" customFormat="1" ht="12">
      <c r="A1286" s="13"/>
      <c r="B1286" s="259"/>
      <c r="C1286" s="260"/>
      <c r="D1286" s="261" t="s">
        <v>179</v>
      </c>
      <c r="E1286" s="262" t="s">
        <v>1</v>
      </c>
      <c r="F1286" s="263" t="s">
        <v>180</v>
      </c>
      <c r="G1286" s="260"/>
      <c r="H1286" s="262" t="s">
        <v>1</v>
      </c>
      <c r="I1286" s="264"/>
      <c r="J1286" s="260"/>
      <c r="K1286" s="260"/>
      <c r="L1286" s="265"/>
      <c r="M1286" s="266"/>
      <c r="N1286" s="267"/>
      <c r="O1286" s="267"/>
      <c r="P1286" s="267"/>
      <c r="Q1286" s="267"/>
      <c r="R1286" s="267"/>
      <c r="S1286" s="267"/>
      <c r="T1286" s="268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69" t="s">
        <v>179</v>
      </c>
      <c r="AU1286" s="269" t="s">
        <v>95</v>
      </c>
      <c r="AV1286" s="13" t="s">
        <v>89</v>
      </c>
      <c r="AW1286" s="13" t="s">
        <v>35</v>
      </c>
      <c r="AX1286" s="13" t="s">
        <v>82</v>
      </c>
      <c r="AY1286" s="269" t="s">
        <v>169</v>
      </c>
    </row>
    <row r="1287" spans="1:51" s="13" customFormat="1" ht="12">
      <c r="A1287" s="13"/>
      <c r="B1287" s="259"/>
      <c r="C1287" s="260"/>
      <c r="D1287" s="261" t="s">
        <v>179</v>
      </c>
      <c r="E1287" s="262" t="s">
        <v>1</v>
      </c>
      <c r="F1287" s="263" t="s">
        <v>1496</v>
      </c>
      <c r="G1287" s="260"/>
      <c r="H1287" s="262" t="s">
        <v>1</v>
      </c>
      <c r="I1287" s="264"/>
      <c r="J1287" s="260"/>
      <c r="K1287" s="260"/>
      <c r="L1287" s="265"/>
      <c r="M1287" s="266"/>
      <c r="N1287" s="267"/>
      <c r="O1287" s="267"/>
      <c r="P1287" s="267"/>
      <c r="Q1287" s="267"/>
      <c r="R1287" s="267"/>
      <c r="S1287" s="267"/>
      <c r="T1287" s="268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69" t="s">
        <v>179</v>
      </c>
      <c r="AU1287" s="269" t="s">
        <v>95</v>
      </c>
      <c r="AV1287" s="13" t="s">
        <v>89</v>
      </c>
      <c r="AW1287" s="13" t="s">
        <v>35</v>
      </c>
      <c r="AX1287" s="13" t="s">
        <v>82</v>
      </c>
      <c r="AY1287" s="269" t="s">
        <v>169</v>
      </c>
    </row>
    <row r="1288" spans="1:51" s="13" customFormat="1" ht="12">
      <c r="A1288" s="13"/>
      <c r="B1288" s="259"/>
      <c r="C1288" s="260"/>
      <c r="D1288" s="261" t="s">
        <v>179</v>
      </c>
      <c r="E1288" s="262" t="s">
        <v>1</v>
      </c>
      <c r="F1288" s="263" t="s">
        <v>753</v>
      </c>
      <c r="G1288" s="260"/>
      <c r="H1288" s="262" t="s">
        <v>1</v>
      </c>
      <c r="I1288" s="264"/>
      <c r="J1288" s="260"/>
      <c r="K1288" s="260"/>
      <c r="L1288" s="265"/>
      <c r="M1288" s="266"/>
      <c r="N1288" s="267"/>
      <c r="O1288" s="267"/>
      <c r="P1288" s="267"/>
      <c r="Q1288" s="267"/>
      <c r="R1288" s="267"/>
      <c r="S1288" s="267"/>
      <c r="T1288" s="268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69" t="s">
        <v>179</v>
      </c>
      <c r="AU1288" s="269" t="s">
        <v>95</v>
      </c>
      <c r="AV1288" s="13" t="s">
        <v>89</v>
      </c>
      <c r="AW1288" s="13" t="s">
        <v>35</v>
      </c>
      <c r="AX1288" s="13" t="s">
        <v>82</v>
      </c>
      <c r="AY1288" s="269" t="s">
        <v>169</v>
      </c>
    </row>
    <row r="1289" spans="1:51" s="14" customFormat="1" ht="12">
      <c r="A1289" s="14"/>
      <c r="B1289" s="270"/>
      <c r="C1289" s="271"/>
      <c r="D1289" s="261" t="s">
        <v>179</v>
      </c>
      <c r="E1289" s="272" t="s">
        <v>1</v>
      </c>
      <c r="F1289" s="273" t="s">
        <v>1497</v>
      </c>
      <c r="G1289" s="271"/>
      <c r="H1289" s="274">
        <v>86.688</v>
      </c>
      <c r="I1289" s="275"/>
      <c r="J1289" s="271"/>
      <c r="K1289" s="271"/>
      <c r="L1289" s="276"/>
      <c r="M1289" s="277"/>
      <c r="N1289" s="278"/>
      <c r="O1289" s="278"/>
      <c r="P1289" s="278"/>
      <c r="Q1289" s="278"/>
      <c r="R1289" s="278"/>
      <c r="S1289" s="278"/>
      <c r="T1289" s="279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80" t="s">
        <v>179</v>
      </c>
      <c r="AU1289" s="280" t="s">
        <v>95</v>
      </c>
      <c r="AV1289" s="14" t="s">
        <v>95</v>
      </c>
      <c r="AW1289" s="14" t="s">
        <v>35</v>
      </c>
      <c r="AX1289" s="14" t="s">
        <v>82</v>
      </c>
      <c r="AY1289" s="280" t="s">
        <v>169</v>
      </c>
    </row>
    <row r="1290" spans="1:51" s="14" customFormat="1" ht="12">
      <c r="A1290" s="14"/>
      <c r="B1290" s="270"/>
      <c r="C1290" s="271"/>
      <c r="D1290" s="261" t="s">
        <v>179</v>
      </c>
      <c r="E1290" s="272" t="s">
        <v>1</v>
      </c>
      <c r="F1290" s="273" t="s">
        <v>1498</v>
      </c>
      <c r="G1290" s="271"/>
      <c r="H1290" s="274">
        <v>-11.514</v>
      </c>
      <c r="I1290" s="275"/>
      <c r="J1290" s="271"/>
      <c r="K1290" s="271"/>
      <c r="L1290" s="276"/>
      <c r="M1290" s="277"/>
      <c r="N1290" s="278"/>
      <c r="O1290" s="278"/>
      <c r="P1290" s="278"/>
      <c r="Q1290" s="278"/>
      <c r="R1290" s="278"/>
      <c r="S1290" s="278"/>
      <c r="T1290" s="279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80" t="s">
        <v>179</v>
      </c>
      <c r="AU1290" s="280" t="s">
        <v>95</v>
      </c>
      <c r="AV1290" s="14" t="s">
        <v>95</v>
      </c>
      <c r="AW1290" s="14" t="s">
        <v>35</v>
      </c>
      <c r="AX1290" s="14" t="s">
        <v>82</v>
      </c>
      <c r="AY1290" s="280" t="s">
        <v>169</v>
      </c>
    </row>
    <row r="1291" spans="1:51" s="13" customFormat="1" ht="12">
      <c r="A1291" s="13"/>
      <c r="B1291" s="259"/>
      <c r="C1291" s="260"/>
      <c r="D1291" s="261" t="s">
        <v>179</v>
      </c>
      <c r="E1291" s="262" t="s">
        <v>1</v>
      </c>
      <c r="F1291" s="263" t="s">
        <v>759</v>
      </c>
      <c r="G1291" s="260"/>
      <c r="H1291" s="262" t="s">
        <v>1</v>
      </c>
      <c r="I1291" s="264"/>
      <c r="J1291" s="260"/>
      <c r="K1291" s="260"/>
      <c r="L1291" s="265"/>
      <c r="M1291" s="266"/>
      <c r="N1291" s="267"/>
      <c r="O1291" s="267"/>
      <c r="P1291" s="267"/>
      <c r="Q1291" s="267"/>
      <c r="R1291" s="267"/>
      <c r="S1291" s="267"/>
      <c r="T1291" s="268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69" t="s">
        <v>179</v>
      </c>
      <c r="AU1291" s="269" t="s">
        <v>95</v>
      </c>
      <c r="AV1291" s="13" t="s">
        <v>89</v>
      </c>
      <c r="AW1291" s="13" t="s">
        <v>35</v>
      </c>
      <c r="AX1291" s="13" t="s">
        <v>82</v>
      </c>
      <c r="AY1291" s="269" t="s">
        <v>169</v>
      </c>
    </row>
    <row r="1292" spans="1:51" s="14" customFormat="1" ht="12">
      <c r="A1292" s="14"/>
      <c r="B1292" s="270"/>
      <c r="C1292" s="271"/>
      <c r="D1292" s="261" t="s">
        <v>179</v>
      </c>
      <c r="E1292" s="272" t="s">
        <v>1</v>
      </c>
      <c r="F1292" s="273" t="s">
        <v>1499</v>
      </c>
      <c r="G1292" s="271"/>
      <c r="H1292" s="274">
        <v>68.755</v>
      </c>
      <c r="I1292" s="275"/>
      <c r="J1292" s="271"/>
      <c r="K1292" s="271"/>
      <c r="L1292" s="276"/>
      <c r="M1292" s="277"/>
      <c r="N1292" s="278"/>
      <c r="O1292" s="278"/>
      <c r="P1292" s="278"/>
      <c r="Q1292" s="278"/>
      <c r="R1292" s="278"/>
      <c r="S1292" s="278"/>
      <c r="T1292" s="279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80" t="s">
        <v>179</v>
      </c>
      <c r="AU1292" s="280" t="s">
        <v>95</v>
      </c>
      <c r="AV1292" s="14" t="s">
        <v>95</v>
      </c>
      <c r="AW1292" s="14" t="s">
        <v>35</v>
      </c>
      <c r="AX1292" s="14" t="s">
        <v>82</v>
      </c>
      <c r="AY1292" s="280" t="s">
        <v>169</v>
      </c>
    </row>
    <row r="1293" spans="1:51" s="14" customFormat="1" ht="12">
      <c r="A1293" s="14"/>
      <c r="B1293" s="270"/>
      <c r="C1293" s="271"/>
      <c r="D1293" s="261" t="s">
        <v>179</v>
      </c>
      <c r="E1293" s="272" t="s">
        <v>1</v>
      </c>
      <c r="F1293" s="273" t="s">
        <v>1500</v>
      </c>
      <c r="G1293" s="271"/>
      <c r="H1293" s="274">
        <v>24.355</v>
      </c>
      <c r="I1293" s="275"/>
      <c r="J1293" s="271"/>
      <c r="K1293" s="271"/>
      <c r="L1293" s="276"/>
      <c r="M1293" s="277"/>
      <c r="N1293" s="278"/>
      <c r="O1293" s="278"/>
      <c r="P1293" s="278"/>
      <c r="Q1293" s="278"/>
      <c r="R1293" s="278"/>
      <c r="S1293" s="278"/>
      <c r="T1293" s="279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80" t="s">
        <v>179</v>
      </c>
      <c r="AU1293" s="280" t="s">
        <v>95</v>
      </c>
      <c r="AV1293" s="14" t="s">
        <v>95</v>
      </c>
      <c r="AW1293" s="14" t="s">
        <v>35</v>
      </c>
      <c r="AX1293" s="14" t="s">
        <v>82</v>
      </c>
      <c r="AY1293" s="280" t="s">
        <v>169</v>
      </c>
    </row>
    <row r="1294" spans="1:51" s="14" customFormat="1" ht="12">
      <c r="A1294" s="14"/>
      <c r="B1294" s="270"/>
      <c r="C1294" s="271"/>
      <c r="D1294" s="261" t="s">
        <v>179</v>
      </c>
      <c r="E1294" s="272" t="s">
        <v>1</v>
      </c>
      <c r="F1294" s="273" t="s">
        <v>1501</v>
      </c>
      <c r="G1294" s="271"/>
      <c r="H1294" s="274">
        <v>-8.08</v>
      </c>
      <c r="I1294" s="275"/>
      <c r="J1294" s="271"/>
      <c r="K1294" s="271"/>
      <c r="L1294" s="276"/>
      <c r="M1294" s="277"/>
      <c r="N1294" s="278"/>
      <c r="O1294" s="278"/>
      <c r="P1294" s="278"/>
      <c r="Q1294" s="278"/>
      <c r="R1294" s="278"/>
      <c r="S1294" s="278"/>
      <c r="T1294" s="279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80" t="s">
        <v>179</v>
      </c>
      <c r="AU1294" s="280" t="s">
        <v>95</v>
      </c>
      <c r="AV1294" s="14" t="s">
        <v>95</v>
      </c>
      <c r="AW1294" s="14" t="s">
        <v>35</v>
      </c>
      <c r="AX1294" s="14" t="s">
        <v>82</v>
      </c>
      <c r="AY1294" s="280" t="s">
        <v>169</v>
      </c>
    </row>
    <row r="1295" spans="1:51" s="15" customFormat="1" ht="12">
      <c r="A1295" s="15"/>
      <c r="B1295" s="281"/>
      <c r="C1295" s="282"/>
      <c r="D1295" s="261" t="s">
        <v>179</v>
      </c>
      <c r="E1295" s="283" t="s">
        <v>215</v>
      </c>
      <c r="F1295" s="284" t="s">
        <v>183</v>
      </c>
      <c r="G1295" s="282"/>
      <c r="H1295" s="285">
        <v>160.204</v>
      </c>
      <c r="I1295" s="286"/>
      <c r="J1295" s="282"/>
      <c r="K1295" s="282"/>
      <c r="L1295" s="287"/>
      <c r="M1295" s="288"/>
      <c r="N1295" s="289"/>
      <c r="O1295" s="289"/>
      <c r="P1295" s="289"/>
      <c r="Q1295" s="289"/>
      <c r="R1295" s="289"/>
      <c r="S1295" s="289"/>
      <c r="T1295" s="290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T1295" s="291" t="s">
        <v>179</v>
      </c>
      <c r="AU1295" s="291" t="s">
        <v>95</v>
      </c>
      <c r="AV1295" s="15" t="s">
        <v>177</v>
      </c>
      <c r="AW1295" s="15" t="s">
        <v>35</v>
      </c>
      <c r="AX1295" s="15" t="s">
        <v>89</v>
      </c>
      <c r="AY1295" s="291" t="s">
        <v>169</v>
      </c>
    </row>
    <row r="1296" spans="1:65" s="2" customFormat="1" ht="21.75" customHeight="1">
      <c r="A1296" s="39"/>
      <c r="B1296" s="40"/>
      <c r="C1296" s="307" t="s">
        <v>1502</v>
      </c>
      <c r="D1296" s="307" t="s">
        <v>659</v>
      </c>
      <c r="E1296" s="308" t="s">
        <v>1503</v>
      </c>
      <c r="F1296" s="309" t="s">
        <v>1504</v>
      </c>
      <c r="G1296" s="310" t="s">
        <v>337</v>
      </c>
      <c r="H1296" s="311">
        <v>176.224</v>
      </c>
      <c r="I1296" s="312"/>
      <c r="J1296" s="313">
        <f>ROUND(I1296*H1296,2)</f>
        <v>0</v>
      </c>
      <c r="K1296" s="309" t="s">
        <v>1</v>
      </c>
      <c r="L1296" s="314"/>
      <c r="M1296" s="315" t="s">
        <v>1</v>
      </c>
      <c r="N1296" s="316" t="s">
        <v>48</v>
      </c>
      <c r="O1296" s="92"/>
      <c r="P1296" s="255">
        <f>O1296*H1296</f>
        <v>0</v>
      </c>
      <c r="Q1296" s="255">
        <v>0.0138</v>
      </c>
      <c r="R1296" s="255">
        <f>Q1296*H1296</f>
        <v>2.4318912</v>
      </c>
      <c r="S1296" s="255">
        <v>0</v>
      </c>
      <c r="T1296" s="256">
        <f>S1296*H1296</f>
        <v>0</v>
      </c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R1296" s="257" t="s">
        <v>467</v>
      </c>
      <c r="AT1296" s="257" t="s">
        <v>659</v>
      </c>
      <c r="AU1296" s="257" t="s">
        <v>95</v>
      </c>
      <c r="AY1296" s="18" t="s">
        <v>169</v>
      </c>
      <c r="BE1296" s="258">
        <f>IF(N1296="základní",J1296,0)</f>
        <v>0</v>
      </c>
      <c r="BF1296" s="258">
        <f>IF(N1296="snížená",J1296,0)</f>
        <v>0</v>
      </c>
      <c r="BG1296" s="258">
        <f>IF(N1296="zákl. přenesená",J1296,0)</f>
        <v>0</v>
      </c>
      <c r="BH1296" s="258">
        <f>IF(N1296="sníž. přenesená",J1296,0)</f>
        <v>0</v>
      </c>
      <c r="BI1296" s="258">
        <f>IF(N1296="nulová",J1296,0)</f>
        <v>0</v>
      </c>
      <c r="BJ1296" s="18" t="s">
        <v>95</v>
      </c>
      <c r="BK1296" s="258">
        <f>ROUND(I1296*H1296,2)</f>
        <v>0</v>
      </c>
      <c r="BL1296" s="18" t="s">
        <v>359</v>
      </c>
      <c r="BM1296" s="257" t="s">
        <v>1505</v>
      </c>
    </row>
    <row r="1297" spans="1:51" s="14" customFormat="1" ht="12">
      <c r="A1297" s="14"/>
      <c r="B1297" s="270"/>
      <c r="C1297" s="271"/>
      <c r="D1297" s="261" t="s">
        <v>179</v>
      </c>
      <c r="E1297" s="271"/>
      <c r="F1297" s="273" t="s">
        <v>1506</v>
      </c>
      <c r="G1297" s="271"/>
      <c r="H1297" s="274">
        <v>176.224</v>
      </c>
      <c r="I1297" s="275"/>
      <c r="J1297" s="271"/>
      <c r="K1297" s="271"/>
      <c r="L1297" s="276"/>
      <c r="M1297" s="277"/>
      <c r="N1297" s="278"/>
      <c r="O1297" s="278"/>
      <c r="P1297" s="278"/>
      <c r="Q1297" s="278"/>
      <c r="R1297" s="278"/>
      <c r="S1297" s="278"/>
      <c r="T1297" s="279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80" t="s">
        <v>179</v>
      </c>
      <c r="AU1297" s="280" t="s">
        <v>95</v>
      </c>
      <c r="AV1297" s="14" t="s">
        <v>95</v>
      </c>
      <c r="AW1297" s="14" t="s">
        <v>4</v>
      </c>
      <c r="AX1297" s="14" t="s">
        <v>89</v>
      </c>
      <c r="AY1297" s="280" t="s">
        <v>169</v>
      </c>
    </row>
    <row r="1298" spans="1:65" s="2" customFormat="1" ht="21.75" customHeight="1">
      <c r="A1298" s="39"/>
      <c r="B1298" s="40"/>
      <c r="C1298" s="246" t="s">
        <v>1507</v>
      </c>
      <c r="D1298" s="246" t="s">
        <v>172</v>
      </c>
      <c r="E1298" s="247" t="s">
        <v>1508</v>
      </c>
      <c r="F1298" s="248" t="s">
        <v>1509</v>
      </c>
      <c r="G1298" s="249" t="s">
        <v>175</v>
      </c>
      <c r="H1298" s="250">
        <v>4.2</v>
      </c>
      <c r="I1298" s="251"/>
      <c r="J1298" s="252">
        <f>ROUND(I1298*H1298,2)</f>
        <v>0</v>
      </c>
      <c r="K1298" s="248" t="s">
        <v>176</v>
      </c>
      <c r="L1298" s="45"/>
      <c r="M1298" s="253" t="s">
        <v>1</v>
      </c>
      <c r="N1298" s="254" t="s">
        <v>48</v>
      </c>
      <c r="O1298" s="92"/>
      <c r="P1298" s="255">
        <f>O1298*H1298</f>
        <v>0</v>
      </c>
      <c r="Q1298" s="255">
        <v>0.00055</v>
      </c>
      <c r="R1298" s="255">
        <f>Q1298*H1298</f>
        <v>0.0023100000000000004</v>
      </c>
      <c r="S1298" s="255">
        <v>0</v>
      </c>
      <c r="T1298" s="256">
        <f>S1298*H1298</f>
        <v>0</v>
      </c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R1298" s="257" t="s">
        <v>359</v>
      </c>
      <c r="AT1298" s="257" t="s">
        <v>172</v>
      </c>
      <c r="AU1298" s="257" t="s">
        <v>95</v>
      </c>
      <c r="AY1298" s="18" t="s">
        <v>169</v>
      </c>
      <c r="BE1298" s="258">
        <f>IF(N1298="základní",J1298,0)</f>
        <v>0</v>
      </c>
      <c r="BF1298" s="258">
        <f>IF(N1298="snížená",J1298,0)</f>
        <v>0</v>
      </c>
      <c r="BG1298" s="258">
        <f>IF(N1298="zákl. přenesená",J1298,0)</f>
        <v>0</v>
      </c>
      <c r="BH1298" s="258">
        <f>IF(N1298="sníž. přenesená",J1298,0)</f>
        <v>0</v>
      </c>
      <c r="BI1298" s="258">
        <f>IF(N1298="nulová",J1298,0)</f>
        <v>0</v>
      </c>
      <c r="BJ1298" s="18" t="s">
        <v>95</v>
      </c>
      <c r="BK1298" s="258">
        <f>ROUND(I1298*H1298,2)</f>
        <v>0</v>
      </c>
      <c r="BL1298" s="18" t="s">
        <v>359</v>
      </c>
      <c r="BM1298" s="257" t="s">
        <v>1510</v>
      </c>
    </row>
    <row r="1299" spans="1:51" s="13" customFormat="1" ht="12">
      <c r="A1299" s="13"/>
      <c r="B1299" s="259"/>
      <c r="C1299" s="260"/>
      <c r="D1299" s="261" t="s">
        <v>179</v>
      </c>
      <c r="E1299" s="262" t="s">
        <v>1</v>
      </c>
      <c r="F1299" s="263" t="s">
        <v>180</v>
      </c>
      <c r="G1299" s="260"/>
      <c r="H1299" s="262" t="s">
        <v>1</v>
      </c>
      <c r="I1299" s="264"/>
      <c r="J1299" s="260"/>
      <c r="K1299" s="260"/>
      <c r="L1299" s="265"/>
      <c r="M1299" s="266"/>
      <c r="N1299" s="267"/>
      <c r="O1299" s="267"/>
      <c r="P1299" s="267"/>
      <c r="Q1299" s="267"/>
      <c r="R1299" s="267"/>
      <c r="S1299" s="267"/>
      <c r="T1299" s="268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69" t="s">
        <v>179</v>
      </c>
      <c r="AU1299" s="269" t="s">
        <v>95</v>
      </c>
      <c r="AV1299" s="13" t="s">
        <v>89</v>
      </c>
      <c r="AW1299" s="13" t="s">
        <v>35</v>
      </c>
      <c r="AX1299" s="13" t="s">
        <v>82</v>
      </c>
      <c r="AY1299" s="269" t="s">
        <v>169</v>
      </c>
    </row>
    <row r="1300" spans="1:51" s="13" customFormat="1" ht="12">
      <c r="A1300" s="13"/>
      <c r="B1300" s="259"/>
      <c r="C1300" s="260"/>
      <c r="D1300" s="261" t="s">
        <v>179</v>
      </c>
      <c r="E1300" s="262" t="s">
        <v>1</v>
      </c>
      <c r="F1300" s="263" t="s">
        <v>1511</v>
      </c>
      <c r="G1300" s="260"/>
      <c r="H1300" s="262" t="s">
        <v>1</v>
      </c>
      <c r="I1300" s="264"/>
      <c r="J1300" s="260"/>
      <c r="K1300" s="260"/>
      <c r="L1300" s="265"/>
      <c r="M1300" s="266"/>
      <c r="N1300" s="267"/>
      <c r="O1300" s="267"/>
      <c r="P1300" s="267"/>
      <c r="Q1300" s="267"/>
      <c r="R1300" s="267"/>
      <c r="S1300" s="267"/>
      <c r="T1300" s="268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69" t="s">
        <v>179</v>
      </c>
      <c r="AU1300" s="269" t="s">
        <v>95</v>
      </c>
      <c r="AV1300" s="13" t="s">
        <v>89</v>
      </c>
      <c r="AW1300" s="13" t="s">
        <v>35</v>
      </c>
      <c r="AX1300" s="13" t="s">
        <v>82</v>
      </c>
      <c r="AY1300" s="269" t="s">
        <v>169</v>
      </c>
    </row>
    <row r="1301" spans="1:51" s="13" customFormat="1" ht="12">
      <c r="A1301" s="13"/>
      <c r="B1301" s="259"/>
      <c r="C1301" s="260"/>
      <c r="D1301" s="261" t="s">
        <v>179</v>
      </c>
      <c r="E1301" s="262" t="s">
        <v>1</v>
      </c>
      <c r="F1301" s="263" t="s">
        <v>1485</v>
      </c>
      <c r="G1301" s="260"/>
      <c r="H1301" s="262" t="s">
        <v>1</v>
      </c>
      <c r="I1301" s="264"/>
      <c r="J1301" s="260"/>
      <c r="K1301" s="260"/>
      <c r="L1301" s="265"/>
      <c r="M1301" s="266"/>
      <c r="N1301" s="267"/>
      <c r="O1301" s="267"/>
      <c r="P1301" s="267"/>
      <c r="Q1301" s="267"/>
      <c r="R1301" s="267"/>
      <c r="S1301" s="267"/>
      <c r="T1301" s="268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69" t="s">
        <v>179</v>
      </c>
      <c r="AU1301" s="269" t="s">
        <v>95</v>
      </c>
      <c r="AV1301" s="13" t="s">
        <v>89</v>
      </c>
      <c r="AW1301" s="13" t="s">
        <v>35</v>
      </c>
      <c r="AX1301" s="13" t="s">
        <v>82</v>
      </c>
      <c r="AY1301" s="269" t="s">
        <v>169</v>
      </c>
    </row>
    <row r="1302" spans="1:51" s="14" customFormat="1" ht="12">
      <c r="A1302" s="14"/>
      <c r="B1302" s="270"/>
      <c r="C1302" s="271"/>
      <c r="D1302" s="261" t="s">
        <v>179</v>
      </c>
      <c r="E1302" s="272" t="s">
        <v>1</v>
      </c>
      <c r="F1302" s="273" t="s">
        <v>1486</v>
      </c>
      <c r="G1302" s="271"/>
      <c r="H1302" s="274">
        <v>4.2</v>
      </c>
      <c r="I1302" s="275"/>
      <c r="J1302" s="271"/>
      <c r="K1302" s="271"/>
      <c r="L1302" s="276"/>
      <c r="M1302" s="277"/>
      <c r="N1302" s="278"/>
      <c r="O1302" s="278"/>
      <c r="P1302" s="278"/>
      <c r="Q1302" s="278"/>
      <c r="R1302" s="278"/>
      <c r="S1302" s="278"/>
      <c r="T1302" s="279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80" t="s">
        <v>179</v>
      </c>
      <c r="AU1302" s="280" t="s">
        <v>95</v>
      </c>
      <c r="AV1302" s="14" t="s">
        <v>95</v>
      </c>
      <c r="AW1302" s="14" t="s">
        <v>35</v>
      </c>
      <c r="AX1302" s="14" t="s">
        <v>82</v>
      </c>
      <c r="AY1302" s="280" t="s">
        <v>169</v>
      </c>
    </row>
    <row r="1303" spans="1:51" s="15" customFormat="1" ht="12">
      <c r="A1303" s="15"/>
      <c r="B1303" s="281"/>
      <c r="C1303" s="282"/>
      <c r="D1303" s="261" t="s">
        <v>179</v>
      </c>
      <c r="E1303" s="283" t="s">
        <v>1</v>
      </c>
      <c r="F1303" s="284" t="s">
        <v>183</v>
      </c>
      <c r="G1303" s="282"/>
      <c r="H1303" s="285">
        <v>4.2</v>
      </c>
      <c r="I1303" s="286"/>
      <c r="J1303" s="282"/>
      <c r="K1303" s="282"/>
      <c r="L1303" s="287"/>
      <c r="M1303" s="288"/>
      <c r="N1303" s="289"/>
      <c r="O1303" s="289"/>
      <c r="P1303" s="289"/>
      <c r="Q1303" s="289"/>
      <c r="R1303" s="289"/>
      <c r="S1303" s="289"/>
      <c r="T1303" s="290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T1303" s="291" t="s">
        <v>179</v>
      </c>
      <c r="AU1303" s="291" t="s">
        <v>95</v>
      </c>
      <c r="AV1303" s="15" t="s">
        <v>177</v>
      </c>
      <c r="AW1303" s="15" t="s">
        <v>35</v>
      </c>
      <c r="AX1303" s="15" t="s">
        <v>89</v>
      </c>
      <c r="AY1303" s="291" t="s">
        <v>169</v>
      </c>
    </row>
    <row r="1304" spans="1:65" s="2" customFormat="1" ht="21.75" customHeight="1">
      <c r="A1304" s="39"/>
      <c r="B1304" s="40"/>
      <c r="C1304" s="246" t="s">
        <v>1512</v>
      </c>
      <c r="D1304" s="246" t="s">
        <v>172</v>
      </c>
      <c r="E1304" s="247" t="s">
        <v>1513</v>
      </c>
      <c r="F1304" s="248" t="s">
        <v>1514</v>
      </c>
      <c r="G1304" s="249" t="s">
        <v>175</v>
      </c>
      <c r="H1304" s="250">
        <v>100.8</v>
      </c>
      <c r="I1304" s="251"/>
      <c r="J1304" s="252">
        <f>ROUND(I1304*H1304,2)</f>
        <v>0</v>
      </c>
      <c r="K1304" s="248" t="s">
        <v>176</v>
      </c>
      <c r="L1304" s="45"/>
      <c r="M1304" s="253" t="s">
        <v>1</v>
      </c>
      <c r="N1304" s="254" t="s">
        <v>48</v>
      </c>
      <c r="O1304" s="92"/>
      <c r="P1304" s="255">
        <f>O1304*H1304</f>
        <v>0</v>
      </c>
      <c r="Q1304" s="255">
        <v>3E-05</v>
      </c>
      <c r="R1304" s="255">
        <f>Q1304*H1304</f>
        <v>0.0030239999999999998</v>
      </c>
      <c r="S1304" s="255">
        <v>0</v>
      </c>
      <c r="T1304" s="256">
        <f>S1304*H1304</f>
        <v>0</v>
      </c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R1304" s="257" t="s">
        <v>359</v>
      </c>
      <c r="AT1304" s="257" t="s">
        <v>172</v>
      </c>
      <c r="AU1304" s="257" t="s">
        <v>95</v>
      </c>
      <c r="AY1304" s="18" t="s">
        <v>169</v>
      </c>
      <c r="BE1304" s="258">
        <f>IF(N1304="základní",J1304,0)</f>
        <v>0</v>
      </c>
      <c r="BF1304" s="258">
        <f>IF(N1304="snížená",J1304,0)</f>
        <v>0</v>
      </c>
      <c r="BG1304" s="258">
        <f>IF(N1304="zákl. přenesená",J1304,0)</f>
        <v>0</v>
      </c>
      <c r="BH1304" s="258">
        <f>IF(N1304="sníž. přenesená",J1304,0)</f>
        <v>0</v>
      </c>
      <c r="BI1304" s="258">
        <f>IF(N1304="nulová",J1304,0)</f>
        <v>0</v>
      </c>
      <c r="BJ1304" s="18" t="s">
        <v>95</v>
      </c>
      <c r="BK1304" s="258">
        <f>ROUND(I1304*H1304,2)</f>
        <v>0</v>
      </c>
      <c r="BL1304" s="18" t="s">
        <v>359</v>
      </c>
      <c r="BM1304" s="257" t="s">
        <v>1515</v>
      </c>
    </row>
    <row r="1305" spans="1:51" s="13" customFormat="1" ht="12">
      <c r="A1305" s="13"/>
      <c r="B1305" s="259"/>
      <c r="C1305" s="260"/>
      <c r="D1305" s="261" t="s">
        <v>179</v>
      </c>
      <c r="E1305" s="262" t="s">
        <v>1</v>
      </c>
      <c r="F1305" s="263" t="s">
        <v>180</v>
      </c>
      <c r="G1305" s="260"/>
      <c r="H1305" s="262" t="s">
        <v>1</v>
      </c>
      <c r="I1305" s="264"/>
      <c r="J1305" s="260"/>
      <c r="K1305" s="260"/>
      <c r="L1305" s="265"/>
      <c r="M1305" s="266"/>
      <c r="N1305" s="267"/>
      <c r="O1305" s="267"/>
      <c r="P1305" s="267"/>
      <c r="Q1305" s="267"/>
      <c r="R1305" s="267"/>
      <c r="S1305" s="267"/>
      <c r="T1305" s="268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69" t="s">
        <v>179</v>
      </c>
      <c r="AU1305" s="269" t="s">
        <v>95</v>
      </c>
      <c r="AV1305" s="13" t="s">
        <v>89</v>
      </c>
      <c r="AW1305" s="13" t="s">
        <v>35</v>
      </c>
      <c r="AX1305" s="13" t="s">
        <v>82</v>
      </c>
      <c r="AY1305" s="269" t="s">
        <v>169</v>
      </c>
    </row>
    <row r="1306" spans="1:51" s="13" customFormat="1" ht="12">
      <c r="A1306" s="13"/>
      <c r="B1306" s="259"/>
      <c r="C1306" s="260"/>
      <c r="D1306" s="261" t="s">
        <v>179</v>
      </c>
      <c r="E1306" s="262" t="s">
        <v>1</v>
      </c>
      <c r="F1306" s="263" t="s">
        <v>1516</v>
      </c>
      <c r="G1306" s="260"/>
      <c r="H1306" s="262" t="s">
        <v>1</v>
      </c>
      <c r="I1306" s="264"/>
      <c r="J1306" s="260"/>
      <c r="K1306" s="260"/>
      <c r="L1306" s="265"/>
      <c r="M1306" s="266"/>
      <c r="N1306" s="267"/>
      <c r="O1306" s="267"/>
      <c r="P1306" s="267"/>
      <c r="Q1306" s="267"/>
      <c r="R1306" s="267"/>
      <c r="S1306" s="267"/>
      <c r="T1306" s="268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69" t="s">
        <v>179</v>
      </c>
      <c r="AU1306" s="269" t="s">
        <v>95</v>
      </c>
      <c r="AV1306" s="13" t="s">
        <v>89</v>
      </c>
      <c r="AW1306" s="13" t="s">
        <v>35</v>
      </c>
      <c r="AX1306" s="13" t="s">
        <v>82</v>
      </c>
      <c r="AY1306" s="269" t="s">
        <v>169</v>
      </c>
    </row>
    <row r="1307" spans="1:51" s="13" customFormat="1" ht="12">
      <c r="A1307" s="13"/>
      <c r="B1307" s="259"/>
      <c r="C1307" s="260"/>
      <c r="D1307" s="261" t="s">
        <v>179</v>
      </c>
      <c r="E1307" s="262" t="s">
        <v>1</v>
      </c>
      <c r="F1307" s="263" t="s">
        <v>753</v>
      </c>
      <c r="G1307" s="260"/>
      <c r="H1307" s="262" t="s">
        <v>1</v>
      </c>
      <c r="I1307" s="264"/>
      <c r="J1307" s="260"/>
      <c r="K1307" s="260"/>
      <c r="L1307" s="265"/>
      <c r="M1307" s="266"/>
      <c r="N1307" s="267"/>
      <c r="O1307" s="267"/>
      <c r="P1307" s="267"/>
      <c r="Q1307" s="267"/>
      <c r="R1307" s="267"/>
      <c r="S1307" s="267"/>
      <c r="T1307" s="268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69" t="s">
        <v>179</v>
      </c>
      <c r="AU1307" s="269" t="s">
        <v>95</v>
      </c>
      <c r="AV1307" s="13" t="s">
        <v>89</v>
      </c>
      <c r="AW1307" s="13" t="s">
        <v>35</v>
      </c>
      <c r="AX1307" s="13" t="s">
        <v>82</v>
      </c>
      <c r="AY1307" s="269" t="s">
        <v>169</v>
      </c>
    </row>
    <row r="1308" spans="1:51" s="14" customFormat="1" ht="12">
      <c r="A1308" s="14"/>
      <c r="B1308" s="270"/>
      <c r="C1308" s="271"/>
      <c r="D1308" s="261" t="s">
        <v>179</v>
      </c>
      <c r="E1308" s="272" t="s">
        <v>1</v>
      </c>
      <c r="F1308" s="273" t="s">
        <v>1479</v>
      </c>
      <c r="G1308" s="271"/>
      <c r="H1308" s="274">
        <v>58.8</v>
      </c>
      <c r="I1308" s="275"/>
      <c r="J1308" s="271"/>
      <c r="K1308" s="271"/>
      <c r="L1308" s="276"/>
      <c r="M1308" s="277"/>
      <c r="N1308" s="278"/>
      <c r="O1308" s="278"/>
      <c r="P1308" s="278"/>
      <c r="Q1308" s="278"/>
      <c r="R1308" s="278"/>
      <c r="S1308" s="278"/>
      <c r="T1308" s="279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80" t="s">
        <v>179</v>
      </c>
      <c r="AU1308" s="280" t="s">
        <v>95</v>
      </c>
      <c r="AV1308" s="14" t="s">
        <v>95</v>
      </c>
      <c r="AW1308" s="14" t="s">
        <v>35</v>
      </c>
      <c r="AX1308" s="14" t="s">
        <v>82</v>
      </c>
      <c r="AY1308" s="280" t="s">
        <v>169</v>
      </c>
    </row>
    <row r="1309" spans="1:51" s="13" customFormat="1" ht="12">
      <c r="A1309" s="13"/>
      <c r="B1309" s="259"/>
      <c r="C1309" s="260"/>
      <c r="D1309" s="261" t="s">
        <v>179</v>
      </c>
      <c r="E1309" s="262" t="s">
        <v>1</v>
      </c>
      <c r="F1309" s="263" t="s">
        <v>759</v>
      </c>
      <c r="G1309" s="260"/>
      <c r="H1309" s="262" t="s">
        <v>1</v>
      </c>
      <c r="I1309" s="264"/>
      <c r="J1309" s="260"/>
      <c r="K1309" s="260"/>
      <c r="L1309" s="265"/>
      <c r="M1309" s="266"/>
      <c r="N1309" s="267"/>
      <c r="O1309" s="267"/>
      <c r="P1309" s="267"/>
      <c r="Q1309" s="267"/>
      <c r="R1309" s="267"/>
      <c r="S1309" s="267"/>
      <c r="T1309" s="268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69" t="s">
        <v>179</v>
      </c>
      <c r="AU1309" s="269" t="s">
        <v>95</v>
      </c>
      <c r="AV1309" s="13" t="s">
        <v>89</v>
      </c>
      <c r="AW1309" s="13" t="s">
        <v>35</v>
      </c>
      <c r="AX1309" s="13" t="s">
        <v>82</v>
      </c>
      <c r="AY1309" s="269" t="s">
        <v>169</v>
      </c>
    </row>
    <row r="1310" spans="1:51" s="14" customFormat="1" ht="12">
      <c r="A1310" s="14"/>
      <c r="B1310" s="270"/>
      <c r="C1310" s="271"/>
      <c r="D1310" s="261" t="s">
        <v>179</v>
      </c>
      <c r="E1310" s="272" t="s">
        <v>1</v>
      </c>
      <c r="F1310" s="273" t="s">
        <v>1480</v>
      </c>
      <c r="G1310" s="271"/>
      <c r="H1310" s="274">
        <v>42</v>
      </c>
      <c r="I1310" s="275"/>
      <c r="J1310" s="271"/>
      <c r="K1310" s="271"/>
      <c r="L1310" s="276"/>
      <c r="M1310" s="277"/>
      <c r="N1310" s="278"/>
      <c r="O1310" s="278"/>
      <c r="P1310" s="278"/>
      <c r="Q1310" s="278"/>
      <c r="R1310" s="278"/>
      <c r="S1310" s="278"/>
      <c r="T1310" s="279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80" t="s">
        <v>179</v>
      </c>
      <c r="AU1310" s="280" t="s">
        <v>95</v>
      </c>
      <c r="AV1310" s="14" t="s">
        <v>95</v>
      </c>
      <c r="AW1310" s="14" t="s">
        <v>35</v>
      </c>
      <c r="AX1310" s="14" t="s">
        <v>82</v>
      </c>
      <c r="AY1310" s="280" t="s">
        <v>169</v>
      </c>
    </row>
    <row r="1311" spans="1:51" s="15" customFormat="1" ht="12">
      <c r="A1311" s="15"/>
      <c r="B1311" s="281"/>
      <c r="C1311" s="282"/>
      <c r="D1311" s="261" t="s">
        <v>179</v>
      </c>
      <c r="E1311" s="283" t="s">
        <v>1</v>
      </c>
      <c r="F1311" s="284" t="s">
        <v>183</v>
      </c>
      <c r="G1311" s="282"/>
      <c r="H1311" s="285">
        <v>100.8</v>
      </c>
      <c r="I1311" s="286"/>
      <c r="J1311" s="282"/>
      <c r="K1311" s="282"/>
      <c r="L1311" s="287"/>
      <c r="M1311" s="288"/>
      <c r="N1311" s="289"/>
      <c r="O1311" s="289"/>
      <c r="P1311" s="289"/>
      <c r="Q1311" s="289"/>
      <c r="R1311" s="289"/>
      <c r="S1311" s="289"/>
      <c r="T1311" s="290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91" t="s">
        <v>179</v>
      </c>
      <c r="AU1311" s="291" t="s">
        <v>95</v>
      </c>
      <c r="AV1311" s="15" t="s">
        <v>177</v>
      </c>
      <c r="AW1311" s="15" t="s">
        <v>35</v>
      </c>
      <c r="AX1311" s="15" t="s">
        <v>89</v>
      </c>
      <c r="AY1311" s="291" t="s">
        <v>169</v>
      </c>
    </row>
    <row r="1312" spans="1:65" s="2" customFormat="1" ht="21.75" customHeight="1">
      <c r="A1312" s="39"/>
      <c r="B1312" s="40"/>
      <c r="C1312" s="246" t="s">
        <v>1517</v>
      </c>
      <c r="D1312" s="246" t="s">
        <v>172</v>
      </c>
      <c r="E1312" s="247" t="s">
        <v>1518</v>
      </c>
      <c r="F1312" s="248" t="s">
        <v>1519</v>
      </c>
      <c r="G1312" s="249" t="s">
        <v>337</v>
      </c>
      <c r="H1312" s="250">
        <v>160.204</v>
      </c>
      <c r="I1312" s="251"/>
      <c r="J1312" s="252">
        <f>ROUND(I1312*H1312,2)</f>
        <v>0</v>
      </c>
      <c r="K1312" s="248" t="s">
        <v>176</v>
      </c>
      <c r="L1312" s="45"/>
      <c r="M1312" s="253" t="s">
        <v>1</v>
      </c>
      <c r="N1312" s="254" t="s">
        <v>48</v>
      </c>
      <c r="O1312" s="92"/>
      <c r="P1312" s="255">
        <f>O1312*H1312</f>
        <v>0</v>
      </c>
      <c r="Q1312" s="255">
        <v>5E-05</v>
      </c>
      <c r="R1312" s="255">
        <f>Q1312*H1312</f>
        <v>0.0080102</v>
      </c>
      <c r="S1312" s="255">
        <v>0</v>
      </c>
      <c r="T1312" s="256">
        <f>S1312*H1312</f>
        <v>0</v>
      </c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R1312" s="257" t="s">
        <v>359</v>
      </c>
      <c r="AT1312" s="257" t="s">
        <v>172</v>
      </c>
      <c r="AU1312" s="257" t="s">
        <v>95</v>
      </c>
      <c r="AY1312" s="18" t="s">
        <v>169</v>
      </c>
      <c r="BE1312" s="258">
        <f>IF(N1312="základní",J1312,0)</f>
        <v>0</v>
      </c>
      <c r="BF1312" s="258">
        <f>IF(N1312="snížená",J1312,0)</f>
        <v>0</v>
      </c>
      <c r="BG1312" s="258">
        <f>IF(N1312="zákl. přenesená",J1312,0)</f>
        <v>0</v>
      </c>
      <c r="BH1312" s="258">
        <f>IF(N1312="sníž. přenesená",J1312,0)</f>
        <v>0</v>
      </c>
      <c r="BI1312" s="258">
        <f>IF(N1312="nulová",J1312,0)</f>
        <v>0</v>
      </c>
      <c r="BJ1312" s="18" t="s">
        <v>95</v>
      </c>
      <c r="BK1312" s="258">
        <f>ROUND(I1312*H1312,2)</f>
        <v>0</v>
      </c>
      <c r="BL1312" s="18" t="s">
        <v>359</v>
      </c>
      <c r="BM1312" s="257" t="s">
        <v>1520</v>
      </c>
    </row>
    <row r="1313" spans="1:51" s="13" customFormat="1" ht="12">
      <c r="A1313" s="13"/>
      <c r="B1313" s="259"/>
      <c r="C1313" s="260"/>
      <c r="D1313" s="261" t="s">
        <v>179</v>
      </c>
      <c r="E1313" s="262" t="s">
        <v>1</v>
      </c>
      <c r="F1313" s="263" t="s">
        <v>180</v>
      </c>
      <c r="G1313" s="260"/>
      <c r="H1313" s="262" t="s">
        <v>1</v>
      </c>
      <c r="I1313" s="264"/>
      <c r="J1313" s="260"/>
      <c r="K1313" s="260"/>
      <c r="L1313" s="265"/>
      <c r="M1313" s="266"/>
      <c r="N1313" s="267"/>
      <c r="O1313" s="267"/>
      <c r="P1313" s="267"/>
      <c r="Q1313" s="267"/>
      <c r="R1313" s="267"/>
      <c r="S1313" s="267"/>
      <c r="T1313" s="268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69" t="s">
        <v>179</v>
      </c>
      <c r="AU1313" s="269" t="s">
        <v>95</v>
      </c>
      <c r="AV1313" s="13" t="s">
        <v>89</v>
      </c>
      <c r="AW1313" s="13" t="s">
        <v>35</v>
      </c>
      <c r="AX1313" s="13" t="s">
        <v>82</v>
      </c>
      <c r="AY1313" s="269" t="s">
        <v>169</v>
      </c>
    </row>
    <row r="1314" spans="1:51" s="13" customFormat="1" ht="12">
      <c r="A1314" s="13"/>
      <c r="B1314" s="259"/>
      <c r="C1314" s="260"/>
      <c r="D1314" s="261" t="s">
        <v>179</v>
      </c>
      <c r="E1314" s="262" t="s">
        <v>1</v>
      </c>
      <c r="F1314" s="263" t="s">
        <v>1521</v>
      </c>
      <c r="G1314" s="260"/>
      <c r="H1314" s="262" t="s">
        <v>1</v>
      </c>
      <c r="I1314" s="264"/>
      <c r="J1314" s="260"/>
      <c r="K1314" s="260"/>
      <c r="L1314" s="265"/>
      <c r="M1314" s="266"/>
      <c r="N1314" s="267"/>
      <c r="O1314" s="267"/>
      <c r="P1314" s="267"/>
      <c r="Q1314" s="267"/>
      <c r="R1314" s="267"/>
      <c r="S1314" s="267"/>
      <c r="T1314" s="268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69" t="s">
        <v>179</v>
      </c>
      <c r="AU1314" s="269" t="s">
        <v>95</v>
      </c>
      <c r="AV1314" s="13" t="s">
        <v>89</v>
      </c>
      <c r="AW1314" s="13" t="s">
        <v>35</v>
      </c>
      <c r="AX1314" s="13" t="s">
        <v>82</v>
      </c>
      <c r="AY1314" s="269" t="s">
        <v>169</v>
      </c>
    </row>
    <row r="1315" spans="1:51" s="13" customFormat="1" ht="12">
      <c r="A1315" s="13"/>
      <c r="B1315" s="259"/>
      <c r="C1315" s="260"/>
      <c r="D1315" s="261" t="s">
        <v>179</v>
      </c>
      <c r="E1315" s="262" t="s">
        <v>1</v>
      </c>
      <c r="F1315" s="263" t="s">
        <v>753</v>
      </c>
      <c r="G1315" s="260"/>
      <c r="H1315" s="262" t="s">
        <v>1</v>
      </c>
      <c r="I1315" s="264"/>
      <c r="J1315" s="260"/>
      <c r="K1315" s="260"/>
      <c r="L1315" s="265"/>
      <c r="M1315" s="266"/>
      <c r="N1315" s="267"/>
      <c r="O1315" s="267"/>
      <c r="P1315" s="267"/>
      <c r="Q1315" s="267"/>
      <c r="R1315" s="267"/>
      <c r="S1315" s="267"/>
      <c r="T1315" s="268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69" t="s">
        <v>179</v>
      </c>
      <c r="AU1315" s="269" t="s">
        <v>95</v>
      </c>
      <c r="AV1315" s="13" t="s">
        <v>89</v>
      </c>
      <c r="AW1315" s="13" t="s">
        <v>35</v>
      </c>
      <c r="AX1315" s="13" t="s">
        <v>82</v>
      </c>
      <c r="AY1315" s="269" t="s">
        <v>169</v>
      </c>
    </row>
    <row r="1316" spans="1:51" s="13" customFormat="1" ht="12">
      <c r="A1316" s="13"/>
      <c r="B1316" s="259"/>
      <c r="C1316" s="260"/>
      <c r="D1316" s="261" t="s">
        <v>179</v>
      </c>
      <c r="E1316" s="262" t="s">
        <v>1</v>
      </c>
      <c r="F1316" s="263" t="s">
        <v>759</v>
      </c>
      <c r="G1316" s="260"/>
      <c r="H1316" s="262" t="s">
        <v>1</v>
      </c>
      <c r="I1316" s="264"/>
      <c r="J1316" s="260"/>
      <c r="K1316" s="260"/>
      <c r="L1316" s="265"/>
      <c r="M1316" s="266"/>
      <c r="N1316" s="267"/>
      <c r="O1316" s="267"/>
      <c r="P1316" s="267"/>
      <c r="Q1316" s="267"/>
      <c r="R1316" s="267"/>
      <c r="S1316" s="267"/>
      <c r="T1316" s="268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69" t="s">
        <v>179</v>
      </c>
      <c r="AU1316" s="269" t="s">
        <v>95</v>
      </c>
      <c r="AV1316" s="13" t="s">
        <v>89</v>
      </c>
      <c r="AW1316" s="13" t="s">
        <v>35</v>
      </c>
      <c r="AX1316" s="13" t="s">
        <v>82</v>
      </c>
      <c r="AY1316" s="269" t="s">
        <v>169</v>
      </c>
    </row>
    <row r="1317" spans="1:51" s="14" customFormat="1" ht="12">
      <c r="A1317" s="14"/>
      <c r="B1317" s="270"/>
      <c r="C1317" s="271"/>
      <c r="D1317" s="261" t="s">
        <v>179</v>
      </c>
      <c r="E1317" s="272" t="s">
        <v>1</v>
      </c>
      <c r="F1317" s="273" t="s">
        <v>1473</v>
      </c>
      <c r="G1317" s="271"/>
      <c r="H1317" s="274">
        <v>160.204</v>
      </c>
      <c r="I1317" s="275"/>
      <c r="J1317" s="271"/>
      <c r="K1317" s="271"/>
      <c r="L1317" s="276"/>
      <c r="M1317" s="277"/>
      <c r="N1317" s="278"/>
      <c r="O1317" s="278"/>
      <c r="P1317" s="278"/>
      <c r="Q1317" s="278"/>
      <c r="R1317" s="278"/>
      <c r="S1317" s="278"/>
      <c r="T1317" s="279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80" t="s">
        <v>179</v>
      </c>
      <c r="AU1317" s="280" t="s">
        <v>95</v>
      </c>
      <c r="AV1317" s="14" t="s">
        <v>95</v>
      </c>
      <c r="AW1317" s="14" t="s">
        <v>35</v>
      </c>
      <c r="AX1317" s="14" t="s">
        <v>82</v>
      </c>
      <c r="AY1317" s="280" t="s">
        <v>169</v>
      </c>
    </row>
    <row r="1318" spans="1:51" s="15" customFormat="1" ht="12">
      <c r="A1318" s="15"/>
      <c r="B1318" s="281"/>
      <c r="C1318" s="282"/>
      <c r="D1318" s="261" t="s">
        <v>179</v>
      </c>
      <c r="E1318" s="283" t="s">
        <v>1</v>
      </c>
      <c r="F1318" s="284" t="s">
        <v>183</v>
      </c>
      <c r="G1318" s="282"/>
      <c r="H1318" s="285">
        <v>160.204</v>
      </c>
      <c r="I1318" s="286"/>
      <c r="J1318" s="282"/>
      <c r="K1318" s="282"/>
      <c r="L1318" s="287"/>
      <c r="M1318" s="288"/>
      <c r="N1318" s="289"/>
      <c r="O1318" s="289"/>
      <c r="P1318" s="289"/>
      <c r="Q1318" s="289"/>
      <c r="R1318" s="289"/>
      <c r="S1318" s="289"/>
      <c r="T1318" s="290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T1318" s="291" t="s">
        <v>179</v>
      </c>
      <c r="AU1318" s="291" t="s">
        <v>95</v>
      </c>
      <c r="AV1318" s="15" t="s">
        <v>177</v>
      </c>
      <c r="AW1318" s="15" t="s">
        <v>35</v>
      </c>
      <c r="AX1318" s="15" t="s">
        <v>89</v>
      </c>
      <c r="AY1318" s="291" t="s">
        <v>169</v>
      </c>
    </row>
    <row r="1319" spans="1:65" s="2" customFormat="1" ht="33" customHeight="1">
      <c r="A1319" s="39"/>
      <c r="B1319" s="40"/>
      <c r="C1319" s="246" t="s">
        <v>1522</v>
      </c>
      <c r="D1319" s="246" t="s">
        <v>172</v>
      </c>
      <c r="E1319" s="247" t="s">
        <v>1523</v>
      </c>
      <c r="F1319" s="248" t="s">
        <v>1524</v>
      </c>
      <c r="G1319" s="249" t="s">
        <v>199</v>
      </c>
      <c r="H1319" s="250">
        <v>4.071</v>
      </c>
      <c r="I1319" s="251"/>
      <c r="J1319" s="252">
        <f>ROUND(I1319*H1319,2)</f>
        <v>0</v>
      </c>
      <c r="K1319" s="248" t="s">
        <v>176</v>
      </c>
      <c r="L1319" s="45"/>
      <c r="M1319" s="253" t="s">
        <v>1</v>
      </c>
      <c r="N1319" s="254" t="s">
        <v>48</v>
      </c>
      <c r="O1319" s="92"/>
      <c r="P1319" s="255">
        <f>O1319*H1319</f>
        <v>0</v>
      </c>
      <c r="Q1319" s="255">
        <v>0</v>
      </c>
      <c r="R1319" s="255">
        <f>Q1319*H1319</f>
        <v>0</v>
      </c>
      <c r="S1319" s="255">
        <v>0</v>
      </c>
      <c r="T1319" s="256">
        <f>S1319*H1319</f>
        <v>0</v>
      </c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R1319" s="257" t="s">
        <v>359</v>
      </c>
      <c r="AT1319" s="257" t="s">
        <v>172</v>
      </c>
      <c r="AU1319" s="257" t="s">
        <v>95</v>
      </c>
      <c r="AY1319" s="18" t="s">
        <v>169</v>
      </c>
      <c r="BE1319" s="258">
        <f>IF(N1319="základní",J1319,0)</f>
        <v>0</v>
      </c>
      <c r="BF1319" s="258">
        <f>IF(N1319="snížená",J1319,0)</f>
        <v>0</v>
      </c>
      <c r="BG1319" s="258">
        <f>IF(N1319="zákl. přenesená",J1319,0)</f>
        <v>0</v>
      </c>
      <c r="BH1319" s="258">
        <f>IF(N1319="sníž. přenesená",J1319,0)</f>
        <v>0</v>
      </c>
      <c r="BI1319" s="258">
        <f>IF(N1319="nulová",J1319,0)</f>
        <v>0</v>
      </c>
      <c r="BJ1319" s="18" t="s">
        <v>95</v>
      </c>
      <c r="BK1319" s="258">
        <f>ROUND(I1319*H1319,2)</f>
        <v>0</v>
      </c>
      <c r="BL1319" s="18" t="s">
        <v>359</v>
      </c>
      <c r="BM1319" s="257" t="s">
        <v>1525</v>
      </c>
    </row>
    <row r="1320" spans="1:63" s="12" customFormat="1" ht="22.8" customHeight="1">
      <c r="A1320" s="12"/>
      <c r="B1320" s="231"/>
      <c r="C1320" s="232"/>
      <c r="D1320" s="233" t="s">
        <v>81</v>
      </c>
      <c r="E1320" s="244" t="s">
        <v>1526</v>
      </c>
      <c r="F1320" s="244" t="s">
        <v>1527</v>
      </c>
      <c r="G1320" s="232"/>
      <c r="H1320" s="232"/>
      <c r="I1320" s="235"/>
      <c r="J1320" s="245">
        <f>BK1320</f>
        <v>0</v>
      </c>
      <c r="K1320" s="232"/>
      <c r="L1320" s="236"/>
      <c r="M1320" s="237"/>
      <c r="N1320" s="238"/>
      <c r="O1320" s="238"/>
      <c r="P1320" s="239">
        <f>SUM(P1321:P1339)</f>
        <v>0</v>
      </c>
      <c r="Q1320" s="238"/>
      <c r="R1320" s="239">
        <f>SUM(R1321:R1339)</f>
        <v>0.7166859999999999</v>
      </c>
      <c r="S1320" s="238"/>
      <c r="T1320" s="240">
        <f>SUM(T1321:T1339)</f>
        <v>0</v>
      </c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R1320" s="241" t="s">
        <v>95</v>
      </c>
      <c r="AT1320" s="242" t="s">
        <v>81</v>
      </c>
      <c r="AU1320" s="242" t="s">
        <v>89</v>
      </c>
      <c r="AY1320" s="241" t="s">
        <v>169</v>
      </c>
      <c r="BK1320" s="243">
        <f>SUM(BK1321:BK1339)</f>
        <v>0</v>
      </c>
    </row>
    <row r="1321" spans="1:65" s="2" customFormat="1" ht="21.75" customHeight="1">
      <c r="A1321" s="39"/>
      <c r="B1321" s="40"/>
      <c r="C1321" s="246" t="s">
        <v>1528</v>
      </c>
      <c r="D1321" s="246" t="s">
        <v>172</v>
      </c>
      <c r="E1321" s="247" t="s">
        <v>1529</v>
      </c>
      <c r="F1321" s="248" t="s">
        <v>1530</v>
      </c>
      <c r="G1321" s="249" t="s">
        <v>337</v>
      </c>
      <c r="H1321" s="250">
        <v>358.343</v>
      </c>
      <c r="I1321" s="251"/>
      <c r="J1321" s="252">
        <f>ROUND(I1321*H1321,2)</f>
        <v>0</v>
      </c>
      <c r="K1321" s="248" t="s">
        <v>176</v>
      </c>
      <c r="L1321" s="45"/>
      <c r="M1321" s="253" t="s">
        <v>1</v>
      </c>
      <c r="N1321" s="254" t="s">
        <v>48</v>
      </c>
      <c r="O1321" s="92"/>
      <c r="P1321" s="255">
        <f>O1321*H1321</f>
        <v>0</v>
      </c>
      <c r="Q1321" s="255">
        <v>0.0015</v>
      </c>
      <c r="R1321" s="255">
        <f>Q1321*H1321</f>
        <v>0.5375145</v>
      </c>
      <c r="S1321" s="255">
        <v>0</v>
      </c>
      <c r="T1321" s="256">
        <f>S1321*H1321</f>
        <v>0</v>
      </c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R1321" s="257" t="s">
        <v>359</v>
      </c>
      <c r="AT1321" s="257" t="s">
        <v>172</v>
      </c>
      <c r="AU1321" s="257" t="s">
        <v>95</v>
      </c>
      <c r="AY1321" s="18" t="s">
        <v>169</v>
      </c>
      <c r="BE1321" s="258">
        <f>IF(N1321="základní",J1321,0)</f>
        <v>0</v>
      </c>
      <c r="BF1321" s="258">
        <f>IF(N1321="snížená",J1321,0)</f>
        <v>0</v>
      </c>
      <c r="BG1321" s="258">
        <f>IF(N1321="zákl. přenesená",J1321,0)</f>
        <v>0</v>
      </c>
      <c r="BH1321" s="258">
        <f>IF(N1321="sníž. přenesená",J1321,0)</f>
        <v>0</v>
      </c>
      <c r="BI1321" s="258">
        <f>IF(N1321="nulová",J1321,0)</f>
        <v>0</v>
      </c>
      <c r="BJ1321" s="18" t="s">
        <v>95</v>
      </c>
      <c r="BK1321" s="258">
        <f>ROUND(I1321*H1321,2)</f>
        <v>0</v>
      </c>
      <c r="BL1321" s="18" t="s">
        <v>359</v>
      </c>
      <c r="BM1321" s="257" t="s">
        <v>1531</v>
      </c>
    </row>
    <row r="1322" spans="1:51" s="13" customFormat="1" ht="12">
      <c r="A1322" s="13"/>
      <c r="B1322" s="259"/>
      <c r="C1322" s="260"/>
      <c r="D1322" s="261" t="s">
        <v>179</v>
      </c>
      <c r="E1322" s="262" t="s">
        <v>1</v>
      </c>
      <c r="F1322" s="263" t="s">
        <v>180</v>
      </c>
      <c r="G1322" s="260"/>
      <c r="H1322" s="262" t="s">
        <v>1</v>
      </c>
      <c r="I1322" s="264"/>
      <c r="J1322" s="260"/>
      <c r="K1322" s="260"/>
      <c r="L1322" s="265"/>
      <c r="M1322" s="266"/>
      <c r="N1322" s="267"/>
      <c r="O1322" s="267"/>
      <c r="P1322" s="267"/>
      <c r="Q1322" s="267"/>
      <c r="R1322" s="267"/>
      <c r="S1322" s="267"/>
      <c r="T1322" s="268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69" t="s">
        <v>179</v>
      </c>
      <c r="AU1322" s="269" t="s">
        <v>95</v>
      </c>
      <c r="AV1322" s="13" t="s">
        <v>89</v>
      </c>
      <c r="AW1322" s="13" t="s">
        <v>35</v>
      </c>
      <c r="AX1322" s="13" t="s">
        <v>82</v>
      </c>
      <c r="AY1322" s="269" t="s">
        <v>169</v>
      </c>
    </row>
    <row r="1323" spans="1:51" s="13" customFormat="1" ht="12">
      <c r="A1323" s="13"/>
      <c r="B1323" s="259"/>
      <c r="C1323" s="260"/>
      <c r="D1323" s="261" t="s">
        <v>179</v>
      </c>
      <c r="E1323" s="262" t="s">
        <v>1</v>
      </c>
      <c r="F1323" s="263" t="s">
        <v>707</v>
      </c>
      <c r="G1323" s="260"/>
      <c r="H1323" s="262" t="s">
        <v>1</v>
      </c>
      <c r="I1323" s="264"/>
      <c r="J1323" s="260"/>
      <c r="K1323" s="260"/>
      <c r="L1323" s="265"/>
      <c r="M1323" s="266"/>
      <c r="N1323" s="267"/>
      <c r="O1323" s="267"/>
      <c r="P1323" s="267"/>
      <c r="Q1323" s="267"/>
      <c r="R1323" s="267"/>
      <c r="S1323" s="267"/>
      <c r="T1323" s="268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69" t="s">
        <v>179</v>
      </c>
      <c r="AU1323" s="269" t="s">
        <v>95</v>
      </c>
      <c r="AV1323" s="13" t="s">
        <v>89</v>
      </c>
      <c r="AW1323" s="13" t="s">
        <v>35</v>
      </c>
      <c r="AX1323" s="13" t="s">
        <v>82</v>
      </c>
      <c r="AY1323" s="269" t="s">
        <v>169</v>
      </c>
    </row>
    <row r="1324" spans="1:51" s="14" customFormat="1" ht="12">
      <c r="A1324" s="14"/>
      <c r="B1324" s="270"/>
      <c r="C1324" s="271"/>
      <c r="D1324" s="261" t="s">
        <v>179</v>
      </c>
      <c r="E1324" s="272" t="s">
        <v>1</v>
      </c>
      <c r="F1324" s="273" t="s">
        <v>678</v>
      </c>
      <c r="G1324" s="271"/>
      <c r="H1324" s="274">
        <v>13.2</v>
      </c>
      <c r="I1324" s="275"/>
      <c r="J1324" s="271"/>
      <c r="K1324" s="271"/>
      <c r="L1324" s="276"/>
      <c r="M1324" s="277"/>
      <c r="N1324" s="278"/>
      <c r="O1324" s="278"/>
      <c r="P1324" s="278"/>
      <c r="Q1324" s="278"/>
      <c r="R1324" s="278"/>
      <c r="S1324" s="278"/>
      <c r="T1324" s="279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80" t="s">
        <v>179</v>
      </c>
      <c r="AU1324" s="280" t="s">
        <v>95</v>
      </c>
      <c r="AV1324" s="14" t="s">
        <v>95</v>
      </c>
      <c r="AW1324" s="14" t="s">
        <v>35</v>
      </c>
      <c r="AX1324" s="14" t="s">
        <v>82</v>
      </c>
      <c r="AY1324" s="280" t="s">
        <v>169</v>
      </c>
    </row>
    <row r="1325" spans="1:51" s="13" customFormat="1" ht="12">
      <c r="A1325" s="13"/>
      <c r="B1325" s="259"/>
      <c r="C1325" s="260"/>
      <c r="D1325" s="261" t="s">
        <v>179</v>
      </c>
      <c r="E1325" s="262" t="s">
        <v>1</v>
      </c>
      <c r="F1325" s="263" t="s">
        <v>636</v>
      </c>
      <c r="G1325" s="260"/>
      <c r="H1325" s="262" t="s">
        <v>1</v>
      </c>
      <c r="I1325" s="264"/>
      <c r="J1325" s="260"/>
      <c r="K1325" s="260"/>
      <c r="L1325" s="265"/>
      <c r="M1325" s="266"/>
      <c r="N1325" s="267"/>
      <c r="O1325" s="267"/>
      <c r="P1325" s="267"/>
      <c r="Q1325" s="267"/>
      <c r="R1325" s="267"/>
      <c r="S1325" s="267"/>
      <c r="T1325" s="268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69" t="s">
        <v>179</v>
      </c>
      <c r="AU1325" s="269" t="s">
        <v>95</v>
      </c>
      <c r="AV1325" s="13" t="s">
        <v>89</v>
      </c>
      <c r="AW1325" s="13" t="s">
        <v>35</v>
      </c>
      <c r="AX1325" s="13" t="s">
        <v>82</v>
      </c>
      <c r="AY1325" s="269" t="s">
        <v>169</v>
      </c>
    </row>
    <row r="1326" spans="1:51" s="14" customFormat="1" ht="12">
      <c r="A1326" s="14"/>
      <c r="B1326" s="270"/>
      <c r="C1326" s="271"/>
      <c r="D1326" s="261" t="s">
        <v>179</v>
      </c>
      <c r="E1326" s="272" t="s">
        <v>1</v>
      </c>
      <c r="F1326" s="273" t="s">
        <v>712</v>
      </c>
      <c r="G1326" s="271"/>
      <c r="H1326" s="274">
        <v>365.65</v>
      </c>
      <c r="I1326" s="275"/>
      <c r="J1326" s="271"/>
      <c r="K1326" s="271"/>
      <c r="L1326" s="276"/>
      <c r="M1326" s="277"/>
      <c r="N1326" s="278"/>
      <c r="O1326" s="278"/>
      <c r="P1326" s="278"/>
      <c r="Q1326" s="278"/>
      <c r="R1326" s="278"/>
      <c r="S1326" s="278"/>
      <c r="T1326" s="279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80" t="s">
        <v>179</v>
      </c>
      <c r="AU1326" s="280" t="s">
        <v>95</v>
      </c>
      <c r="AV1326" s="14" t="s">
        <v>95</v>
      </c>
      <c r="AW1326" s="14" t="s">
        <v>35</v>
      </c>
      <c r="AX1326" s="14" t="s">
        <v>82</v>
      </c>
      <c r="AY1326" s="280" t="s">
        <v>169</v>
      </c>
    </row>
    <row r="1327" spans="1:51" s="14" customFormat="1" ht="12">
      <c r="A1327" s="14"/>
      <c r="B1327" s="270"/>
      <c r="C1327" s="271"/>
      <c r="D1327" s="261" t="s">
        <v>179</v>
      </c>
      <c r="E1327" s="272" t="s">
        <v>1</v>
      </c>
      <c r="F1327" s="273" t="s">
        <v>713</v>
      </c>
      <c r="G1327" s="271"/>
      <c r="H1327" s="274">
        <v>-54.327</v>
      </c>
      <c r="I1327" s="275"/>
      <c r="J1327" s="271"/>
      <c r="K1327" s="271"/>
      <c r="L1327" s="276"/>
      <c r="M1327" s="277"/>
      <c r="N1327" s="278"/>
      <c r="O1327" s="278"/>
      <c r="P1327" s="278"/>
      <c r="Q1327" s="278"/>
      <c r="R1327" s="278"/>
      <c r="S1327" s="278"/>
      <c r="T1327" s="279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80" t="s">
        <v>179</v>
      </c>
      <c r="AU1327" s="280" t="s">
        <v>95</v>
      </c>
      <c r="AV1327" s="14" t="s">
        <v>95</v>
      </c>
      <c r="AW1327" s="14" t="s">
        <v>35</v>
      </c>
      <c r="AX1327" s="14" t="s">
        <v>82</v>
      </c>
      <c r="AY1327" s="280" t="s">
        <v>169</v>
      </c>
    </row>
    <row r="1328" spans="1:51" s="14" customFormat="1" ht="12">
      <c r="A1328" s="14"/>
      <c r="B1328" s="270"/>
      <c r="C1328" s="271"/>
      <c r="D1328" s="261" t="s">
        <v>179</v>
      </c>
      <c r="E1328" s="272" t="s">
        <v>1</v>
      </c>
      <c r="F1328" s="273" t="s">
        <v>714</v>
      </c>
      <c r="G1328" s="271"/>
      <c r="H1328" s="274">
        <v>33.82</v>
      </c>
      <c r="I1328" s="275"/>
      <c r="J1328" s="271"/>
      <c r="K1328" s="271"/>
      <c r="L1328" s="276"/>
      <c r="M1328" s="277"/>
      <c r="N1328" s="278"/>
      <c r="O1328" s="278"/>
      <c r="P1328" s="278"/>
      <c r="Q1328" s="278"/>
      <c r="R1328" s="278"/>
      <c r="S1328" s="278"/>
      <c r="T1328" s="279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80" t="s">
        <v>179</v>
      </c>
      <c r="AU1328" s="280" t="s">
        <v>95</v>
      </c>
      <c r="AV1328" s="14" t="s">
        <v>95</v>
      </c>
      <c r="AW1328" s="14" t="s">
        <v>35</v>
      </c>
      <c r="AX1328" s="14" t="s">
        <v>82</v>
      </c>
      <c r="AY1328" s="280" t="s">
        <v>169</v>
      </c>
    </row>
    <row r="1329" spans="1:51" s="15" customFormat="1" ht="12">
      <c r="A1329" s="15"/>
      <c r="B1329" s="281"/>
      <c r="C1329" s="282"/>
      <c r="D1329" s="261" t="s">
        <v>179</v>
      </c>
      <c r="E1329" s="283" t="s">
        <v>1</v>
      </c>
      <c r="F1329" s="284" t="s">
        <v>183</v>
      </c>
      <c r="G1329" s="282"/>
      <c r="H1329" s="285">
        <v>358.343</v>
      </c>
      <c r="I1329" s="286"/>
      <c r="J1329" s="282"/>
      <c r="K1329" s="282"/>
      <c r="L1329" s="287"/>
      <c r="M1329" s="288"/>
      <c r="N1329" s="289"/>
      <c r="O1329" s="289"/>
      <c r="P1329" s="289"/>
      <c r="Q1329" s="289"/>
      <c r="R1329" s="289"/>
      <c r="S1329" s="289"/>
      <c r="T1329" s="290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T1329" s="291" t="s">
        <v>179</v>
      </c>
      <c r="AU1329" s="291" t="s">
        <v>95</v>
      </c>
      <c r="AV1329" s="15" t="s">
        <v>177</v>
      </c>
      <c r="AW1329" s="15" t="s">
        <v>35</v>
      </c>
      <c r="AX1329" s="15" t="s">
        <v>89</v>
      </c>
      <c r="AY1329" s="291" t="s">
        <v>169</v>
      </c>
    </row>
    <row r="1330" spans="1:65" s="2" customFormat="1" ht="33" customHeight="1">
      <c r="A1330" s="39"/>
      <c r="B1330" s="40"/>
      <c r="C1330" s="246" t="s">
        <v>1532</v>
      </c>
      <c r="D1330" s="246" t="s">
        <v>172</v>
      </c>
      <c r="E1330" s="247" t="s">
        <v>1533</v>
      </c>
      <c r="F1330" s="248" t="s">
        <v>1534</v>
      </c>
      <c r="G1330" s="249" t="s">
        <v>337</v>
      </c>
      <c r="H1330" s="250">
        <v>358.343</v>
      </c>
      <c r="I1330" s="251"/>
      <c r="J1330" s="252">
        <f>ROUND(I1330*H1330,2)</f>
        <v>0</v>
      </c>
      <c r="K1330" s="248" t="s">
        <v>176</v>
      </c>
      <c r="L1330" s="45"/>
      <c r="M1330" s="253" t="s">
        <v>1</v>
      </c>
      <c r="N1330" s="254" t="s">
        <v>48</v>
      </c>
      <c r="O1330" s="92"/>
      <c r="P1330" s="255">
        <f>O1330*H1330</f>
        <v>0</v>
      </c>
      <c r="Q1330" s="255">
        <v>0.00014</v>
      </c>
      <c r="R1330" s="255">
        <f>Q1330*H1330</f>
        <v>0.05016802</v>
      </c>
      <c r="S1330" s="255">
        <v>0</v>
      </c>
      <c r="T1330" s="256">
        <f>S1330*H1330</f>
        <v>0</v>
      </c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R1330" s="257" t="s">
        <v>359</v>
      </c>
      <c r="AT1330" s="257" t="s">
        <v>172</v>
      </c>
      <c r="AU1330" s="257" t="s">
        <v>95</v>
      </c>
      <c r="AY1330" s="18" t="s">
        <v>169</v>
      </c>
      <c r="BE1330" s="258">
        <f>IF(N1330="základní",J1330,0)</f>
        <v>0</v>
      </c>
      <c r="BF1330" s="258">
        <f>IF(N1330="snížená",J1330,0)</f>
        <v>0</v>
      </c>
      <c r="BG1330" s="258">
        <f>IF(N1330="zákl. přenesená",J1330,0)</f>
        <v>0</v>
      </c>
      <c r="BH1330" s="258">
        <f>IF(N1330="sníž. přenesená",J1330,0)</f>
        <v>0</v>
      </c>
      <c r="BI1330" s="258">
        <f>IF(N1330="nulová",J1330,0)</f>
        <v>0</v>
      </c>
      <c r="BJ1330" s="18" t="s">
        <v>95</v>
      </c>
      <c r="BK1330" s="258">
        <f>ROUND(I1330*H1330,2)</f>
        <v>0</v>
      </c>
      <c r="BL1330" s="18" t="s">
        <v>359</v>
      </c>
      <c r="BM1330" s="257" t="s">
        <v>1535</v>
      </c>
    </row>
    <row r="1331" spans="1:51" s="13" customFormat="1" ht="12">
      <c r="A1331" s="13"/>
      <c r="B1331" s="259"/>
      <c r="C1331" s="260"/>
      <c r="D1331" s="261" t="s">
        <v>179</v>
      </c>
      <c r="E1331" s="262" t="s">
        <v>1</v>
      </c>
      <c r="F1331" s="263" t="s">
        <v>180</v>
      </c>
      <c r="G1331" s="260"/>
      <c r="H1331" s="262" t="s">
        <v>1</v>
      </c>
      <c r="I1331" s="264"/>
      <c r="J1331" s="260"/>
      <c r="K1331" s="260"/>
      <c r="L1331" s="265"/>
      <c r="M1331" s="266"/>
      <c r="N1331" s="267"/>
      <c r="O1331" s="267"/>
      <c r="P1331" s="267"/>
      <c r="Q1331" s="267"/>
      <c r="R1331" s="267"/>
      <c r="S1331" s="267"/>
      <c r="T1331" s="268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69" t="s">
        <v>179</v>
      </c>
      <c r="AU1331" s="269" t="s">
        <v>95</v>
      </c>
      <c r="AV1331" s="13" t="s">
        <v>89</v>
      </c>
      <c r="AW1331" s="13" t="s">
        <v>35</v>
      </c>
      <c r="AX1331" s="13" t="s">
        <v>82</v>
      </c>
      <c r="AY1331" s="269" t="s">
        <v>169</v>
      </c>
    </row>
    <row r="1332" spans="1:51" s="13" customFormat="1" ht="12">
      <c r="A1332" s="13"/>
      <c r="B1332" s="259"/>
      <c r="C1332" s="260"/>
      <c r="D1332" s="261" t="s">
        <v>179</v>
      </c>
      <c r="E1332" s="262" t="s">
        <v>1</v>
      </c>
      <c r="F1332" s="263" t="s">
        <v>707</v>
      </c>
      <c r="G1332" s="260"/>
      <c r="H1332" s="262" t="s">
        <v>1</v>
      </c>
      <c r="I1332" s="264"/>
      <c r="J1332" s="260"/>
      <c r="K1332" s="260"/>
      <c r="L1332" s="265"/>
      <c r="M1332" s="266"/>
      <c r="N1332" s="267"/>
      <c r="O1332" s="267"/>
      <c r="P1332" s="267"/>
      <c r="Q1332" s="267"/>
      <c r="R1332" s="267"/>
      <c r="S1332" s="267"/>
      <c r="T1332" s="268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69" t="s">
        <v>179</v>
      </c>
      <c r="AU1332" s="269" t="s">
        <v>95</v>
      </c>
      <c r="AV1332" s="13" t="s">
        <v>89</v>
      </c>
      <c r="AW1332" s="13" t="s">
        <v>35</v>
      </c>
      <c r="AX1332" s="13" t="s">
        <v>82</v>
      </c>
      <c r="AY1332" s="269" t="s">
        <v>169</v>
      </c>
    </row>
    <row r="1333" spans="1:51" s="14" customFormat="1" ht="12">
      <c r="A1333" s="14"/>
      <c r="B1333" s="270"/>
      <c r="C1333" s="271"/>
      <c r="D1333" s="261" t="s">
        <v>179</v>
      </c>
      <c r="E1333" s="272" t="s">
        <v>1</v>
      </c>
      <c r="F1333" s="273" t="s">
        <v>678</v>
      </c>
      <c r="G1333" s="271"/>
      <c r="H1333" s="274">
        <v>13.2</v>
      </c>
      <c r="I1333" s="275"/>
      <c r="J1333" s="271"/>
      <c r="K1333" s="271"/>
      <c r="L1333" s="276"/>
      <c r="M1333" s="277"/>
      <c r="N1333" s="278"/>
      <c r="O1333" s="278"/>
      <c r="P1333" s="278"/>
      <c r="Q1333" s="278"/>
      <c r="R1333" s="278"/>
      <c r="S1333" s="278"/>
      <c r="T1333" s="279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80" t="s">
        <v>179</v>
      </c>
      <c r="AU1333" s="280" t="s">
        <v>95</v>
      </c>
      <c r="AV1333" s="14" t="s">
        <v>95</v>
      </c>
      <c r="AW1333" s="14" t="s">
        <v>35</v>
      </c>
      <c r="AX1333" s="14" t="s">
        <v>82</v>
      </c>
      <c r="AY1333" s="280" t="s">
        <v>169</v>
      </c>
    </row>
    <row r="1334" spans="1:51" s="13" customFormat="1" ht="12">
      <c r="A1334" s="13"/>
      <c r="B1334" s="259"/>
      <c r="C1334" s="260"/>
      <c r="D1334" s="261" t="s">
        <v>179</v>
      </c>
      <c r="E1334" s="262" t="s">
        <v>1</v>
      </c>
      <c r="F1334" s="263" t="s">
        <v>636</v>
      </c>
      <c r="G1334" s="260"/>
      <c r="H1334" s="262" t="s">
        <v>1</v>
      </c>
      <c r="I1334" s="264"/>
      <c r="J1334" s="260"/>
      <c r="K1334" s="260"/>
      <c r="L1334" s="265"/>
      <c r="M1334" s="266"/>
      <c r="N1334" s="267"/>
      <c r="O1334" s="267"/>
      <c r="P1334" s="267"/>
      <c r="Q1334" s="267"/>
      <c r="R1334" s="267"/>
      <c r="S1334" s="267"/>
      <c r="T1334" s="268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69" t="s">
        <v>179</v>
      </c>
      <c r="AU1334" s="269" t="s">
        <v>95</v>
      </c>
      <c r="AV1334" s="13" t="s">
        <v>89</v>
      </c>
      <c r="AW1334" s="13" t="s">
        <v>35</v>
      </c>
      <c r="AX1334" s="13" t="s">
        <v>82</v>
      </c>
      <c r="AY1334" s="269" t="s">
        <v>169</v>
      </c>
    </row>
    <row r="1335" spans="1:51" s="14" customFormat="1" ht="12">
      <c r="A1335" s="14"/>
      <c r="B1335" s="270"/>
      <c r="C1335" s="271"/>
      <c r="D1335" s="261" t="s">
        <v>179</v>
      </c>
      <c r="E1335" s="272" t="s">
        <v>1</v>
      </c>
      <c r="F1335" s="273" t="s">
        <v>712</v>
      </c>
      <c r="G1335" s="271"/>
      <c r="H1335" s="274">
        <v>365.65</v>
      </c>
      <c r="I1335" s="275"/>
      <c r="J1335" s="271"/>
      <c r="K1335" s="271"/>
      <c r="L1335" s="276"/>
      <c r="M1335" s="277"/>
      <c r="N1335" s="278"/>
      <c r="O1335" s="278"/>
      <c r="P1335" s="278"/>
      <c r="Q1335" s="278"/>
      <c r="R1335" s="278"/>
      <c r="S1335" s="278"/>
      <c r="T1335" s="279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80" t="s">
        <v>179</v>
      </c>
      <c r="AU1335" s="280" t="s">
        <v>95</v>
      </c>
      <c r="AV1335" s="14" t="s">
        <v>95</v>
      </c>
      <c r="AW1335" s="14" t="s">
        <v>35</v>
      </c>
      <c r="AX1335" s="14" t="s">
        <v>82</v>
      </c>
      <c r="AY1335" s="280" t="s">
        <v>169</v>
      </c>
    </row>
    <row r="1336" spans="1:51" s="14" customFormat="1" ht="12">
      <c r="A1336" s="14"/>
      <c r="B1336" s="270"/>
      <c r="C1336" s="271"/>
      <c r="D1336" s="261" t="s">
        <v>179</v>
      </c>
      <c r="E1336" s="272" t="s">
        <v>1</v>
      </c>
      <c r="F1336" s="273" t="s">
        <v>713</v>
      </c>
      <c r="G1336" s="271"/>
      <c r="H1336" s="274">
        <v>-54.327</v>
      </c>
      <c r="I1336" s="275"/>
      <c r="J1336" s="271"/>
      <c r="K1336" s="271"/>
      <c r="L1336" s="276"/>
      <c r="M1336" s="277"/>
      <c r="N1336" s="278"/>
      <c r="O1336" s="278"/>
      <c r="P1336" s="278"/>
      <c r="Q1336" s="278"/>
      <c r="R1336" s="278"/>
      <c r="S1336" s="278"/>
      <c r="T1336" s="279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80" t="s">
        <v>179</v>
      </c>
      <c r="AU1336" s="280" t="s">
        <v>95</v>
      </c>
      <c r="AV1336" s="14" t="s">
        <v>95</v>
      </c>
      <c r="AW1336" s="14" t="s">
        <v>35</v>
      </c>
      <c r="AX1336" s="14" t="s">
        <v>82</v>
      </c>
      <c r="AY1336" s="280" t="s">
        <v>169</v>
      </c>
    </row>
    <row r="1337" spans="1:51" s="14" customFormat="1" ht="12">
      <c r="A1337" s="14"/>
      <c r="B1337" s="270"/>
      <c r="C1337" s="271"/>
      <c r="D1337" s="261" t="s">
        <v>179</v>
      </c>
      <c r="E1337" s="272" t="s">
        <v>1</v>
      </c>
      <c r="F1337" s="273" t="s">
        <v>714</v>
      </c>
      <c r="G1337" s="271"/>
      <c r="H1337" s="274">
        <v>33.82</v>
      </c>
      <c r="I1337" s="275"/>
      <c r="J1337" s="271"/>
      <c r="K1337" s="271"/>
      <c r="L1337" s="276"/>
      <c r="M1337" s="277"/>
      <c r="N1337" s="278"/>
      <c r="O1337" s="278"/>
      <c r="P1337" s="278"/>
      <c r="Q1337" s="278"/>
      <c r="R1337" s="278"/>
      <c r="S1337" s="278"/>
      <c r="T1337" s="279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80" t="s">
        <v>179</v>
      </c>
      <c r="AU1337" s="280" t="s">
        <v>95</v>
      </c>
      <c r="AV1337" s="14" t="s">
        <v>95</v>
      </c>
      <c r="AW1337" s="14" t="s">
        <v>35</v>
      </c>
      <c r="AX1337" s="14" t="s">
        <v>82</v>
      </c>
      <c r="AY1337" s="280" t="s">
        <v>169</v>
      </c>
    </row>
    <row r="1338" spans="1:51" s="15" customFormat="1" ht="12">
      <c r="A1338" s="15"/>
      <c r="B1338" s="281"/>
      <c r="C1338" s="282"/>
      <c r="D1338" s="261" t="s">
        <v>179</v>
      </c>
      <c r="E1338" s="283" t="s">
        <v>1</v>
      </c>
      <c r="F1338" s="284" t="s">
        <v>183</v>
      </c>
      <c r="G1338" s="282"/>
      <c r="H1338" s="285">
        <v>358.343</v>
      </c>
      <c r="I1338" s="286"/>
      <c r="J1338" s="282"/>
      <c r="K1338" s="282"/>
      <c r="L1338" s="287"/>
      <c r="M1338" s="288"/>
      <c r="N1338" s="289"/>
      <c r="O1338" s="289"/>
      <c r="P1338" s="289"/>
      <c r="Q1338" s="289"/>
      <c r="R1338" s="289"/>
      <c r="S1338" s="289"/>
      <c r="T1338" s="290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T1338" s="291" t="s">
        <v>179</v>
      </c>
      <c r="AU1338" s="291" t="s">
        <v>95</v>
      </c>
      <c r="AV1338" s="15" t="s">
        <v>177</v>
      </c>
      <c r="AW1338" s="15" t="s">
        <v>35</v>
      </c>
      <c r="AX1338" s="15" t="s">
        <v>89</v>
      </c>
      <c r="AY1338" s="291" t="s">
        <v>169</v>
      </c>
    </row>
    <row r="1339" spans="1:65" s="2" customFormat="1" ht="33" customHeight="1">
      <c r="A1339" s="39"/>
      <c r="B1339" s="40"/>
      <c r="C1339" s="246" t="s">
        <v>1536</v>
      </c>
      <c r="D1339" s="246" t="s">
        <v>172</v>
      </c>
      <c r="E1339" s="247" t="s">
        <v>1537</v>
      </c>
      <c r="F1339" s="248" t="s">
        <v>1538</v>
      </c>
      <c r="G1339" s="249" t="s">
        <v>337</v>
      </c>
      <c r="H1339" s="250">
        <v>358.343</v>
      </c>
      <c r="I1339" s="251"/>
      <c r="J1339" s="252">
        <f>ROUND(I1339*H1339,2)</f>
        <v>0</v>
      </c>
      <c r="K1339" s="248" t="s">
        <v>176</v>
      </c>
      <c r="L1339" s="45"/>
      <c r="M1339" s="253" t="s">
        <v>1</v>
      </c>
      <c r="N1339" s="254" t="s">
        <v>48</v>
      </c>
      <c r="O1339" s="92"/>
      <c r="P1339" s="255">
        <f>O1339*H1339</f>
        <v>0</v>
      </c>
      <c r="Q1339" s="255">
        <v>0.00036</v>
      </c>
      <c r="R1339" s="255">
        <f>Q1339*H1339</f>
        <v>0.12900348</v>
      </c>
      <c r="S1339" s="255">
        <v>0</v>
      </c>
      <c r="T1339" s="256">
        <f>S1339*H1339</f>
        <v>0</v>
      </c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R1339" s="257" t="s">
        <v>359</v>
      </c>
      <c r="AT1339" s="257" t="s">
        <v>172</v>
      </c>
      <c r="AU1339" s="257" t="s">
        <v>95</v>
      </c>
      <c r="AY1339" s="18" t="s">
        <v>169</v>
      </c>
      <c r="BE1339" s="258">
        <f>IF(N1339="základní",J1339,0)</f>
        <v>0</v>
      </c>
      <c r="BF1339" s="258">
        <f>IF(N1339="snížená",J1339,0)</f>
        <v>0</v>
      </c>
      <c r="BG1339" s="258">
        <f>IF(N1339="zákl. přenesená",J1339,0)</f>
        <v>0</v>
      </c>
      <c r="BH1339" s="258">
        <f>IF(N1339="sníž. přenesená",J1339,0)</f>
        <v>0</v>
      </c>
      <c r="BI1339" s="258">
        <f>IF(N1339="nulová",J1339,0)</f>
        <v>0</v>
      </c>
      <c r="BJ1339" s="18" t="s">
        <v>95</v>
      </c>
      <c r="BK1339" s="258">
        <f>ROUND(I1339*H1339,2)</f>
        <v>0</v>
      </c>
      <c r="BL1339" s="18" t="s">
        <v>359</v>
      </c>
      <c r="BM1339" s="257" t="s">
        <v>1539</v>
      </c>
    </row>
    <row r="1340" spans="1:63" s="12" customFormat="1" ht="22.8" customHeight="1">
      <c r="A1340" s="12"/>
      <c r="B1340" s="231"/>
      <c r="C1340" s="232"/>
      <c r="D1340" s="233" t="s">
        <v>81</v>
      </c>
      <c r="E1340" s="244" t="s">
        <v>1540</v>
      </c>
      <c r="F1340" s="244" t="s">
        <v>1541</v>
      </c>
      <c r="G1340" s="232"/>
      <c r="H1340" s="232"/>
      <c r="I1340" s="235"/>
      <c r="J1340" s="245">
        <f>BK1340</f>
        <v>0</v>
      </c>
      <c r="K1340" s="232"/>
      <c r="L1340" s="236"/>
      <c r="M1340" s="237"/>
      <c r="N1340" s="238"/>
      <c r="O1340" s="238"/>
      <c r="P1340" s="239">
        <f>SUM(P1341:P1349)</f>
        <v>0</v>
      </c>
      <c r="Q1340" s="238"/>
      <c r="R1340" s="239">
        <f>SUM(R1341:R1349)</f>
        <v>0.7602156</v>
      </c>
      <c r="S1340" s="238"/>
      <c r="T1340" s="240">
        <f>SUM(T1341:T1349)</f>
        <v>0</v>
      </c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R1340" s="241" t="s">
        <v>95</v>
      </c>
      <c r="AT1340" s="242" t="s">
        <v>81</v>
      </c>
      <c r="AU1340" s="242" t="s">
        <v>89</v>
      </c>
      <c r="AY1340" s="241" t="s">
        <v>169</v>
      </c>
      <c r="BK1340" s="243">
        <f>SUM(BK1341:BK1349)</f>
        <v>0</v>
      </c>
    </row>
    <row r="1341" spans="1:65" s="2" customFormat="1" ht="21.75" customHeight="1">
      <c r="A1341" s="39"/>
      <c r="B1341" s="40"/>
      <c r="C1341" s="246" t="s">
        <v>1542</v>
      </c>
      <c r="D1341" s="246" t="s">
        <v>172</v>
      </c>
      <c r="E1341" s="247" t="s">
        <v>1543</v>
      </c>
      <c r="F1341" s="248" t="s">
        <v>1544</v>
      </c>
      <c r="G1341" s="249" t="s">
        <v>337</v>
      </c>
      <c r="H1341" s="250">
        <v>1617.48</v>
      </c>
      <c r="I1341" s="251"/>
      <c r="J1341" s="252">
        <f>ROUND(I1341*H1341,2)</f>
        <v>0</v>
      </c>
      <c r="K1341" s="248" t="s">
        <v>176</v>
      </c>
      <c r="L1341" s="45"/>
      <c r="M1341" s="253" t="s">
        <v>1</v>
      </c>
      <c r="N1341" s="254" t="s">
        <v>48</v>
      </c>
      <c r="O1341" s="92"/>
      <c r="P1341" s="255">
        <f>O1341*H1341</f>
        <v>0</v>
      </c>
      <c r="Q1341" s="255">
        <v>0</v>
      </c>
      <c r="R1341" s="255">
        <f>Q1341*H1341</f>
        <v>0</v>
      </c>
      <c r="S1341" s="255">
        <v>0</v>
      </c>
      <c r="T1341" s="256">
        <f>S1341*H1341</f>
        <v>0</v>
      </c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R1341" s="257" t="s">
        <v>359</v>
      </c>
      <c r="AT1341" s="257" t="s">
        <v>172</v>
      </c>
      <c r="AU1341" s="257" t="s">
        <v>95</v>
      </c>
      <c r="AY1341" s="18" t="s">
        <v>169</v>
      </c>
      <c r="BE1341" s="258">
        <f>IF(N1341="základní",J1341,0)</f>
        <v>0</v>
      </c>
      <c r="BF1341" s="258">
        <f>IF(N1341="snížená",J1341,0)</f>
        <v>0</v>
      </c>
      <c r="BG1341" s="258">
        <f>IF(N1341="zákl. přenesená",J1341,0)</f>
        <v>0</v>
      </c>
      <c r="BH1341" s="258">
        <f>IF(N1341="sníž. přenesená",J1341,0)</f>
        <v>0</v>
      </c>
      <c r="BI1341" s="258">
        <f>IF(N1341="nulová",J1341,0)</f>
        <v>0</v>
      </c>
      <c r="BJ1341" s="18" t="s">
        <v>95</v>
      </c>
      <c r="BK1341" s="258">
        <f>ROUND(I1341*H1341,2)</f>
        <v>0</v>
      </c>
      <c r="BL1341" s="18" t="s">
        <v>359</v>
      </c>
      <c r="BM1341" s="257" t="s">
        <v>1545</v>
      </c>
    </row>
    <row r="1342" spans="1:51" s="13" customFormat="1" ht="12">
      <c r="A1342" s="13"/>
      <c r="B1342" s="259"/>
      <c r="C1342" s="260"/>
      <c r="D1342" s="261" t="s">
        <v>179</v>
      </c>
      <c r="E1342" s="262" t="s">
        <v>1</v>
      </c>
      <c r="F1342" s="263" t="s">
        <v>180</v>
      </c>
      <c r="G1342" s="260"/>
      <c r="H1342" s="262" t="s">
        <v>1</v>
      </c>
      <c r="I1342" s="264"/>
      <c r="J1342" s="260"/>
      <c r="K1342" s="260"/>
      <c r="L1342" s="265"/>
      <c r="M1342" s="266"/>
      <c r="N1342" s="267"/>
      <c r="O1342" s="267"/>
      <c r="P1342" s="267"/>
      <c r="Q1342" s="267"/>
      <c r="R1342" s="267"/>
      <c r="S1342" s="267"/>
      <c r="T1342" s="268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69" t="s">
        <v>179</v>
      </c>
      <c r="AU1342" s="269" t="s">
        <v>95</v>
      </c>
      <c r="AV1342" s="13" t="s">
        <v>89</v>
      </c>
      <c r="AW1342" s="13" t="s">
        <v>35</v>
      </c>
      <c r="AX1342" s="13" t="s">
        <v>82</v>
      </c>
      <c r="AY1342" s="269" t="s">
        <v>169</v>
      </c>
    </row>
    <row r="1343" spans="1:51" s="13" customFormat="1" ht="12">
      <c r="A1343" s="13"/>
      <c r="B1343" s="259"/>
      <c r="C1343" s="260"/>
      <c r="D1343" s="261" t="s">
        <v>179</v>
      </c>
      <c r="E1343" s="262" t="s">
        <v>1</v>
      </c>
      <c r="F1343" s="263" t="s">
        <v>1546</v>
      </c>
      <c r="G1343" s="260"/>
      <c r="H1343" s="262" t="s">
        <v>1</v>
      </c>
      <c r="I1343" s="264"/>
      <c r="J1343" s="260"/>
      <c r="K1343" s="260"/>
      <c r="L1343" s="265"/>
      <c r="M1343" s="266"/>
      <c r="N1343" s="267"/>
      <c r="O1343" s="267"/>
      <c r="P1343" s="267"/>
      <c r="Q1343" s="267"/>
      <c r="R1343" s="267"/>
      <c r="S1343" s="267"/>
      <c r="T1343" s="268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69" t="s">
        <v>179</v>
      </c>
      <c r="AU1343" s="269" t="s">
        <v>95</v>
      </c>
      <c r="AV1343" s="13" t="s">
        <v>89</v>
      </c>
      <c r="AW1343" s="13" t="s">
        <v>35</v>
      </c>
      <c r="AX1343" s="13" t="s">
        <v>82</v>
      </c>
      <c r="AY1343" s="269" t="s">
        <v>169</v>
      </c>
    </row>
    <row r="1344" spans="1:51" s="14" customFormat="1" ht="12">
      <c r="A1344" s="14"/>
      <c r="B1344" s="270"/>
      <c r="C1344" s="271"/>
      <c r="D1344" s="261" t="s">
        <v>179</v>
      </c>
      <c r="E1344" s="272" t="s">
        <v>1</v>
      </c>
      <c r="F1344" s="273" t="s">
        <v>1547</v>
      </c>
      <c r="G1344" s="271"/>
      <c r="H1344" s="274">
        <v>1205.33</v>
      </c>
      <c r="I1344" s="275"/>
      <c r="J1344" s="271"/>
      <c r="K1344" s="271"/>
      <c r="L1344" s="276"/>
      <c r="M1344" s="277"/>
      <c r="N1344" s="278"/>
      <c r="O1344" s="278"/>
      <c r="P1344" s="278"/>
      <c r="Q1344" s="278"/>
      <c r="R1344" s="278"/>
      <c r="S1344" s="278"/>
      <c r="T1344" s="279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80" t="s">
        <v>179</v>
      </c>
      <c r="AU1344" s="280" t="s">
        <v>95</v>
      </c>
      <c r="AV1344" s="14" t="s">
        <v>95</v>
      </c>
      <c r="AW1344" s="14" t="s">
        <v>35</v>
      </c>
      <c r="AX1344" s="14" t="s">
        <v>82</v>
      </c>
      <c r="AY1344" s="280" t="s">
        <v>169</v>
      </c>
    </row>
    <row r="1345" spans="1:51" s="13" customFormat="1" ht="12">
      <c r="A1345" s="13"/>
      <c r="B1345" s="259"/>
      <c r="C1345" s="260"/>
      <c r="D1345" s="261" t="s">
        <v>179</v>
      </c>
      <c r="E1345" s="262" t="s">
        <v>1</v>
      </c>
      <c r="F1345" s="263" t="s">
        <v>1548</v>
      </c>
      <c r="G1345" s="260"/>
      <c r="H1345" s="262" t="s">
        <v>1</v>
      </c>
      <c r="I1345" s="264"/>
      <c r="J1345" s="260"/>
      <c r="K1345" s="260"/>
      <c r="L1345" s="265"/>
      <c r="M1345" s="266"/>
      <c r="N1345" s="267"/>
      <c r="O1345" s="267"/>
      <c r="P1345" s="267"/>
      <c r="Q1345" s="267"/>
      <c r="R1345" s="267"/>
      <c r="S1345" s="267"/>
      <c r="T1345" s="268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69" t="s">
        <v>179</v>
      </c>
      <c r="AU1345" s="269" t="s">
        <v>95</v>
      </c>
      <c r="AV1345" s="13" t="s">
        <v>89</v>
      </c>
      <c r="AW1345" s="13" t="s">
        <v>35</v>
      </c>
      <c r="AX1345" s="13" t="s">
        <v>82</v>
      </c>
      <c r="AY1345" s="269" t="s">
        <v>169</v>
      </c>
    </row>
    <row r="1346" spans="1:51" s="14" customFormat="1" ht="12">
      <c r="A1346" s="14"/>
      <c r="B1346" s="270"/>
      <c r="C1346" s="271"/>
      <c r="D1346" s="261" t="s">
        <v>179</v>
      </c>
      <c r="E1346" s="272" t="s">
        <v>1</v>
      </c>
      <c r="F1346" s="273" t="s">
        <v>1549</v>
      </c>
      <c r="G1346" s="271"/>
      <c r="H1346" s="274">
        <v>412.15</v>
      </c>
      <c r="I1346" s="275"/>
      <c r="J1346" s="271"/>
      <c r="K1346" s="271"/>
      <c r="L1346" s="276"/>
      <c r="M1346" s="277"/>
      <c r="N1346" s="278"/>
      <c r="O1346" s="278"/>
      <c r="P1346" s="278"/>
      <c r="Q1346" s="278"/>
      <c r="R1346" s="278"/>
      <c r="S1346" s="278"/>
      <c r="T1346" s="279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80" t="s">
        <v>179</v>
      </c>
      <c r="AU1346" s="280" t="s">
        <v>95</v>
      </c>
      <c r="AV1346" s="14" t="s">
        <v>95</v>
      </c>
      <c r="AW1346" s="14" t="s">
        <v>35</v>
      </c>
      <c r="AX1346" s="14" t="s">
        <v>82</v>
      </c>
      <c r="AY1346" s="280" t="s">
        <v>169</v>
      </c>
    </row>
    <row r="1347" spans="1:51" s="15" customFormat="1" ht="12">
      <c r="A1347" s="15"/>
      <c r="B1347" s="281"/>
      <c r="C1347" s="282"/>
      <c r="D1347" s="261" t="s">
        <v>179</v>
      </c>
      <c r="E1347" s="283" t="s">
        <v>1</v>
      </c>
      <c r="F1347" s="284" t="s">
        <v>183</v>
      </c>
      <c r="G1347" s="282"/>
      <c r="H1347" s="285">
        <v>1617.48</v>
      </c>
      <c r="I1347" s="286"/>
      <c r="J1347" s="282"/>
      <c r="K1347" s="282"/>
      <c r="L1347" s="287"/>
      <c r="M1347" s="288"/>
      <c r="N1347" s="289"/>
      <c r="O1347" s="289"/>
      <c r="P1347" s="289"/>
      <c r="Q1347" s="289"/>
      <c r="R1347" s="289"/>
      <c r="S1347" s="289"/>
      <c r="T1347" s="290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T1347" s="291" t="s">
        <v>179</v>
      </c>
      <c r="AU1347" s="291" t="s">
        <v>95</v>
      </c>
      <c r="AV1347" s="15" t="s">
        <v>177</v>
      </c>
      <c r="AW1347" s="15" t="s">
        <v>35</v>
      </c>
      <c r="AX1347" s="15" t="s">
        <v>89</v>
      </c>
      <c r="AY1347" s="291" t="s">
        <v>169</v>
      </c>
    </row>
    <row r="1348" spans="1:65" s="2" customFormat="1" ht="21.75" customHeight="1">
      <c r="A1348" s="39"/>
      <c r="B1348" s="40"/>
      <c r="C1348" s="246" t="s">
        <v>1550</v>
      </c>
      <c r="D1348" s="246" t="s">
        <v>172</v>
      </c>
      <c r="E1348" s="247" t="s">
        <v>1551</v>
      </c>
      <c r="F1348" s="248" t="s">
        <v>1552</v>
      </c>
      <c r="G1348" s="249" t="s">
        <v>337</v>
      </c>
      <c r="H1348" s="250">
        <v>1617.48</v>
      </c>
      <c r="I1348" s="251"/>
      <c r="J1348" s="252">
        <f>ROUND(I1348*H1348,2)</f>
        <v>0</v>
      </c>
      <c r="K1348" s="248" t="s">
        <v>176</v>
      </c>
      <c r="L1348" s="45"/>
      <c r="M1348" s="253" t="s">
        <v>1</v>
      </c>
      <c r="N1348" s="254" t="s">
        <v>48</v>
      </c>
      <c r="O1348" s="92"/>
      <c r="P1348" s="255">
        <f>O1348*H1348</f>
        <v>0</v>
      </c>
      <c r="Q1348" s="255">
        <v>0.00021</v>
      </c>
      <c r="R1348" s="255">
        <f>Q1348*H1348</f>
        <v>0.3396708</v>
      </c>
      <c r="S1348" s="255">
        <v>0</v>
      </c>
      <c r="T1348" s="256">
        <f>S1348*H1348</f>
        <v>0</v>
      </c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R1348" s="257" t="s">
        <v>359</v>
      </c>
      <c r="AT1348" s="257" t="s">
        <v>172</v>
      </c>
      <c r="AU1348" s="257" t="s">
        <v>95</v>
      </c>
      <c r="AY1348" s="18" t="s">
        <v>169</v>
      </c>
      <c r="BE1348" s="258">
        <f>IF(N1348="základní",J1348,0)</f>
        <v>0</v>
      </c>
      <c r="BF1348" s="258">
        <f>IF(N1348="snížená",J1348,0)</f>
        <v>0</v>
      </c>
      <c r="BG1348" s="258">
        <f>IF(N1348="zákl. přenesená",J1348,0)</f>
        <v>0</v>
      </c>
      <c r="BH1348" s="258">
        <f>IF(N1348="sníž. přenesená",J1348,0)</f>
        <v>0</v>
      </c>
      <c r="BI1348" s="258">
        <f>IF(N1348="nulová",J1348,0)</f>
        <v>0</v>
      </c>
      <c r="BJ1348" s="18" t="s">
        <v>95</v>
      </c>
      <c r="BK1348" s="258">
        <f>ROUND(I1348*H1348,2)</f>
        <v>0</v>
      </c>
      <c r="BL1348" s="18" t="s">
        <v>359</v>
      </c>
      <c r="BM1348" s="257" t="s">
        <v>1553</v>
      </c>
    </row>
    <row r="1349" spans="1:65" s="2" customFormat="1" ht="33" customHeight="1">
      <c r="A1349" s="39"/>
      <c r="B1349" s="40"/>
      <c r="C1349" s="246" t="s">
        <v>218</v>
      </c>
      <c r="D1349" s="246" t="s">
        <v>172</v>
      </c>
      <c r="E1349" s="247" t="s">
        <v>1554</v>
      </c>
      <c r="F1349" s="248" t="s">
        <v>1555</v>
      </c>
      <c r="G1349" s="249" t="s">
        <v>337</v>
      </c>
      <c r="H1349" s="250">
        <v>1617.48</v>
      </c>
      <c r="I1349" s="251"/>
      <c r="J1349" s="252">
        <f>ROUND(I1349*H1349,2)</f>
        <v>0</v>
      </c>
      <c r="K1349" s="248" t="s">
        <v>176</v>
      </c>
      <c r="L1349" s="45"/>
      <c r="M1349" s="253" t="s">
        <v>1</v>
      </c>
      <c r="N1349" s="254" t="s">
        <v>48</v>
      </c>
      <c r="O1349" s="92"/>
      <c r="P1349" s="255">
        <f>O1349*H1349</f>
        <v>0</v>
      </c>
      <c r="Q1349" s="255">
        <v>0.00026</v>
      </c>
      <c r="R1349" s="255">
        <f>Q1349*H1349</f>
        <v>0.42054479999999994</v>
      </c>
      <c r="S1349" s="255">
        <v>0</v>
      </c>
      <c r="T1349" s="256">
        <f>S1349*H1349</f>
        <v>0</v>
      </c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R1349" s="257" t="s">
        <v>359</v>
      </c>
      <c r="AT1349" s="257" t="s">
        <v>172</v>
      </c>
      <c r="AU1349" s="257" t="s">
        <v>95</v>
      </c>
      <c r="AY1349" s="18" t="s">
        <v>169</v>
      </c>
      <c r="BE1349" s="258">
        <f>IF(N1349="základní",J1349,0)</f>
        <v>0</v>
      </c>
      <c r="BF1349" s="258">
        <f>IF(N1349="snížená",J1349,0)</f>
        <v>0</v>
      </c>
      <c r="BG1349" s="258">
        <f>IF(N1349="zákl. přenesená",J1349,0)</f>
        <v>0</v>
      </c>
      <c r="BH1349" s="258">
        <f>IF(N1349="sníž. přenesená",J1349,0)</f>
        <v>0</v>
      </c>
      <c r="BI1349" s="258">
        <f>IF(N1349="nulová",J1349,0)</f>
        <v>0</v>
      </c>
      <c r="BJ1349" s="18" t="s">
        <v>95</v>
      </c>
      <c r="BK1349" s="258">
        <f>ROUND(I1349*H1349,2)</f>
        <v>0</v>
      </c>
      <c r="BL1349" s="18" t="s">
        <v>359</v>
      </c>
      <c r="BM1349" s="257" t="s">
        <v>1556</v>
      </c>
    </row>
    <row r="1350" spans="1:63" s="12" customFormat="1" ht="25.9" customHeight="1">
      <c r="A1350" s="12"/>
      <c r="B1350" s="231"/>
      <c r="C1350" s="232"/>
      <c r="D1350" s="233" t="s">
        <v>81</v>
      </c>
      <c r="E1350" s="234" t="s">
        <v>1557</v>
      </c>
      <c r="F1350" s="234" t="s">
        <v>1558</v>
      </c>
      <c r="G1350" s="232"/>
      <c r="H1350" s="232"/>
      <c r="I1350" s="235"/>
      <c r="J1350" s="218">
        <f>BK1350</f>
        <v>0</v>
      </c>
      <c r="K1350" s="232"/>
      <c r="L1350" s="236"/>
      <c r="M1350" s="237"/>
      <c r="N1350" s="238"/>
      <c r="O1350" s="238"/>
      <c r="P1350" s="239">
        <f>SUM(P1351:P1367)</f>
        <v>0</v>
      </c>
      <c r="Q1350" s="238"/>
      <c r="R1350" s="239">
        <f>SUM(R1351:R1367)</f>
        <v>0</v>
      </c>
      <c r="S1350" s="238"/>
      <c r="T1350" s="240">
        <f>SUM(T1351:T1367)</f>
        <v>0</v>
      </c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R1350" s="241" t="s">
        <v>177</v>
      </c>
      <c r="AT1350" s="242" t="s">
        <v>81</v>
      </c>
      <c r="AU1350" s="242" t="s">
        <v>82</v>
      </c>
      <c r="AY1350" s="241" t="s">
        <v>169</v>
      </c>
      <c r="BK1350" s="243">
        <f>SUM(BK1351:BK1367)</f>
        <v>0</v>
      </c>
    </row>
    <row r="1351" spans="1:65" s="2" customFormat="1" ht="21.75" customHeight="1">
      <c r="A1351" s="39"/>
      <c r="B1351" s="40"/>
      <c r="C1351" s="246" t="s">
        <v>1559</v>
      </c>
      <c r="D1351" s="246" t="s">
        <v>172</v>
      </c>
      <c r="E1351" s="247" t="s">
        <v>1560</v>
      </c>
      <c r="F1351" s="248" t="s">
        <v>1561</v>
      </c>
      <c r="G1351" s="249" t="s">
        <v>403</v>
      </c>
      <c r="H1351" s="250">
        <v>1</v>
      </c>
      <c r="I1351" s="251"/>
      <c r="J1351" s="252">
        <f>ROUND(I1351*H1351,2)</f>
        <v>0</v>
      </c>
      <c r="K1351" s="248" t="s">
        <v>1</v>
      </c>
      <c r="L1351" s="45"/>
      <c r="M1351" s="253" t="s">
        <v>1</v>
      </c>
      <c r="N1351" s="254" t="s">
        <v>48</v>
      </c>
      <c r="O1351" s="92"/>
      <c r="P1351" s="255">
        <f>O1351*H1351</f>
        <v>0</v>
      </c>
      <c r="Q1351" s="255">
        <v>0</v>
      </c>
      <c r="R1351" s="255">
        <f>Q1351*H1351</f>
        <v>0</v>
      </c>
      <c r="S1351" s="255">
        <v>0</v>
      </c>
      <c r="T1351" s="256">
        <f>S1351*H1351</f>
        <v>0</v>
      </c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R1351" s="257" t="s">
        <v>177</v>
      </c>
      <c r="AT1351" s="257" t="s">
        <v>172</v>
      </c>
      <c r="AU1351" s="257" t="s">
        <v>89</v>
      </c>
      <c r="AY1351" s="18" t="s">
        <v>169</v>
      </c>
      <c r="BE1351" s="258">
        <f>IF(N1351="základní",J1351,0)</f>
        <v>0</v>
      </c>
      <c r="BF1351" s="258">
        <f>IF(N1351="snížená",J1351,0)</f>
        <v>0</v>
      </c>
      <c r="BG1351" s="258">
        <f>IF(N1351="zákl. přenesená",J1351,0)</f>
        <v>0</v>
      </c>
      <c r="BH1351" s="258">
        <f>IF(N1351="sníž. přenesená",J1351,0)</f>
        <v>0</v>
      </c>
      <c r="BI1351" s="258">
        <f>IF(N1351="nulová",J1351,0)</f>
        <v>0</v>
      </c>
      <c r="BJ1351" s="18" t="s">
        <v>95</v>
      </c>
      <c r="BK1351" s="258">
        <f>ROUND(I1351*H1351,2)</f>
        <v>0</v>
      </c>
      <c r="BL1351" s="18" t="s">
        <v>177</v>
      </c>
      <c r="BM1351" s="257" t="s">
        <v>1562</v>
      </c>
    </row>
    <row r="1352" spans="1:65" s="2" customFormat="1" ht="21.75" customHeight="1">
      <c r="A1352" s="39"/>
      <c r="B1352" s="40"/>
      <c r="C1352" s="246" t="s">
        <v>1563</v>
      </c>
      <c r="D1352" s="246" t="s">
        <v>172</v>
      </c>
      <c r="E1352" s="247" t="s">
        <v>1564</v>
      </c>
      <c r="F1352" s="248" t="s">
        <v>1565</v>
      </c>
      <c r="G1352" s="249" t="s">
        <v>403</v>
      </c>
      <c r="H1352" s="250">
        <v>1</v>
      </c>
      <c r="I1352" s="251"/>
      <c r="J1352" s="252">
        <f>ROUND(I1352*H1352,2)</f>
        <v>0</v>
      </c>
      <c r="K1352" s="248" t="s">
        <v>1</v>
      </c>
      <c r="L1352" s="45"/>
      <c r="M1352" s="253" t="s">
        <v>1</v>
      </c>
      <c r="N1352" s="254" t="s">
        <v>48</v>
      </c>
      <c r="O1352" s="92"/>
      <c r="P1352" s="255">
        <f>O1352*H1352</f>
        <v>0</v>
      </c>
      <c r="Q1352" s="255">
        <v>0</v>
      </c>
      <c r="R1352" s="255">
        <f>Q1352*H1352</f>
        <v>0</v>
      </c>
      <c r="S1352" s="255">
        <v>0</v>
      </c>
      <c r="T1352" s="256">
        <f>S1352*H1352</f>
        <v>0</v>
      </c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R1352" s="257" t="s">
        <v>177</v>
      </c>
      <c r="AT1352" s="257" t="s">
        <v>172</v>
      </c>
      <c r="AU1352" s="257" t="s">
        <v>89</v>
      </c>
      <c r="AY1352" s="18" t="s">
        <v>169</v>
      </c>
      <c r="BE1352" s="258">
        <f>IF(N1352="základní",J1352,0)</f>
        <v>0</v>
      </c>
      <c r="BF1352" s="258">
        <f>IF(N1352="snížená",J1352,0)</f>
        <v>0</v>
      </c>
      <c r="BG1352" s="258">
        <f>IF(N1352="zákl. přenesená",J1352,0)</f>
        <v>0</v>
      </c>
      <c r="BH1352" s="258">
        <f>IF(N1352="sníž. přenesená",J1352,0)</f>
        <v>0</v>
      </c>
      <c r="BI1352" s="258">
        <f>IF(N1352="nulová",J1352,0)</f>
        <v>0</v>
      </c>
      <c r="BJ1352" s="18" t="s">
        <v>95</v>
      </c>
      <c r="BK1352" s="258">
        <f>ROUND(I1352*H1352,2)</f>
        <v>0</v>
      </c>
      <c r="BL1352" s="18" t="s">
        <v>177</v>
      </c>
      <c r="BM1352" s="257" t="s">
        <v>1566</v>
      </c>
    </row>
    <row r="1353" spans="1:65" s="2" customFormat="1" ht="21.75" customHeight="1">
      <c r="A1353" s="39"/>
      <c r="B1353" s="40"/>
      <c r="C1353" s="246" t="s">
        <v>1567</v>
      </c>
      <c r="D1353" s="246" t="s">
        <v>172</v>
      </c>
      <c r="E1353" s="247" t="s">
        <v>1568</v>
      </c>
      <c r="F1353" s="248" t="s">
        <v>1569</v>
      </c>
      <c r="G1353" s="249" t="s">
        <v>403</v>
      </c>
      <c r="H1353" s="250">
        <v>1</v>
      </c>
      <c r="I1353" s="251"/>
      <c r="J1353" s="252">
        <f>ROUND(I1353*H1353,2)</f>
        <v>0</v>
      </c>
      <c r="K1353" s="248" t="s">
        <v>1</v>
      </c>
      <c r="L1353" s="45"/>
      <c r="M1353" s="253" t="s">
        <v>1</v>
      </c>
      <c r="N1353" s="254" t="s">
        <v>48</v>
      </c>
      <c r="O1353" s="92"/>
      <c r="P1353" s="255">
        <f>O1353*H1353</f>
        <v>0</v>
      </c>
      <c r="Q1353" s="255">
        <v>0</v>
      </c>
      <c r="R1353" s="255">
        <f>Q1353*H1353</f>
        <v>0</v>
      </c>
      <c r="S1353" s="255">
        <v>0</v>
      </c>
      <c r="T1353" s="256">
        <f>S1353*H1353</f>
        <v>0</v>
      </c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R1353" s="257" t="s">
        <v>177</v>
      </c>
      <c r="AT1353" s="257" t="s">
        <v>172</v>
      </c>
      <c r="AU1353" s="257" t="s">
        <v>89</v>
      </c>
      <c r="AY1353" s="18" t="s">
        <v>169</v>
      </c>
      <c r="BE1353" s="258">
        <f>IF(N1353="základní",J1353,0)</f>
        <v>0</v>
      </c>
      <c r="BF1353" s="258">
        <f>IF(N1353="snížená",J1353,0)</f>
        <v>0</v>
      </c>
      <c r="BG1353" s="258">
        <f>IF(N1353="zákl. přenesená",J1353,0)</f>
        <v>0</v>
      </c>
      <c r="BH1353" s="258">
        <f>IF(N1353="sníž. přenesená",J1353,0)</f>
        <v>0</v>
      </c>
      <c r="BI1353" s="258">
        <f>IF(N1353="nulová",J1353,0)</f>
        <v>0</v>
      </c>
      <c r="BJ1353" s="18" t="s">
        <v>95</v>
      </c>
      <c r="BK1353" s="258">
        <f>ROUND(I1353*H1353,2)</f>
        <v>0</v>
      </c>
      <c r="BL1353" s="18" t="s">
        <v>177</v>
      </c>
      <c r="BM1353" s="257" t="s">
        <v>1570</v>
      </c>
    </row>
    <row r="1354" spans="1:65" s="2" customFormat="1" ht="21.75" customHeight="1">
      <c r="A1354" s="39"/>
      <c r="B1354" s="40"/>
      <c r="C1354" s="246" t="s">
        <v>1571</v>
      </c>
      <c r="D1354" s="246" t="s">
        <v>172</v>
      </c>
      <c r="E1354" s="247" t="s">
        <v>1572</v>
      </c>
      <c r="F1354" s="248" t="s">
        <v>1573</v>
      </c>
      <c r="G1354" s="249" t="s">
        <v>403</v>
      </c>
      <c r="H1354" s="250">
        <v>1</v>
      </c>
      <c r="I1354" s="251"/>
      <c r="J1354" s="252">
        <f>ROUND(I1354*H1354,2)</f>
        <v>0</v>
      </c>
      <c r="K1354" s="248" t="s">
        <v>1</v>
      </c>
      <c r="L1354" s="45"/>
      <c r="M1354" s="253" t="s">
        <v>1</v>
      </c>
      <c r="N1354" s="254" t="s">
        <v>48</v>
      </c>
      <c r="O1354" s="92"/>
      <c r="P1354" s="255">
        <f>O1354*H1354</f>
        <v>0</v>
      </c>
      <c r="Q1354" s="255">
        <v>0</v>
      </c>
      <c r="R1354" s="255">
        <f>Q1354*H1354</f>
        <v>0</v>
      </c>
      <c r="S1354" s="255">
        <v>0</v>
      </c>
      <c r="T1354" s="256">
        <f>S1354*H1354</f>
        <v>0</v>
      </c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R1354" s="257" t="s">
        <v>177</v>
      </c>
      <c r="AT1354" s="257" t="s">
        <v>172</v>
      </c>
      <c r="AU1354" s="257" t="s">
        <v>89</v>
      </c>
      <c r="AY1354" s="18" t="s">
        <v>169</v>
      </c>
      <c r="BE1354" s="258">
        <f>IF(N1354="základní",J1354,0)</f>
        <v>0</v>
      </c>
      <c r="BF1354" s="258">
        <f>IF(N1354="snížená",J1354,0)</f>
        <v>0</v>
      </c>
      <c r="BG1354" s="258">
        <f>IF(N1354="zákl. přenesená",J1354,0)</f>
        <v>0</v>
      </c>
      <c r="BH1354" s="258">
        <f>IF(N1354="sníž. přenesená",J1354,0)</f>
        <v>0</v>
      </c>
      <c r="BI1354" s="258">
        <f>IF(N1354="nulová",J1354,0)</f>
        <v>0</v>
      </c>
      <c r="BJ1354" s="18" t="s">
        <v>95</v>
      </c>
      <c r="BK1354" s="258">
        <f>ROUND(I1354*H1354,2)</f>
        <v>0</v>
      </c>
      <c r="BL1354" s="18" t="s">
        <v>177</v>
      </c>
      <c r="BM1354" s="257" t="s">
        <v>1574</v>
      </c>
    </row>
    <row r="1355" spans="1:65" s="2" customFormat="1" ht="21.75" customHeight="1">
      <c r="A1355" s="39"/>
      <c r="B1355" s="40"/>
      <c r="C1355" s="246" t="s">
        <v>1575</v>
      </c>
      <c r="D1355" s="246" t="s">
        <v>172</v>
      </c>
      <c r="E1355" s="247" t="s">
        <v>1576</v>
      </c>
      <c r="F1355" s="248" t="s">
        <v>1577</v>
      </c>
      <c r="G1355" s="249" t="s">
        <v>403</v>
      </c>
      <c r="H1355" s="250">
        <v>1</v>
      </c>
      <c r="I1355" s="251"/>
      <c r="J1355" s="252">
        <f>ROUND(I1355*H1355,2)</f>
        <v>0</v>
      </c>
      <c r="K1355" s="248" t="s">
        <v>1</v>
      </c>
      <c r="L1355" s="45"/>
      <c r="M1355" s="253" t="s">
        <v>1</v>
      </c>
      <c r="N1355" s="254" t="s">
        <v>48</v>
      </c>
      <c r="O1355" s="92"/>
      <c r="P1355" s="255">
        <f>O1355*H1355</f>
        <v>0</v>
      </c>
      <c r="Q1355" s="255">
        <v>0</v>
      </c>
      <c r="R1355" s="255">
        <f>Q1355*H1355</f>
        <v>0</v>
      </c>
      <c r="S1355" s="255">
        <v>0</v>
      </c>
      <c r="T1355" s="256">
        <f>S1355*H1355</f>
        <v>0</v>
      </c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R1355" s="257" t="s">
        <v>177</v>
      </c>
      <c r="AT1355" s="257" t="s">
        <v>172</v>
      </c>
      <c r="AU1355" s="257" t="s">
        <v>89</v>
      </c>
      <c r="AY1355" s="18" t="s">
        <v>169</v>
      </c>
      <c r="BE1355" s="258">
        <f>IF(N1355="základní",J1355,0)</f>
        <v>0</v>
      </c>
      <c r="BF1355" s="258">
        <f>IF(N1355="snížená",J1355,0)</f>
        <v>0</v>
      </c>
      <c r="BG1355" s="258">
        <f>IF(N1355="zákl. přenesená",J1355,0)</f>
        <v>0</v>
      </c>
      <c r="BH1355" s="258">
        <f>IF(N1355="sníž. přenesená",J1355,0)</f>
        <v>0</v>
      </c>
      <c r="BI1355" s="258">
        <f>IF(N1355="nulová",J1355,0)</f>
        <v>0</v>
      </c>
      <c r="BJ1355" s="18" t="s">
        <v>95</v>
      </c>
      <c r="BK1355" s="258">
        <f>ROUND(I1355*H1355,2)</f>
        <v>0</v>
      </c>
      <c r="BL1355" s="18" t="s">
        <v>177</v>
      </c>
      <c r="BM1355" s="257" t="s">
        <v>1578</v>
      </c>
    </row>
    <row r="1356" spans="1:65" s="2" customFormat="1" ht="21.75" customHeight="1">
      <c r="A1356" s="39"/>
      <c r="B1356" s="40"/>
      <c r="C1356" s="246" t="s">
        <v>1579</v>
      </c>
      <c r="D1356" s="246" t="s">
        <v>172</v>
      </c>
      <c r="E1356" s="247" t="s">
        <v>1580</v>
      </c>
      <c r="F1356" s="248" t="s">
        <v>1581</v>
      </c>
      <c r="G1356" s="249" t="s">
        <v>403</v>
      </c>
      <c r="H1356" s="250">
        <v>5</v>
      </c>
      <c r="I1356" s="251"/>
      <c r="J1356" s="252">
        <f>ROUND(I1356*H1356,2)</f>
        <v>0</v>
      </c>
      <c r="K1356" s="248" t="s">
        <v>1</v>
      </c>
      <c r="L1356" s="45"/>
      <c r="M1356" s="253" t="s">
        <v>1</v>
      </c>
      <c r="N1356" s="254" t="s">
        <v>48</v>
      </c>
      <c r="O1356" s="92"/>
      <c r="P1356" s="255">
        <f>O1356*H1356</f>
        <v>0</v>
      </c>
      <c r="Q1356" s="255">
        <v>0</v>
      </c>
      <c r="R1356" s="255">
        <f>Q1356*H1356</f>
        <v>0</v>
      </c>
      <c r="S1356" s="255">
        <v>0</v>
      </c>
      <c r="T1356" s="256">
        <f>S1356*H1356</f>
        <v>0</v>
      </c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R1356" s="257" t="s">
        <v>177</v>
      </c>
      <c r="AT1356" s="257" t="s">
        <v>172</v>
      </c>
      <c r="AU1356" s="257" t="s">
        <v>89</v>
      </c>
      <c r="AY1356" s="18" t="s">
        <v>169</v>
      </c>
      <c r="BE1356" s="258">
        <f>IF(N1356="základní",J1356,0)</f>
        <v>0</v>
      </c>
      <c r="BF1356" s="258">
        <f>IF(N1356="snížená",J1356,0)</f>
        <v>0</v>
      </c>
      <c r="BG1356" s="258">
        <f>IF(N1356="zákl. přenesená",J1356,0)</f>
        <v>0</v>
      </c>
      <c r="BH1356" s="258">
        <f>IF(N1356="sníž. přenesená",J1356,0)</f>
        <v>0</v>
      </c>
      <c r="BI1356" s="258">
        <f>IF(N1356="nulová",J1356,0)</f>
        <v>0</v>
      </c>
      <c r="BJ1356" s="18" t="s">
        <v>95</v>
      </c>
      <c r="BK1356" s="258">
        <f>ROUND(I1356*H1356,2)</f>
        <v>0</v>
      </c>
      <c r="BL1356" s="18" t="s">
        <v>177</v>
      </c>
      <c r="BM1356" s="257" t="s">
        <v>1582</v>
      </c>
    </row>
    <row r="1357" spans="1:65" s="2" customFormat="1" ht="21.75" customHeight="1">
      <c r="A1357" s="39"/>
      <c r="B1357" s="40"/>
      <c r="C1357" s="246" t="s">
        <v>1583</v>
      </c>
      <c r="D1357" s="246" t="s">
        <v>172</v>
      </c>
      <c r="E1357" s="247" t="s">
        <v>1584</v>
      </c>
      <c r="F1357" s="248" t="s">
        <v>1585</v>
      </c>
      <c r="G1357" s="249" t="s">
        <v>403</v>
      </c>
      <c r="H1357" s="250">
        <v>1</v>
      </c>
      <c r="I1357" s="251"/>
      <c r="J1357" s="252">
        <f>ROUND(I1357*H1357,2)</f>
        <v>0</v>
      </c>
      <c r="K1357" s="248" t="s">
        <v>1</v>
      </c>
      <c r="L1357" s="45"/>
      <c r="M1357" s="253" t="s">
        <v>1</v>
      </c>
      <c r="N1357" s="254" t="s">
        <v>48</v>
      </c>
      <c r="O1357" s="92"/>
      <c r="P1357" s="255">
        <f>O1357*H1357</f>
        <v>0</v>
      </c>
      <c r="Q1357" s="255">
        <v>0</v>
      </c>
      <c r="R1357" s="255">
        <f>Q1357*H1357</f>
        <v>0</v>
      </c>
      <c r="S1357" s="255">
        <v>0</v>
      </c>
      <c r="T1357" s="256">
        <f>S1357*H1357</f>
        <v>0</v>
      </c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R1357" s="257" t="s">
        <v>177</v>
      </c>
      <c r="AT1357" s="257" t="s">
        <v>172</v>
      </c>
      <c r="AU1357" s="257" t="s">
        <v>89</v>
      </c>
      <c r="AY1357" s="18" t="s">
        <v>169</v>
      </c>
      <c r="BE1357" s="258">
        <f>IF(N1357="základní",J1357,0)</f>
        <v>0</v>
      </c>
      <c r="BF1357" s="258">
        <f>IF(N1357="snížená",J1357,0)</f>
        <v>0</v>
      </c>
      <c r="BG1357" s="258">
        <f>IF(N1357="zákl. přenesená",J1357,0)</f>
        <v>0</v>
      </c>
      <c r="BH1357" s="258">
        <f>IF(N1357="sníž. přenesená",J1357,0)</f>
        <v>0</v>
      </c>
      <c r="BI1357" s="258">
        <f>IF(N1357="nulová",J1357,0)</f>
        <v>0</v>
      </c>
      <c r="BJ1357" s="18" t="s">
        <v>95</v>
      </c>
      <c r="BK1357" s="258">
        <f>ROUND(I1357*H1357,2)</f>
        <v>0</v>
      </c>
      <c r="BL1357" s="18" t="s">
        <v>177</v>
      </c>
      <c r="BM1357" s="257" t="s">
        <v>1586</v>
      </c>
    </row>
    <row r="1358" spans="1:65" s="2" customFormat="1" ht="21.75" customHeight="1">
      <c r="A1358" s="39"/>
      <c r="B1358" s="40"/>
      <c r="C1358" s="246" t="s">
        <v>1587</v>
      </c>
      <c r="D1358" s="246" t="s">
        <v>172</v>
      </c>
      <c r="E1358" s="247" t="s">
        <v>1588</v>
      </c>
      <c r="F1358" s="248" t="s">
        <v>1589</v>
      </c>
      <c r="G1358" s="249" t="s">
        <v>403</v>
      </c>
      <c r="H1358" s="250">
        <v>5</v>
      </c>
      <c r="I1358" s="251"/>
      <c r="J1358" s="252">
        <f>ROUND(I1358*H1358,2)</f>
        <v>0</v>
      </c>
      <c r="K1358" s="248" t="s">
        <v>1</v>
      </c>
      <c r="L1358" s="45"/>
      <c r="M1358" s="253" t="s">
        <v>1</v>
      </c>
      <c r="N1358" s="254" t="s">
        <v>48</v>
      </c>
      <c r="O1358" s="92"/>
      <c r="P1358" s="255">
        <f>O1358*H1358</f>
        <v>0</v>
      </c>
      <c r="Q1358" s="255">
        <v>0</v>
      </c>
      <c r="R1358" s="255">
        <f>Q1358*H1358</f>
        <v>0</v>
      </c>
      <c r="S1358" s="255">
        <v>0</v>
      </c>
      <c r="T1358" s="256">
        <f>S1358*H1358</f>
        <v>0</v>
      </c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R1358" s="257" t="s">
        <v>177</v>
      </c>
      <c r="AT1358" s="257" t="s">
        <v>172</v>
      </c>
      <c r="AU1358" s="257" t="s">
        <v>89</v>
      </c>
      <c r="AY1358" s="18" t="s">
        <v>169</v>
      </c>
      <c r="BE1358" s="258">
        <f>IF(N1358="základní",J1358,0)</f>
        <v>0</v>
      </c>
      <c r="BF1358" s="258">
        <f>IF(N1358="snížená",J1358,0)</f>
        <v>0</v>
      </c>
      <c r="BG1358" s="258">
        <f>IF(N1358="zákl. přenesená",J1358,0)</f>
        <v>0</v>
      </c>
      <c r="BH1358" s="258">
        <f>IF(N1358="sníž. přenesená",J1358,0)</f>
        <v>0</v>
      </c>
      <c r="BI1358" s="258">
        <f>IF(N1358="nulová",J1358,0)</f>
        <v>0</v>
      </c>
      <c r="BJ1358" s="18" t="s">
        <v>95</v>
      </c>
      <c r="BK1358" s="258">
        <f>ROUND(I1358*H1358,2)</f>
        <v>0</v>
      </c>
      <c r="BL1358" s="18" t="s">
        <v>177</v>
      </c>
      <c r="BM1358" s="257" t="s">
        <v>1590</v>
      </c>
    </row>
    <row r="1359" spans="1:65" s="2" customFormat="1" ht="21.75" customHeight="1">
      <c r="A1359" s="39"/>
      <c r="B1359" s="40"/>
      <c r="C1359" s="246" t="s">
        <v>1591</v>
      </c>
      <c r="D1359" s="246" t="s">
        <v>172</v>
      </c>
      <c r="E1359" s="247" t="s">
        <v>1592</v>
      </c>
      <c r="F1359" s="248" t="s">
        <v>1593</v>
      </c>
      <c r="G1359" s="249" t="s">
        <v>403</v>
      </c>
      <c r="H1359" s="250">
        <v>1</v>
      </c>
      <c r="I1359" s="251"/>
      <c r="J1359" s="252">
        <f>ROUND(I1359*H1359,2)</f>
        <v>0</v>
      </c>
      <c r="K1359" s="248" t="s">
        <v>1</v>
      </c>
      <c r="L1359" s="45"/>
      <c r="M1359" s="253" t="s">
        <v>1</v>
      </c>
      <c r="N1359" s="254" t="s">
        <v>48</v>
      </c>
      <c r="O1359" s="92"/>
      <c r="P1359" s="255">
        <f>O1359*H1359</f>
        <v>0</v>
      </c>
      <c r="Q1359" s="255">
        <v>0</v>
      </c>
      <c r="R1359" s="255">
        <f>Q1359*H1359</f>
        <v>0</v>
      </c>
      <c r="S1359" s="255">
        <v>0</v>
      </c>
      <c r="T1359" s="256">
        <f>S1359*H1359</f>
        <v>0</v>
      </c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R1359" s="257" t="s">
        <v>177</v>
      </c>
      <c r="AT1359" s="257" t="s">
        <v>172</v>
      </c>
      <c r="AU1359" s="257" t="s">
        <v>89</v>
      </c>
      <c r="AY1359" s="18" t="s">
        <v>169</v>
      </c>
      <c r="BE1359" s="258">
        <f>IF(N1359="základní",J1359,0)</f>
        <v>0</v>
      </c>
      <c r="BF1359" s="258">
        <f>IF(N1359="snížená",J1359,0)</f>
        <v>0</v>
      </c>
      <c r="BG1359" s="258">
        <f>IF(N1359="zákl. přenesená",J1359,0)</f>
        <v>0</v>
      </c>
      <c r="BH1359" s="258">
        <f>IF(N1359="sníž. přenesená",J1359,0)</f>
        <v>0</v>
      </c>
      <c r="BI1359" s="258">
        <f>IF(N1359="nulová",J1359,0)</f>
        <v>0</v>
      </c>
      <c r="BJ1359" s="18" t="s">
        <v>95</v>
      </c>
      <c r="BK1359" s="258">
        <f>ROUND(I1359*H1359,2)</f>
        <v>0</v>
      </c>
      <c r="BL1359" s="18" t="s">
        <v>177</v>
      </c>
      <c r="BM1359" s="257" t="s">
        <v>1594</v>
      </c>
    </row>
    <row r="1360" spans="1:65" s="2" customFormat="1" ht="21.75" customHeight="1">
      <c r="A1360" s="39"/>
      <c r="B1360" s="40"/>
      <c r="C1360" s="246" t="s">
        <v>1595</v>
      </c>
      <c r="D1360" s="246" t="s">
        <v>172</v>
      </c>
      <c r="E1360" s="247" t="s">
        <v>1596</v>
      </c>
      <c r="F1360" s="248" t="s">
        <v>1597</v>
      </c>
      <c r="G1360" s="249" t="s">
        <v>403</v>
      </c>
      <c r="H1360" s="250">
        <v>1</v>
      </c>
      <c r="I1360" s="251"/>
      <c r="J1360" s="252">
        <f>ROUND(I1360*H1360,2)</f>
        <v>0</v>
      </c>
      <c r="K1360" s="248" t="s">
        <v>1</v>
      </c>
      <c r="L1360" s="45"/>
      <c r="M1360" s="253" t="s">
        <v>1</v>
      </c>
      <c r="N1360" s="254" t="s">
        <v>48</v>
      </c>
      <c r="O1360" s="92"/>
      <c r="P1360" s="255">
        <f>O1360*H1360</f>
        <v>0</v>
      </c>
      <c r="Q1360" s="255">
        <v>0</v>
      </c>
      <c r="R1360" s="255">
        <f>Q1360*H1360</f>
        <v>0</v>
      </c>
      <c r="S1360" s="255">
        <v>0</v>
      </c>
      <c r="T1360" s="256">
        <f>S1360*H1360</f>
        <v>0</v>
      </c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R1360" s="257" t="s">
        <v>177</v>
      </c>
      <c r="AT1360" s="257" t="s">
        <v>172</v>
      </c>
      <c r="AU1360" s="257" t="s">
        <v>89</v>
      </c>
      <c r="AY1360" s="18" t="s">
        <v>169</v>
      </c>
      <c r="BE1360" s="258">
        <f>IF(N1360="základní",J1360,0)</f>
        <v>0</v>
      </c>
      <c r="BF1360" s="258">
        <f>IF(N1360="snížená",J1360,0)</f>
        <v>0</v>
      </c>
      <c r="BG1360" s="258">
        <f>IF(N1360="zákl. přenesená",J1360,0)</f>
        <v>0</v>
      </c>
      <c r="BH1360" s="258">
        <f>IF(N1360="sníž. přenesená",J1360,0)</f>
        <v>0</v>
      </c>
      <c r="BI1360" s="258">
        <f>IF(N1360="nulová",J1360,0)</f>
        <v>0</v>
      </c>
      <c r="BJ1360" s="18" t="s">
        <v>95</v>
      </c>
      <c r="BK1360" s="258">
        <f>ROUND(I1360*H1360,2)</f>
        <v>0</v>
      </c>
      <c r="BL1360" s="18" t="s">
        <v>177</v>
      </c>
      <c r="BM1360" s="257" t="s">
        <v>1598</v>
      </c>
    </row>
    <row r="1361" spans="1:65" s="2" customFormat="1" ht="21.75" customHeight="1">
      <c r="A1361" s="39"/>
      <c r="B1361" s="40"/>
      <c r="C1361" s="246" t="s">
        <v>1599</v>
      </c>
      <c r="D1361" s="246" t="s">
        <v>172</v>
      </c>
      <c r="E1361" s="247" t="s">
        <v>1600</v>
      </c>
      <c r="F1361" s="248" t="s">
        <v>1601</v>
      </c>
      <c r="G1361" s="249" t="s">
        <v>403</v>
      </c>
      <c r="H1361" s="250">
        <v>1</v>
      </c>
      <c r="I1361" s="251"/>
      <c r="J1361" s="252">
        <f>ROUND(I1361*H1361,2)</f>
        <v>0</v>
      </c>
      <c r="K1361" s="248" t="s">
        <v>1</v>
      </c>
      <c r="L1361" s="45"/>
      <c r="M1361" s="253" t="s">
        <v>1</v>
      </c>
      <c r="N1361" s="254" t="s">
        <v>48</v>
      </c>
      <c r="O1361" s="92"/>
      <c r="P1361" s="255">
        <f>O1361*H1361</f>
        <v>0</v>
      </c>
      <c r="Q1361" s="255">
        <v>0</v>
      </c>
      <c r="R1361" s="255">
        <f>Q1361*H1361</f>
        <v>0</v>
      </c>
      <c r="S1361" s="255">
        <v>0</v>
      </c>
      <c r="T1361" s="256">
        <f>S1361*H1361</f>
        <v>0</v>
      </c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R1361" s="257" t="s">
        <v>177</v>
      </c>
      <c r="AT1361" s="257" t="s">
        <v>172</v>
      </c>
      <c r="AU1361" s="257" t="s">
        <v>89</v>
      </c>
      <c r="AY1361" s="18" t="s">
        <v>169</v>
      </c>
      <c r="BE1361" s="258">
        <f>IF(N1361="základní",J1361,0)</f>
        <v>0</v>
      </c>
      <c r="BF1361" s="258">
        <f>IF(N1361="snížená",J1361,0)</f>
        <v>0</v>
      </c>
      <c r="BG1361" s="258">
        <f>IF(N1361="zákl. přenesená",J1361,0)</f>
        <v>0</v>
      </c>
      <c r="BH1361" s="258">
        <f>IF(N1361="sníž. přenesená",J1361,0)</f>
        <v>0</v>
      </c>
      <c r="BI1361" s="258">
        <f>IF(N1361="nulová",J1361,0)</f>
        <v>0</v>
      </c>
      <c r="BJ1361" s="18" t="s">
        <v>95</v>
      </c>
      <c r="BK1361" s="258">
        <f>ROUND(I1361*H1361,2)</f>
        <v>0</v>
      </c>
      <c r="BL1361" s="18" t="s">
        <v>177</v>
      </c>
      <c r="BM1361" s="257" t="s">
        <v>1602</v>
      </c>
    </row>
    <row r="1362" spans="1:65" s="2" customFormat="1" ht="21.75" customHeight="1">
      <c r="A1362" s="39"/>
      <c r="B1362" s="40"/>
      <c r="C1362" s="246" t="s">
        <v>1603</v>
      </c>
      <c r="D1362" s="246" t="s">
        <v>172</v>
      </c>
      <c r="E1362" s="247" t="s">
        <v>1604</v>
      </c>
      <c r="F1362" s="248" t="s">
        <v>1605</v>
      </c>
      <c r="G1362" s="249" t="s">
        <v>403</v>
      </c>
      <c r="H1362" s="250">
        <v>7</v>
      </c>
      <c r="I1362" s="251"/>
      <c r="J1362" s="252">
        <f>ROUND(I1362*H1362,2)</f>
        <v>0</v>
      </c>
      <c r="K1362" s="248" t="s">
        <v>1</v>
      </c>
      <c r="L1362" s="45"/>
      <c r="M1362" s="253" t="s">
        <v>1</v>
      </c>
      <c r="N1362" s="254" t="s">
        <v>48</v>
      </c>
      <c r="O1362" s="92"/>
      <c r="P1362" s="255">
        <f>O1362*H1362</f>
        <v>0</v>
      </c>
      <c r="Q1362" s="255">
        <v>0</v>
      </c>
      <c r="R1362" s="255">
        <f>Q1362*H1362</f>
        <v>0</v>
      </c>
      <c r="S1362" s="255">
        <v>0</v>
      </c>
      <c r="T1362" s="256">
        <f>S1362*H1362</f>
        <v>0</v>
      </c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R1362" s="257" t="s">
        <v>177</v>
      </c>
      <c r="AT1362" s="257" t="s">
        <v>172</v>
      </c>
      <c r="AU1362" s="257" t="s">
        <v>89</v>
      </c>
      <c r="AY1362" s="18" t="s">
        <v>169</v>
      </c>
      <c r="BE1362" s="258">
        <f>IF(N1362="základní",J1362,0)</f>
        <v>0</v>
      </c>
      <c r="BF1362" s="258">
        <f>IF(N1362="snížená",J1362,0)</f>
        <v>0</v>
      </c>
      <c r="BG1362" s="258">
        <f>IF(N1362="zákl. přenesená",J1362,0)</f>
        <v>0</v>
      </c>
      <c r="BH1362" s="258">
        <f>IF(N1362="sníž. přenesená",J1362,0)</f>
        <v>0</v>
      </c>
      <c r="BI1362" s="258">
        <f>IF(N1362="nulová",J1362,0)</f>
        <v>0</v>
      </c>
      <c r="BJ1362" s="18" t="s">
        <v>95</v>
      </c>
      <c r="BK1362" s="258">
        <f>ROUND(I1362*H1362,2)</f>
        <v>0</v>
      </c>
      <c r="BL1362" s="18" t="s">
        <v>177</v>
      </c>
      <c r="BM1362" s="257" t="s">
        <v>1606</v>
      </c>
    </row>
    <row r="1363" spans="1:65" s="2" customFormat="1" ht="21.75" customHeight="1">
      <c r="A1363" s="39"/>
      <c r="B1363" s="40"/>
      <c r="C1363" s="246" t="s">
        <v>1607</v>
      </c>
      <c r="D1363" s="246" t="s">
        <v>172</v>
      </c>
      <c r="E1363" s="247" t="s">
        <v>1608</v>
      </c>
      <c r="F1363" s="248" t="s">
        <v>1609</v>
      </c>
      <c r="G1363" s="249" t="s">
        <v>403</v>
      </c>
      <c r="H1363" s="250">
        <v>2</v>
      </c>
      <c r="I1363" s="251"/>
      <c r="J1363" s="252">
        <f>ROUND(I1363*H1363,2)</f>
        <v>0</v>
      </c>
      <c r="K1363" s="248" t="s">
        <v>1</v>
      </c>
      <c r="L1363" s="45"/>
      <c r="M1363" s="253" t="s">
        <v>1</v>
      </c>
      <c r="N1363" s="254" t="s">
        <v>48</v>
      </c>
      <c r="O1363" s="92"/>
      <c r="P1363" s="255">
        <f>O1363*H1363</f>
        <v>0</v>
      </c>
      <c r="Q1363" s="255">
        <v>0</v>
      </c>
      <c r="R1363" s="255">
        <f>Q1363*H1363</f>
        <v>0</v>
      </c>
      <c r="S1363" s="255">
        <v>0</v>
      </c>
      <c r="T1363" s="256">
        <f>S1363*H1363</f>
        <v>0</v>
      </c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R1363" s="257" t="s">
        <v>177</v>
      </c>
      <c r="AT1363" s="257" t="s">
        <v>172</v>
      </c>
      <c r="AU1363" s="257" t="s">
        <v>89</v>
      </c>
      <c r="AY1363" s="18" t="s">
        <v>169</v>
      </c>
      <c r="BE1363" s="258">
        <f>IF(N1363="základní",J1363,0)</f>
        <v>0</v>
      </c>
      <c r="BF1363" s="258">
        <f>IF(N1363="snížená",J1363,0)</f>
        <v>0</v>
      </c>
      <c r="BG1363" s="258">
        <f>IF(N1363="zákl. přenesená",J1363,0)</f>
        <v>0</v>
      </c>
      <c r="BH1363" s="258">
        <f>IF(N1363="sníž. přenesená",J1363,0)</f>
        <v>0</v>
      </c>
      <c r="BI1363" s="258">
        <f>IF(N1363="nulová",J1363,0)</f>
        <v>0</v>
      </c>
      <c r="BJ1363" s="18" t="s">
        <v>95</v>
      </c>
      <c r="BK1363" s="258">
        <f>ROUND(I1363*H1363,2)</f>
        <v>0</v>
      </c>
      <c r="BL1363" s="18" t="s">
        <v>177</v>
      </c>
      <c r="BM1363" s="257" t="s">
        <v>1610</v>
      </c>
    </row>
    <row r="1364" spans="1:65" s="2" customFormat="1" ht="21.75" customHeight="1">
      <c r="A1364" s="39"/>
      <c r="B1364" s="40"/>
      <c r="C1364" s="246" t="s">
        <v>1611</v>
      </c>
      <c r="D1364" s="246" t="s">
        <v>172</v>
      </c>
      <c r="E1364" s="247" t="s">
        <v>1612</v>
      </c>
      <c r="F1364" s="248" t="s">
        <v>1613</v>
      </c>
      <c r="G1364" s="249" t="s">
        <v>403</v>
      </c>
      <c r="H1364" s="250">
        <v>1</v>
      </c>
      <c r="I1364" s="251"/>
      <c r="J1364" s="252">
        <f>ROUND(I1364*H1364,2)</f>
        <v>0</v>
      </c>
      <c r="K1364" s="248" t="s">
        <v>1</v>
      </c>
      <c r="L1364" s="45"/>
      <c r="M1364" s="253" t="s">
        <v>1</v>
      </c>
      <c r="N1364" s="254" t="s">
        <v>48</v>
      </c>
      <c r="O1364" s="92"/>
      <c r="P1364" s="255">
        <f>O1364*H1364</f>
        <v>0</v>
      </c>
      <c r="Q1364" s="255">
        <v>0</v>
      </c>
      <c r="R1364" s="255">
        <f>Q1364*H1364</f>
        <v>0</v>
      </c>
      <c r="S1364" s="255">
        <v>0</v>
      </c>
      <c r="T1364" s="256">
        <f>S1364*H1364</f>
        <v>0</v>
      </c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R1364" s="257" t="s">
        <v>177</v>
      </c>
      <c r="AT1364" s="257" t="s">
        <v>172</v>
      </c>
      <c r="AU1364" s="257" t="s">
        <v>89</v>
      </c>
      <c r="AY1364" s="18" t="s">
        <v>169</v>
      </c>
      <c r="BE1364" s="258">
        <f>IF(N1364="základní",J1364,0)</f>
        <v>0</v>
      </c>
      <c r="BF1364" s="258">
        <f>IF(N1364="snížená",J1364,0)</f>
        <v>0</v>
      </c>
      <c r="BG1364" s="258">
        <f>IF(N1364="zákl. přenesená",J1364,0)</f>
        <v>0</v>
      </c>
      <c r="BH1364" s="258">
        <f>IF(N1364="sníž. přenesená",J1364,0)</f>
        <v>0</v>
      </c>
      <c r="BI1364" s="258">
        <f>IF(N1364="nulová",J1364,0)</f>
        <v>0</v>
      </c>
      <c r="BJ1364" s="18" t="s">
        <v>95</v>
      </c>
      <c r="BK1364" s="258">
        <f>ROUND(I1364*H1364,2)</f>
        <v>0</v>
      </c>
      <c r="BL1364" s="18" t="s">
        <v>177</v>
      </c>
      <c r="BM1364" s="257" t="s">
        <v>1614</v>
      </c>
    </row>
    <row r="1365" spans="1:65" s="2" customFormat="1" ht="21.75" customHeight="1">
      <c r="A1365" s="39"/>
      <c r="B1365" s="40"/>
      <c r="C1365" s="246" t="s">
        <v>1615</v>
      </c>
      <c r="D1365" s="246" t="s">
        <v>172</v>
      </c>
      <c r="E1365" s="247" t="s">
        <v>1616</v>
      </c>
      <c r="F1365" s="248" t="s">
        <v>1617</v>
      </c>
      <c r="G1365" s="249" t="s">
        <v>403</v>
      </c>
      <c r="H1365" s="250">
        <v>21</v>
      </c>
      <c r="I1365" s="251"/>
      <c r="J1365" s="252">
        <f>ROUND(I1365*H1365,2)</f>
        <v>0</v>
      </c>
      <c r="K1365" s="248" t="s">
        <v>1</v>
      </c>
      <c r="L1365" s="45"/>
      <c r="M1365" s="253" t="s">
        <v>1</v>
      </c>
      <c r="N1365" s="254" t="s">
        <v>48</v>
      </c>
      <c r="O1365" s="92"/>
      <c r="P1365" s="255">
        <f>O1365*H1365</f>
        <v>0</v>
      </c>
      <c r="Q1365" s="255">
        <v>0</v>
      </c>
      <c r="R1365" s="255">
        <f>Q1365*H1365</f>
        <v>0</v>
      </c>
      <c r="S1365" s="255">
        <v>0</v>
      </c>
      <c r="T1365" s="256">
        <f>S1365*H1365</f>
        <v>0</v>
      </c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R1365" s="257" t="s">
        <v>177</v>
      </c>
      <c r="AT1365" s="257" t="s">
        <v>172</v>
      </c>
      <c r="AU1365" s="257" t="s">
        <v>89</v>
      </c>
      <c r="AY1365" s="18" t="s">
        <v>169</v>
      </c>
      <c r="BE1365" s="258">
        <f>IF(N1365="základní",J1365,0)</f>
        <v>0</v>
      </c>
      <c r="BF1365" s="258">
        <f>IF(N1365="snížená",J1365,0)</f>
        <v>0</v>
      </c>
      <c r="BG1365" s="258">
        <f>IF(N1365="zákl. přenesená",J1365,0)</f>
        <v>0</v>
      </c>
      <c r="BH1365" s="258">
        <f>IF(N1365="sníž. přenesená",J1365,0)</f>
        <v>0</v>
      </c>
      <c r="BI1365" s="258">
        <f>IF(N1365="nulová",J1365,0)</f>
        <v>0</v>
      </c>
      <c r="BJ1365" s="18" t="s">
        <v>95</v>
      </c>
      <c r="BK1365" s="258">
        <f>ROUND(I1365*H1365,2)</f>
        <v>0</v>
      </c>
      <c r="BL1365" s="18" t="s">
        <v>177</v>
      </c>
      <c r="BM1365" s="257" t="s">
        <v>1618</v>
      </c>
    </row>
    <row r="1366" spans="1:65" s="2" customFormat="1" ht="21.75" customHeight="1">
      <c r="A1366" s="39"/>
      <c r="B1366" s="40"/>
      <c r="C1366" s="246" t="s">
        <v>1619</v>
      </c>
      <c r="D1366" s="246" t="s">
        <v>172</v>
      </c>
      <c r="E1366" s="247" t="s">
        <v>1620</v>
      </c>
      <c r="F1366" s="248" t="s">
        <v>1621</v>
      </c>
      <c r="G1366" s="249" t="s">
        <v>403</v>
      </c>
      <c r="H1366" s="250">
        <v>6</v>
      </c>
      <c r="I1366" s="251"/>
      <c r="J1366" s="252">
        <f>ROUND(I1366*H1366,2)</f>
        <v>0</v>
      </c>
      <c r="K1366" s="248" t="s">
        <v>1</v>
      </c>
      <c r="L1366" s="45"/>
      <c r="M1366" s="253" t="s">
        <v>1</v>
      </c>
      <c r="N1366" s="254" t="s">
        <v>48</v>
      </c>
      <c r="O1366" s="92"/>
      <c r="P1366" s="255">
        <f>O1366*H1366</f>
        <v>0</v>
      </c>
      <c r="Q1366" s="255">
        <v>0</v>
      </c>
      <c r="R1366" s="255">
        <f>Q1366*H1366</f>
        <v>0</v>
      </c>
      <c r="S1366" s="255">
        <v>0</v>
      </c>
      <c r="T1366" s="256">
        <f>S1366*H1366</f>
        <v>0</v>
      </c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R1366" s="257" t="s">
        <v>177</v>
      </c>
      <c r="AT1366" s="257" t="s">
        <v>172</v>
      </c>
      <c r="AU1366" s="257" t="s">
        <v>89</v>
      </c>
      <c r="AY1366" s="18" t="s">
        <v>169</v>
      </c>
      <c r="BE1366" s="258">
        <f>IF(N1366="základní",J1366,0)</f>
        <v>0</v>
      </c>
      <c r="BF1366" s="258">
        <f>IF(N1366="snížená",J1366,0)</f>
        <v>0</v>
      </c>
      <c r="BG1366" s="258">
        <f>IF(N1366="zákl. přenesená",J1366,0)</f>
        <v>0</v>
      </c>
      <c r="BH1366" s="258">
        <f>IF(N1366="sníž. přenesená",J1366,0)</f>
        <v>0</v>
      </c>
      <c r="BI1366" s="258">
        <f>IF(N1366="nulová",J1366,0)</f>
        <v>0</v>
      </c>
      <c r="BJ1366" s="18" t="s">
        <v>95</v>
      </c>
      <c r="BK1366" s="258">
        <f>ROUND(I1366*H1366,2)</f>
        <v>0</v>
      </c>
      <c r="BL1366" s="18" t="s">
        <v>177</v>
      </c>
      <c r="BM1366" s="257" t="s">
        <v>1622</v>
      </c>
    </row>
    <row r="1367" spans="1:65" s="2" customFormat="1" ht="16.5" customHeight="1">
      <c r="A1367" s="39"/>
      <c r="B1367" s="40"/>
      <c r="C1367" s="246" t="s">
        <v>1623</v>
      </c>
      <c r="D1367" s="246" t="s">
        <v>172</v>
      </c>
      <c r="E1367" s="247" t="s">
        <v>1624</v>
      </c>
      <c r="F1367" s="248" t="s">
        <v>1625</v>
      </c>
      <c r="G1367" s="249" t="s">
        <v>403</v>
      </c>
      <c r="H1367" s="250">
        <v>1</v>
      </c>
      <c r="I1367" s="251"/>
      <c r="J1367" s="252">
        <f>ROUND(I1367*H1367,2)</f>
        <v>0</v>
      </c>
      <c r="K1367" s="248" t="s">
        <v>1</v>
      </c>
      <c r="L1367" s="45"/>
      <c r="M1367" s="253" t="s">
        <v>1</v>
      </c>
      <c r="N1367" s="254" t="s">
        <v>48</v>
      </c>
      <c r="O1367" s="92"/>
      <c r="P1367" s="255">
        <f>O1367*H1367</f>
        <v>0</v>
      </c>
      <c r="Q1367" s="255">
        <v>0</v>
      </c>
      <c r="R1367" s="255">
        <f>Q1367*H1367</f>
        <v>0</v>
      </c>
      <c r="S1367" s="255">
        <v>0</v>
      </c>
      <c r="T1367" s="256">
        <f>S1367*H1367</f>
        <v>0</v>
      </c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R1367" s="257" t="s">
        <v>177</v>
      </c>
      <c r="AT1367" s="257" t="s">
        <v>172</v>
      </c>
      <c r="AU1367" s="257" t="s">
        <v>89</v>
      </c>
      <c r="AY1367" s="18" t="s">
        <v>169</v>
      </c>
      <c r="BE1367" s="258">
        <f>IF(N1367="základní",J1367,0)</f>
        <v>0</v>
      </c>
      <c r="BF1367" s="258">
        <f>IF(N1367="snížená",J1367,0)</f>
        <v>0</v>
      </c>
      <c r="BG1367" s="258">
        <f>IF(N1367="zákl. přenesená",J1367,0)</f>
        <v>0</v>
      </c>
      <c r="BH1367" s="258">
        <f>IF(N1367="sníž. přenesená",J1367,0)</f>
        <v>0</v>
      </c>
      <c r="BI1367" s="258">
        <f>IF(N1367="nulová",J1367,0)</f>
        <v>0</v>
      </c>
      <c r="BJ1367" s="18" t="s">
        <v>95</v>
      </c>
      <c r="BK1367" s="258">
        <f>ROUND(I1367*H1367,2)</f>
        <v>0</v>
      </c>
      <c r="BL1367" s="18" t="s">
        <v>177</v>
      </c>
      <c r="BM1367" s="257" t="s">
        <v>1626</v>
      </c>
    </row>
    <row r="1368" spans="1:63" s="2" customFormat="1" ht="49.9" customHeight="1">
      <c r="A1368" s="39"/>
      <c r="B1368" s="40"/>
      <c r="C1368" s="41"/>
      <c r="D1368" s="41"/>
      <c r="E1368" s="234" t="s">
        <v>210</v>
      </c>
      <c r="F1368" s="234" t="s">
        <v>211</v>
      </c>
      <c r="G1368" s="41"/>
      <c r="H1368" s="41"/>
      <c r="I1368" s="155"/>
      <c r="J1368" s="218">
        <f>BK1368</f>
        <v>0</v>
      </c>
      <c r="K1368" s="41"/>
      <c r="L1368" s="45"/>
      <c r="M1368" s="292"/>
      <c r="N1368" s="293"/>
      <c r="O1368" s="92"/>
      <c r="P1368" s="92"/>
      <c r="Q1368" s="92"/>
      <c r="R1368" s="92"/>
      <c r="S1368" s="92"/>
      <c r="T1368" s="93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T1368" s="18" t="s">
        <v>81</v>
      </c>
      <c r="AU1368" s="18" t="s">
        <v>82</v>
      </c>
      <c r="AY1368" s="18" t="s">
        <v>212</v>
      </c>
      <c r="BK1368" s="258">
        <f>SUM(BK1369:BK1373)</f>
        <v>0</v>
      </c>
    </row>
    <row r="1369" spans="1:63" s="2" customFormat="1" ht="16.3" customHeight="1">
      <c r="A1369" s="39"/>
      <c r="B1369" s="40"/>
      <c r="C1369" s="294" t="s">
        <v>1</v>
      </c>
      <c r="D1369" s="294" t="s">
        <v>172</v>
      </c>
      <c r="E1369" s="295" t="s">
        <v>1</v>
      </c>
      <c r="F1369" s="296" t="s">
        <v>1</v>
      </c>
      <c r="G1369" s="297" t="s">
        <v>1</v>
      </c>
      <c r="H1369" s="298"/>
      <c r="I1369" s="299"/>
      <c r="J1369" s="300">
        <f>BK1369</f>
        <v>0</v>
      </c>
      <c r="K1369" s="301"/>
      <c r="L1369" s="45"/>
      <c r="M1369" s="302" t="s">
        <v>1</v>
      </c>
      <c r="N1369" s="303" t="s">
        <v>48</v>
      </c>
      <c r="O1369" s="92"/>
      <c r="P1369" s="92"/>
      <c r="Q1369" s="92"/>
      <c r="R1369" s="92"/>
      <c r="S1369" s="92"/>
      <c r="T1369" s="93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T1369" s="18" t="s">
        <v>212</v>
      </c>
      <c r="AU1369" s="18" t="s">
        <v>89</v>
      </c>
      <c r="AY1369" s="18" t="s">
        <v>212</v>
      </c>
      <c r="BE1369" s="258">
        <f>IF(N1369="základní",J1369,0)</f>
        <v>0</v>
      </c>
      <c r="BF1369" s="258">
        <f>IF(N1369="snížená",J1369,0)</f>
        <v>0</v>
      </c>
      <c r="BG1369" s="258">
        <f>IF(N1369="zákl. přenesená",J1369,0)</f>
        <v>0</v>
      </c>
      <c r="BH1369" s="258">
        <f>IF(N1369="sníž. přenesená",J1369,0)</f>
        <v>0</v>
      </c>
      <c r="BI1369" s="258">
        <f>IF(N1369="nulová",J1369,0)</f>
        <v>0</v>
      </c>
      <c r="BJ1369" s="18" t="s">
        <v>95</v>
      </c>
      <c r="BK1369" s="258">
        <f>I1369*H1369</f>
        <v>0</v>
      </c>
    </row>
    <row r="1370" spans="1:63" s="2" customFormat="1" ht="16.3" customHeight="1">
      <c r="A1370" s="39"/>
      <c r="B1370" s="40"/>
      <c r="C1370" s="294" t="s">
        <v>1</v>
      </c>
      <c r="D1370" s="294" t="s">
        <v>172</v>
      </c>
      <c r="E1370" s="295" t="s">
        <v>1</v>
      </c>
      <c r="F1370" s="296" t="s">
        <v>1</v>
      </c>
      <c r="G1370" s="297" t="s">
        <v>1</v>
      </c>
      <c r="H1370" s="298"/>
      <c r="I1370" s="299"/>
      <c r="J1370" s="300">
        <f>BK1370</f>
        <v>0</v>
      </c>
      <c r="K1370" s="301"/>
      <c r="L1370" s="45"/>
      <c r="M1370" s="302" t="s">
        <v>1</v>
      </c>
      <c r="N1370" s="303" t="s">
        <v>48</v>
      </c>
      <c r="O1370" s="92"/>
      <c r="P1370" s="92"/>
      <c r="Q1370" s="92"/>
      <c r="R1370" s="92"/>
      <c r="S1370" s="92"/>
      <c r="T1370" s="93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T1370" s="18" t="s">
        <v>212</v>
      </c>
      <c r="AU1370" s="18" t="s">
        <v>89</v>
      </c>
      <c r="AY1370" s="18" t="s">
        <v>212</v>
      </c>
      <c r="BE1370" s="258">
        <f>IF(N1370="základní",J1370,0)</f>
        <v>0</v>
      </c>
      <c r="BF1370" s="258">
        <f>IF(N1370="snížená",J1370,0)</f>
        <v>0</v>
      </c>
      <c r="BG1370" s="258">
        <f>IF(N1370="zákl. přenesená",J1370,0)</f>
        <v>0</v>
      </c>
      <c r="BH1370" s="258">
        <f>IF(N1370="sníž. přenesená",J1370,0)</f>
        <v>0</v>
      </c>
      <c r="BI1370" s="258">
        <f>IF(N1370="nulová",J1370,0)</f>
        <v>0</v>
      </c>
      <c r="BJ1370" s="18" t="s">
        <v>95</v>
      </c>
      <c r="BK1370" s="258">
        <f>I1370*H1370</f>
        <v>0</v>
      </c>
    </row>
    <row r="1371" spans="1:63" s="2" customFormat="1" ht="16.3" customHeight="1">
      <c r="A1371" s="39"/>
      <c r="B1371" s="40"/>
      <c r="C1371" s="294" t="s">
        <v>1</v>
      </c>
      <c r="D1371" s="294" t="s">
        <v>172</v>
      </c>
      <c r="E1371" s="295" t="s">
        <v>1</v>
      </c>
      <c r="F1371" s="296" t="s">
        <v>1</v>
      </c>
      <c r="G1371" s="297" t="s">
        <v>1</v>
      </c>
      <c r="H1371" s="298"/>
      <c r="I1371" s="299"/>
      <c r="J1371" s="300">
        <f>BK1371</f>
        <v>0</v>
      </c>
      <c r="K1371" s="301"/>
      <c r="L1371" s="45"/>
      <c r="M1371" s="302" t="s">
        <v>1</v>
      </c>
      <c r="N1371" s="303" t="s">
        <v>48</v>
      </c>
      <c r="O1371" s="92"/>
      <c r="P1371" s="92"/>
      <c r="Q1371" s="92"/>
      <c r="R1371" s="92"/>
      <c r="S1371" s="92"/>
      <c r="T1371" s="93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T1371" s="18" t="s">
        <v>212</v>
      </c>
      <c r="AU1371" s="18" t="s">
        <v>89</v>
      </c>
      <c r="AY1371" s="18" t="s">
        <v>212</v>
      </c>
      <c r="BE1371" s="258">
        <f>IF(N1371="základní",J1371,0)</f>
        <v>0</v>
      </c>
      <c r="BF1371" s="258">
        <f>IF(N1371="snížená",J1371,0)</f>
        <v>0</v>
      </c>
      <c r="BG1371" s="258">
        <f>IF(N1371="zákl. přenesená",J1371,0)</f>
        <v>0</v>
      </c>
      <c r="BH1371" s="258">
        <f>IF(N1371="sníž. přenesená",J1371,0)</f>
        <v>0</v>
      </c>
      <c r="BI1371" s="258">
        <f>IF(N1371="nulová",J1371,0)</f>
        <v>0</v>
      </c>
      <c r="BJ1371" s="18" t="s">
        <v>95</v>
      </c>
      <c r="BK1371" s="258">
        <f>I1371*H1371</f>
        <v>0</v>
      </c>
    </row>
    <row r="1372" spans="1:63" s="2" customFormat="1" ht="16.3" customHeight="1">
      <c r="A1372" s="39"/>
      <c r="B1372" s="40"/>
      <c r="C1372" s="294" t="s">
        <v>1</v>
      </c>
      <c r="D1372" s="294" t="s">
        <v>172</v>
      </c>
      <c r="E1372" s="295" t="s">
        <v>1</v>
      </c>
      <c r="F1372" s="296" t="s">
        <v>1</v>
      </c>
      <c r="G1372" s="297" t="s">
        <v>1</v>
      </c>
      <c r="H1372" s="298"/>
      <c r="I1372" s="299"/>
      <c r="J1372" s="300">
        <f>BK1372</f>
        <v>0</v>
      </c>
      <c r="K1372" s="301"/>
      <c r="L1372" s="45"/>
      <c r="M1372" s="302" t="s">
        <v>1</v>
      </c>
      <c r="N1372" s="303" t="s">
        <v>48</v>
      </c>
      <c r="O1372" s="92"/>
      <c r="P1372" s="92"/>
      <c r="Q1372" s="92"/>
      <c r="R1372" s="92"/>
      <c r="S1372" s="92"/>
      <c r="T1372" s="93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T1372" s="18" t="s">
        <v>212</v>
      </c>
      <c r="AU1372" s="18" t="s">
        <v>89</v>
      </c>
      <c r="AY1372" s="18" t="s">
        <v>212</v>
      </c>
      <c r="BE1372" s="258">
        <f>IF(N1372="základní",J1372,0)</f>
        <v>0</v>
      </c>
      <c r="BF1372" s="258">
        <f>IF(N1372="snížená",J1372,0)</f>
        <v>0</v>
      </c>
      <c r="BG1372" s="258">
        <f>IF(N1372="zákl. přenesená",J1372,0)</f>
        <v>0</v>
      </c>
      <c r="BH1372" s="258">
        <f>IF(N1372="sníž. přenesená",J1372,0)</f>
        <v>0</v>
      </c>
      <c r="BI1372" s="258">
        <f>IF(N1372="nulová",J1372,0)</f>
        <v>0</v>
      </c>
      <c r="BJ1372" s="18" t="s">
        <v>95</v>
      </c>
      <c r="BK1372" s="258">
        <f>I1372*H1372</f>
        <v>0</v>
      </c>
    </row>
    <row r="1373" spans="1:63" s="2" customFormat="1" ht="16.3" customHeight="1">
      <c r="A1373" s="39"/>
      <c r="B1373" s="40"/>
      <c r="C1373" s="294" t="s">
        <v>1</v>
      </c>
      <c r="D1373" s="294" t="s">
        <v>172</v>
      </c>
      <c r="E1373" s="295" t="s">
        <v>1</v>
      </c>
      <c r="F1373" s="296" t="s">
        <v>1</v>
      </c>
      <c r="G1373" s="297" t="s">
        <v>1</v>
      </c>
      <c r="H1373" s="298"/>
      <c r="I1373" s="299"/>
      <c r="J1373" s="300">
        <f>BK1373</f>
        <v>0</v>
      </c>
      <c r="K1373" s="301"/>
      <c r="L1373" s="45"/>
      <c r="M1373" s="302" t="s">
        <v>1</v>
      </c>
      <c r="N1373" s="303" t="s">
        <v>48</v>
      </c>
      <c r="O1373" s="304"/>
      <c r="P1373" s="304"/>
      <c r="Q1373" s="304"/>
      <c r="R1373" s="304"/>
      <c r="S1373" s="304"/>
      <c r="T1373" s="305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T1373" s="18" t="s">
        <v>212</v>
      </c>
      <c r="AU1373" s="18" t="s">
        <v>89</v>
      </c>
      <c r="AY1373" s="18" t="s">
        <v>212</v>
      </c>
      <c r="BE1373" s="258">
        <f>IF(N1373="základní",J1373,0)</f>
        <v>0</v>
      </c>
      <c r="BF1373" s="258">
        <f>IF(N1373="snížená",J1373,0)</f>
        <v>0</v>
      </c>
      <c r="BG1373" s="258">
        <f>IF(N1373="zákl. přenesená",J1373,0)</f>
        <v>0</v>
      </c>
      <c r="BH1373" s="258">
        <f>IF(N1373="sníž. přenesená",J1373,0)</f>
        <v>0</v>
      </c>
      <c r="BI1373" s="258">
        <f>IF(N1373="nulová",J1373,0)</f>
        <v>0</v>
      </c>
      <c r="BJ1373" s="18" t="s">
        <v>95</v>
      </c>
      <c r="BK1373" s="258">
        <f>I1373*H1373</f>
        <v>0</v>
      </c>
    </row>
    <row r="1374" spans="1:31" s="2" customFormat="1" ht="6.95" customHeight="1">
      <c r="A1374" s="39"/>
      <c r="B1374" s="67"/>
      <c r="C1374" s="68"/>
      <c r="D1374" s="68"/>
      <c r="E1374" s="68"/>
      <c r="F1374" s="68"/>
      <c r="G1374" s="68"/>
      <c r="H1374" s="68"/>
      <c r="I1374" s="193"/>
      <c r="J1374" s="68"/>
      <c r="K1374" s="68"/>
      <c r="L1374" s="45"/>
      <c r="M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</row>
  </sheetData>
  <sheetProtection password="CC35" sheet="1" objects="1" scenarios="1" formatColumns="0" formatRows="0" autoFilter="0"/>
  <autoFilter ref="C143:K137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2:H132"/>
    <mergeCell ref="E134:H134"/>
    <mergeCell ref="E136:H136"/>
    <mergeCell ref="L2:V2"/>
  </mergeCells>
  <dataValidations count="2">
    <dataValidation type="list" allowBlank="1" showInputMessage="1" showErrorMessage="1" error="Povoleny jsou hodnoty K, M." sqref="D1369:D1374">
      <formula1>"K, M"</formula1>
    </dataValidation>
    <dataValidation type="list" allowBlank="1" showInputMessage="1" showErrorMessage="1" error="Povoleny jsou hodnoty základní, snížená, zákl. přenesená, sníž. přenesená, nulová." sqref="N1369:N1374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</row>
    <row r="4" spans="2:4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2:12" s="1" customFormat="1" ht="12" customHeight="1" hidden="1">
      <c r="B8" s="21"/>
      <c r="D8" s="153" t="s">
        <v>141</v>
      </c>
      <c r="I8" s="147"/>
      <c r="L8" s="21"/>
    </row>
    <row r="9" spans="1:31" s="2" customFormat="1" ht="16.5" customHeight="1" hidden="1">
      <c r="A9" s="39"/>
      <c r="B9" s="45"/>
      <c r="C9" s="39"/>
      <c r="D9" s="39"/>
      <c r="E9" s="154" t="s">
        <v>142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3" t="s">
        <v>143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6" t="s">
        <v>1627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18. 2. 2020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27</v>
      </c>
      <c r="F17" s="39"/>
      <c r="G17" s="39"/>
      <c r="H17" s="39"/>
      <c r="I17" s="157" t="s">
        <v>28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3" t="s">
        <v>29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3" t="s">
        <v>31</v>
      </c>
      <c r="E22" s="39"/>
      <c r="F22" s="39"/>
      <c r="G22" s="39"/>
      <c r="H22" s="39"/>
      <c r="I22" s="157" t="s">
        <v>25</v>
      </c>
      <c r="J22" s="142" t="s">
        <v>32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33</v>
      </c>
      <c r="F23" s="39"/>
      <c r="G23" s="39"/>
      <c r="H23" s="39"/>
      <c r="I23" s="157" t="s">
        <v>28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3" t="s">
        <v>36</v>
      </c>
      <c r="E25" s="39"/>
      <c r="F25" s="39"/>
      <c r="G25" s="39"/>
      <c r="H25" s="39"/>
      <c r="I25" s="157" t="s">
        <v>25</v>
      </c>
      <c r="J25" s="142" t="s">
        <v>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38</v>
      </c>
      <c r="F26" s="39"/>
      <c r="G26" s="39"/>
      <c r="H26" s="39"/>
      <c r="I26" s="157" t="s">
        <v>28</v>
      </c>
      <c r="J26" s="142" t="s">
        <v>39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3" t="s">
        <v>40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95.25" customHeight="1" hidden="1">
      <c r="A29" s="159"/>
      <c r="B29" s="160"/>
      <c r="C29" s="159"/>
      <c r="D29" s="159"/>
      <c r="E29" s="161" t="s">
        <v>41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6" t="s">
        <v>42</v>
      </c>
      <c r="E32" s="39"/>
      <c r="F32" s="39"/>
      <c r="G32" s="39"/>
      <c r="H32" s="39"/>
      <c r="I32" s="155"/>
      <c r="J32" s="167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8" t="s">
        <v>44</v>
      </c>
      <c r="G34" s="39"/>
      <c r="H34" s="39"/>
      <c r="I34" s="169" t="s">
        <v>43</v>
      </c>
      <c r="J34" s="168" t="s">
        <v>45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70" t="s">
        <v>46</v>
      </c>
      <c r="E35" s="153" t="s">
        <v>47</v>
      </c>
      <c r="F35" s="171">
        <f>ROUND((ROUND((SUM(BE125:BE154)),2)+SUM(BE156:BE160)),2)</f>
        <v>0</v>
      </c>
      <c r="G35" s="39"/>
      <c r="H35" s="39"/>
      <c r="I35" s="172">
        <v>0.21</v>
      </c>
      <c r="J35" s="171">
        <f>ROUND((ROUND(((SUM(BE125:BE154))*I35),2)+(SUM(BE156:BE160)*I35)),2)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48</v>
      </c>
      <c r="F36" s="171">
        <f>ROUND((ROUND((SUM(BF125:BF154)),2)+SUM(BF156:BF160)),2)</f>
        <v>0</v>
      </c>
      <c r="G36" s="39"/>
      <c r="H36" s="39"/>
      <c r="I36" s="172">
        <v>0.15</v>
      </c>
      <c r="J36" s="171">
        <f>ROUND((ROUND(((SUM(BF125:BF154))*I36),2)+(SUM(BF156:BF160)*I36)),2)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49</v>
      </c>
      <c r="F37" s="171">
        <f>ROUND((ROUND((SUM(BG125:BG154)),2)+SUM(BG156:BG160)),2)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50</v>
      </c>
      <c r="F38" s="171">
        <f>ROUND((ROUND((SUM(BH125:BH154)),2)+SUM(BH156:BH160)),2)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51</v>
      </c>
      <c r="F39" s="171">
        <f>ROUND((ROUND((SUM(BI125:BI154)),2)+SUM(BI156:BI160)),2)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7" t="s">
        <v>142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143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01.03 - VZT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Suchohrdly u Miroslavi</v>
      </c>
      <c r="G91" s="41"/>
      <c r="H91" s="41"/>
      <c r="I91" s="157" t="s">
        <v>22</v>
      </c>
      <c r="J91" s="80" t="str">
        <f>IF(J14="","",J14)</f>
        <v>18. 2. 2020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Suchohrdly u Miroslavi</v>
      </c>
      <c r="G93" s="41"/>
      <c r="H93" s="41"/>
      <c r="I93" s="157" t="s">
        <v>31</v>
      </c>
      <c r="J93" s="37" t="str">
        <f>E23</f>
        <v>Babka &amp; Šuchma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157" t="s">
        <v>36</v>
      </c>
      <c r="J94" s="37" t="str">
        <f>E26</f>
        <v>STAGA stavební agentura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264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4"/>
      <c r="D100" s="211" t="s">
        <v>1628</v>
      </c>
      <c r="E100" s="212"/>
      <c r="F100" s="212"/>
      <c r="G100" s="212"/>
      <c r="H100" s="212"/>
      <c r="I100" s="213"/>
      <c r="J100" s="214">
        <f>J127</f>
        <v>0</v>
      </c>
      <c r="K100" s="134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4"/>
      <c r="D101" s="211" t="s">
        <v>1629</v>
      </c>
      <c r="E101" s="212"/>
      <c r="F101" s="212"/>
      <c r="G101" s="212"/>
      <c r="H101" s="212"/>
      <c r="I101" s="213"/>
      <c r="J101" s="214">
        <f>J138</f>
        <v>0</v>
      </c>
      <c r="K101" s="134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4"/>
      <c r="D102" s="211" t="s">
        <v>1630</v>
      </c>
      <c r="E102" s="212"/>
      <c r="F102" s="212"/>
      <c r="G102" s="212"/>
      <c r="H102" s="212"/>
      <c r="I102" s="213"/>
      <c r="J102" s="214">
        <f>J148</f>
        <v>0</v>
      </c>
      <c r="K102" s="134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1.8" customHeight="1">
      <c r="A103" s="9"/>
      <c r="B103" s="203"/>
      <c r="C103" s="204"/>
      <c r="D103" s="216" t="s">
        <v>153</v>
      </c>
      <c r="E103" s="204"/>
      <c r="F103" s="204"/>
      <c r="G103" s="204"/>
      <c r="H103" s="204"/>
      <c r="I103" s="217"/>
      <c r="J103" s="218">
        <f>J155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155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193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196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154</v>
      </c>
      <c r="D110" s="41"/>
      <c r="E110" s="41"/>
      <c r="F110" s="41"/>
      <c r="G110" s="41"/>
      <c r="H110" s="41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97" t="str">
        <f>E7</f>
        <v>Sociální byty - Suchohrdly u Miroslavi</v>
      </c>
      <c r="F113" s="33"/>
      <c r="G113" s="33"/>
      <c r="H113" s="33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141</v>
      </c>
      <c r="D114" s="23"/>
      <c r="E114" s="23"/>
      <c r="F114" s="23"/>
      <c r="G114" s="23"/>
      <c r="H114" s="23"/>
      <c r="I114" s="147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97" t="s">
        <v>142</v>
      </c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143</v>
      </c>
      <c r="D116" s="41"/>
      <c r="E116" s="41"/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01.03 - VZT</v>
      </c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Suchohrdly u Miroslavi</v>
      </c>
      <c r="G119" s="41"/>
      <c r="H119" s="41"/>
      <c r="I119" s="157" t="s">
        <v>22</v>
      </c>
      <c r="J119" s="80" t="str">
        <f>IF(J14="","",J14)</f>
        <v>18. 2. 2020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24</v>
      </c>
      <c r="D121" s="41"/>
      <c r="E121" s="41"/>
      <c r="F121" s="28" t="str">
        <f>E17</f>
        <v>Obec Suchohrdly u Miroslavi</v>
      </c>
      <c r="G121" s="41"/>
      <c r="H121" s="41"/>
      <c r="I121" s="157" t="s">
        <v>31</v>
      </c>
      <c r="J121" s="37" t="str">
        <f>E23</f>
        <v>Babka &amp; Šuchma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29</v>
      </c>
      <c r="D122" s="41"/>
      <c r="E122" s="41"/>
      <c r="F122" s="28" t="str">
        <f>IF(E20="","",E20)</f>
        <v>Vyplň údaj</v>
      </c>
      <c r="G122" s="41"/>
      <c r="H122" s="41"/>
      <c r="I122" s="157" t="s">
        <v>36</v>
      </c>
      <c r="J122" s="37" t="str">
        <f>E26</f>
        <v>STAGA stavební agentura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155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19"/>
      <c r="B124" s="220"/>
      <c r="C124" s="221" t="s">
        <v>155</v>
      </c>
      <c r="D124" s="222" t="s">
        <v>67</v>
      </c>
      <c r="E124" s="222" t="s">
        <v>63</v>
      </c>
      <c r="F124" s="222" t="s">
        <v>64</v>
      </c>
      <c r="G124" s="222" t="s">
        <v>156</v>
      </c>
      <c r="H124" s="222" t="s">
        <v>157</v>
      </c>
      <c r="I124" s="223" t="s">
        <v>158</v>
      </c>
      <c r="J124" s="222" t="s">
        <v>147</v>
      </c>
      <c r="K124" s="224" t="s">
        <v>159</v>
      </c>
      <c r="L124" s="225"/>
      <c r="M124" s="101" t="s">
        <v>1</v>
      </c>
      <c r="N124" s="102" t="s">
        <v>46</v>
      </c>
      <c r="O124" s="102" t="s">
        <v>160</v>
      </c>
      <c r="P124" s="102" t="s">
        <v>161</v>
      </c>
      <c r="Q124" s="102" t="s">
        <v>162</v>
      </c>
      <c r="R124" s="102" t="s">
        <v>163</v>
      </c>
      <c r="S124" s="102" t="s">
        <v>164</v>
      </c>
      <c r="T124" s="103" t="s">
        <v>165</v>
      </c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</row>
    <row r="125" spans="1:63" s="2" customFormat="1" ht="22.8" customHeight="1">
      <c r="A125" s="39"/>
      <c r="B125" s="40"/>
      <c r="C125" s="108" t="s">
        <v>166</v>
      </c>
      <c r="D125" s="41"/>
      <c r="E125" s="41"/>
      <c r="F125" s="41"/>
      <c r="G125" s="41"/>
      <c r="H125" s="41"/>
      <c r="I125" s="155"/>
      <c r="J125" s="226">
        <f>BK125</f>
        <v>0</v>
      </c>
      <c r="K125" s="41"/>
      <c r="L125" s="45"/>
      <c r="M125" s="104"/>
      <c r="N125" s="227"/>
      <c r="O125" s="105"/>
      <c r="P125" s="228">
        <f>P126+P155</f>
        <v>0</v>
      </c>
      <c r="Q125" s="105"/>
      <c r="R125" s="228">
        <f>R126+R155</f>
        <v>0</v>
      </c>
      <c r="S125" s="105"/>
      <c r="T125" s="229">
        <f>T126+T155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81</v>
      </c>
      <c r="AU125" s="18" t="s">
        <v>149</v>
      </c>
      <c r="BK125" s="230">
        <f>BK126+BK155</f>
        <v>0</v>
      </c>
    </row>
    <row r="126" spans="1:63" s="12" customFormat="1" ht="25.9" customHeight="1">
      <c r="A126" s="12"/>
      <c r="B126" s="231"/>
      <c r="C126" s="232"/>
      <c r="D126" s="233" t="s">
        <v>81</v>
      </c>
      <c r="E126" s="234" t="s">
        <v>1557</v>
      </c>
      <c r="F126" s="234" t="s">
        <v>1558</v>
      </c>
      <c r="G126" s="232"/>
      <c r="H126" s="232"/>
      <c r="I126" s="235"/>
      <c r="J126" s="218">
        <f>BK126</f>
        <v>0</v>
      </c>
      <c r="K126" s="232"/>
      <c r="L126" s="236"/>
      <c r="M126" s="237"/>
      <c r="N126" s="238"/>
      <c r="O126" s="238"/>
      <c r="P126" s="239">
        <f>P127+P138+P148</f>
        <v>0</v>
      </c>
      <c r="Q126" s="238"/>
      <c r="R126" s="239">
        <f>R127+R138+R148</f>
        <v>0</v>
      </c>
      <c r="S126" s="238"/>
      <c r="T126" s="240">
        <f>T127+T138+T148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1" t="s">
        <v>177</v>
      </c>
      <c r="AT126" s="242" t="s">
        <v>81</v>
      </c>
      <c r="AU126" s="242" t="s">
        <v>82</v>
      </c>
      <c r="AY126" s="241" t="s">
        <v>169</v>
      </c>
      <c r="BK126" s="243">
        <f>BK127+BK138+BK148</f>
        <v>0</v>
      </c>
    </row>
    <row r="127" spans="1:63" s="12" customFormat="1" ht="22.8" customHeight="1">
      <c r="A127" s="12"/>
      <c r="B127" s="231"/>
      <c r="C127" s="232"/>
      <c r="D127" s="233" t="s">
        <v>81</v>
      </c>
      <c r="E127" s="244" t="s">
        <v>1631</v>
      </c>
      <c r="F127" s="244" t="s">
        <v>1632</v>
      </c>
      <c r="G127" s="232"/>
      <c r="H127" s="232"/>
      <c r="I127" s="235"/>
      <c r="J127" s="245">
        <f>BK127</f>
        <v>0</v>
      </c>
      <c r="K127" s="232"/>
      <c r="L127" s="236"/>
      <c r="M127" s="237"/>
      <c r="N127" s="238"/>
      <c r="O127" s="238"/>
      <c r="P127" s="239">
        <f>SUM(P128:P137)</f>
        <v>0</v>
      </c>
      <c r="Q127" s="238"/>
      <c r="R127" s="239">
        <f>SUM(R128:R137)</f>
        <v>0</v>
      </c>
      <c r="S127" s="238"/>
      <c r="T127" s="240">
        <f>SUM(T128:T137)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41" t="s">
        <v>177</v>
      </c>
      <c r="AT127" s="242" t="s">
        <v>81</v>
      </c>
      <c r="AU127" s="242" t="s">
        <v>89</v>
      </c>
      <c r="AY127" s="241" t="s">
        <v>169</v>
      </c>
      <c r="BK127" s="243">
        <f>SUM(BK128:BK137)</f>
        <v>0</v>
      </c>
    </row>
    <row r="128" spans="1:65" s="2" customFormat="1" ht="21.75" customHeight="1">
      <c r="A128" s="39"/>
      <c r="B128" s="40"/>
      <c r="C128" s="246" t="s">
        <v>89</v>
      </c>
      <c r="D128" s="246" t="s">
        <v>172</v>
      </c>
      <c r="E128" s="247" t="s">
        <v>1633</v>
      </c>
      <c r="F128" s="248" t="s">
        <v>1634</v>
      </c>
      <c r="G128" s="249" t="s">
        <v>1635</v>
      </c>
      <c r="H128" s="250">
        <v>12</v>
      </c>
      <c r="I128" s="251"/>
      <c r="J128" s="252">
        <f>ROUND(I128*H128,2)</f>
        <v>0</v>
      </c>
      <c r="K128" s="248" t="s">
        <v>1</v>
      </c>
      <c r="L128" s="45"/>
      <c r="M128" s="253" t="s">
        <v>1</v>
      </c>
      <c r="N128" s="254" t="s">
        <v>48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1636</v>
      </c>
      <c r="AT128" s="257" t="s">
        <v>172</v>
      </c>
      <c r="AU128" s="257" t="s">
        <v>95</v>
      </c>
      <c r="AY128" s="18" t="s">
        <v>169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95</v>
      </c>
      <c r="BK128" s="258">
        <f>ROUND(I128*H128,2)</f>
        <v>0</v>
      </c>
      <c r="BL128" s="18" t="s">
        <v>1636</v>
      </c>
      <c r="BM128" s="257" t="s">
        <v>1637</v>
      </c>
    </row>
    <row r="129" spans="1:65" s="2" customFormat="1" ht="16.5" customHeight="1">
      <c r="A129" s="39"/>
      <c r="B129" s="40"/>
      <c r="C129" s="246" t="s">
        <v>95</v>
      </c>
      <c r="D129" s="246" t="s">
        <v>172</v>
      </c>
      <c r="E129" s="247" t="s">
        <v>1638</v>
      </c>
      <c r="F129" s="248" t="s">
        <v>1639</v>
      </c>
      <c r="G129" s="249" t="s">
        <v>1635</v>
      </c>
      <c r="H129" s="250">
        <v>6</v>
      </c>
      <c r="I129" s="251"/>
      <c r="J129" s="252">
        <f>ROUND(I129*H129,2)</f>
        <v>0</v>
      </c>
      <c r="K129" s="248" t="s">
        <v>1</v>
      </c>
      <c r="L129" s="45"/>
      <c r="M129" s="253" t="s">
        <v>1</v>
      </c>
      <c r="N129" s="254" t="s">
        <v>48</v>
      </c>
      <c r="O129" s="92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7" t="s">
        <v>1636</v>
      </c>
      <c r="AT129" s="257" t="s">
        <v>172</v>
      </c>
      <c r="AU129" s="257" t="s">
        <v>95</v>
      </c>
      <c r="AY129" s="18" t="s">
        <v>169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95</v>
      </c>
      <c r="BK129" s="258">
        <f>ROUND(I129*H129,2)</f>
        <v>0</v>
      </c>
      <c r="BL129" s="18" t="s">
        <v>1636</v>
      </c>
      <c r="BM129" s="257" t="s">
        <v>1640</v>
      </c>
    </row>
    <row r="130" spans="1:65" s="2" customFormat="1" ht="21.75" customHeight="1">
      <c r="A130" s="39"/>
      <c r="B130" s="40"/>
      <c r="C130" s="246" t="s">
        <v>188</v>
      </c>
      <c r="D130" s="246" t="s">
        <v>172</v>
      </c>
      <c r="E130" s="247" t="s">
        <v>1641</v>
      </c>
      <c r="F130" s="248" t="s">
        <v>1642</v>
      </c>
      <c r="G130" s="249" t="s">
        <v>1635</v>
      </c>
      <c r="H130" s="250">
        <v>1</v>
      </c>
      <c r="I130" s="251"/>
      <c r="J130" s="252">
        <f>ROUND(I130*H130,2)</f>
        <v>0</v>
      </c>
      <c r="K130" s="248" t="s">
        <v>1</v>
      </c>
      <c r="L130" s="45"/>
      <c r="M130" s="253" t="s">
        <v>1</v>
      </c>
      <c r="N130" s="254" t="s">
        <v>48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1636</v>
      </c>
      <c r="AT130" s="257" t="s">
        <v>172</v>
      </c>
      <c r="AU130" s="257" t="s">
        <v>95</v>
      </c>
      <c r="AY130" s="18" t="s">
        <v>169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95</v>
      </c>
      <c r="BK130" s="258">
        <f>ROUND(I130*H130,2)</f>
        <v>0</v>
      </c>
      <c r="BL130" s="18" t="s">
        <v>1636</v>
      </c>
      <c r="BM130" s="257" t="s">
        <v>1643</v>
      </c>
    </row>
    <row r="131" spans="1:65" s="2" customFormat="1" ht="21.75" customHeight="1">
      <c r="A131" s="39"/>
      <c r="B131" s="40"/>
      <c r="C131" s="246" t="s">
        <v>177</v>
      </c>
      <c r="D131" s="246" t="s">
        <v>172</v>
      </c>
      <c r="E131" s="247" t="s">
        <v>1644</v>
      </c>
      <c r="F131" s="248" t="s">
        <v>1645</v>
      </c>
      <c r="G131" s="249" t="s">
        <v>1646</v>
      </c>
      <c r="H131" s="250">
        <v>12</v>
      </c>
      <c r="I131" s="251"/>
      <c r="J131" s="252">
        <f>ROUND(I131*H131,2)</f>
        <v>0</v>
      </c>
      <c r="K131" s="248" t="s">
        <v>1</v>
      </c>
      <c r="L131" s="45"/>
      <c r="M131" s="253" t="s">
        <v>1</v>
      </c>
      <c r="N131" s="254" t="s">
        <v>48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1636</v>
      </c>
      <c r="AT131" s="257" t="s">
        <v>172</v>
      </c>
      <c r="AU131" s="257" t="s">
        <v>95</v>
      </c>
      <c r="AY131" s="18" t="s">
        <v>169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95</v>
      </c>
      <c r="BK131" s="258">
        <f>ROUND(I131*H131,2)</f>
        <v>0</v>
      </c>
      <c r="BL131" s="18" t="s">
        <v>1636</v>
      </c>
      <c r="BM131" s="257" t="s">
        <v>1647</v>
      </c>
    </row>
    <row r="132" spans="1:65" s="2" customFormat="1" ht="21.75" customHeight="1">
      <c r="A132" s="39"/>
      <c r="B132" s="40"/>
      <c r="C132" s="246" t="s">
        <v>201</v>
      </c>
      <c r="D132" s="246" t="s">
        <v>172</v>
      </c>
      <c r="E132" s="247" t="s">
        <v>1648</v>
      </c>
      <c r="F132" s="248" t="s">
        <v>1649</v>
      </c>
      <c r="G132" s="249" t="s">
        <v>1646</v>
      </c>
      <c r="H132" s="250">
        <v>23</v>
      </c>
      <c r="I132" s="251"/>
      <c r="J132" s="252">
        <f>ROUND(I132*H132,2)</f>
        <v>0</v>
      </c>
      <c r="K132" s="248" t="s">
        <v>1</v>
      </c>
      <c r="L132" s="45"/>
      <c r="M132" s="253" t="s">
        <v>1</v>
      </c>
      <c r="N132" s="254" t="s">
        <v>48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1636</v>
      </c>
      <c r="AT132" s="257" t="s">
        <v>172</v>
      </c>
      <c r="AU132" s="257" t="s">
        <v>95</v>
      </c>
      <c r="AY132" s="18" t="s">
        <v>169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95</v>
      </c>
      <c r="BK132" s="258">
        <f>ROUND(I132*H132,2)</f>
        <v>0</v>
      </c>
      <c r="BL132" s="18" t="s">
        <v>1636</v>
      </c>
      <c r="BM132" s="257" t="s">
        <v>1650</v>
      </c>
    </row>
    <row r="133" spans="1:65" s="2" customFormat="1" ht="21.75" customHeight="1">
      <c r="A133" s="39"/>
      <c r="B133" s="40"/>
      <c r="C133" s="246" t="s">
        <v>206</v>
      </c>
      <c r="D133" s="246" t="s">
        <v>172</v>
      </c>
      <c r="E133" s="247" t="s">
        <v>1651</v>
      </c>
      <c r="F133" s="248" t="s">
        <v>1652</v>
      </c>
      <c r="G133" s="249" t="s">
        <v>1646</v>
      </c>
      <c r="H133" s="250">
        <v>36</v>
      </c>
      <c r="I133" s="251"/>
      <c r="J133" s="252">
        <f>ROUND(I133*H133,2)</f>
        <v>0</v>
      </c>
      <c r="K133" s="248" t="s">
        <v>1</v>
      </c>
      <c r="L133" s="45"/>
      <c r="M133" s="253" t="s">
        <v>1</v>
      </c>
      <c r="N133" s="254" t="s">
        <v>48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1636</v>
      </c>
      <c r="AT133" s="257" t="s">
        <v>172</v>
      </c>
      <c r="AU133" s="257" t="s">
        <v>95</v>
      </c>
      <c r="AY133" s="18" t="s">
        <v>169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95</v>
      </c>
      <c r="BK133" s="258">
        <f>ROUND(I133*H133,2)</f>
        <v>0</v>
      </c>
      <c r="BL133" s="18" t="s">
        <v>1636</v>
      </c>
      <c r="BM133" s="257" t="s">
        <v>1653</v>
      </c>
    </row>
    <row r="134" spans="1:65" s="2" customFormat="1" ht="21.75" customHeight="1">
      <c r="A134" s="39"/>
      <c r="B134" s="40"/>
      <c r="C134" s="246" t="s">
        <v>300</v>
      </c>
      <c r="D134" s="246" t="s">
        <v>172</v>
      </c>
      <c r="E134" s="247" t="s">
        <v>1654</v>
      </c>
      <c r="F134" s="248" t="s">
        <v>1655</v>
      </c>
      <c r="G134" s="249" t="s">
        <v>1646</v>
      </c>
      <c r="H134" s="250">
        <v>6</v>
      </c>
      <c r="I134" s="251"/>
      <c r="J134" s="252">
        <f>ROUND(I134*H134,2)</f>
        <v>0</v>
      </c>
      <c r="K134" s="248" t="s">
        <v>1</v>
      </c>
      <c r="L134" s="45"/>
      <c r="M134" s="253" t="s">
        <v>1</v>
      </c>
      <c r="N134" s="254" t="s">
        <v>48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1636</v>
      </c>
      <c r="AT134" s="257" t="s">
        <v>172</v>
      </c>
      <c r="AU134" s="257" t="s">
        <v>95</v>
      </c>
      <c r="AY134" s="18" t="s">
        <v>169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95</v>
      </c>
      <c r="BK134" s="258">
        <f>ROUND(I134*H134,2)</f>
        <v>0</v>
      </c>
      <c r="BL134" s="18" t="s">
        <v>1636</v>
      </c>
      <c r="BM134" s="257" t="s">
        <v>1656</v>
      </c>
    </row>
    <row r="135" spans="1:65" s="2" customFormat="1" ht="21.75" customHeight="1">
      <c r="A135" s="39"/>
      <c r="B135" s="40"/>
      <c r="C135" s="246" t="s">
        <v>306</v>
      </c>
      <c r="D135" s="246" t="s">
        <v>172</v>
      </c>
      <c r="E135" s="247" t="s">
        <v>1657</v>
      </c>
      <c r="F135" s="248" t="s">
        <v>1658</v>
      </c>
      <c r="G135" s="249" t="s">
        <v>1646</v>
      </c>
      <c r="H135" s="250">
        <v>20</v>
      </c>
      <c r="I135" s="251"/>
      <c r="J135" s="252">
        <f>ROUND(I135*H135,2)</f>
        <v>0</v>
      </c>
      <c r="K135" s="248" t="s">
        <v>1</v>
      </c>
      <c r="L135" s="45"/>
      <c r="M135" s="253" t="s">
        <v>1</v>
      </c>
      <c r="N135" s="254" t="s">
        <v>48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1636</v>
      </c>
      <c r="AT135" s="257" t="s">
        <v>172</v>
      </c>
      <c r="AU135" s="257" t="s">
        <v>95</v>
      </c>
      <c r="AY135" s="18" t="s">
        <v>169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95</v>
      </c>
      <c r="BK135" s="258">
        <f>ROUND(I135*H135,2)</f>
        <v>0</v>
      </c>
      <c r="BL135" s="18" t="s">
        <v>1636</v>
      </c>
      <c r="BM135" s="257" t="s">
        <v>1659</v>
      </c>
    </row>
    <row r="136" spans="1:65" s="2" customFormat="1" ht="16.5" customHeight="1">
      <c r="A136" s="39"/>
      <c r="B136" s="40"/>
      <c r="C136" s="246" t="s">
        <v>170</v>
      </c>
      <c r="D136" s="246" t="s">
        <v>172</v>
      </c>
      <c r="E136" s="247" t="s">
        <v>1660</v>
      </c>
      <c r="F136" s="248" t="s">
        <v>1661</v>
      </c>
      <c r="G136" s="249" t="s">
        <v>337</v>
      </c>
      <c r="H136" s="250">
        <v>8</v>
      </c>
      <c r="I136" s="251"/>
      <c r="J136" s="252">
        <f>ROUND(I136*H136,2)</f>
        <v>0</v>
      </c>
      <c r="K136" s="248" t="s">
        <v>1</v>
      </c>
      <c r="L136" s="45"/>
      <c r="M136" s="253" t="s">
        <v>1</v>
      </c>
      <c r="N136" s="254" t="s">
        <v>48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1636</v>
      </c>
      <c r="AT136" s="257" t="s">
        <v>172</v>
      </c>
      <c r="AU136" s="257" t="s">
        <v>95</v>
      </c>
      <c r="AY136" s="18" t="s">
        <v>169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95</v>
      </c>
      <c r="BK136" s="258">
        <f>ROUND(I136*H136,2)</f>
        <v>0</v>
      </c>
      <c r="BL136" s="18" t="s">
        <v>1636</v>
      </c>
      <c r="BM136" s="257" t="s">
        <v>1662</v>
      </c>
    </row>
    <row r="137" spans="1:65" s="2" customFormat="1" ht="16.5" customHeight="1">
      <c r="A137" s="39"/>
      <c r="B137" s="40"/>
      <c r="C137" s="246" t="s">
        <v>316</v>
      </c>
      <c r="D137" s="246" t="s">
        <v>172</v>
      </c>
      <c r="E137" s="247" t="s">
        <v>1663</v>
      </c>
      <c r="F137" s="248" t="s">
        <v>1664</v>
      </c>
      <c r="G137" s="249" t="s">
        <v>403</v>
      </c>
      <c r="H137" s="250">
        <v>1</v>
      </c>
      <c r="I137" s="251"/>
      <c r="J137" s="252">
        <f>ROUND(I137*H137,2)</f>
        <v>0</v>
      </c>
      <c r="K137" s="248" t="s">
        <v>1</v>
      </c>
      <c r="L137" s="45"/>
      <c r="M137" s="253" t="s">
        <v>1</v>
      </c>
      <c r="N137" s="254" t="s">
        <v>48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1636</v>
      </c>
      <c r="AT137" s="257" t="s">
        <v>172</v>
      </c>
      <c r="AU137" s="257" t="s">
        <v>95</v>
      </c>
      <c r="AY137" s="18" t="s">
        <v>169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95</v>
      </c>
      <c r="BK137" s="258">
        <f>ROUND(I137*H137,2)</f>
        <v>0</v>
      </c>
      <c r="BL137" s="18" t="s">
        <v>1636</v>
      </c>
      <c r="BM137" s="257" t="s">
        <v>1665</v>
      </c>
    </row>
    <row r="138" spans="1:63" s="12" customFormat="1" ht="22.8" customHeight="1">
      <c r="A138" s="12"/>
      <c r="B138" s="231"/>
      <c r="C138" s="232"/>
      <c r="D138" s="233" t="s">
        <v>81</v>
      </c>
      <c r="E138" s="244" t="s">
        <v>1666</v>
      </c>
      <c r="F138" s="244" t="s">
        <v>1667</v>
      </c>
      <c r="G138" s="232"/>
      <c r="H138" s="232"/>
      <c r="I138" s="235"/>
      <c r="J138" s="245">
        <f>BK138</f>
        <v>0</v>
      </c>
      <c r="K138" s="232"/>
      <c r="L138" s="236"/>
      <c r="M138" s="237"/>
      <c r="N138" s="238"/>
      <c r="O138" s="238"/>
      <c r="P138" s="239">
        <f>SUM(P139:P147)</f>
        <v>0</v>
      </c>
      <c r="Q138" s="238"/>
      <c r="R138" s="239">
        <f>SUM(R139:R147)</f>
        <v>0</v>
      </c>
      <c r="S138" s="238"/>
      <c r="T138" s="240">
        <f>SUM(T139:T147)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1" t="s">
        <v>177</v>
      </c>
      <c r="AT138" s="242" t="s">
        <v>81</v>
      </c>
      <c r="AU138" s="242" t="s">
        <v>89</v>
      </c>
      <c r="AY138" s="241" t="s">
        <v>169</v>
      </c>
      <c r="BK138" s="243">
        <f>SUM(BK139:BK147)</f>
        <v>0</v>
      </c>
    </row>
    <row r="139" spans="1:65" s="2" customFormat="1" ht="21.75" customHeight="1">
      <c r="A139" s="39"/>
      <c r="B139" s="40"/>
      <c r="C139" s="246" t="s">
        <v>325</v>
      </c>
      <c r="D139" s="246" t="s">
        <v>172</v>
      </c>
      <c r="E139" s="247" t="s">
        <v>1668</v>
      </c>
      <c r="F139" s="248" t="s">
        <v>1669</v>
      </c>
      <c r="G139" s="249" t="s">
        <v>1635</v>
      </c>
      <c r="H139" s="250">
        <v>7</v>
      </c>
      <c r="I139" s="251"/>
      <c r="J139" s="252">
        <f>ROUND(I139*H139,2)</f>
        <v>0</v>
      </c>
      <c r="K139" s="248" t="s">
        <v>1</v>
      </c>
      <c r="L139" s="45"/>
      <c r="M139" s="253" t="s">
        <v>1</v>
      </c>
      <c r="N139" s="254" t="s">
        <v>48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1636</v>
      </c>
      <c r="AT139" s="257" t="s">
        <v>172</v>
      </c>
      <c r="AU139" s="257" t="s">
        <v>95</v>
      </c>
      <c r="AY139" s="18" t="s">
        <v>169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95</v>
      </c>
      <c r="BK139" s="258">
        <f>ROUND(I139*H139,2)</f>
        <v>0</v>
      </c>
      <c r="BL139" s="18" t="s">
        <v>1636</v>
      </c>
      <c r="BM139" s="257" t="s">
        <v>1670</v>
      </c>
    </row>
    <row r="140" spans="1:65" s="2" customFormat="1" ht="16.5" customHeight="1">
      <c r="A140" s="39"/>
      <c r="B140" s="40"/>
      <c r="C140" s="246" t="s">
        <v>334</v>
      </c>
      <c r="D140" s="246" t="s">
        <v>172</v>
      </c>
      <c r="E140" s="247" t="s">
        <v>1671</v>
      </c>
      <c r="F140" s="248" t="s">
        <v>1672</v>
      </c>
      <c r="G140" s="249" t="s">
        <v>403</v>
      </c>
      <c r="H140" s="250">
        <v>7</v>
      </c>
      <c r="I140" s="251"/>
      <c r="J140" s="252">
        <f>ROUND(I140*H140,2)</f>
        <v>0</v>
      </c>
      <c r="K140" s="248" t="s">
        <v>1</v>
      </c>
      <c r="L140" s="45"/>
      <c r="M140" s="253" t="s">
        <v>1</v>
      </c>
      <c r="N140" s="254" t="s">
        <v>48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1636</v>
      </c>
      <c r="AT140" s="257" t="s">
        <v>172</v>
      </c>
      <c r="AU140" s="257" t="s">
        <v>95</v>
      </c>
      <c r="AY140" s="18" t="s">
        <v>169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95</v>
      </c>
      <c r="BK140" s="258">
        <f>ROUND(I140*H140,2)</f>
        <v>0</v>
      </c>
      <c r="BL140" s="18" t="s">
        <v>1636</v>
      </c>
      <c r="BM140" s="257" t="s">
        <v>1673</v>
      </c>
    </row>
    <row r="141" spans="1:65" s="2" customFormat="1" ht="16.5" customHeight="1">
      <c r="A141" s="39"/>
      <c r="B141" s="40"/>
      <c r="C141" s="246" t="s">
        <v>344</v>
      </c>
      <c r="D141" s="246" t="s">
        <v>172</v>
      </c>
      <c r="E141" s="247" t="s">
        <v>1638</v>
      </c>
      <c r="F141" s="248" t="s">
        <v>1639</v>
      </c>
      <c r="G141" s="249" t="s">
        <v>1635</v>
      </c>
      <c r="H141" s="250">
        <v>4</v>
      </c>
      <c r="I141" s="251"/>
      <c r="J141" s="252">
        <f>ROUND(I141*H141,2)</f>
        <v>0</v>
      </c>
      <c r="K141" s="248" t="s">
        <v>1</v>
      </c>
      <c r="L141" s="45"/>
      <c r="M141" s="253" t="s">
        <v>1</v>
      </c>
      <c r="N141" s="254" t="s">
        <v>48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1636</v>
      </c>
      <c r="AT141" s="257" t="s">
        <v>172</v>
      </c>
      <c r="AU141" s="257" t="s">
        <v>95</v>
      </c>
      <c r="AY141" s="18" t="s">
        <v>169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95</v>
      </c>
      <c r="BK141" s="258">
        <f>ROUND(I141*H141,2)</f>
        <v>0</v>
      </c>
      <c r="BL141" s="18" t="s">
        <v>1636</v>
      </c>
      <c r="BM141" s="257" t="s">
        <v>1674</v>
      </c>
    </row>
    <row r="142" spans="1:65" s="2" customFormat="1" ht="21.75" customHeight="1">
      <c r="A142" s="39"/>
      <c r="B142" s="40"/>
      <c r="C142" s="246" t="s">
        <v>348</v>
      </c>
      <c r="D142" s="246" t="s">
        <v>172</v>
      </c>
      <c r="E142" s="247" t="s">
        <v>1641</v>
      </c>
      <c r="F142" s="248" t="s">
        <v>1642</v>
      </c>
      <c r="G142" s="249" t="s">
        <v>1635</v>
      </c>
      <c r="H142" s="250">
        <v>1</v>
      </c>
      <c r="I142" s="251"/>
      <c r="J142" s="252">
        <f>ROUND(I142*H142,2)</f>
        <v>0</v>
      </c>
      <c r="K142" s="248" t="s">
        <v>1</v>
      </c>
      <c r="L142" s="45"/>
      <c r="M142" s="253" t="s">
        <v>1</v>
      </c>
      <c r="N142" s="254" t="s">
        <v>48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1636</v>
      </c>
      <c r="AT142" s="257" t="s">
        <v>172</v>
      </c>
      <c r="AU142" s="257" t="s">
        <v>95</v>
      </c>
      <c r="AY142" s="18" t="s">
        <v>169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95</v>
      </c>
      <c r="BK142" s="258">
        <f>ROUND(I142*H142,2)</f>
        <v>0</v>
      </c>
      <c r="BL142" s="18" t="s">
        <v>1636</v>
      </c>
      <c r="BM142" s="257" t="s">
        <v>1675</v>
      </c>
    </row>
    <row r="143" spans="1:65" s="2" customFormat="1" ht="21.75" customHeight="1">
      <c r="A143" s="39"/>
      <c r="B143" s="40"/>
      <c r="C143" s="246" t="s">
        <v>8</v>
      </c>
      <c r="D143" s="246" t="s">
        <v>172</v>
      </c>
      <c r="E143" s="247" t="s">
        <v>1651</v>
      </c>
      <c r="F143" s="248" t="s">
        <v>1652</v>
      </c>
      <c r="G143" s="249" t="s">
        <v>1646</v>
      </c>
      <c r="H143" s="250">
        <v>65</v>
      </c>
      <c r="I143" s="251"/>
      <c r="J143" s="252">
        <f>ROUND(I143*H143,2)</f>
        <v>0</v>
      </c>
      <c r="K143" s="248" t="s">
        <v>1</v>
      </c>
      <c r="L143" s="45"/>
      <c r="M143" s="253" t="s">
        <v>1</v>
      </c>
      <c r="N143" s="254" t="s">
        <v>48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1636</v>
      </c>
      <c r="AT143" s="257" t="s">
        <v>172</v>
      </c>
      <c r="AU143" s="257" t="s">
        <v>95</v>
      </c>
      <c r="AY143" s="18" t="s">
        <v>169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95</v>
      </c>
      <c r="BK143" s="258">
        <f>ROUND(I143*H143,2)</f>
        <v>0</v>
      </c>
      <c r="BL143" s="18" t="s">
        <v>1636</v>
      </c>
      <c r="BM143" s="257" t="s">
        <v>1676</v>
      </c>
    </row>
    <row r="144" spans="1:65" s="2" customFormat="1" ht="21.75" customHeight="1">
      <c r="A144" s="39"/>
      <c r="B144" s="40"/>
      <c r="C144" s="246" t="s">
        <v>359</v>
      </c>
      <c r="D144" s="246" t="s">
        <v>172</v>
      </c>
      <c r="E144" s="247" t="s">
        <v>1654</v>
      </c>
      <c r="F144" s="248" t="s">
        <v>1655</v>
      </c>
      <c r="G144" s="249" t="s">
        <v>1646</v>
      </c>
      <c r="H144" s="250">
        <v>4</v>
      </c>
      <c r="I144" s="251"/>
      <c r="J144" s="252">
        <f>ROUND(I144*H144,2)</f>
        <v>0</v>
      </c>
      <c r="K144" s="248" t="s">
        <v>1</v>
      </c>
      <c r="L144" s="45"/>
      <c r="M144" s="253" t="s">
        <v>1</v>
      </c>
      <c r="N144" s="254" t="s">
        <v>48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1636</v>
      </c>
      <c r="AT144" s="257" t="s">
        <v>172</v>
      </c>
      <c r="AU144" s="257" t="s">
        <v>95</v>
      </c>
      <c r="AY144" s="18" t="s">
        <v>169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95</v>
      </c>
      <c r="BK144" s="258">
        <f>ROUND(I144*H144,2)</f>
        <v>0</v>
      </c>
      <c r="BL144" s="18" t="s">
        <v>1636</v>
      </c>
      <c r="BM144" s="257" t="s">
        <v>1677</v>
      </c>
    </row>
    <row r="145" spans="1:65" s="2" customFormat="1" ht="21.75" customHeight="1">
      <c r="A145" s="39"/>
      <c r="B145" s="40"/>
      <c r="C145" s="246" t="s">
        <v>365</v>
      </c>
      <c r="D145" s="246" t="s">
        <v>172</v>
      </c>
      <c r="E145" s="247" t="s">
        <v>1678</v>
      </c>
      <c r="F145" s="248" t="s">
        <v>1679</v>
      </c>
      <c r="G145" s="249" t="s">
        <v>1646</v>
      </c>
      <c r="H145" s="250">
        <v>8</v>
      </c>
      <c r="I145" s="251"/>
      <c r="J145" s="252">
        <f>ROUND(I145*H145,2)</f>
        <v>0</v>
      </c>
      <c r="K145" s="248" t="s">
        <v>1</v>
      </c>
      <c r="L145" s="45"/>
      <c r="M145" s="253" t="s">
        <v>1</v>
      </c>
      <c r="N145" s="254" t="s">
        <v>48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1636</v>
      </c>
      <c r="AT145" s="257" t="s">
        <v>172</v>
      </c>
      <c r="AU145" s="257" t="s">
        <v>95</v>
      </c>
      <c r="AY145" s="18" t="s">
        <v>169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95</v>
      </c>
      <c r="BK145" s="258">
        <f>ROUND(I145*H145,2)</f>
        <v>0</v>
      </c>
      <c r="BL145" s="18" t="s">
        <v>1636</v>
      </c>
      <c r="BM145" s="257" t="s">
        <v>1680</v>
      </c>
    </row>
    <row r="146" spans="1:65" s="2" customFormat="1" ht="16.5" customHeight="1">
      <c r="A146" s="39"/>
      <c r="B146" s="40"/>
      <c r="C146" s="246" t="s">
        <v>371</v>
      </c>
      <c r="D146" s="246" t="s">
        <v>172</v>
      </c>
      <c r="E146" s="247" t="s">
        <v>1660</v>
      </c>
      <c r="F146" s="248" t="s">
        <v>1661</v>
      </c>
      <c r="G146" s="249" t="s">
        <v>337</v>
      </c>
      <c r="H146" s="250">
        <v>8</v>
      </c>
      <c r="I146" s="251"/>
      <c r="J146" s="252">
        <f>ROUND(I146*H146,2)</f>
        <v>0</v>
      </c>
      <c r="K146" s="248" t="s">
        <v>1</v>
      </c>
      <c r="L146" s="45"/>
      <c r="M146" s="253" t="s">
        <v>1</v>
      </c>
      <c r="N146" s="254" t="s">
        <v>48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1636</v>
      </c>
      <c r="AT146" s="257" t="s">
        <v>172</v>
      </c>
      <c r="AU146" s="257" t="s">
        <v>95</v>
      </c>
      <c r="AY146" s="18" t="s">
        <v>169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95</v>
      </c>
      <c r="BK146" s="258">
        <f>ROUND(I146*H146,2)</f>
        <v>0</v>
      </c>
      <c r="BL146" s="18" t="s">
        <v>1636</v>
      </c>
      <c r="BM146" s="257" t="s">
        <v>1681</v>
      </c>
    </row>
    <row r="147" spans="1:65" s="2" customFormat="1" ht="16.5" customHeight="1">
      <c r="A147" s="39"/>
      <c r="B147" s="40"/>
      <c r="C147" s="246" t="s">
        <v>379</v>
      </c>
      <c r="D147" s="246" t="s">
        <v>172</v>
      </c>
      <c r="E147" s="247" t="s">
        <v>1682</v>
      </c>
      <c r="F147" s="248" t="s">
        <v>1664</v>
      </c>
      <c r="G147" s="249" t="s">
        <v>403</v>
      </c>
      <c r="H147" s="250">
        <v>1</v>
      </c>
      <c r="I147" s="251"/>
      <c r="J147" s="252">
        <f>ROUND(I147*H147,2)</f>
        <v>0</v>
      </c>
      <c r="K147" s="248" t="s">
        <v>1</v>
      </c>
      <c r="L147" s="45"/>
      <c r="M147" s="253" t="s">
        <v>1</v>
      </c>
      <c r="N147" s="254" t="s">
        <v>48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1636</v>
      </c>
      <c r="AT147" s="257" t="s">
        <v>172</v>
      </c>
      <c r="AU147" s="257" t="s">
        <v>95</v>
      </c>
      <c r="AY147" s="18" t="s">
        <v>169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95</v>
      </c>
      <c r="BK147" s="258">
        <f>ROUND(I147*H147,2)</f>
        <v>0</v>
      </c>
      <c r="BL147" s="18" t="s">
        <v>1636</v>
      </c>
      <c r="BM147" s="257" t="s">
        <v>1683</v>
      </c>
    </row>
    <row r="148" spans="1:63" s="12" customFormat="1" ht="22.8" customHeight="1">
      <c r="A148" s="12"/>
      <c r="B148" s="231"/>
      <c r="C148" s="232"/>
      <c r="D148" s="233" t="s">
        <v>81</v>
      </c>
      <c r="E148" s="244" t="s">
        <v>1684</v>
      </c>
      <c r="F148" s="244" t="s">
        <v>1558</v>
      </c>
      <c r="G148" s="232"/>
      <c r="H148" s="232"/>
      <c r="I148" s="235"/>
      <c r="J148" s="245">
        <f>BK148</f>
        <v>0</v>
      </c>
      <c r="K148" s="232"/>
      <c r="L148" s="236"/>
      <c r="M148" s="237"/>
      <c r="N148" s="238"/>
      <c r="O148" s="238"/>
      <c r="P148" s="239">
        <f>SUM(P149:P154)</f>
        <v>0</v>
      </c>
      <c r="Q148" s="238"/>
      <c r="R148" s="239">
        <f>SUM(R149:R154)</f>
        <v>0</v>
      </c>
      <c r="S148" s="238"/>
      <c r="T148" s="240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1" t="s">
        <v>177</v>
      </c>
      <c r="AT148" s="242" t="s">
        <v>81</v>
      </c>
      <c r="AU148" s="242" t="s">
        <v>89</v>
      </c>
      <c r="AY148" s="241" t="s">
        <v>169</v>
      </c>
      <c r="BK148" s="243">
        <f>SUM(BK149:BK154)</f>
        <v>0</v>
      </c>
    </row>
    <row r="149" spans="1:65" s="2" customFormat="1" ht="16.5" customHeight="1">
      <c r="A149" s="39"/>
      <c r="B149" s="40"/>
      <c r="C149" s="246" t="s">
        <v>385</v>
      </c>
      <c r="D149" s="246" t="s">
        <v>172</v>
      </c>
      <c r="E149" s="247" t="s">
        <v>1685</v>
      </c>
      <c r="F149" s="248" t="s">
        <v>1686</v>
      </c>
      <c r="G149" s="249" t="s">
        <v>403</v>
      </c>
      <c r="H149" s="250">
        <v>1</v>
      </c>
      <c r="I149" s="251"/>
      <c r="J149" s="252">
        <f>ROUND(I149*H149,2)</f>
        <v>0</v>
      </c>
      <c r="K149" s="248" t="s">
        <v>1</v>
      </c>
      <c r="L149" s="45"/>
      <c r="M149" s="253" t="s">
        <v>1</v>
      </c>
      <c r="N149" s="254" t="s">
        <v>48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1636</v>
      </c>
      <c r="AT149" s="257" t="s">
        <v>172</v>
      </c>
      <c r="AU149" s="257" t="s">
        <v>95</v>
      </c>
      <c r="AY149" s="18" t="s">
        <v>169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95</v>
      </c>
      <c r="BK149" s="258">
        <f>ROUND(I149*H149,2)</f>
        <v>0</v>
      </c>
      <c r="BL149" s="18" t="s">
        <v>1636</v>
      </c>
      <c r="BM149" s="257" t="s">
        <v>1687</v>
      </c>
    </row>
    <row r="150" spans="1:65" s="2" customFormat="1" ht="16.5" customHeight="1">
      <c r="A150" s="39"/>
      <c r="B150" s="40"/>
      <c r="C150" s="246" t="s">
        <v>7</v>
      </c>
      <c r="D150" s="246" t="s">
        <v>172</v>
      </c>
      <c r="E150" s="247" t="s">
        <v>1688</v>
      </c>
      <c r="F150" s="248" t="s">
        <v>1689</v>
      </c>
      <c r="G150" s="249" t="s">
        <v>403</v>
      </c>
      <c r="H150" s="250">
        <v>1</v>
      </c>
      <c r="I150" s="251"/>
      <c r="J150" s="252">
        <f>ROUND(I150*H150,2)</f>
        <v>0</v>
      </c>
      <c r="K150" s="248" t="s">
        <v>1</v>
      </c>
      <c r="L150" s="45"/>
      <c r="M150" s="253" t="s">
        <v>1</v>
      </c>
      <c r="N150" s="254" t="s">
        <v>48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1636</v>
      </c>
      <c r="AT150" s="257" t="s">
        <v>172</v>
      </c>
      <c r="AU150" s="257" t="s">
        <v>95</v>
      </c>
      <c r="AY150" s="18" t="s">
        <v>169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95</v>
      </c>
      <c r="BK150" s="258">
        <f>ROUND(I150*H150,2)</f>
        <v>0</v>
      </c>
      <c r="BL150" s="18" t="s">
        <v>1636</v>
      </c>
      <c r="BM150" s="257" t="s">
        <v>1690</v>
      </c>
    </row>
    <row r="151" spans="1:65" s="2" customFormat="1" ht="16.5" customHeight="1">
      <c r="A151" s="39"/>
      <c r="B151" s="40"/>
      <c r="C151" s="246" t="s">
        <v>394</v>
      </c>
      <c r="D151" s="246" t="s">
        <v>172</v>
      </c>
      <c r="E151" s="247" t="s">
        <v>1691</v>
      </c>
      <c r="F151" s="248" t="s">
        <v>1692</v>
      </c>
      <c r="G151" s="249" t="s">
        <v>403</v>
      </c>
      <c r="H151" s="250">
        <v>1</v>
      </c>
      <c r="I151" s="251"/>
      <c r="J151" s="252">
        <f>ROUND(I151*H151,2)</f>
        <v>0</v>
      </c>
      <c r="K151" s="248" t="s">
        <v>1</v>
      </c>
      <c r="L151" s="45"/>
      <c r="M151" s="253" t="s">
        <v>1</v>
      </c>
      <c r="N151" s="254" t="s">
        <v>48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1636</v>
      </c>
      <c r="AT151" s="257" t="s">
        <v>172</v>
      </c>
      <c r="AU151" s="257" t="s">
        <v>95</v>
      </c>
      <c r="AY151" s="18" t="s">
        <v>169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95</v>
      </c>
      <c r="BK151" s="258">
        <f>ROUND(I151*H151,2)</f>
        <v>0</v>
      </c>
      <c r="BL151" s="18" t="s">
        <v>1636</v>
      </c>
      <c r="BM151" s="257" t="s">
        <v>1693</v>
      </c>
    </row>
    <row r="152" spans="1:65" s="2" customFormat="1" ht="21.75" customHeight="1">
      <c r="A152" s="39"/>
      <c r="B152" s="40"/>
      <c r="C152" s="246" t="s">
        <v>400</v>
      </c>
      <c r="D152" s="246" t="s">
        <v>172</v>
      </c>
      <c r="E152" s="247" t="s">
        <v>1694</v>
      </c>
      <c r="F152" s="248" t="s">
        <v>1695</v>
      </c>
      <c r="G152" s="249" t="s">
        <v>403</v>
      </c>
      <c r="H152" s="250">
        <v>1</v>
      </c>
      <c r="I152" s="251"/>
      <c r="J152" s="252">
        <f>ROUND(I152*H152,2)</f>
        <v>0</v>
      </c>
      <c r="K152" s="248" t="s">
        <v>1</v>
      </c>
      <c r="L152" s="45"/>
      <c r="M152" s="253" t="s">
        <v>1</v>
      </c>
      <c r="N152" s="254" t="s">
        <v>48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1636</v>
      </c>
      <c r="AT152" s="257" t="s">
        <v>172</v>
      </c>
      <c r="AU152" s="257" t="s">
        <v>95</v>
      </c>
      <c r="AY152" s="18" t="s">
        <v>169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95</v>
      </c>
      <c r="BK152" s="258">
        <f>ROUND(I152*H152,2)</f>
        <v>0</v>
      </c>
      <c r="BL152" s="18" t="s">
        <v>1636</v>
      </c>
      <c r="BM152" s="257" t="s">
        <v>1696</v>
      </c>
    </row>
    <row r="153" spans="1:65" s="2" customFormat="1" ht="16.5" customHeight="1">
      <c r="A153" s="39"/>
      <c r="B153" s="40"/>
      <c r="C153" s="246" t="s">
        <v>406</v>
      </c>
      <c r="D153" s="246" t="s">
        <v>172</v>
      </c>
      <c r="E153" s="247" t="s">
        <v>1697</v>
      </c>
      <c r="F153" s="248" t="s">
        <v>1698</v>
      </c>
      <c r="G153" s="249" t="s">
        <v>403</v>
      </c>
      <c r="H153" s="250">
        <v>1</v>
      </c>
      <c r="I153" s="251"/>
      <c r="J153" s="252">
        <f>ROUND(I153*H153,2)</f>
        <v>0</v>
      </c>
      <c r="K153" s="248" t="s">
        <v>1</v>
      </c>
      <c r="L153" s="45"/>
      <c r="M153" s="253" t="s">
        <v>1</v>
      </c>
      <c r="N153" s="254" t="s">
        <v>48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1636</v>
      </c>
      <c r="AT153" s="257" t="s">
        <v>172</v>
      </c>
      <c r="AU153" s="257" t="s">
        <v>95</v>
      </c>
      <c r="AY153" s="18" t="s">
        <v>169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95</v>
      </c>
      <c r="BK153" s="258">
        <f>ROUND(I153*H153,2)</f>
        <v>0</v>
      </c>
      <c r="BL153" s="18" t="s">
        <v>1636</v>
      </c>
      <c r="BM153" s="257" t="s">
        <v>1699</v>
      </c>
    </row>
    <row r="154" spans="1:65" s="2" customFormat="1" ht="21.75" customHeight="1">
      <c r="A154" s="39"/>
      <c r="B154" s="40"/>
      <c r="C154" s="246" t="s">
        <v>417</v>
      </c>
      <c r="D154" s="246" t="s">
        <v>172</v>
      </c>
      <c r="E154" s="247" t="s">
        <v>1700</v>
      </c>
      <c r="F154" s="248" t="s">
        <v>1701</v>
      </c>
      <c r="G154" s="249" t="s">
        <v>403</v>
      </c>
      <c r="H154" s="250">
        <v>1</v>
      </c>
      <c r="I154" s="251"/>
      <c r="J154" s="252">
        <f>ROUND(I154*H154,2)</f>
        <v>0</v>
      </c>
      <c r="K154" s="248" t="s">
        <v>1</v>
      </c>
      <c r="L154" s="45"/>
      <c r="M154" s="253" t="s">
        <v>1</v>
      </c>
      <c r="N154" s="254" t="s">
        <v>48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1636</v>
      </c>
      <c r="AT154" s="257" t="s">
        <v>172</v>
      </c>
      <c r="AU154" s="257" t="s">
        <v>95</v>
      </c>
      <c r="AY154" s="18" t="s">
        <v>169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95</v>
      </c>
      <c r="BK154" s="258">
        <f>ROUND(I154*H154,2)</f>
        <v>0</v>
      </c>
      <c r="BL154" s="18" t="s">
        <v>1636</v>
      </c>
      <c r="BM154" s="257" t="s">
        <v>1702</v>
      </c>
    </row>
    <row r="155" spans="1:63" s="2" customFormat="1" ht="49.9" customHeight="1">
      <c r="A155" s="39"/>
      <c r="B155" s="40"/>
      <c r="C155" s="41"/>
      <c r="D155" s="41"/>
      <c r="E155" s="234" t="s">
        <v>210</v>
      </c>
      <c r="F155" s="234" t="s">
        <v>211</v>
      </c>
      <c r="G155" s="41"/>
      <c r="H155" s="41"/>
      <c r="I155" s="155"/>
      <c r="J155" s="218">
        <f>BK155</f>
        <v>0</v>
      </c>
      <c r="K155" s="41"/>
      <c r="L155" s="45"/>
      <c r="M155" s="292"/>
      <c r="N155" s="293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81</v>
      </c>
      <c r="AU155" s="18" t="s">
        <v>82</v>
      </c>
      <c r="AY155" s="18" t="s">
        <v>212</v>
      </c>
      <c r="BK155" s="258">
        <f>SUM(BK156:BK160)</f>
        <v>0</v>
      </c>
    </row>
    <row r="156" spans="1:63" s="2" customFormat="1" ht="16.3" customHeight="1">
      <c r="A156" s="39"/>
      <c r="B156" s="40"/>
      <c r="C156" s="294" t="s">
        <v>1</v>
      </c>
      <c r="D156" s="294" t="s">
        <v>172</v>
      </c>
      <c r="E156" s="295" t="s">
        <v>1</v>
      </c>
      <c r="F156" s="296" t="s">
        <v>1</v>
      </c>
      <c r="G156" s="297" t="s">
        <v>1</v>
      </c>
      <c r="H156" s="298"/>
      <c r="I156" s="299"/>
      <c r="J156" s="300">
        <f>BK156</f>
        <v>0</v>
      </c>
      <c r="K156" s="301"/>
      <c r="L156" s="45"/>
      <c r="M156" s="302" t="s">
        <v>1</v>
      </c>
      <c r="N156" s="303" t="s">
        <v>48</v>
      </c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212</v>
      </c>
      <c r="AU156" s="18" t="s">
        <v>89</v>
      </c>
      <c r="AY156" s="18" t="s">
        <v>212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95</v>
      </c>
      <c r="BK156" s="258">
        <f>I156*H156</f>
        <v>0</v>
      </c>
    </row>
    <row r="157" spans="1:63" s="2" customFormat="1" ht="16.3" customHeight="1">
      <c r="A157" s="39"/>
      <c r="B157" s="40"/>
      <c r="C157" s="294" t="s">
        <v>1</v>
      </c>
      <c r="D157" s="294" t="s">
        <v>172</v>
      </c>
      <c r="E157" s="295" t="s">
        <v>1</v>
      </c>
      <c r="F157" s="296" t="s">
        <v>1</v>
      </c>
      <c r="G157" s="297" t="s">
        <v>1</v>
      </c>
      <c r="H157" s="298"/>
      <c r="I157" s="299"/>
      <c r="J157" s="300">
        <f>BK157</f>
        <v>0</v>
      </c>
      <c r="K157" s="301"/>
      <c r="L157" s="45"/>
      <c r="M157" s="302" t="s">
        <v>1</v>
      </c>
      <c r="N157" s="303" t="s">
        <v>48</v>
      </c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212</v>
      </c>
      <c r="AU157" s="18" t="s">
        <v>89</v>
      </c>
      <c r="AY157" s="18" t="s">
        <v>212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95</v>
      </c>
      <c r="BK157" s="258">
        <f>I157*H157</f>
        <v>0</v>
      </c>
    </row>
    <row r="158" spans="1:63" s="2" customFormat="1" ht="16.3" customHeight="1">
      <c r="A158" s="39"/>
      <c r="B158" s="40"/>
      <c r="C158" s="294" t="s">
        <v>1</v>
      </c>
      <c r="D158" s="294" t="s">
        <v>172</v>
      </c>
      <c r="E158" s="295" t="s">
        <v>1</v>
      </c>
      <c r="F158" s="296" t="s">
        <v>1</v>
      </c>
      <c r="G158" s="297" t="s">
        <v>1</v>
      </c>
      <c r="H158" s="298"/>
      <c r="I158" s="299"/>
      <c r="J158" s="300">
        <f>BK158</f>
        <v>0</v>
      </c>
      <c r="K158" s="301"/>
      <c r="L158" s="45"/>
      <c r="M158" s="302" t="s">
        <v>1</v>
      </c>
      <c r="N158" s="303" t="s">
        <v>48</v>
      </c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212</v>
      </c>
      <c r="AU158" s="18" t="s">
        <v>89</v>
      </c>
      <c r="AY158" s="18" t="s">
        <v>212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95</v>
      </c>
      <c r="BK158" s="258">
        <f>I158*H158</f>
        <v>0</v>
      </c>
    </row>
    <row r="159" spans="1:63" s="2" customFormat="1" ht="16.3" customHeight="1">
      <c r="A159" s="39"/>
      <c r="B159" s="40"/>
      <c r="C159" s="294" t="s">
        <v>1</v>
      </c>
      <c r="D159" s="294" t="s">
        <v>172</v>
      </c>
      <c r="E159" s="295" t="s">
        <v>1</v>
      </c>
      <c r="F159" s="296" t="s">
        <v>1</v>
      </c>
      <c r="G159" s="297" t="s">
        <v>1</v>
      </c>
      <c r="H159" s="298"/>
      <c r="I159" s="299"/>
      <c r="J159" s="300">
        <f>BK159</f>
        <v>0</v>
      </c>
      <c r="K159" s="301"/>
      <c r="L159" s="45"/>
      <c r="M159" s="302" t="s">
        <v>1</v>
      </c>
      <c r="N159" s="303" t="s">
        <v>48</v>
      </c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212</v>
      </c>
      <c r="AU159" s="18" t="s">
        <v>89</v>
      </c>
      <c r="AY159" s="18" t="s">
        <v>212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95</v>
      </c>
      <c r="BK159" s="258">
        <f>I159*H159</f>
        <v>0</v>
      </c>
    </row>
    <row r="160" spans="1:63" s="2" customFormat="1" ht="16.3" customHeight="1">
      <c r="A160" s="39"/>
      <c r="B160" s="40"/>
      <c r="C160" s="294" t="s">
        <v>1</v>
      </c>
      <c r="D160" s="294" t="s">
        <v>172</v>
      </c>
      <c r="E160" s="295" t="s">
        <v>1</v>
      </c>
      <c r="F160" s="296" t="s">
        <v>1</v>
      </c>
      <c r="G160" s="297" t="s">
        <v>1</v>
      </c>
      <c r="H160" s="298"/>
      <c r="I160" s="299"/>
      <c r="J160" s="300">
        <f>BK160</f>
        <v>0</v>
      </c>
      <c r="K160" s="301"/>
      <c r="L160" s="45"/>
      <c r="M160" s="302" t="s">
        <v>1</v>
      </c>
      <c r="N160" s="303" t="s">
        <v>48</v>
      </c>
      <c r="O160" s="304"/>
      <c r="P160" s="304"/>
      <c r="Q160" s="304"/>
      <c r="R160" s="304"/>
      <c r="S160" s="304"/>
      <c r="T160" s="305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212</v>
      </c>
      <c r="AU160" s="18" t="s">
        <v>89</v>
      </c>
      <c r="AY160" s="18" t="s">
        <v>212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95</v>
      </c>
      <c r="BK160" s="258">
        <f>I160*H160</f>
        <v>0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193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24:K16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dataValidations count="2">
    <dataValidation type="list" allowBlank="1" showInputMessage="1" showErrorMessage="1" error="Povoleny jsou hodnoty K, M." sqref="D156:D161">
      <formula1>"K, M"</formula1>
    </dataValidation>
    <dataValidation type="list" allowBlank="1" showInputMessage="1" showErrorMessage="1" error="Povoleny jsou hodnoty základní, snížená, zákl. přenesená, sníž. přenesená, nulová." sqref="N156:N161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</row>
    <row r="4" spans="2:4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2:12" s="1" customFormat="1" ht="12" customHeight="1" hidden="1">
      <c r="B8" s="21"/>
      <c r="D8" s="153" t="s">
        <v>141</v>
      </c>
      <c r="I8" s="147"/>
      <c r="L8" s="21"/>
    </row>
    <row r="9" spans="1:31" s="2" customFormat="1" ht="16.5" customHeight="1" hidden="1">
      <c r="A9" s="39"/>
      <c r="B9" s="45"/>
      <c r="C9" s="39"/>
      <c r="D9" s="39"/>
      <c r="E9" s="154" t="s">
        <v>142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3" t="s">
        <v>143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6" t="s">
        <v>1703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18. 2. 2020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27</v>
      </c>
      <c r="F17" s="39"/>
      <c r="G17" s="39"/>
      <c r="H17" s="39"/>
      <c r="I17" s="157" t="s">
        <v>28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3" t="s">
        <v>29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3" t="s">
        <v>31</v>
      </c>
      <c r="E22" s="39"/>
      <c r="F22" s="39"/>
      <c r="G22" s="39"/>
      <c r="H22" s="39"/>
      <c r="I22" s="157" t="s">
        <v>25</v>
      </c>
      <c r="J22" s="142" t="s">
        <v>32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33</v>
      </c>
      <c r="F23" s="39"/>
      <c r="G23" s="39"/>
      <c r="H23" s="39"/>
      <c r="I23" s="157" t="s">
        <v>28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3" t="s">
        <v>36</v>
      </c>
      <c r="E25" s="39"/>
      <c r="F25" s="39"/>
      <c r="G25" s="39"/>
      <c r="H25" s="39"/>
      <c r="I25" s="157" t="s">
        <v>25</v>
      </c>
      <c r="J25" s="142" t="s">
        <v>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38</v>
      </c>
      <c r="F26" s="39"/>
      <c r="G26" s="39"/>
      <c r="H26" s="39"/>
      <c r="I26" s="157" t="s">
        <v>28</v>
      </c>
      <c r="J26" s="142" t="s">
        <v>39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3" t="s">
        <v>40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95.25" customHeight="1" hidden="1">
      <c r="A29" s="159"/>
      <c r="B29" s="160"/>
      <c r="C29" s="159"/>
      <c r="D29" s="159"/>
      <c r="E29" s="161" t="s">
        <v>41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6" t="s">
        <v>42</v>
      </c>
      <c r="E32" s="39"/>
      <c r="F32" s="39"/>
      <c r="G32" s="39"/>
      <c r="H32" s="39"/>
      <c r="I32" s="155"/>
      <c r="J32" s="167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8" t="s">
        <v>44</v>
      </c>
      <c r="G34" s="39"/>
      <c r="H34" s="39"/>
      <c r="I34" s="169" t="s">
        <v>43</v>
      </c>
      <c r="J34" s="168" t="s">
        <v>45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70" t="s">
        <v>46</v>
      </c>
      <c r="E35" s="153" t="s">
        <v>47</v>
      </c>
      <c r="F35" s="171">
        <f>ROUND((ROUND((SUM(BE122:BE172)),2)+SUM(BE174:BE178)),2)</f>
        <v>0</v>
      </c>
      <c r="G35" s="39"/>
      <c r="H35" s="39"/>
      <c r="I35" s="172">
        <v>0.21</v>
      </c>
      <c r="J35" s="171">
        <f>ROUND((ROUND(((SUM(BE122:BE172))*I35),2)+(SUM(BE174:BE178)*I35)),2)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48</v>
      </c>
      <c r="F36" s="171">
        <f>ROUND((ROUND((SUM(BF122:BF172)),2)+SUM(BF174:BF178)),2)</f>
        <v>0</v>
      </c>
      <c r="G36" s="39"/>
      <c r="H36" s="39"/>
      <c r="I36" s="172">
        <v>0.15</v>
      </c>
      <c r="J36" s="171">
        <f>ROUND((ROUND(((SUM(BF122:BF172))*I36),2)+(SUM(BF174:BF178)*I36)),2)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49</v>
      </c>
      <c r="F37" s="171">
        <f>ROUND((ROUND((SUM(BG122:BG172)),2)+SUM(BG174:BG178)),2)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50</v>
      </c>
      <c r="F38" s="171">
        <f>ROUND((ROUND((SUM(BH122:BH172)),2)+SUM(BH174:BH178)),2)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51</v>
      </c>
      <c r="F39" s="171">
        <f>ROUND((ROUND((SUM(BI122:BI172)),2)+SUM(BI174:BI178)),2)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7" t="s">
        <v>142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143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01.04 - Silnoproud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Suchohrdly u Miroslavi</v>
      </c>
      <c r="G91" s="41"/>
      <c r="H91" s="41"/>
      <c r="I91" s="157" t="s">
        <v>22</v>
      </c>
      <c r="J91" s="80" t="str">
        <f>IF(J14="","",J14)</f>
        <v>18. 2. 2020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Suchohrdly u Miroslavi</v>
      </c>
      <c r="G93" s="41"/>
      <c r="H93" s="41"/>
      <c r="I93" s="157" t="s">
        <v>31</v>
      </c>
      <c r="J93" s="37" t="str">
        <f>E23</f>
        <v>Babka &amp; Šuchma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157" t="s">
        <v>36</v>
      </c>
      <c r="J94" s="37" t="str">
        <f>E26</f>
        <v>STAGA stavební agentura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1704</v>
      </c>
      <c r="E99" s="206"/>
      <c r="F99" s="206"/>
      <c r="G99" s="206"/>
      <c r="H99" s="206"/>
      <c r="I99" s="207"/>
      <c r="J99" s="208">
        <f>J123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1.8" customHeight="1">
      <c r="A100" s="9"/>
      <c r="B100" s="203"/>
      <c r="C100" s="204"/>
      <c r="D100" s="216" t="s">
        <v>153</v>
      </c>
      <c r="E100" s="204"/>
      <c r="F100" s="204"/>
      <c r="G100" s="204"/>
      <c r="H100" s="204"/>
      <c r="I100" s="217"/>
      <c r="J100" s="218">
        <f>J173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155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193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196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154</v>
      </c>
      <c r="D107" s="41"/>
      <c r="E107" s="41"/>
      <c r="F107" s="41"/>
      <c r="G107" s="41"/>
      <c r="H107" s="41"/>
      <c r="I107" s="15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15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15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97" t="str">
        <f>E7</f>
        <v>Sociální byty - Suchohrdly u Miroslavi</v>
      </c>
      <c r="F110" s="33"/>
      <c r="G110" s="33"/>
      <c r="H110" s="33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141</v>
      </c>
      <c r="D111" s="23"/>
      <c r="E111" s="23"/>
      <c r="F111" s="23"/>
      <c r="G111" s="23"/>
      <c r="H111" s="23"/>
      <c r="I111" s="147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97" t="s">
        <v>142</v>
      </c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143</v>
      </c>
      <c r="D113" s="41"/>
      <c r="E113" s="41"/>
      <c r="F113" s="41"/>
      <c r="G113" s="41"/>
      <c r="H113" s="41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01.04 - Silnoproud</v>
      </c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Suchohrdly u Miroslavi</v>
      </c>
      <c r="G116" s="41"/>
      <c r="H116" s="41"/>
      <c r="I116" s="157" t="s">
        <v>22</v>
      </c>
      <c r="J116" s="80" t="str">
        <f>IF(J14="","",J14)</f>
        <v>18. 2. 2020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24</v>
      </c>
      <c r="D118" s="41"/>
      <c r="E118" s="41"/>
      <c r="F118" s="28" t="str">
        <f>E17</f>
        <v>Obec Suchohrdly u Miroslavi</v>
      </c>
      <c r="G118" s="41"/>
      <c r="H118" s="41"/>
      <c r="I118" s="157" t="s">
        <v>31</v>
      </c>
      <c r="J118" s="37" t="str">
        <f>E23</f>
        <v>Babka &amp; Šuchma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29</v>
      </c>
      <c r="D119" s="41"/>
      <c r="E119" s="41"/>
      <c r="F119" s="28" t="str">
        <f>IF(E20="","",E20)</f>
        <v>Vyplň údaj</v>
      </c>
      <c r="G119" s="41"/>
      <c r="H119" s="41"/>
      <c r="I119" s="157" t="s">
        <v>36</v>
      </c>
      <c r="J119" s="37" t="str">
        <f>E26</f>
        <v>STAGA stavební agentura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19"/>
      <c r="B121" s="220"/>
      <c r="C121" s="221" t="s">
        <v>155</v>
      </c>
      <c r="D121" s="222" t="s">
        <v>67</v>
      </c>
      <c r="E121" s="222" t="s">
        <v>63</v>
      </c>
      <c r="F121" s="222" t="s">
        <v>64</v>
      </c>
      <c r="G121" s="222" t="s">
        <v>156</v>
      </c>
      <c r="H121" s="222" t="s">
        <v>157</v>
      </c>
      <c r="I121" s="223" t="s">
        <v>158</v>
      </c>
      <c r="J121" s="222" t="s">
        <v>147</v>
      </c>
      <c r="K121" s="224" t="s">
        <v>159</v>
      </c>
      <c r="L121" s="225"/>
      <c r="M121" s="101" t="s">
        <v>1</v>
      </c>
      <c r="N121" s="102" t="s">
        <v>46</v>
      </c>
      <c r="O121" s="102" t="s">
        <v>160</v>
      </c>
      <c r="P121" s="102" t="s">
        <v>161</v>
      </c>
      <c r="Q121" s="102" t="s">
        <v>162</v>
      </c>
      <c r="R121" s="102" t="s">
        <v>163</v>
      </c>
      <c r="S121" s="102" t="s">
        <v>164</v>
      </c>
      <c r="T121" s="103" t="s">
        <v>165</v>
      </c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</row>
    <row r="122" spans="1:63" s="2" customFormat="1" ht="22.8" customHeight="1">
      <c r="A122" s="39"/>
      <c r="B122" s="40"/>
      <c r="C122" s="108" t="s">
        <v>166</v>
      </c>
      <c r="D122" s="41"/>
      <c r="E122" s="41"/>
      <c r="F122" s="41"/>
      <c r="G122" s="41"/>
      <c r="H122" s="41"/>
      <c r="I122" s="155"/>
      <c r="J122" s="226">
        <f>BK122</f>
        <v>0</v>
      </c>
      <c r="K122" s="41"/>
      <c r="L122" s="45"/>
      <c r="M122" s="104"/>
      <c r="N122" s="227"/>
      <c r="O122" s="105"/>
      <c r="P122" s="228">
        <f>P123+P173</f>
        <v>0</v>
      </c>
      <c r="Q122" s="105"/>
      <c r="R122" s="228">
        <f>R123+R173</f>
        <v>0</v>
      </c>
      <c r="S122" s="105"/>
      <c r="T122" s="229">
        <f>T123+T173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81</v>
      </c>
      <c r="AU122" s="18" t="s">
        <v>149</v>
      </c>
      <c r="BK122" s="230">
        <f>BK123+BK173</f>
        <v>0</v>
      </c>
    </row>
    <row r="123" spans="1:63" s="12" customFormat="1" ht="25.9" customHeight="1">
      <c r="A123" s="12"/>
      <c r="B123" s="231"/>
      <c r="C123" s="232"/>
      <c r="D123" s="233" t="s">
        <v>81</v>
      </c>
      <c r="E123" s="234" t="s">
        <v>1705</v>
      </c>
      <c r="F123" s="234" t="s">
        <v>1706</v>
      </c>
      <c r="G123" s="232"/>
      <c r="H123" s="232"/>
      <c r="I123" s="235"/>
      <c r="J123" s="218">
        <f>BK123</f>
        <v>0</v>
      </c>
      <c r="K123" s="232"/>
      <c r="L123" s="236"/>
      <c r="M123" s="237"/>
      <c r="N123" s="238"/>
      <c r="O123" s="238"/>
      <c r="P123" s="239">
        <f>SUM(P124:P172)</f>
        <v>0</v>
      </c>
      <c r="Q123" s="238"/>
      <c r="R123" s="239">
        <f>SUM(R124:R172)</f>
        <v>0</v>
      </c>
      <c r="S123" s="238"/>
      <c r="T123" s="240">
        <f>SUM(T124:T172)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1" t="s">
        <v>89</v>
      </c>
      <c r="AT123" s="242" t="s">
        <v>81</v>
      </c>
      <c r="AU123" s="242" t="s">
        <v>82</v>
      </c>
      <c r="AY123" s="241" t="s">
        <v>169</v>
      </c>
      <c r="BK123" s="243">
        <f>SUM(BK124:BK172)</f>
        <v>0</v>
      </c>
    </row>
    <row r="124" spans="1:65" s="2" customFormat="1" ht="21.75" customHeight="1">
      <c r="A124" s="39"/>
      <c r="B124" s="40"/>
      <c r="C124" s="246" t="s">
        <v>89</v>
      </c>
      <c r="D124" s="246" t="s">
        <v>172</v>
      </c>
      <c r="E124" s="247" t="s">
        <v>1707</v>
      </c>
      <c r="F124" s="248" t="s">
        <v>1708</v>
      </c>
      <c r="G124" s="249" t="s">
        <v>175</v>
      </c>
      <c r="H124" s="250">
        <v>900</v>
      </c>
      <c r="I124" s="251"/>
      <c r="J124" s="252">
        <f>ROUND(I124*H124,2)</f>
        <v>0</v>
      </c>
      <c r="K124" s="248" t="s">
        <v>1</v>
      </c>
      <c r="L124" s="45"/>
      <c r="M124" s="253" t="s">
        <v>1</v>
      </c>
      <c r="N124" s="254" t="s">
        <v>48</v>
      </c>
      <c r="O124" s="92"/>
      <c r="P124" s="255">
        <f>O124*H124</f>
        <v>0</v>
      </c>
      <c r="Q124" s="255">
        <v>0</v>
      </c>
      <c r="R124" s="255">
        <f>Q124*H124</f>
        <v>0</v>
      </c>
      <c r="S124" s="255">
        <v>0</v>
      </c>
      <c r="T124" s="25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57" t="s">
        <v>177</v>
      </c>
      <c r="AT124" s="257" t="s">
        <v>172</v>
      </c>
      <c r="AU124" s="257" t="s">
        <v>89</v>
      </c>
      <c r="AY124" s="18" t="s">
        <v>169</v>
      </c>
      <c r="BE124" s="258">
        <f>IF(N124="základní",J124,0)</f>
        <v>0</v>
      </c>
      <c r="BF124" s="258">
        <f>IF(N124="snížená",J124,0)</f>
        <v>0</v>
      </c>
      <c r="BG124" s="258">
        <f>IF(N124="zákl. přenesená",J124,0)</f>
        <v>0</v>
      </c>
      <c r="BH124" s="258">
        <f>IF(N124="sníž. přenesená",J124,0)</f>
        <v>0</v>
      </c>
      <c r="BI124" s="258">
        <f>IF(N124="nulová",J124,0)</f>
        <v>0</v>
      </c>
      <c r="BJ124" s="18" t="s">
        <v>95</v>
      </c>
      <c r="BK124" s="258">
        <f>ROUND(I124*H124,2)</f>
        <v>0</v>
      </c>
      <c r="BL124" s="18" t="s">
        <v>177</v>
      </c>
      <c r="BM124" s="257" t="s">
        <v>95</v>
      </c>
    </row>
    <row r="125" spans="1:65" s="2" customFormat="1" ht="21.75" customHeight="1">
      <c r="A125" s="39"/>
      <c r="B125" s="40"/>
      <c r="C125" s="246" t="s">
        <v>95</v>
      </c>
      <c r="D125" s="246" t="s">
        <v>172</v>
      </c>
      <c r="E125" s="247" t="s">
        <v>1709</v>
      </c>
      <c r="F125" s="248" t="s">
        <v>1710</v>
      </c>
      <c r="G125" s="249" t="s">
        <v>175</v>
      </c>
      <c r="H125" s="250">
        <v>1150</v>
      </c>
      <c r="I125" s="251"/>
      <c r="J125" s="252">
        <f>ROUND(I125*H125,2)</f>
        <v>0</v>
      </c>
      <c r="K125" s="248" t="s">
        <v>1</v>
      </c>
      <c r="L125" s="45"/>
      <c r="M125" s="253" t="s">
        <v>1</v>
      </c>
      <c r="N125" s="254" t="s">
        <v>48</v>
      </c>
      <c r="O125" s="92"/>
      <c r="P125" s="255">
        <f>O125*H125</f>
        <v>0</v>
      </c>
      <c r="Q125" s="255">
        <v>0</v>
      </c>
      <c r="R125" s="255">
        <f>Q125*H125</f>
        <v>0</v>
      </c>
      <c r="S125" s="255">
        <v>0</v>
      </c>
      <c r="T125" s="25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57" t="s">
        <v>177</v>
      </c>
      <c r="AT125" s="257" t="s">
        <v>172</v>
      </c>
      <c r="AU125" s="257" t="s">
        <v>89</v>
      </c>
      <c r="AY125" s="18" t="s">
        <v>169</v>
      </c>
      <c r="BE125" s="258">
        <f>IF(N125="základní",J125,0)</f>
        <v>0</v>
      </c>
      <c r="BF125" s="258">
        <f>IF(N125="snížená",J125,0)</f>
        <v>0</v>
      </c>
      <c r="BG125" s="258">
        <f>IF(N125="zákl. přenesená",J125,0)</f>
        <v>0</v>
      </c>
      <c r="BH125" s="258">
        <f>IF(N125="sníž. přenesená",J125,0)</f>
        <v>0</v>
      </c>
      <c r="BI125" s="258">
        <f>IF(N125="nulová",J125,0)</f>
        <v>0</v>
      </c>
      <c r="BJ125" s="18" t="s">
        <v>95</v>
      </c>
      <c r="BK125" s="258">
        <f>ROUND(I125*H125,2)</f>
        <v>0</v>
      </c>
      <c r="BL125" s="18" t="s">
        <v>177</v>
      </c>
      <c r="BM125" s="257" t="s">
        <v>177</v>
      </c>
    </row>
    <row r="126" spans="1:65" s="2" customFormat="1" ht="21.75" customHeight="1">
      <c r="A126" s="39"/>
      <c r="B126" s="40"/>
      <c r="C126" s="246" t="s">
        <v>188</v>
      </c>
      <c r="D126" s="246" t="s">
        <v>172</v>
      </c>
      <c r="E126" s="247" t="s">
        <v>1711</v>
      </c>
      <c r="F126" s="248" t="s">
        <v>1712</v>
      </c>
      <c r="G126" s="249" t="s">
        <v>175</v>
      </c>
      <c r="H126" s="250">
        <v>120</v>
      </c>
      <c r="I126" s="251"/>
      <c r="J126" s="252">
        <f>ROUND(I126*H126,2)</f>
        <v>0</v>
      </c>
      <c r="K126" s="248" t="s">
        <v>1</v>
      </c>
      <c r="L126" s="45"/>
      <c r="M126" s="253" t="s">
        <v>1</v>
      </c>
      <c r="N126" s="254" t="s">
        <v>48</v>
      </c>
      <c r="O126" s="92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7" t="s">
        <v>177</v>
      </c>
      <c r="AT126" s="257" t="s">
        <v>172</v>
      </c>
      <c r="AU126" s="257" t="s">
        <v>89</v>
      </c>
      <c r="AY126" s="18" t="s">
        <v>169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8" t="s">
        <v>95</v>
      </c>
      <c r="BK126" s="258">
        <f>ROUND(I126*H126,2)</f>
        <v>0</v>
      </c>
      <c r="BL126" s="18" t="s">
        <v>177</v>
      </c>
      <c r="BM126" s="257" t="s">
        <v>206</v>
      </c>
    </row>
    <row r="127" spans="1:65" s="2" customFormat="1" ht="21.75" customHeight="1">
      <c r="A127" s="39"/>
      <c r="B127" s="40"/>
      <c r="C127" s="246" t="s">
        <v>177</v>
      </c>
      <c r="D127" s="246" t="s">
        <v>172</v>
      </c>
      <c r="E127" s="247" t="s">
        <v>1713</v>
      </c>
      <c r="F127" s="248" t="s">
        <v>1714</v>
      </c>
      <c r="G127" s="249" t="s">
        <v>175</v>
      </c>
      <c r="H127" s="250">
        <v>60</v>
      </c>
      <c r="I127" s="251"/>
      <c r="J127" s="252">
        <f>ROUND(I127*H127,2)</f>
        <v>0</v>
      </c>
      <c r="K127" s="248" t="s">
        <v>1</v>
      </c>
      <c r="L127" s="45"/>
      <c r="M127" s="253" t="s">
        <v>1</v>
      </c>
      <c r="N127" s="254" t="s">
        <v>48</v>
      </c>
      <c r="O127" s="92"/>
      <c r="P127" s="255">
        <f>O127*H127</f>
        <v>0</v>
      </c>
      <c r="Q127" s="255">
        <v>0</v>
      </c>
      <c r="R127" s="255">
        <f>Q127*H127</f>
        <v>0</v>
      </c>
      <c r="S127" s="255">
        <v>0</v>
      </c>
      <c r="T127" s="25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7" t="s">
        <v>177</v>
      </c>
      <c r="AT127" s="257" t="s">
        <v>172</v>
      </c>
      <c r="AU127" s="257" t="s">
        <v>89</v>
      </c>
      <c r="AY127" s="18" t="s">
        <v>169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95</v>
      </c>
      <c r="BK127" s="258">
        <f>ROUND(I127*H127,2)</f>
        <v>0</v>
      </c>
      <c r="BL127" s="18" t="s">
        <v>177</v>
      </c>
      <c r="BM127" s="257" t="s">
        <v>306</v>
      </c>
    </row>
    <row r="128" spans="1:65" s="2" customFormat="1" ht="21.75" customHeight="1">
      <c r="A128" s="39"/>
      <c r="B128" s="40"/>
      <c r="C128" s="246" t="s">
        <v>201</v>
      </c>
      <c r="D128" s="246" t="s">
        <v>172</v>
      </c>
      <c r="E128" s="247" t="s">
        <v>1715</v>
      </c>
      <c r="F128" s="248" t="s">
        <v>1716</v>
      </c>
      <c r="G128" s="249" t="s">
        <v>175</v>
      </c>
      <c r="H128" s="250">
        <v>80</v>
      </c>
      <c r="I128" s="251"/>
      <c r="J128" s="252">
        <f>ROUND(I128*H128,2)</f>
        <v>0</v>
      </c>
      <c r="K128" s="248" t="s">
        <v>1</v>
      </c>
      <c r="L128" s="45"/>
      <c r="M128" s="253" t="s">
        <v>1</v>
      </c>
      <c r="N128" s="254" t="s">
        <v>48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177</v>
      </c>
      <c r="AT128" s="257" t="s">
        <v>172</v>
      </c>
      <c r="AU128" s="257" t="s">
        <v>89</v>
      </c>
      <c r="AY128" s="18" t="s">
        <v>169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95</v>
      </c>
      <c r="BK128" s="258">
        <f>ROUND(I128*H128,2)</f>
        <v>0</v>
      </c>
      <c r="BL128" s="18" t="s">
        <v>177</v>
      </c>
      <c r="BM128" s="257" t="s">
        <v>316</v>
      </c>
    </row>
    <row r="129" spans="1:65" s="2" customFormat="1" ht="21.75" customHeight="1">
      <c r="A129" s="39"/>
      <c r="B129" s="40"/>
      <c r="C129" s="246" t="s">
        <v>206</v>
      </c>
      <c r="D129" s="246" t="s">
        <v>172</v>
      </c>
      <c r="E129" s="247" t="s">
        <v>1717</v>
      </c>
      <c r="F129" s="248" t="s">
        <v>1718</v>
      </c>
      <c r="G129" s="249" t="s">
        <v>175</v>
      </c>
      <c r="H129" s="250">
        <v>20</v>
      </c>
      <c r="I129" s="251"/>
      <c r="J129" s="252">
        <f>ROUND(I129*H129,2)</f>
        <v>0</v>
      </c>
      <c r="K129" s="248" t="s">
        <v>1</v>
      </c>
      <c r="L129" s="45"/>
      <c r="M129" s="253" t="s">
        <v>1</v>
      </c>
      <c r="N129" s="254" t="s">
        <v>48</v>
      </c>
      <c r="O129" s="92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7" t="s">
        <v>177</v>
      </c>
      <c r="AT129" s="257" t="s">
        <v>172</v>
      </c>
      <c r="AU129" s="257" t="s">
        <v>89</v>
      </c>
      <c r="AY129" s="18" t="s">
        <v>169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95</v>
      </c>
      <c r="BK129" s="258">
        <f>ROUND(I129*H129,2)</f>
        <v>0</v>
      </c>
      <c r="BL129" s="18" t="s">
        <v>177</v>
      </c>
      <c r="BM129" s="257" t="s">
        <v>334</v>
      </c>
    </row>
    <row r="130" spans="1:65" s="2" customFormat="1" ht="21.75" customHeight="1">
      <c r="A130" s="39"/>
      <c r="B130" s="40"/>
      <c r="C130" s="246" t="s">
        <v>300</v>
      </c>
      <c r="D130" s="246" t="s">
        <v>172</v>
      </c>
      <c r="E130" s="247" t="s">
        <v>1719</v>
      </c>
      <c r="F130" s="248" t="s">
        <v>1720</v>
      </c>
      <c r="G130" s="249" t="s">
        <v>175</v>
      </c>
      <c r="H130" s="250">
        <v>5</v>
      </c>
      <c r="I130" s="251"/>
      <c r="J130" s="252">
        <f>ROUND(I130*H130,2)</f>
        <v>0</v>
      </c>
      <c r="K130" s="248" t="s">
        <v>1</v>
      </c>
      <c r="L130" s="45"/>
      <c r="M130" s="253" t="s">
        <v>1</v>
      </c>
      <c r="N130" s="254" t="s">
        <v>48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177</v>
      </c>
      <c r="AT130" s="257" t="s">
        <v>172</v>
      </c>
      <c r="AU130" s="257" t="s">
        <v>89</v>
      </c>
      <c r="AY130" s="18" t="s">
        <v>169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95</v>
      </c>
      <c r="BK130" s="258">
        <f>ROUND(I130*H130,2)</f>
        <v>0</v>
      </c>
      <c r="BL130" s="18" t="s">
        <v>177</v>
      </c>
      <c r="BM130" s="257" t="s">
        <v>348</v>
      </c>
    </row>
    <row r="131" spans="1:65" s="2" customFormat="1" ht="21.75" customHeight="1">
      <c r="A131" s="39"/>
      <c r="B131" s="40"/>
      <c r="C131" s="246" t="s">
        <v>306</v>
      </c>
      <c r="D131" s="246" t="s">
        <v>172</v>
      </c>
      <c r="E131" s="247" t="s">
        <v>1721</v>
      </c>
      <c r="F131" s="248" t="s">
        <v>1722</v>
      </c>
      <c r="G131" s="249" t="s">
        <v>175</v>
      </c>
      <c r="H131" s="250">
        <v>130</v>
      </c>
      <c r="I131" s="251"/>
      <c r="J131" s="252">
        <f>ROUND(I131*H131,2)</f>
        <v>0</v>
      </c>
      <c r="K131" s="248" t="s">
        <v>1</v>
      </c>
      <c r="L131" s="45"/>
      <c r="M131" s="253" t="s">
        <v>1</v>
      </c>
      <c r="N131" s="254" t="s">
        <v>48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177</v>
      </c>
      <c r="AT131" s="257" t="s">
        <v>172</v>
      </c>
      <c r="AU131" s="257" t="s">
        <v>89</v>
      </c>
      <c r="AY131" s="18" t="s">
        <v>169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95</v>
      </c>
      <c r="BK131" s="258">
        <f>ROUND(I131*H131,2)</f>
        <v>0</v>
      </c>
      <c r="BL131" s="18" t="s">
        <v>177</v>
      </c>
      <c r="BM131" s="257" t="s">
        <v>359</v>
      </c>
    </row>
    <row r="132" spans="1:65" s="2" customFormat="1" ht="16.5" customHeight="1">
      <c r="A132" s="39"/>
      <c r="B132" s="40"/>
      <c r="C132" s="246" t="s">
        <v>170</v>
      </c>
      <c r="D132" s="246" t="s">
        <v>172</v>
      </c>
      <c r="E132" s="247" t="s">
        <v>1723</v>
      </c>
      <c r="F132" s="248" t="s">
        <v>1724</v>
      </c>
      <c r="G132" s="249" t="s">
        <v>175</v>
      </c>
      <c r="H132" s="250">
        <v>10</v>
      </c>
      <c r="I132" s="251"/>
      <c r="J132" s="252">
        <f>ROUND(I132*H132,2)</f>
        <v>0</v>
      </c>
      <c r="K132" s="248" t="s">
        <v>1</v>
      </c>
      <c r="L132" s="45"/>
      <c r="M132" s="253" t="s">
        <v>1</v>
      </c>
      <c r="N132" s="254" t="s">
        <v>48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177</v>
      </c>
      <c r="AT132" s="257" t="s">
        <v>172</v>
      </c>
      <c r="AU132" s="257" t="s">
        <v>89</v>
      </c>
      <c r="AY132" s="18" t="s">
        <v>169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95</v>
      </c>
      <c r="BK132" s="258">
        <f>ROUND(I132*H132,2)</f>
        <v>0</v>
      </c>
      <c r="BL132" s="18" t="s">
        <v>177</v>
      </c>
      <c r="BM132" s="257" t="s">
        <v>371</v>
      </c>
    </row>
    <row r="133" spans="1:65" s="2" customFormat="1" ht="78" customHeight="1">
      <c r="A133" s="39"/>
      <c r="B133" s="40"/>
      <c r="C133" s="246" t="s">
        <v>316</v>
      </c>
      <c r="D133" s="246" t="s">
        <v>172</v>
      </c>
      <c r="E133" s="247" t="s">
        <v>1725</v>
      </c>
      <c r="F133" s="248" t="s">
        <v>1726</v>
      </c>
      <c r="G133" s="249" t="s">
        <v>175</v>
      </c>
      <c r="H133" s="250">
        <v>10</v>
      </c>
      <c r="I133" s="251"/>
      <c r="J133" s="252">
        <f>ROUND(I133*H133,2)</f>
        <v>0</v>
      </c>
      <c r="K133" s="248" t="s">
        <v>1</v>
      </c>
      <c r="L133" s="45"/>
      <c r="M133" s="253" t="s">
        <v>1</v>
      </c>
      <c r="N133" s="254" t="s">
        <v>48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177</v>
      </c>
      <c r="AT133" s="257" t="s">
        <v>172</v>
      </c>
      <c r="AU133" s="257" t="s">
        <v>89</v>
      </c>
      <c r="AY133" s="18" t="s">
        <v>169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95</v>
      </c>
      <c r="BK133" s="258">
        <f>ROUND(I133*H133,2)</f>
        <v>0</v>
      </c>
      <c r="BL133" s="18" t="s">
        <v>177</v>
      </c>
      <c r="BM133" s="257" t="s">
        <v>385</v>
      </c>
    </row>
    <row r="134" spans="1:65" s="2" customFormat="1" ht="21.75" customHeight="1">
      <c r="A134" s="39"/>
      <c r="B134" s="40"/>
      <c r="C134" s="246" t="s">
        <v>325</v>
      </c>
      <c r="D134" s="246" t="s">
        <v>172</v>
      </c>
      <c r="E134" s="247" t="s">
        <v>1727</v>
      </c>
      <c r="F134" s="248" t="s">
        <v>1728</v>
      </c>
      <c r="G134" s="249" t="s">
        <v>175</v>
      </c>
      <c r="H134" s="250">
        <v>150</v>
      </c>
      <c r="I134" s="251"/>
      <c r="J134" s="252">
        <f>ROUND(I134*H134,2)</f>
        <v>0</v>
      </c>
      <c r="K134" s="248" t="s">
        <v>1</v>
      </c>
      <c r="L134" s="45"/>
      <c r="M134" s="253" t="s">
        <v>1</v>
      </c>
      <c r="N134" s="254" t="s">
        <v>48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177</v>
      </c>
      <c r="AT134" s="257" t="s">
        <v>172</v>
      </c>
      <c r="AU134" s="257" t="s">
        <v>89</v>
      </c>
      <c r="AY134" s="18" t="s">
        <v>169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95</v>
      </c>
      <c r="BK134" s="258">
        <f>ROUND(I134*H134,2)</f>
        <v>0</v>
      </c>
      <c r="BL134" s="18" t="s">
        <v>177</v>
      </c>
      <c r="BM134" s="257" t="s">
        <v>394</v>
      </c>
    </row>
    <row r="135" spans="1:65" s="2" customFormat="1" ht="21.75" customHeight="1">
      <c r="A135" s="39"/>
      <c r="B135" s="40"/>
      <c r="C135" s="246" t="s">
        <v>334</v>
      </c>
      <c r="D135" s="246" t="s">
        <v>172</v>
      </c>
      <c r="E135" s="247" t="s">
        <v>1729</v>
      </c>
      <c r="F135" s="248" t="s">
        <v>1730</v>
      </c>
      <c r="G135" s="249" t="s">
        <v>175</v>
      </c>
      <c r="H135" s="250">
        <v>130</v>
      </c>
      <c r="I135" s="251"/>
      <c r="J135" s="252">
        <f>ROUND(I135*H135,2)</f>
        <v>0</v>
      </c>
      <c r="K135" s="248" t="s">
        <v>1</v>
      </c>
      <c r="L135" s="45"/>
      <c r="M135" s="253" t="s">
        <v>1</v>
      </c>
      <c r="N135" s="254" t="s">
        <v>48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177</v>
      </c>
      <c r="AT135" s="257" t="s">
        <v>172</v>
      </c>
      <c r="AU135" s="257" t="s">
        <v>89</v>
      </c>
      <c r="AY135" s="18" t="s">
        <v>169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95</v>
      </c>
      <c r="BK135" s="258">
        <f>ROUND(I135*H135,2)</f>
        <v>0</v>
      </c>
      <c r="BL135" s="18" t="s">
        <v>177</v>
      </c>
      <c r="BM135" s="257" t="s">
        <v>406</v>
      </c>
    </row>
    <row r="136" spans="1:65" s="2" customFormat="1" ht="21.75" customHeight="1">
      <c r="A136" s="39"/>
      <c r="B136" s="40"/>
      <c r="C136" s="246" t="s">
        <v>344</v>
      </c>
      <c r="D136" s="246" t="s">
        <v>172</v>
      </c>
      <c r="E136" s="247" t="s">
        <v>1731</v>
      </c>
      <c r="F136" s="248" t="s">
        <v>1732</v>
      </c>
      <c r="G136" s="249" t="s">
        <v>175</v>
      </c>
      <c r="H136" s="250">
        <v>70</v>
      </c>
      <c r="I136" s="251"/>
      <c r="J136" s="252">
        <f>ROUND(I136*H136,2)</f>
        <v>0</v>
      </c>
      <c r="K136" s="248" t="s">
        <v>1</v>
      </c>
      <c r="L136" s="45"/>
      <c r="M136" s="253" t="s">
        <v>1</v>
      </c>
      <c r="N136" s="254" t="s">
        <v>48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177</v>
      </c>
      <c r="AT136" s="257" t="s">
        <v>172</v>
      </c>
      <c r="AU136" s="257" t="s">
        <v>89</v>
      </c>
      <c r="AY136" s="18" t="s">
        <v>169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95</v>
      </c>
      <c r="BK136" s="258">
        <f>ROUND(I136*H136,2)</f>
        <v>0</v>
      </c>
      <c r="BL136" s="18" t="s">
        <v>177</v>
      </c>
      <c r="BM136" s="257" t="s">
        <v>425</v>
      </c>
    </row>
    <row r="137" spans="1:65" s="2" customFormat="1" ht="44.25" customHeight="1">
      <c r="A137" s="39"/>
      <c r="B137" s="40"/>
      <c r="C137" s="246" t="s">
        <v>348</v>
      </c>
      <c r="D137" s="246" t="s">
        <v>172</v>
      </c>
      <c r="E137" s="247" t="s">
        <v>1733</v>
      </c>
      <c r="F137" s="248" t="s">
        <v>1734</v>
      </c>
      <c r="G137" s="249" t="s">
        <v>186</v>
      </c>
      <c r="H137" s="250">
        <v>79</v>
      </c>
      <c r="I137" s="251"/>
      <c r="J137" s="252">
        <f>ROUND(I137*H137,2)</f>
        <v>0</v>
      </c>
      <c r="K137" s="248" t="s">
        <v>1</v>
      </c>
      <c r="L137" s="45"/>
      <c r="M137" s="253" t="s">
        <v>1</v>
      </c>
      <c r="N137" s="254" t="s">
        <v>48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177</v>
      </c>
      <c r="AT137" s="257" t="s">
        <v>172</v>
      </c>
      <c r="AU137" s="257" t="s">
        <v>89</v>
      </c>
      <c r="AY137" s="18" t="s">
        <v>169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95</v>
      </c>
      <c r="BK137" s="258">
        <f>ROUND(I137*H137,2)</f>
        <v>0</v>
      </c>
      <c r="BL137" s="18" t="s">
        <v>177</v>
      </c>
      <c r="BM137" s="257" t="s">
        <v>436</v>
      </c>
    </row>
    <row r="138" spans="1:65" s="2" customFormat="1" ht="21.75" customHeight="1">
      <c r="A138" s="39"/>
      <c r="B138" s="40"/>
      <c r="C138" s="246" t="s">
        <v>8</v>
      </c>
      <c r="D138" s="246" t="s">
        <v>172</v>
      </c>
      <c r="E138" s="247" t="s">
        <v>1735</v>
      </c>
      <c r="F138" s="248" t="s">
        <v>1736</v>
      </c>
      <c r="G138" s="249" t="s">
        <v>186</v>
      </c>
      <c r="H138" s="250">
        <v>7</v>
      </c>
      <c r="I138" s="251"/>
      <c r="J138" s="252">
        <f>ROUND(I138*H138,2)</f>
        <v>0</v>
      </c>
      <c r="K138" s="248" t="s">
        <v>1</v>
      </c>
      <c r="L138" s="45"/>
      <c r="M138" s="253" t="s">
        <v>1</v>
      </c>
      <c r="N138" s="254" t="s">
        <v>48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177</v>
      </c>
      <c r="AT138" s="257" t="s">
        <v>172</v>
      </c>
      <c r="AU138" s="257" t="s">
        <v>89</v>
      </c>
      <c r="AY138" s="18" t="s">
        <v>169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95</v>
      </c>
      <c r="BK138" s="258">
        <f>ROUND(I138*H138,2)</f>
        <v>0</v>
      </c>
      <c r="BL138" s="18" t="s">
        <v>177</v>
      </c>
      <c r="BM138" s="257" t="s">
        <v>453</v>
      </c>
    </row>
    <row r="139" spans="1:65" s="2" customFormat="1" ht="33" customHeight="1">
      <c r="A139" s="39"/>
      <c r="B139" s="40"/>
      <c r="C139" s="246" t="s">
        <v>359</v>
      </c>
      <c r="D139" s="246" t="s">
        <v>172</v>
      </c>
      <c r="E139" s="247" t="s">
        <v>1737</v>
      </c>
      <c r="F139" s="248" t="s">
        <v>1738</v>
      </c>
      <c r="G139" s="249" t="s">
        <v>186</v>
      </c>
      <c r="H139" s="250">
        <v>100</v>
      </c>
      <c r="I139" s="251"/>
      <c r="J139" s="252">
        <f>ROUND(I139*H139,2)</f>
        <v>0</v>
      </c>
      <c r="K139" s="248" t="s">
        <v>1</v>
      </c>
      <c r="L139" s="45"/>
      <c r="M139" s="253" t="s">
        <v>1</v>
      </c>
      <c r="N139" s="254" t="s">
        <v>48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177</v>
      </c>
      <c r="AT139" s="257" t="s">
        <v>172</v>
      </c>
      <c r="AU139" s="257" t="s">
        <v>89</v>
      </c>
      <c r="AY139" s="18" t="s">
        <v>169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95</v>
      </c>
      <c r="BK139" s="258">
        <f>ROUND(I139*H139,2)</f>
        <v>0</v>
      </c>
      <c r="BL139" s="18" t="s">
        <v>177</v>
      </c>
      <c r="BM139" s="257" t="s">
        <v>467</v>
      </c>
    </row>
    <row r="140" spans="1:65" s="2" customFormat="1" ht="21.75" customHeight="1">
      <c r="A140" s="39"/>
      <c r="B140" s="40"/>
      <c r="C140" s="246" t="s">
        <v>365</v>
      </c>
      <c r="D140" s="246" t="s">
        <v>172</v>
      </c>
      <c r="E140" s="247" t="s">
        <v>1739</v>
      </c>
      <c r="F140" s="248" t="s">
        <v>1740</v>
      </c>
      <c r="G140" s="249" t="s">
        <v>186</v>
      </c>
      <c r="H140" s="250">
        <v>9</v>
      </c>
      <c r="I140" s="251"/>
      <c r="J140" s="252">
        <f>ROUND(I140*H140,2)</f>
        <v>0</v>
      </c>
      <c r="K140" s="248" t="s">
        <v>1</v>
      </c>
      <c r="L140" s="45"/>
      <c r="M140" s="253" t="s">
        <v>1</v>
      </c>
      <c r="N140" s="254" t="s">
        <v>48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177</v>
      </c>
      <c r="AT140" s="257" t="s">
        <v>172</v>
      </c>
      <c r="AU140" s="257" t="s">
        <v>89</v>
      </c>
      <c r="AY140" s="18" t="s">
        <v>169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95</v>
      </c>
      <c r="BK140" s="258">
        <f>ROUND(I140*H140,2)</f>
        <v>0</v>
      </c>
      <c r="BL140" s="18" t="s">
        <v>177</v>
      </c>
      <c r="BM140" s="257" t="s">
        <v>478</v>
      </c>
    </row>
    <row r="141" spans="1:65" s="2" customFormat="1" ht="21.75" customHeight="1">
      <c r="A141" s="39"/>
      <c r="B141" s="40"/>
      <c r="C141" s="246" t="s">
        <v>371</v>
      </c>
      <c r="D141" s="246" t="s">
        <v>172</v>
      </c>
      <c r="E141" s="247" t="s">
        <v>1741</v>
      </c>
      <c r="F141" s="248" t="s">
        <v>1742</v>
      </c>
      <c r="G141" s="249" t="s">
        <v>186</v>
      </c>
      <c r="H141" s="250">
        <v>7</v>
      </c>
      <c r="I141" s="251"/>
      <c r="J141" s="252">
        <f>ROUND(I141*H141,2)</f>
        <v>0</v>
      </c>
      <c r="K141" s="248" t="s">
        <v>1</v>
      </c>
      <c r="L141" s="45"/>
      <c r="M141" s="253" t="s">
        <v>1</v>
      </c>
      <c r="N141" s="254" t="s">
        <v>48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177</v>
      </c>
      <c r="AT141" s="257" t="s">
        <v>172</v>
      </c>
      <c r="AU141" s="257" t="s">
        <v>89</v>
      </c>
      <c r="AY141" s="18" t="s">
        <v>169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95</v>
      </c>
      <c r="BK141" s="258">
        <f>ROUND(I141*H141,2)</f>
        <v>0</v>
      </c>
      <c r="BL141" s="18" t="s">
        <v>177</v>
      </c>
      <c r="BM141" s="257" t="s">
        <v>496</v>
      </c>
    </row>
    <row r="142" spans="1:65" s="2" customFormat="1" ht="33" customHeight="1">
      <c r="A142" s="39"/>
      <c r="B142" s="40"/>
      <c r="C142" s="246" t="s">
        <v>379</v>
      </c>
      <c r="D142" s="246" t="s">
        <v>172</v>
      </c>
      <c r="E142" s="247" t="s">
        <v>1743</v>
      </c>
      <c r="F142" s="248" t="s">
        <v>1744</v>
      </c>
      <c r="G142" s="249" t="s">
        <v>186</v>
      </c>
      <c r="H142" s="250">
        <v>18</v>
      </c>
      <c r="I142" s="251"/>
      <c r="J142" s="252">
        <f>ROUND(I142*H142,2)</f>
        <v>0</v>
      </c>
      <c r="K142" s="248" t="s">
        <v>1</v>
      </c>
      <c r="L142" s="45"/>
      <c r="M142" s="253" t="s">
        <v>1</v>
      </c>
      <c r="N142" s="254" t="s">
        <v>48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177</v>
      </c>
      <c r="AT142" s="257" t="s">
        <v>172</v>
      </c>
      <c r="AU142" s="257" t="s">
        <v>89</v>
      </c>
      <c r="AY142" s="18" t="s">
        <v>169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95</v>
      </c>
      <c r="BK142" s="258">
        <f>ROUND(I142*H142,2)</f>
        <v>0</v>
      </c>
      <c r="BL142" s="18" t="s">
        <v>177</v>
      </c>
      <c r="BM142" s="257" t="s">
        <v>508</v>
      </c>
    </row>
    <row r="143" spans="1:65" s="2" customFormat="1" ht="21.75" customHeight="1">
      <c r="A143" s="39"/>
      <c r="B143" s="40"/>
      <c r="C143" s="246" t="s">
        <v>385</v>
      </c>
      <c r="D143" s="246" t="s">
        <v>172</v>
      </c>
      <c r="E143" s="247" t="s">
        <v>1745</v>
      </c>
      <c r="F143" s="248" t="s">
        <v>1746</v>
      </c>
      <c r="G143" s="249" t="s">
        <v>186</v>
      </c>
      <c r="H143" s="250">
        <v>5</v>
      </c>
      <c r="I143" s="251"/>
      <c r="J143" s="252">
        <f>ROUND(I143*H143,2)</f>
        <v>0</v>
      </c>
      <c r="K143" s="248" t="s">
        <v>1</v>
      </c>
      <c r="L143" s="45"/>
      <c r="M143" s="253" t="s">
        <v>1</v>
      </c>
      <c r="N143" s="254" t="s">
        <v>48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177</v>
      </c>
      <c r="AT143" s="257" t="s">
        <v>172</v>
      </c>
      <c r="AU143" s="257" t="s">
        <v>89</v>
      </c>
      <c r="AY143" s="18" t="s">
        <v>169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95</v>
      </c>
      <c r="BK143" s="258">
        <f>ROUND(I143*H143,2)</f>
        <v>0</v>
      </c>
      <c r="BL143" s="18" t="s">
        <v>177</v>
      </c>
      <c r="BM143" s="257" t="s">
        <v>519</v>
      </c>
    </row>
    <row r="144" spans="1:65" s="2" customFormat="1" ht="21.75" customHeight="1">
      <c r="A144" s="39"/>
      <c r="B144" s="40"/>
      <c r="C144" s="246" t="s">
        <v>7</v>
      </c>
      <c r="D144" s="246" t="s">
        <v>172</v>
      </c>
      <c r="E144" s="247" t="s">
        <v>1747</v>
      </c>
      <c r="F144" s="248" t="s">
        <v>1748</v>
      </c>
      <c r="G144" s="249" t="s">
        <v>186</v>
      </c>
      <c r="H144" s="250">
        <v>7</v>
      </c>
      <c r="I144" s="251"/>
      <c r="J144" s="252">
        <f>ROUND(I144*H144,2)</f>
        <v>0</v>
      </c>
      <c r="K144" s="248" t="s">
        <v>1</v>
      </c>
      <c r="L144" s="45"/>
      <c r="M144" s="253" t="s">
        <v>1</v>
      </c>
      <c r="N144" s="254" t="s">
        <v>48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177</v>
      </c>
      <c r="AT144" s="257" t="s">
        <v>172</v>
      </c>
      <c r="AU144" s="257" t="s">
        <v>89</v>
      </c>
      <c r="AY144" s="18" t="s">
        <v>169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95</v>
      </c>
      <c r="BK144" s="258">
        <f>ROUND(I144*H144,2)</f>
        <v>0</v>
      </c>
      <c r="BL144" s="18" t="s">
        <v>177</v>
      </c>
      <c r="BM144" s="257" t="s">
        <v>581</v>
      </c>
    </row>
    <row r="145" spans="1:65" s="2" customFormat="1" ht="33" customHeight="1">
      <c r="A145" s="39"/>
      <c r="B145" s="40"/>
      <c r="C145" s="246" t="s">
        <v>394</v>
      </c>
      <c r="D145" s="246" t="s">
        <v>172</v>
      </c>
      <c r="E145" s="247" t="s">
        <v>1749</v>
      </c>
      <c r="F145" s="248" t="s">
        <v>1750</v>
      </c>
      <c r="G145" s="249" t="s">
        <v>186</v>
      </c>
      <c r="H145" s="250">
        <v>15</v>
      </c>
      <c r="I145" s="251"/>
      <c r="J145" s="252">
        <f>ROUND(I145*H145,2)</f>
        <v>0</v>
      </c>
      <c r="K145" s="248" t="s">
        <v>1</v>
      </c>
      <c r="L145" s="45"/>
      <c r="M145" s="253" t="s">
        <v>1</v>
      </c>
      <c r="N145" s="254" t="s">
        <v>48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177</v>
      </c>
      <c r="AT145" s="257" t="s">
        <v>172</v>
      </c>
      <c r="AU145" s="257" t="s">
        <v>89</v>
      </c>
      <c r="AY145" s="18" t="s">
        <v>169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95</v>
      </c>
      <c r="BK145" s="258">
        <f>ROUND(I145*H145,2)</f>
        <v>0</v>
      </c>
      <c r="BL145" s="18" t="s">
        <v>177</v>
      </c>
      <c r="BM145" s="257" t="s">
        <v>601</v>
      </c>
    </row>
    <row r="146" spans="1:65" s="2" customFormat="1" ht="33" customHeight="1">
      <c r="A146" s="39"/>
      <c r="B146" s="40"/>
      <c r="C146" s="246" t="s">
        <v>400</v>
      </c>
      <c r="D146" s="246" t="s">
        <v>172</v>
      </c>
      <c r="E146" s="247" t="s">
        <v>1751</v>
      </c>
      <c r="F146" s="248" t="s">
        <v>1752</v>
      </c>
      <c r="G146" s="249" t="s">
        <v>186</v>
      </c>
      <c r="H146" s="250">
        <v>17</v>
      </c>
      <c r="I146" s="251"/>
      <c r="J146" s="252">
        <f>ROUND(I146*H146,2)</f>
        <v>0</v>
      </c>
      <c r="K146" s="248" t="s">
        <v>1</v>
      </c>
      <c r="L146" s="45"/>
      <c r="M146" s="253" t="s">
        <v>1</v>
      </c>
      <c r="N146" s="254" t="s">
        <v>48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177</v>
      </c>
      <c r="AT146" s="257" t="s">
        <v>172</v>
      </c>
      <c r="AU146" s="257" t="s">
        <v>89</v>
      </c>
      <c r="AY146" s="18" t="s">
        <v>169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95</v>
      </c>
      <c r="BK146" s="258">
        <f>ROUND(I146*H146,2)</f>
        <v>0</v>
      </c>
      <c r="BL146" s="18" t="s">
        <v>177</v>
      </c>
      <c r="BM146" s="257" t="s">
        <v>613</v>
      </c>
    </row>
    <row r="147" spans="1:65" s="2" customFormat="1" ht="33" customHeight="1">
      <c r="A147" s="39"/>
      <c r="B147" s="40"/>
      <c r="C147" s="246" t="s">
        <v>406</v>
      </c>
      <c r="D147" s="246" t="s">
        <v>172</v>
      </c>
      <c r="E147" s="247" t="s">
        <v>1753</v>
      </c>
      <c r="F147" s="248" t="s">
        <v>1754</v>
      </c>
      <c r="G147" s="249" t="s">
        <v>186</v>
      </c>
      <c r="H147" s="250">
        <v>21</v>
      </c>
      <c r="I147" s="251"/>
      <c r="J147" s="252">
        <f>ROUND(I147*H147,2)</f>
        <v>0</v>
      </c>
      <c r="K147" s="248" t="s">
        <v>1</v>
      </c>
      <c r="L147" s="45"/>
      <c r="M147" s="253" t="s">
        <v>1</v>
      </c>
      <c r="N147" s="254" t="s">
        <v>48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177</v>
      </c>
      <c r="AT147" s="257" t="s">
        <v>172</v>
      </c>
      <c r="AU147" s="257" t="s">
        <v>89</v>
      </c>
      <c r="AY147" s="18" t="s">
        <v>169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95</v>
      </c>
      <c r="BK147" s="258">
        <f>ROUND(I147*H147,2)</f>
        <v>0</v>
      </c>
      <c r="BL147" s="18" t="s">
        <v>177</v>
      </c>
      <c r="BM147" s="257" t="s">
        <v>625</v>
      </c>
    </row>
    <row r="148" spans="1:65" s="2" customFormat="1" ht="33" customHeight="1">
      <c r="A148" s="39"/>
      <c r="B148" s="40"/>
      <c r="C148" s="246" t="s">
        <v>417</v>
      </c>
      <c r="D148" s="246" t="s">
        <v>172</v>
      </c>
      <c r="E148" s="247" t="s">
        <v>1755</v>
      </c>
      <c r="F148" s="248" t="s">
        <v>1756</v>
      </c>
      <c r="G148" s="249" t="s">
        <v>186</v>
      </c>
      <c r="H148" s="250">
        <v>8</v>
      </c>
      <c r="I148" s="251"/>
      <c r="J148" s="252">
        <f>ROUND(I148*H148,2)</f>
        <v>0</v>
      </c>
      <c r="K148" s="248" t="s">
        <v>1</v>
      </c>
      <c r="L148" s="45"/>
      <c r="M148" s="253" t="s">
        <v>1</v>
      </c>
      <c r="N148" s="254" t="s">
        <v>48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177</v>
      </c>
      <c r="AT148" s="257" t="s">
        <v>172</v>
      </c>
      <c r="AU148" s="257" t="s">
        <v>89</v>
      </c>
      <c r="AY148" s="18" t="s">
        <v>169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95</v>
      </c>
      <c r="BK148" s="258">
        <f>ROUND(I148*H148,2)</f>
        <v>0</v>
      </c>
      <c r="BL148" s="18" t="s">
        <v>177</v>
      </c>
      <c r="BM148" s="257" t="s">
        <v>646</v>
      </c>
    </row>
    <row r="149" spans="1:65" s="2" customFormat="1" ht="33" customHeight="1">
      <c r="A149" s="39"/>
      <c r="B149" s="40"/>
      <c r="C149" s="246" t="s">
        <v>425</v>
      </c>
      <c r="D149" s="246" t="s">
        <v>172</v>
      </c>
      <c r="E149" s="247" t="s">
        <v>1757</v>
      </c>
      <c r="F149" s="248" t="s">
        <v>1758</v>
      </c>
      <c r="G149" s="249" t="s">
        <v>1635</v>
      </c>
      <c r="H149" s="250">
        <v>10</v>
      </c>
      <c r="I149" s="251"/>
      <c r="J149" s="252">
        <f>ROUND(I149*H149,2)</f>
        <v>0</v>
      </c>
      <c r="K149" s="248" t="s">
        <v>1</v>
      </c>
      <c r="L149" s="45"/>
      <c r="M149" s="253" t="s">
        <v>1</v>
      </c>
      <c r="N149" s="254" t="s">
        <v>48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177</v>
      </c>
      <c r="AT149" s="257" t="s">
        <v>172</v>
      </c>
      <c r="AU149" s="257" t="s">
        <v>89</v>
      </c>
      <c r="AY149" s="18" t="s">
        <v>169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95</v>
      </c>
      <c r="BK149" s="258">
        <f>ROUND(I149*H149,2)</f>
        <v>0</v>
      </c>
      <c r="BL149" s="18" t="s">
        <v>177</v>
      </c>
      <c r="BM149" s="257" t="s">
        <v>658</v>
      </c>
    </row>
    <row r="150" spans="1:65" s="2" customFormat="1" ht="33" customHeight="1">
      <c r="A150" s="39"/>
      <c r="B150" s="40"/>
      <c r="C150" s="246" t="s">
        <v>430</v>
      </c>
      <c r="D150" s="246" t="s">
        <v>172</v>
      </c>
      <c r="E150" s="247" t="s">
        <v>1759</v>
      </c>
      <c r="F150" s="248" t="s">
        <v>1760</v>
      </c>
      <c r="G150" s="249" t="s">
        <v>1635</v>
      </c>
      <c r="H150" s="250">
        <v>45</v>
      </c>
      <c r="I150" s="251"/>
      <c r="J150" s="252">
        <f>ROUND(I150*H150,2)</f>
        <v>0</v>
      </c>
      <c r="K150" s="248" t="s">
        <v>1</v>
      </c>
      <c r="L150" s="45"/>
      <c r="M150" s="253" t="s">
        <v>1</v>
      </c>
      <c r="N150" s="254" t="s">
        <v>48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177</v>
      </c>
      <c r="AT150" s="257" t="s">
        <v>172</v>
      </c>
      <c r="AU150" s="257" t="s">
        <v>89</v>
      </c>
      <c r="AY150" s="18" t="s">
        <v>169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95</v>
      </c>
      <c r="BK150" s="258">
        <f>ROUND(I150*H150,2)</f>
        <v>0</v>
      </c>
      <c r="BL150" s="18" t="s">
        <v>177</v>
      </c>
      <c r="BM150" s="257" t="s">
        <v>668</v>
      </c>
    </row>
    <row r="151" spans="1:65" s="2" customFormat="1" ht="21.75" customHeight="1">
      <c r="A151" s="39"/>
      <c r="B151" s="40"/>
      <c r="C151" s="246" t="s">
        <v>436</v>
      </c>
      <c r="D151" s="246" t="s">
        <v>172</v>
      </c>
      <c r="E151" s="247" t="s">
        <v>1761</v>
      </c>
      <c r="F151" s="248" t="s">
        <v>1762</v>
      </c>
      <c r="G151" s="249" t="s">
        <v>1635</v>
      </c>
      <c r="H151" s="250">
        <v>9</v>
      </c>
      <c r="I151" s="251"/>
      <c r="J151" s="252">
        <f>ROUND(I151*H151,2)</f>
        <v>0</v>
      </c>
      <c r="K151" s="248" t="s">
        <v>1</v>
      </c>
      <c r="L151" s="45"/>
      <c r="M151" s="253" t="s">
        <v>1</v>
      </c>
      <c r="N151" s="254" t="s">
        <v>48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177</v>
      </c>
      <c r="AT151" s="257" t="s">
        <v>172</v>
      </c>
      <c r="AU151" s="257" t="s">
        <v>89</v>
      </c>
      <c r="AY151" s="18" t="s">
        <v>169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95</v>
      </c>
      <c r="BK151" s="258">
        <f>ROUND(I151*H151,2)</f>
        <v>0</v>
      </c>
      <c r="BL151" s="18" t="s">
        <v>177</v>
      </c>
      <c r="BM151" s="257" t="s">
        <v>679</v>
      </c>
    </row>
    <row r="152" spans="1:65" s="2" customFormat="1" ht="33" customHeight="1">
      <c r="A152" s="39"/>
      <c r="B152" s="40"/>
      <c r="C152" s="246" t="s">
        <v>445</v>
      </c>
      <c r="D152" s="246" t="s">
        <v>172</v>
      </c>
      <c r="E152" s="247" t="s">
        <v>1763</v>
      </c>
      <c r="F152" s="248" t="s">
        <v>1764</v>
      </c>
      <c r="G152" s="249" t="s">
        <v>1635</v>
      </c>
      <c r="H152" s="250">
        <v>7</v>
      </c>
      <c r="I152" s="251"/>
      <c r="J152" s="252">
        <f>ROUND(I152*H152,2)</f>
        <v>0</v>
      </c>
      <c r="K152" s="248" t="s">
        <v>1</v>
      </c>
      <c r="L152" s="45"/>
      <c r="M152" s="253" t="s">
        <v>1</v>
      </c>
      <c r="N152" s="254" t="s">
        <v>48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177</v>
      </c>
      <c r="AT152" s="257" t="s">
        <v>172</v>
      </c>
      <c r="AU152" s="257" t="s">
        <v>89</v>
      </c>
      <c r="AY152" s="18" t="s">
        <v>169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95</v>
      </c>
      <c r="BK152" s="258">
        <f>ROUND(I152*H152,2)</f>
        <v>0</v>
      </c>
      <c r="BL152" s="18" t="s">
        <v>177</v>
      </c>
      <c r="BM152" s="257" t="s">
        <v>688</v>
      </c>
    </row>
    <row r="153" spans="1:65" s="2" customFormat="1" ht="21.75" customHeight="1">
      <c r="A153" s="39"/>
      <c r="B153" s="40"/>
      <c r="C153" s="246" t="s">
        <v>453</v>
      </c>
      <c r="D153" s="246" t="s">
        <v>172</v>
      </c>
      <c r="E153" s="247" t="s">
        <v>1765</v>
      </c>
      <c r="F153" s="248" t="s">
        <v>1766</v>
      </c>
      <c r="G153" s="249" t="s">
        <v>403</v>
      </c>
      <c r="H153" s="250">
        <v>7</v>
      </c>
      <c r="I153" s="251"/>
      <c r="J153" s="252">
        <f>ROUND(I153*H153,2)</f>
        <v>0</v>
      </c>
      <c r="K153" s="248" t="s">
        <v>1</v>
      </c>
      <c r="L153" s="45"/>
      <c r="M153" s="253" t="s">
        <v>1</v>
      </c>
      <c r="N153" s="254" t="s">
        <v>48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177</v>
      </c>
      <c r="AT153" s="257" t="s">
        <v>172</v>
      </c>
      <c r="AU153" s="257" t="s">
        <v>89</v>
      </c>
      <c r="AY153" s="18" t="s">
        <v>169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95</v>
      </c>
      <c r="BK153" s="258">
        <f>ROUND(I153*H153,2)</f>
        <v>0</v>
      </c>
      <c r="BL153" s="18" t="s">
        <v>177</v>
      </c>
      <c r="BM153" s="257" t="s">
        <v>698</v>
      </c>
    </row>
    <row r="154" spans="1:65" s="2" customFormat="1" ht="33" customHeight="1">
      <c r="A154" s="39"/>
      <c r="B154" s="40"/>
      <c r="C154" s="246" t="s">
        <v>461</v>
      </c>
      <c r="D154" s="246" t="s">
        <v>172</v>
      </c>
      <c r="E154" s="247" t="s">
        <v>1767</v>
      </c>
      <c r="F154" s="248" t="s">
        <v>1768</v>
      </c>
      <c r="G154" s="249" t="s">
        <v>1635</v>
      </c>
      <c r="H154" s="250">
        <v>7</v>
      </c>
      <c r="I154" s="251"/>
      <c r="J154" s="252">
        <f>ROUND(I154*H154,2)</f>
        <v>0</v>
      </c>
      <c r="K154" s="248" t="s">
        <v>1</v>
      </c>
      <c r="L154" s="45"/>
      <c r="M154" s="253" t="s">
        <v>1</v>
      </c>
      <c r="N154" s="254" t="s">
        <v>48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177</v>
      </c>
      <c r="AT154" s="257" t="s">
        <v>172</v>
      </c>
      <c r="AU154" s="257" t="s">
        <v>89</v>
      </c>
      <c r="AY154" s="18" t="s">
        <v>169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95</v>
      </c>
      <c r="BK154" s="258">
        <f>ROUND(I154*H154,2)</f>
        <v>0</v>
      </c>
      <c r="BL154" s="18" t="s">
        <v>177</v>
      </c>
      <c r="BM154" s="257" t="s">
        <v>708</v>
      </c>
    </row>
    <row r="155" spans="1:65" s="2" customFormat="1" ht="21.75" customHeight="1">
      <c r="A155" s="39"/>
      <c r="B155" s="40"/>
      <c r="C155" s="246" t="s">
        <v>467</v>
      </c>
      <c r="D155" s="246" t="s">
        <v>172</v>
      </c>
      <c r="E155" s="247" t="s">
        <v>1769</v>
      </c>
      <c r="F155" s="248" t="s">
        <v>1770</v>
      </c>
      <c r="G155" s="249" t="s">
        <v>186</v>
      </c>
      <c r="H155" s="250">
        <v>7</v>
      </c>
      <c r="I155" s="251"/>
      <c r="J155" s="252">
        <f>ROUND(I155*H155,2)</f>
        <v>0</v>
      </c>
      <c r="K155" s="248" t="s">
        <v>1</v>
      </c>
      <c r="L155" s="45"/>
      <c r="M155" s="253" t="s">
        <v>1</v>
      </c>
      <c r="N155" s="254" t="s">
        <v>48</v>
      </c>
      <c r="O155" s="92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7" t="s">
        <v>177</v>
      </c>
      <c r="AT155" s="257" t="s">
        <v>172</v>
      </c>
      <c r="AU155" s="257" t="s">
        <v>89</v>
      </c>
      <c r="AY155" s="18" t="s">
        <v>169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95</v>
      </c>
      <c r="BK155" s="258">
        <f>ROUND(I155*H155,2)</f>
        <v>0</v>
      </c>
      <c r="BL155" s="18" t="s">
        <v>177</v>
      </c>
      <c r="BM155" s="257" t="s">
        <v>723</v>
      </c>
    </row>
    <row r="156" spans="1:65" s="2" customFormat="1" ht="33" customHeight="1">
      <c r="A156" s="39"/>
      <c r="B156" s="40"/>
      <c r="C156" s="246" t="s">
        <v>472</v>
      </c>
      <c r="D156" s="246" t="s">
        <v>172</v>
      </c>
      <c r="E156" s="247" t="s">
        <v>1771</v>
      </c>
      <c r="F156" s="248" t="s">
        <v>1772</v>
      </c>
      <c r="G156" s="249" t="s">
        <v>186</v>
      </c>
      <c r="H156" s="250">
        <v>280</v>
      </c>
      <c r="I156" s="251"/>
      <c r="J156" s="252">
        <f>ROUND(I156*H156,2)</f>
        <v>0</v>
      </c>
      <c r="K156" s="248" t="s">
        <v>1</v>
      </c>
      <c r="L156" s="45"/>
      <c r="M156" s="253" t="s">
        <v>1</v>
      </c>
      <c r="N156" s="254" t="s">
        <v>48</v>
      </c>
      <c r="O156" s="92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7" t="s">
        <v>177</v>
      </c>
      <c r="AT156" s="257" t="s">
        <v>172</v>
      </c>
      <c r="AU156" s="257" t="s">
        <v>89</v>
      </c>
      <c r="AY156" s="18" t="s">
        <v>169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95</v>
      </c>
      <c r="BK156" s="258">
        <f>ROUND(I156*H156,2)</f>
        <v>0</v>
      </c>
      <c r="BL156" s="18" t="s">
        <v>177</v>
      </c>
      <c r="BM156" s="257" t="s">
        <v>734</v>
      </c>
    </row>
    <row r="157" spans="1:65" s="2" customFormat="1" ht="33" customHeight="1">
      <c r="A157" s="39"/>
      <c r="B157" s="40"/>
      <c r="C157" s="246" t="s">
        <v>478</v>
      </c>
      <c r="D157" s="246" t="s">
        <v>172</v>
      </c>
      <c r="E157" s="247" t="s">
        <v>1773</v>
      </c>
      <c r="F157" s="248" t="s">
        <v>1774</v>
      </c>
      <c r="G157" s="249" t="s">
        <v>186</v>
      </c>
      <c r="H157" s="250">
        <v>272</v>
      </c>
      <c r="I157" s="251"/>
      <c r="J157" s="252">
        <f>ROUND(I157*H157,2)</f>
        <v>0</v>
      </c>
      <c r="K157" s="248" t="s">
        <v>1</v>
      </c>
      <c r="L157" s="45"/>
      <c r="M157" s="253" t="s">
        <v>1</v>
      </c>
      <c r="N157" s="254" t="s">
        <v>48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177</v>
      </c>
      <c r="AT157" s="257" t="s">
        <v>172</v>
      </c>
      <c r="AU157" s="257" t="s">
        <v>89</v>
      </c>
      <c r="AY157" s="18" t="s">
        <v>169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95</v>
      </c>
      <c r="BK157" s="258">
        <f>ROUND(I157*H157,2)</f>
        <v>0</v>
      </c>
      <c r="BL157" s="18" t="s">
        <v>177</v>
      </c>
      <c r="BM157" s="257" t="s">
        <v>761</v>
      </c>
    </row>
    <row r="158" spans="1:65" s="2" customFormat="1" ht="21.75" customHeight="1">
      <c r="A158" s="39"/>
      <c r="B158" s="40"/>
      <c r="C158" s="246" t="s">
        <v>485</v>
      </c>
      <c r="D158" s="246" t="s">
        <v>172</v>
      </c>
      <c r="E158" s="247" t="s">
        <v>1775</v>
      </c>
      <c r="F158" s="248" t="s">
        <v>1776</v>
      </c>
      <c r="G158" s="249" t="s">
        <v>403</v>
      </c>
      <c r="H158" s="250">
        <v>2</v>
      </c>
      <c r="I158" s="251"/>
      <c r="J158" s="252">
        <f>ROUND(I158*H158,2)</f>
        <v>0</v>
      </c>
      <c r="K158" s="248" t="s">
        <v>1</v>
      </c>
      <c r="L158" s="45"/>
      <c r="M158" s="253" t="s">
        <v>1</v>
      </c>
      <c r="N158" s="254" t="s">
        <v>48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177</v>
      </c>
      <c r="AT158" s="257" t="s">
        <v>172</v>
      </c>
      <c r="AU158" s="257" t="s">
        <v>89</v>
      </c>
      <c r="AY158" s="18" t="s">
        <v>169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95</v>
      </c>
      <c r="BK158" s="258">
        <f>ROUND(I158*H158,2)</f>
        <v>0</v>
      </c>
      <c r="BL158" s="18" t="s">
        <v>177</v>
      </c>
      <c r="BM158" s="257" t="s">
        <v>771</v>
      </c>
    </row>
    <row r="159" spans="1:65" s="2" customFormat="1" ht="21.75" customHeight="1">
      <c r="A159" s="39"/>
      <c r="B159" s="40"/>
      <c r="C159" s="246" t="s">
        <v>496</v>
      </c>
      <c r="D159" s="246" t="s">
        <v>172</v>
      </c>
      <c r="E159" s="247" t="s">
        <v>1777</v>
      </c>
      <c r="F159" s="248" t="s">
        <v>1778</v>
      </c>
      <c r="G159" s="249" t="s">
        <v>403</v>
      </c>
      <c r="H159" s="250">
        <v>5</v>
      </c>
      <c r="I159" s="251"/>
      <c r="J159" s="252">
        <f>ROUND(I159*H159,2)</f>
        <v>0</v>
      </c>
      <c r="K159" s="248" t="s">
        <v>1</v>
      </c>
      <c r="L159" s="45"/>
      <c r="M159" s="253" t="s">
        <v>1</v>
      </c>
      <c r="N159" s="254" t="s">
        <v>48</v>
      </c>
      <c r="O159" s="92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177</v>
      </c>
      <c r="AT159" s="257" t="s">
        <v>172</v>
      </c>
      <c r="AU159" s="257" t="s">
        <v>89</v>
      </c>
      <c r="AY159" s="18" t="s">
        <v>169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95</v>
      </c>
      <c r="BK159" s="258">
        <f>ROUND(I159*H159,2)</f>
        <v>0</v>
      </c>
      <c r="BL159" s="18" t="s">
        <v>177</v>
      </c>
      <c r="BM159" s="257" t="s">
        <v>779</v>
      </c>
    </row>
    <row r="160" spans="1:65" s="2" customFormat="1" ht="16.5" customHeight="1">
      <c r="A160" s="39"/>
      <c r="B160" s="40"/>
      <c r="C160" s="246" t="s">
        <v>502</v>
      </c>
      <c r="D160" s="246" t="s">
        <v>172</v>
      </c>
      <c r="E160" s="247" t="s">
        <v>1779</v>
      </c>
      <c r="F160" s="248" t="s">
        <v>1780</v>
      </c>
      <c r="G160" s="249" t="s">
        <v>403</v>
      </c>
      <c r="H160" s="250">
        <v>7</v>
      </c>
      <c r="I160" s="251"/>
      <c r="J160" s="252">
        <f>ROUND(I160*H160,2)</f>
        <v>0</v>
      </c>
      <c r="K160" s="248" t="s">
        <v>1</v>
      </c>
      <c r="L160" s="45"/>
      <c r="M160" s="253" t="s">
        <v>1</v>
      </c>
      <c r="N160" s="254" t="s">
        <v>48</v>
      </c>
      <c r="O160" s="92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177</v>
      </c>
      <c r="AT160" s="257" t="s">
        <v>172</v>
      </c>
      <c r="AU160" s="257" t="s">
        <v>89</v>
      </c>
      <c r="AY160" s="18" t="s">
        <v>169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95</v>
      </c>
      <c r="BK160" s="258">
        <f>ROUND(I160*H160,2)</f>
        <v>0</v>
      </c>
      <c r="BL160" s="18" t="s">
        <v>177</v>
      </c>
      <c r="BM160" s="257" t="s">
        <v>791</v>
      </c>
    </row>
    <row r="161" spans="1:65" s="2" customFormat="1" ht="33" customHeight="1">
      <c r="A161" s="39"/>
      <c r="B161" s="40"/>
      <c r="C161" s="246" t="s">
        <v>508</v>
      </c>
      <c r="D161" s="246" t="s">
        <v>172</v>
      </c>
      <c r="E161" s="247" t="s">
        <v>1781</v>
      </c>
      <c r="F161" s="248" t="s">
        <v>1782</v>
      </c>
      <c r="G161" s="249" t="s">
        <v>403</v>
      </c>
      <c r="H161" s="250">
        <v>1</v>
      </c>
      <c r="I161" s="251"/>
      <c r="J161" s="252">
        <f>ROUND(I161*H161,2)</f>
        <v>0</v>
      </c>
      <c r="K161" s="248" t="s">
        <v>1</v>
      </c>
      <c r="L161" s="45"/>
      <c r="M161" s="253" t="s">
        <v>1</v>
      </c>
      <c r="N161" s="254" t="s">
        <v>48</v>
      </c>
      <c r="O161" s="92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7" t="s">
        <v>177</v>
      </c>
      <c r="AT161" s="257" t="s">
        <v>172</v>
      </c>
      <c r="AU161" s="257" t="s">
        <v>89</v>
      </c>
      <c r="AY161" s="18" t="s">
        <v>169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8" t="s">
        <v>95</v>
      </c>
      <c r="BK161" s="258">
        <f>ROUND(I161*H161,2)</f>
        <v>0</v>
      </c>
      <c r="BL161" s="18" t="s">
        <v>177</v>
      </c>
      <c r="BM161" s="257" t="s">
        <v>800</v>
      </c>
    </row>
    <row r="162" spans="1:65" s="2" customFormat="1" ht="16.5" customHeight="1">
      <c r="A162" s="39"/>
      <c r="B162" s="40"/>
      <c r="C162" s="246" t="s">
        <v>514</v>
      </c>
      <c r="D162" s="246" t="s">
        <v>172</v>
      </c>
      <c r="E162" s="247" t="s">
        <v>1783</v>
      </c>
      <c r="F162" s="248" t="s">
        <v>1784</v>
      </c>
      <c r="G162" s="249" t="s">
        <v>403</v>
      </c>
      <c r="H162" s="250">
        <v>7</v>
      </c>
      <c r="I162" s="251"/>
      <c r="J162" s="252">
        <f>ROUND(I162*H162,2)</f>
        <v>0</v>
      </c>
      <c r="K162" s="248" t="s">
        <v>1</v>
      </c>
      <c r="L162" s="45"/>
      <c r="M162" s="253" t="s">
        <v>1</v>
      </c>
      <c r="N162" s="254" t="s">
        <v>48</v>
      </c>
      <c r="O162" s="92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7" t="s">
        <v>177</v>
      </c>
      <c r="AT162" s="257" t="s">
        <v>172</v>
      </c>
      <c r="AU162" s="257" t="s">
        <v>89</v>
      </c>
      <c r="AY162" s="18" t="s">
        <v>169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8" t="s">
        <v>95</v>
      </c>
      <c r="BK162" s="258">
        <f>ROUND(I162*H162,2)</f>
        <v>0</v>
      </c>
      <c r="BL162" s="18" t="s">
        <v>177</v>
      </c>
      <c r="BM162" s="257" t="s">
        <v>808</v>
      </c>
    </row>
    <row r="163" spans="1:65" s="2" customFormat="1" ht="16.5" customHeight="1">
      <c r="A163" s="39"/>
      <c r="B163" s="40"/>
      <c r="C163" s="246" t="s">
        <v>519</v>
      </c>
      <c r="D163" s="246" t="s">
        <v>172</v>
      </c>
      <c r="E163" s="247" t="s">
        <v>1785</v>
      </c>
      <c r="F163" s="248" t="s">
        <v>1786</v>
      </c>
      <c r="G163" s="249" t="s">
        <v>175</v>
      </c>
      <c r="H163" s="250">
        <v>300</v>
      </c>
      <c r="I163" s="251"/>
      <c r="J163" s="252">
        <f>ROUND(I163*H163,2)</f>
        <v>0</v>
      </c>
      <c r="K163" s="248" t="s">
        <v>1</v>
      </c>
      <c r="L163" s="45"/>
      <c r="M163" s="253" t="s">
        <v>1</v>
      </c>
      <c r="N163" s="254" t="s">
        <v>48</v>
      </c>
      <c r="O163" s="92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7" t="s">
        <v>177</v>
      </c>
      <c r="AT163" s="257" t="s">
        <v>172</v>
      </c>
      <c r="AU163" s="257" t="s">
        <v>89</v>
      </c>
      <c r="AY163" s="18" t="s">
        <v>169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8" t="s">
        <v>95</v>
      </c>
      <c r="BK163" s="258">
        <f>ROUND(I163*H163,2)</f>
        <v>0</v>
      </c>
      <c r="BL163" s="18" t="s">
        <v>177</v>
      </c>
      <c r="BM163" s="257" t="s">
        <v>824</v>
      </c>
    </row>
    <row r="164" spans="1:65" s="2" customFormat="1" ht="21.75" customHeight="1">
      <c r="A164" s="39"/>
      <c r="B164" s="40"/>
      <c r="C164" s="246" t="s">
        <v>524</v>
      </c>
      <c r="D164" s="246" t="s">
        <v>172</v>
      </c>
      <c r="E164" s="247" t="s">
        <v>1787</v>
      </c>
      <c r="F164" s="248" t="s">
        <v>1788</v>
      </c>
      <c r="G164" s="249" t="s">
        <v>175</v>
      </c>
      <c r="H164" s="250">
        <v>300</v>
      </c>
      <c r="I164" s="251"/>
      <c r="J164" s="252">
        <f>ROUND(I164*H164,2)</f>
        <v>0</v>
      </c>
      <c r="K164" s="248" t="s">
        <v>1</v>
      </c>
      <c r="L164" s="45"/>
      <c r="M164" s="253" t="s">
        <v>1</v>
      </c>
      <c r="N164" s="254" t="s">
        <v>48</v>
      </c>
      <c r="O164" s="92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7" t="s">
        <v>177</v>
      </c>
      <c r="AT164" s="257" t="s">
        <v>172</v>
      </c>
      <c r="AU164" s="257" t="s">
        <v>89</v>
      </c>
      <c r="AY164" s="18" t="s">
        <v>169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8" t="s">
        <v>95</v>
      </c>
      <c r="BK164" s="258">
        <f>ROUND(I164*H164,2)</f>
        <v>0</v>
      </c>
      <c r="BL164" s="18" t="s">
        <v>177</v>
      </c>
      <c r="BM164" s="257" t="s">
        <v>835</v>
      </c>
    </row>
    <row r="165" spans="1:65" s="2" customFormat="1" ht="16.5" customHeight="1">
      <c r="A165" s="39"/>
      <c r="B165" s="40"/>
      <c r="C165" s="246" t="s">
        <v>581</v>
      </c>
      <c r="D165" s="246" t="s">
        <v>172</v>
      </c>
      <c r="E165" s="247" t="s">
        <v>1789</v>
      </c>
      <c r="F165" s="248" t="s">
        <v>1790</v>
      </c>
      <c r="G165" s="249" t="s">
        <v>175</v>
      </c>
      <c r="H165" s="250">
        <v>400</v>
      </c>
      <c r="I165" s="251"/>
      <c r="J165" s="252">
        <f>ROUND(I165*H165,2)</f>
        <v>0</v>
      </c>
      <c r="K165" s="248" t="s">
        <v>1</v>
      </c>
      <c r="L165" s="45"/>
      <c r="M165" s="253" t="s">
        <v>1</v>
      </c>
      <c r="N165" s="254" t="s">
        <v>48</v>
      </c>
      <c r="O165" s="92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177</v>
      </c>
      <c r="AT165" s="257" t="s">
        <v>172</v>
      </c>
      <c r="AU165" s="257" t="s">
        <v>89</v>
      </c>
      <c r="AY165" s="18" t="s">
        <v>169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95</v>
      </c>
      <c r="BK165" s="258">
        <f>ROUND(I165*H165,2)</f>
        <v>0</v>
      </c>
      <c r="BL165" s="18" t="s">
        <v>177</v>
      </c>
      <c r="BM165" s="257" t="s">
        <v>844</v>
      </c>
    </row>
    <row r="166" spans="1:65" s="2" customFormat="1" ht="21.75" customHeight="1">
      <c r="A166" s="39"/>
      <c r="B166" s="40"/>
      <c r="C166" s="246" t="s">
        <v>597</v>
      </c>
      <c r="D166" s="246" t="s">
        <v>172</v>
      </c>
      <c r="E166" s="247" t="s">
        <v>1791</v>
      </c>
      <c r="F166" s="248" t="s">
        <v>1792</v>
      </c>
      <c r="G166" s="249" t="s">
        <v>175</v>
      </c>
      <c r="H166" s="250">
        <v>400</v>
      </c>
      <c r="I166" s="251"/>
      <c r="J166" s="252">
        <f>ROUND(I166*H166,2)</f>
        <v>0</v>
      </c>
      <c r="K166" s="248" t="s">
        <v>1</v>
      </c>
      <c r="L166" s="45"/>
      <c r="M166" s="253" t="s">
        <v>1</v>
      </c>
      <c r="N166" s="254" t="s">
        <v>48</v>
      </c>
      <c r="O166" s="92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7" t="s">
        <v>177</v>
      </c>
      <c r="AT166" s="257" t="s">
        <v>172</v>
      </c>
      <c r="AU166" s="257" t="s">
        <v>89</v>
      </c>
      <c r="AY166" s="18" t="s">
        <v>169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8" t="s">
        <v>95</v>
      </c>
      <c r="BK166" s="258">
        <f>ROUND(I166*H166,2)</f>
        <v>0</v>
      </c>
      <c r="BL166" s="18" t="s">
        <v>177</v>
      </c>
      <c r="BM166" s="257" t="s">
        <v>852</v>
      </c>
    </row>
    <row r="167" spans="1:65" s="2" customFormat="1" ht="16.5" customHeight="1">
      <c r="A167" s="39"/>
      <c r="B167" s="40"/>
      <c r="C167" s="246" t="s">
        <v>601</v>
      </c>
      <c r="D167" s="246" t="s">
        <v>172</v>
      </c>
      <c r="E167" s="247" t="s">
        <v>1793</v>
      </c>
      <c r="F167" s="248" t="s">
        <v>1794</v>
      </c>
      <c r="G167" s="249" t="s">
        <v>403</v>
      </c>
      <c r="H167" s="250">
        <v>1</v>
      </c>
      <c r="I167" s="251"/>
      <c r="J167" s="252">
        <f>ROUND(I167*H167,2)</f>
        <v>0</v>
      </c>
      <c r="K167" s="248" t="s">
        <v>1</v>
      </c>
      <c r="L167" s="45"/>
      <c r="M167" s="253" t="s">
        <v>1</v>
      </c>
      <c r="N167" s="254" t="s">
        <v>48</v>
      </c>
      <c r="O167" s="92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177</v>
      </c>
      <c r="AT167" s="257" t="s">
        <v>172</v>
      </c>
      <c r="AU167" s="257" t="s">
        <v>89</v>
      </c>
      <c r="AY167" s="18" t="s">
        <v>169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95</v>
      </c>
      <c r="BK167" s="258">
        <f>ROUND(I167*H167,2)</f>
        <v>0</v>
      </c>
      <c r="BL167" s="18" t="s">
        <v>177</v>
      </c>
      <c r="BM167" s="257" t="s">
        <v>866</v>
      </c>
    </row>
    <row r="168" spans="1:65" s="2" customFormat="1" ht="33" customHeight="1">
      <c r="A168" s="39"/>
      <c r="B168" s="40"/>
      <c r="C168" s="246" t="s">
        <v>609</v>
      </c>
      <c r="D168" s="246" t="s">
        <v>172</v>
      </c>
      <c r="E168" s="247" t="s">
        <v>1795</v>
      </c>
      <c r="F168" s="248" t="s">
        <v>1796</v>
      </c>
      <c r="G168" s="249" t="s">
        <v>175</v>
      </c>
      <c r="H168" s="250">
        <v>450</v>
      </c>
      <c r="I168" s="251"/>
      <c r="J168" s="252">
        <f>ROUND(I168*H168,2)</f>
        <v>0</v>
      </c>
      <c r="K168" s="248" t="s">
        <v>1</v>
      </c>
      <c r="L168" s="45"/>
      <c r="M168" s="253" t="s">
        <v>1</v>
      </c>
      <c r="N168" s="254" t="s">
        <v>48</v>
      </c>
      <c r="O168" s="92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177</v>
      </c>
      <c r="AT168" s="257" t="s">
        <v>172</v>
      </c>
      <c r="AU168" s="257" t="s">
        <v>89</v>
      </c>
      <c r="AY168" s="18" t="s">
        <v>169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95</v>
      </c>
      <c r="BK168" s="258">
        <f>ROUND(I168*H168,2)</f>
        <v>0</v>
      </c>
      <c r="BL168" s="18" t="s">
        <v>177</v>
      </c>
      <c r="BM168" s="257" t="s">
        <v>878</v>
      </c>
    </row>
    <row r="169" spans="1:65" s="2" customFormat="1" ht="33" customHeight="1">
      <c r="A169" s="39"/>
      <c r="B169" s="40"/>
      <c r="C169" s="246" t="s">
        <v>613</v>
      </c>
      <c r="D169" s="246" t="s">
        <v>172</v>
      </c>
      <c r="E169" s="247" t="s">
        <v>1797</v>
      </c>
      <c r="F169" s="248" t="s">
        <v>1798</v>
      </c>
      <c r="G169" s="249" t="s">
        <v>175</v>
      </c>
      <c r="H169" s="250">
        <v>400</v>
      </c>
      <c r="I169" s="251"/>
      <c r="J169" s="252">
        <f>ROUND(I169*H169,2)</f>
        <v>0</v>
      </c>
      <c r="K169" s="248" t="s">
        <v>1</v>
      </c>
      <c r="L169" s="45"/>
      <c r="M169" s="253" t="s">
        <v>1</v>
      </c>
      <c r="N169" s="254" t="s">
        <v>48</v>
      </c>
      <c r="O169" s="92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7" t="s">
        <v>177</v>
      </c>
      <c r="AT169" s="257" t="s">
        <v>172</v>
      </c>
      <c r="AU169" s="257" t="s">
        <v>89</v>
      </c>
      <c r="AY169" s="18" t="s">
        <v>169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8" t="s">
        <v>95</v>
      </c>
      <c r="BK169" s="258">
        <f>ROUND(I169*H169,2)</f>
        <v>0</v>
      </c>
      <c r="BL169" s="18" t="s">
        <v>177</v>
      </c>
      <c r="BM169" s="257" t="s">
        <v>889</v>
      </c>
    </row>
    <row r="170" spans="1:65" s="2" customFormat="1" ht="33" customHeight="1">
      <c r="A170" s="39"/>
      <c r="B170" s="40"/>
      <c r="C170" s="246" t="s">
        <v>620</v>
      </c>
      <c r="D170" s="246" t="s">
        <v>172</v>
      </c>
      <c r="E170" s="247" t="s">
        <v>1799</v>
      </c>
      <c r="F170" s="248" t="s">
        <v>1800</v>
      </c>
      <c r="G170" s="249" t="s">
        <v>175</v>
      </c>
      <c r="H170" s="250">
        <v>100</v>
      </c>
      <c r="I170" s="251"/>
      <c r="J170" s="252">
        <f>ROUND(I170*H170,2)</f>
        <v>0</v>
      </c>
      <c r="K170" s="248" t="s">
        <v>1</v>
      </c>
      <c r="L170" s="45"/>
      <c r="M170" s="253" t="s">
        <v>1</v>
      </c>
      <c r="N170" s="254" t="s">
        <v>48</v>
      </c>
      <c r="O170" s="92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7" t="s">
        <v>177</v>
      </c>
      <c r="AT170" s="257" t="s">
        <v>172</v>
      </c>
      <c r="AU170" s="257" t="s">
        <v>89</v>
      </c>
      <c r="AY170" s="18" t="s">
        <v>169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95</v>
      </c>
      <c r="BK170" s="258">
        <f>ROUND(I170*H170,2)</f>
        <v>0</v>
      </c>
      <c r="BL170" s="18" t="s">
        <v>177</v>
      </c>
      <c r="BM170" s="257" t="s">
        <v>900</v>
      </c>
    </row>
    <row r="171" spans="1:65" s="2" customFormat="1" ht="16.5" customHeight="1">
      <c r="A171" s="39"/>
      <c r="B171" s="40"/>
      <c r="C171" s="246" t="s">
        <v>625</v>
      </c>
      <c r="D171" s="246" t="s">
        <v>172</v>
      </c>
      <c r="E171" s="247" t="s">
        <v>1801</v>
      </c>
      <c r="F171" s="248" t="s">
        <v>1802</v>
      </c>
      <c r="G171" s="249" t="s">
        <v>1803</v>
      </c>
      <c r="H171" s="250">
        <v>1</v>
      </c>
      <c r="I171" s="251"/>
      <c r="J171" s="252">
        <f>ROUND(I171*H171,2)</f>
        <v>0</v>
      </c>
      <c r="K171" s="248" t="s">
        <v>176</v>
      </c>
      <c r="L171" s="45"/>
      <c r="M171" s="253" t="s">
        <v>1</v>
      </c>
      <c r="N171" s="254" t="s">
        <v>48</v>
      </c>
      <c r="O171" s="92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7" t="s">
        <v>177</v>
      </c>
      <c r="AT171" s="257" t="s">
        <v>172</v>
      </c>
      <c r="AU171" s="257" t="s">
        <v>89</v>
      </c>
      <c r="AY171" s="18" t="s">
        <v>169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95</v>
      </c>
      <c r="BK171" s="258">
        <f>ROUND(I171*H171,2)</f>
        <v>0</v>
      </c>
      <c r="BL171" s="18" t="s">
        <v>177</v>
      </c>
      <c r="BM171" s="257" t="s">
        <v>910</v>
      </c>
    </row>
    <row r="172" spans="1:65" s="2" customFormat="1" ht="16.5" customHeight="1">
      <c r="A172" s="39"/>
      <c r="B172" s="40"/>
      <c r="C172" s="246" t="s">
        <v>632</v>
      </c>
      <c r="D172" s="246" t="s">
        <v>172</v>
      </c>
      <c r="E172" s="247" t="s">
        <v>1804</v>
      </c>
      <c r="F172" s="248" t="s">
        <v>1805</v>
      </c>
      <c r="G172" s="249" t="s">
        <v>403</v>
      </c>
      <c r="H172" s="250">
        <v>1</v>
      </c>
      <c r="I172" s="251"/>
      <c r="J172" s="252">
        <f>ROUND(I172*H172,2)</f>
        <v>0</v>
      </c>
      <c r="K172" s="248" t="s">
        <v>1</v>
      </c>
      <c r="L172" s="45"/>
      <c r="M172" s="253" t="s">
        <v>1</v>
      </c>
      <c r="N172" s="254" t="s">
        <v>48</v>
      </c>
      <c r="O172" s="92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7" t="s">
        <v>177</v>
      </c>
      <c r="AT172" s="257" t="s">
        <v>172</v>
      </c>
      <c r="AU172" s="257" t="s">
        <v>89</v>
      </c>
      <c r="AY172" s="18" t="s">
        <v>169</v>
      </c>
      <c r="BE172" s="258">
        <f>IF(N172="základní",J172,0)</f>
        <v>0</v>
      </c>
      <c r="BF172" s="258">
        <f>IF(N172="snížená",J172,0)</f>
        <v>0</v>
      </c>
      <c r="BG172" s="258">
        <f>IF(N172="zákl. přenesená",J172,0)</f>
        <v>0</v>
      </c>
      <c r="BH172" s="258">
        <f>IF(N172="sníž. přenesená",J172,0)</f>
        <v>0</v>
      </c>
      <c r="BI172" s="258">
        <f>IF(N172="nulová",J172,0)</f>
        <v>0</v>
      </c>
      <c r="BJ172" s="18" t="s">
        <v>95</v>
      </c>
      <c r="BK172" s="258">
        <f>ROUND(I172*H172,2)</f>
        <v>0</v>
      </c>
      <c r="BL172" s="18" t="s">
        <v>177</v>
      </c>
      <c r="BM172" s="257" t="s">
        <v>920</v>
      </c>
    </row>
    <row r="173" spans="1:63" s="2" customFormat="1" ht="49.9" customHeight="1">
      <c r="A173" s="39"/>
      <c r="B173" s="40"/>
      <c r="C173" s="41"/>
      <c r="D173" s="41"/>
      <c r="E173" s="234" t="s">
        <v>210</v>
      </c>
      <c r="F173" s="234" t="s">
        <v>211</v>
      </c>
      <c r="G173" s="41"/>
      <c r="H173" s="41"/>
      <c r="I173" s="155"/>
      <c r="J173" s="218">
        <f>BK173</f>
        <v>0</v>
      </c>
      <c r="K173" s="41"/>
      <c r="L173" s="45"/>
      <c r="M173" s="292"/>
      <c r="N173" s="293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81</v>
      </c>
      <c r="AU173" s="18" t="s">
        <v>82</v>
      </c>
      <c r="AY173" s="18" t="s">
        <v>212</v>
      </c>
      <c r="BK173" s="258">
        <f>SUM(BK174:BK178)</f>
        <v>0</v>
      </c>
    </row>
    <row r="174" spans="1:63" s="2" customFormat="1" ht="16.3" customHeight="1">
      <c r="A174" s="39"/>
      <c r="B174" s="40"/>
      <c r="C174" s="294" t="s">
        <v>1</v>
      </c>
      <c r="D174" s="294" t="s">
        <v>172</v>
      </c>
      <c r="E174" s="295" t="s">
        <v>1</v>
      </c>
      <c r="F174" s="296" t="s">
        <v>1</v>
      </c>
      <c r="G174" s="297" t="s">
        <v>1</v>
      </c>
      <c r="H174" s="298"/>
      <c r="I174" s="299"/>
      <c r="J174" s="300">
        <f>BK174</f>
        <v>0</v>
      </c>
      <c r="K174" s="301"/>
      <c r="L174" s="45"/>
      <c r="M174" s="302" t="s">
        <v>1</v>
      </c>
      <c r="N174" s="303" t="s">
        <v>48</v>
      </c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212</v>
      </c>
      <c r="AU174" s="18" t="s">
        <v>89</v>
      </c>
      <c r="AY174" s="18" t="s">
        <v>212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95</v>
      </c>
      <c r="BK174" s="258">
        <f>I174*H174</f>
        <v>0</v>
      </c>
    </row>
    <row r="175" spans="1:63" s="2" customFormat="1" ht="16.3" customHeight="1">
      <c r="A175" s="39"/>
      <c r="B175" s="40"/>
      <c r="C175" s="294" t="s">
        <v>1</v>
      </c>
      <c r="D175" s="294" t="s">
        <v>172</v>
      </c>
      <c r="E175" s="295" t="s">
        <v>1</v>
      </c>
      <c r="F175" s="296" t="s">
        <v>1</v>
      </c>
      <c r="G175" s="297" t="s">
        <v>1</v>
      </c>
      <c r="H175" s="298"/>
      <c r="I175" s="299"/>
      <c r="J175" s="300">
        <f>BK175</f>
        <v>0</v>
      </c>
      <c r="K175" s="301"/>
      <c r="L175" s="45"/>
      <c r="M175" s="302" t="s">
        <v>1</v>
      </c>
      <c r="N175" s="303" t="s">
        <v>48</v>
      </c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212</v>
      </c>
      <c r="AU175" s="18" t="s">
        <v>89</v>
      </c>
      <c r="AY175" s="18" t="s">
        <v>212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8" t="s">
        <v>95</v>
      </c>
      <c r="BK175" s="258">
        <f>I175*H175</f>
        <v>0</v>
      </c>
    </row>
    <row r="176" spans="1:63" s="2" customFormat="1" ht="16.3" customHeight="1">
      <c r="A176" s="39"/>
      <c r="B176" s="40"/>
      <c r="C176" s="294" t="s">
        <v>1</v>
      </c>
      <c r="D176" s="294" t="s">
        <v>172</v>
      </c>
      <c r="E176" s="295" t="s">
        <v>1</v>
      </c>
      <c r="F176" s="296" t="s">
        <v>1</v>
      </c>
      <c r="G176" s="297" t="s">
        <v>1</v>
      </c>
      <c r="H176" s="298"/>
      <c r="I176" s="299"/>
      <c r="J176" s="300">
        <f>BK176</f>
        <v>0</v>
      </c>
      <c r="K176" s="301"/>
      <c r="L176" s="45"/>
      <c r="M176" s="302" t="s">
        <v>1</v>
      </c>
      <c r="N176" s="303" t="s">
        <v>48</v>
      </c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212</v>
      </c>
      <c r="AU176" s="18" t="s">
        <v>89</v>
      </c>
      <c r="AY176" s="18" t="s">
        <v>212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95</v>
      </c>
      <c r="BK176" s="258">
        <f>I176*H176</f>
        <v>0</v>
      </c>
    </row>
    <row r="177" spans="1:63" s="2" customFormat="1" ht="16.3" customHeight="1">
      <c r="A177" s="39"/>
      <c r="B177" s="40"/>
      <c r="C177" s="294" t="s">
        <v>1</v>
      </c>
      <c r="D177" s="294" t="s">
        <v>172</v>
      </c>
      <c r="E177" s="295" t="s">
        <v>1</v>
      </c>
      <c r="F177" s="296" t="s">
        <v>1</v>
      </c>
      <c r="G177" s="297" t="s">
        <v>1</v>
      </c>
      <c r="H177" s="298"/>
      <c r="I177" s="299"/>
      <c r="J177" s="300">
        <f>BK177</f>
        <v>0</v>
      </c>
      <c r="K177" s="301"/>
      <c r="L177" s="45"/>
      <c r="M177" s="302" t="s">
        <v>1</v>
      </c>
      <c r="N177" s="303" t="s">
        <v>48</v>
      </c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212</v>
      </c>
      <c r="AU177" s="18" t="s">
        <v>89</v>
      </c>
      <c r="AY177" s="18" t="s">
        <v>212</v>
      </c>
      <c r="BE177" s="258">
        <f>IF(N177="základní",J177,0)</f>
        <v>0</v>
      </c>
      <c r="BF177" s="258">
        <f>IF(N177="snížená",J177,0)</f>
        <v>0</v>
      </c>
      <c r="BG177" s="258">
        <f>IF(N177="zákl. přenesená",J177,0)</f>
        <v>0</v>
      </c>
      <c r="BH177" s="258">
        <f>IF(N177="sníž. přenesená",J177,0)</f>
        <v>0</v>
      </c>
      <c r="BI177" s="258">
        <f>IF(N177="nulová",J177,0)</f>
        <v>0</v>
      </c>
      <c r="BJ177" s="18" t="s">
        <v>95</v>
      </c>
      <c r="BK177" s="258">
        <f>I177*H177</f>
        <v>0</v>
      </c>
    </row>
    <row r="178" spans="1:63" s="2" customFormat="1" ht="16.3" customHeight="1">
      <c r="A178" s="39"/>
      <c r="B178" s="40"/>
      <c r="C178" s="294" t="s">
        <v>1</v>
      </c>
      <c r="D178" s="294" t="s">
        <v>172</v>
      </c>
      <c r="E178" s="295" t="s">
        <v>1</v>
      </c>
      <c r="F178" s="296" t="s">
        <v>1</v>
      </c>
      <c r="G178" s="297" t="s">
        <v>1</v>
      </c>
      <c r="H178" s="298"/>
      <c r="I178" s="299"/>
      <c r="J178" s="300">
        <f>BK178</f>
        <v>0</v>
      </c>
      <c r="K178" s="301"/>
      <c r="L178" s="45"/>
      <c r="M178" s="302" t="s">
        <v>1</v>
      </c>
      <c r="N178" s="303" t="s">
        <v>48</v>
      </c>
      <c r="O178" s="304"/>
      <c r="P178" s="304"/>
      <c r="Q178" s="304"/>
      <c r="R178" s="304"/>
      <c r="S178" s="304"/>
      <c r="T178" s="305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212</v>
      </c>
      <c r="AU178" s="18" t="s">
        <v>89</v>
      </c>
      <c r="AY178" s="18" t="s">
        <v>212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8" t="s">
        <v>95</v>
      </c>
      <c r="BK178" s="258">
        <f>I178*H178</f>
        <v>0</v>
      </c>
    </row>
    <row r="179" spans="1:31" s="2" customFormat="1" ht="6.95" customHeight="1">
      <c r="A179" s="39"/>
      <c r="B179" s="67"/>
      <c r="C179" s="68"/>
      <c r="D179" s="68"/>
      <c r="E179" s="68"/>
      <c r="F179" s="68"/>
      <c r="G179" s="68"/>
      <c r="H179" s="68"/>
      <c r="I179" s="193"/>
      <c r="J179" s="68"/>
      <c r="K179" s="68"/>
      <c r="L179" s="45"/>
      <c r="M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</sheetData>
  <sheetProtection password="CC35" sheet="1" objects="1" scenarios="1" formatColumns="0" formatRows="0" autoFilter="0"/>
  <autoFilter ref="C121:K1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dataValidations count="2">
    <dataValidation type="list" allowBlank="1" showInputMessage="1" showErrorMessage="1" error="Povoleny jsou hodnoty K, M." sqref="D174:D179">
      <formula1>"K, M"</formula1>
    </dataValidation>
    <dataValidation type="list" allowBlank="1" showInputMessage="1" showErrorMessage="1" error="Povoleny jsou hodnoty základní, snížená, zákl. přenesená, sníž. přenesená, nulová." sqref="N174:N179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</row>
    <row r="4" spans="2:4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2:12" s="1" customFormat="1" ht="12" customHeight="1" hidden="1">
      <c r="B8" s="21"/>
      <c r="D8" s="153" t="s">
        <v>141</v>
      </c>
      <c r="I8" s="147"/>
      <c r="L8" s="21"/>
    </row>
    <row r="9" spans="1:31" s="2" customFormat="1" ht="16.5" customHeight="1" hidden="1">
      <c r="A9" s="39"/>
      <c r="B9" s="45"/>
      <c r="C9" s="39"/>
      <c r="D9" s="39"/>
      <c r="E9" s="154" t="s">
        <v>142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3" t="s">
        <v>143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6" t="s">
        <v>1806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18. 2. 2020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27</v>
      </c>
      <c r="F17" s="39"/>
      <c r="G17" s="39"/>
      <c r="H17" s="39"/>
      <c r="I17" s="157" t="s">
        <v>28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3" t="s">
        <v>29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3" t="s">
        <v>31</v>
      </c>
      <c r="E22" s="39"/>
      <c r="F22" s="39"/>
      <c r="G22" s="39"/>
      <c r="H22" s="39"/>
      <c r="I22" s="157" t="s">
        <v>25</v>
      </c>
      <c r="J22" s="142" t="s">
        <v>32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33</v>
      </c>
      <c r="F23" s="39"/>
      <c r="G23" s="39"/>
      <c r="H23" s="39"/>
      <c r="I23" s="157" t="s">
        <v>28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3" t="s">
        <v>36</v>
      </c>
      <c r="E25" s="39"/>
      <c r="F25" s="39"/>
      <c r="G25" s="39"/>
      <c r="H25" s="39"/>
      <c r="I25" s="157" t="s">
        <v>25</v>
      </c>
      <c r="J25" s="142" t="s">
        <v>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38</v>
      </c>
      <c r="F26" s="39"/>
      <c r="G26" s="39"/>
      <c r="H26" s="39"/>
      <c r="I26" s="157" t="s">
        <v>28</v>
      </c>
      <c r="J26" s="142" t="s">
        <v>39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3" t="s">
        <v>40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95.25" customHeight="1" hidden="1">
      <c r="A29" s="159"/>
      <c r="B29" s="160"/>
      <c r="C29" s="159"/>
      <c r="D29" s="159"/>
      <c r="E29" s="161" t="s">
        <v>41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6" t="s">
        <v>42</v>
      </c>
      <c r="E32" s="39"/>
      <c r="F32" s="39"/>
      <c r="G32" s="39"/>
      <c r="H32" s="39"/>
      <c r="I32" s="155"/>
      <c r="J32" s="167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8" t="s">
        <v>44</v>
      </c>
      <c r="G34" s="39"/>
      <c r="H34" s="39"/>
      <c r="I34" s="169" t="s">
        <v>43</v>
      </c>
      <c r="J34" s="168" t="s">
        <v>45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70" t="s">
        <v>46</v>
      </c>
      <c r="E35" s="153" t="s">
        <v>47</v>
      </c>
      <c r="F35" s="171">
        <f>ROUND((ROUND((SUM(BE124:BE154)),2)+SUM(BE156:BE160)),2)</f>
        <v>0</v>
      </c>
      <c r="G35" s="39"/>
      <c r="H35" s="39"/>
      <c r="I35" s="172">
        <v>0.21</v>
      </c>
      <c r="J35" s="171">
        <f>ROUND((ROUND(((SUM(BE124:BE154))*I35),2)+(SUM(BE156:BE160)*I35)),2)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48</v>
      </c>
      <c r="F36" s="171">
        <f>ROUND((ROUND((SUM(BF124:BF154)),2)+SUM(BF156:BF160)),2)</f>
        <v>0</v>
      </c>
      <c r="G36" s="39"/>
      <c r="H36" s="39"/>
      <c r="I36" s="172">
        <v>0.15</v>
      </c>
      <c r="J36" s="171">
        <f>ROUND((ROUND(((SUM(BF124:BF154))*I36),2)+(SUM(BF156:BF160)*I36)),2)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49</v>
      </c>
      <c r="F37" s="171">
        <f>ROUND((ROUND((SUM(BG124:BG154)),2)+SUM(BG156:BG160)),2)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50</v>
      </c>
      <c r="F38" s="171">
        <f>ROUND((ROUND((SUM(BH124:BH154)),2)+SUM(BH156:BH160)),2)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51</v>
      </c>
      <c r="F39" s="171">
        <f>ROUND((ROUND((SUM(BI124:BI154)),2)+SUM(BI156:BI160)),2)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7" t="s">
        <v>142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143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01.05 - Slaboproud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Suchohrdly u Miroslavi</v>
      </c>
      <c r="G91" s="41"/>
      <c r="H91" s="41"/>
      <c r="I91" s="157" t="s">
        <v>22</v>
      </c>
      <c r="J91" s="80" t="str">
        <f>IF(J14="","",J14)</f>
        <v>18. 2. 2020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Suchohrdly u Miroslavi</v>
      </c>
      <c r="G93" s="41"/>
      <c r="H93" s="41"/>
      <c r="I93" s="157" t="s">
        <v>31</v>
      </c>
      <c r="J93" s="37" t="str">
        <f>E23</f>
        <v>Babka &amp; Šuchma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157" t="s">
        <v>36</v>
      </c>
      <c r="J94" s="37" t="str">
        <f>E26</f>
        <v>STAGA stavební agentura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1807</v>
      </c>
      <c r="E99" s="206"/>
      <c r="F99" s="206"/>
      <c r="G99" s="206"/>
      <c r="H99" s="206"/>
      <c r="I99" s="207"/>
      <c r="J99" s="208">
        <f>J125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1808</v>
      </c>
      <c r="E100" s="206"/>
      <c r="F100" s="206"/>
      <c r="G100" s="206"/>
      <c r="H100" s="206"/>
      <c r="I100" s="207"/>
      <c r="J100" s="208">
        <f>J131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1809</v>
      </c>
      <c r="E101" s="206"/>
      <c r="F101" s="206"/>
      <c r="G101" s="206"/>
      <c r="H101" s="206"/>
      <c r="I101" s="207"/>
      <c r="J101" s="208">
        <f>J135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1.8" customHeight="1">
      <c r="A102" s="9"/>
      <c r="B102" s="203"/>
      <c r="C102" s="204"/>
      <c r="D102" s="216" t="s">
        <v>153</v>
      </c>
      <c r="E102" s="204"/>
      <c r="F102" s="204"/>
      <c r="G102" s="204"/>
      <c r="H102" s="204"/>
      <c r="I102" s="217"/>
      <c r="J102" s="218">
        <f>J155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55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193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196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154</v>
      </c>
      <c r="D109" s="41"/>
      <c r="E109" s="41"/>
      <c r="F109" s="41"/>
      <c r="G109" s="41"/>
      <c r="H109" s="41"/>
      <c r="I109" s="15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97" t="str">
        <f>E7</f>
        <v>Sociální byty - Suchohrdly u Miroslavi</v>
      </c>
      <c r="F112" s="33"/>
      <c r="G112" s="33"/>
      <c r="H112" s="33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141</v>
      </c>
      <c r="D113" s="23"/>
      <c r="E113" s="23"/>
      <c r="F113" s="23"/>
      <c r="G113" s="23"/>
      <c r="H113" s="23"/>
      <c r="I113" s="147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97" t="s">
        <v>142</v>
      </c>
      <c r="F114" s="41"/>
      <c r="G114" s="41"/>
      <c r="H114" s="41"/>
      <c r="I114" s="155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143</v>
      </c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01.05 - Slaboproud</v>
      </c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Suchohrdly u Miroslavi</v>
      </c>
      <c r="G118" s="41"/>
      <c r="H118" s="41"/>
      <c r="I118" s="157" t="s">
        <v>22</v>
      </c>
      <c r="J118" s="80" t="str">
        <f>IF(J14="","",J14)</f>
        <v>18. 2. 2020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24</v>
      </c>
      <c r="D120" s="41"/>
      <c r="E120" s="41"/>
      <c r="F120" s="28" t="str">
        <f>E17</f>
        <v>Obec Suchohrdly u Miroslavi</v>
      </c>
      <c r="G120" s="41"/>
      <c r="H120" s="41"/>
      <c r="I120" s="157" t="s">
        <v>31</v>
      </c>
      <c r="J120" s="37" t="str">
        <f>E23</f>
        <v>Babka &amp; Šuchma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29</v>
      </c>
      <c r="D121" s="41"/>
      <c r="E121" s="41"/>
      <c r="F121" s="28" t="str">
        <f>IF(E20="","",E20)</f>
        <v>Vyplň údaj</v>
      </c>
      <c r="G121" s="41"/>
      <c r="H121" s="41"/>
      <c r="I121" s="157" t="s">
        <v>36</v>
      </c>
      <c r="J121" s="37" t="str">
        <f>E26</f>
        <v>STAGA stavební agentura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19"/>
      <c r="B123" s="220"/>
      <c r="C123" s="221" t="s">
        <v>155</v>
      </c>
      <c r="D123" s="222" t="s">
        <v>67</v>
      </c>
      <c r="E123" s="222" t="s">
        <v>63</v>
      </c>
      <c r="F123" s="222" t="s">
        <v>64</v>
      </c>
      <c r="G123" s="222" t="s">
        <v>156</v>
      </c>
      <c r="H123" s="222" t="s">
        <v>157</v>
      </c>
      <c r="I123" s="223" t="s">
        <v>158</v>
      </c>
      <c r="J123" s="222" t="s">
        <v>147</v>
      </c>
      <c r="K123" s="224" t="s">
        <v>159</v>
      </c>
      <c r="L123" s="225"/>
      <c r="M123" s="101" t="s">
        <v>1</v>
      </c>
      <c r="N123" s="102" t="s">
        <v>46</v>
      </c>
      <c r="O123" s="102" t="s">
        <v>160</v>
      </c>
      <c r="P123" s="102" t="s">
        <v>161</v>
      </c>
      <c r="Q123" s="102" t="s">
        <v>162</v>
      </c>
      <c r="R123" s="102" t="s">
        <v>163</v>
      </c>
      <c r="S123" s="102" t="s">
        <v>164</v>
      </c>
      <c r="T123" s="103" t="s">
        <v>165</v>
      </c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</row>
    <row r="124" spans="1:63" s="2" customFormat="1" ht="22.8" customHeight="1">
      <c r="A124" s="39"/>
      <c r="B124" s="40"/>
      <c r="C124" s="108" t="s">
        <v>166</v>
      </c>
      <c r="D124" s="41"/>
      <c r="E124" s="41"/>
      <c r="F124" s="41"/>
      <c r="G124" s="41"/>
      <c r="H124" s="41"/>
      <c r="I124" s="155"/>
      <c r="J124" s="226">
        <f>BK124</f>
        <v>0</v>
      </c>
      <c r="K124" s="41"/>
      <c r="L124" s="45"/>
      <c r="M124" s="104"/>
      <c r="N124" s="227"/>
      <c r="O124" s="105"/>
      <c r="P124" s="228">
        <f>P125+P131+P135+P155</f>
        <v>0</v>
      </c>
      <c r="Q124" s="105"/>
      <c r="R124" s="228">
        <f>R125+R131+R135+R155</f>
        <v>0</v>
      </c>
      <c r="S124" s="105"/>
      <c r="T124" s="229">
        <f>T125+T131+T135+T155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81</v>
      </c>
      <c r="AU124" s="18" t="s">
        <v>149</v>
      </c>
      <c r="BK124" s="230">
        <f>BK125+BK131+BK135+BK155</f>
        <v>0</v>
      </c>
    </row>
    <row r="125" spans="1:63" s="12" customFormat="1" ht="25.9" customHeight="1">
      <c r="A125" s="12"/>
      <c r="B125" s="231"/>
      <c r="C125" s="232"/>
      <c r="D125" s="233" t="s">
        <v>81</v>
      </c>
      <c r="E125" s="234" t="s">
        <v>1705</v>
      </c>
      <c r="F125" s="234" t="s">
        <v>1810</v>
      </c>
      <c r="G125" s="232"/>
      <c r="H125" s="232"/>
      <c r="I125" s="235"/>
      <c r="J125" s="218">
        <f>BK125</f>
        <v>0</v>
      </c>
      <c r="K125" s="232"/>
      <c r="L125" s="236"/>
      <c r="M125" s="237"/>
      <c r="N125" s="238"/>
      <c r="O125" s="238"/>
      <c r="P125" s="239">
        <f>SUM(P126:P130)</f>
        <v>0</v>
      </c>
      <c r="Q125" s="238"/>
      <c r="R125" s="239">
        <f>SUM(R126:R130)</f>
        <v>0</v>
      </c>
      <c r="S125" s="238"/>
      <c r="T125" s="240">
        <f>SUM(T126:T130)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1" t="s">
        <v>89</v>
      </c>
      <c r="AT125" s="242" t="s">
        <v>81</v>
      </c>
      <c r="AU125" s="242" t="s">
        <v>82</v>
      </c>
      <c r="AY125" s="241" t="s">
        <v>169</v>
      </c>
      <c r="BK125" s="243">
        <f>SUM(BK126:BK130)</f>
        <v>0</v>
      </c>
    </row>
    <row r="126" spans="1:65" s="2" customFormat="1" ht="16.5" customHeight="1">
      <c r="A126" s="39"/>
      <c r="B126" s="40"/>
      <c r="C126" s="246" t="s">
        <v>89</v>
      </c>
      <c r="D126" s="246" t="s">
        <v>172</v>
      </c>
      <c r="E126" s="247" t="s">
        <v>1811</v>
      </c>
      <c r="F126" s="248" t="s">
        <v>1812</v>
      </c>
      <c r="G126" s="249" t="s">
        <v>175</v>
      </c>
      <c r="H126" s="250">
        <v>430</v>
      </c>
      <c r="I126" s="251"/>
      <c r="J126" s="252">
        <f>ROUND(I126*H126,2)</f>
        <v>0</v>
      </c>
      <c r="K126" s="248" t="s">
        <v>1</v>
      </c>
      <c r="L126" s="45"/>
      <c r="M126" s="253" t="s">
        <v>1</v>
      </c>
      <c r="N126" s="254" t="s">
        <v>48</v>
      </c>
      <c r="O126" s="92"/>
      <c r="P126" s="255">
        <f>O126*H126</f>
        <v>0</v>
      </c>
      <c r="Q126" s="255">
        <v>0</v>
      </c>
      <c r="R126" s="255">
        <f>Q126*H126</f>
        <v>0</v>
      </c>
      <c r="S126" s="255">
        <v>0</v>
      </c>
      <c r="T126" s="25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7" t="s">
        <v>177</v>
      </c>
      <c r="AT126" s="257" t="s">
        <v>172</v>
      </c>
      <c r="AU126" s="257" t="s">
        <v>89</v>
      </c>
      <c r="AY126" s="18" t="s">
        <v>169</v>
      </c>
      <c r="BE126" s="258">
        <f>IF(N126="základní",J126,0)</f>
        <v>0</v>
      </c>
      <c r="BF126" s="258">
        <f>IF(N126="snížená",J126,0)</f>
        <v>0</v>
      </c>
      <c r="BG126" s="258">
        <f>IF(N126="zákl. přenesená",J126,0)</f>
        <v>0</v>
      </c>
      <c r="BH126" s="258">
        <f>IF(N126="sníž. přenesená",J126,0)</f>
        <v>0</v>
      </c>
      <c r="BI126" s="258">
        <f>IF(N126="nulová",J126,0)</f>
        <v>0</v>
      </c>
      <c r="BJ126" s="18" t="s">
        <v>95</v>
      </c>
      <c r="BK126" s="258">
        <f>ROUND(I126*H126,2)</f>
        <v>0</v>
      </c>
      <c r="BL126" s="18" t="s">
        <v>177</v>
      </c>
      <c r="BM126" s="257" t="s">
        <v>95</v>
      </c>
    </row>
    <row r="127" spans="1:65" s="2" customFormat="1" ht="21.75" customHeight="1">
      <c r="A127" s="39"/>
      <c r="B127" s="40"/>
      <c r="C127" s="246" t="s">
        <v>95</v>
      </c>
      <c r="D127" s="246" t="s">
        <v>172</v>
      </c>
      <c r="E127" s="247" t="s">
        <v>1813</v>
      </c>
      <c r="F127" s="248" t="s">
        <v>1814</v>
      </c>
      <c r="G127" s="249" t="s">
        <v>175</v>
      </c>
      <c r="H127" s="250">
        <v>430</v>
      </c>
      <c r="I127" s="251"/>
      <c r="J127" s="252">
        <f>ROUND(I127*H127,2)</f>
        <v>0</v>
      </c>
      <c r="K127" s="248" t="s">
        <v>1</v>
      </c>
      <c r="L127" s="45"/>
      <c r="M127" s="253" t="s">
        <v>1</v>
      </c>
      <c r="N127" s="254" t="s">
        <v>48</v>
      </c>
      <c r="O127" s="92"/>
      <c r="P127" s="255">
        <f>O127*H127</f>
        <v>0</v>
      </c>
      <c r="Q127" s="255">
        <v>0</v>
      </c>
      <c r="R127" s="255">
        <f>Q127*H127</f>
        <v>0</v>
      </c>
      <c r="S127" s="255">
        <v>0</v>
      </c>
      <c r="T127" s="25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7" t="s">
        <v>177</v>
      </c>
      <c r="AT127" s="257" t="s">
        <v>172</v>
      </c>
      <c r="AU127" s="257" t="s">
        <v>89</v>
      </c>
      <c r="AY127" s="18" t="s">
        <v>169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95</v>
      </c>
      <c r="BK127" s="258">
        <f>ROUND(I127*H127,2)</f>
        <v>0</v>
      </c>
      <c r="BL127" s="18" t="s">
        <v>177</v>
      </c>
      <c r="BM127" s="257" t="s">
        <v>177</v>
      </c>
    </row>
    <row r="128" spans="1:65" s="2" customFormat="1" ht="33" customHeight="1">
      <c r="A128" s="39"/>
      <c r="B128" s="40"/>
      <c r="C128" s="246" t="s">
        <v>188</v>
      </c>
      <c r="D128" s="246" t="s">
        <v>172</v>
      </c>
      <c r="E128" s="247" t="s">
        <v>1795</v>
      </c>
      <c r="F128" s="248" t="s">
        <v>1796</v>
      </c>
      <c r="G128" s="249" t="s">
        <v>175</v>
      </c>
      <c r="H128" s="250">
        <v>430</v>
      </c>
      <c r="I128" s="251"/>
      <c r="J128" s="252">
        <f>ROUND(I128*H128,2)</f>
        <v>0</v>
      </c>
      <c r="K128" s="248" t="s">
        <v>1</v>
      </c>
      <c r="L128" s="45"/>
      <c r="M128" s="253" t="s">
        <v>1</v>
      </c>
      <c r="N128" s="254" t="s">
        <v>48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177</v>
      </c>
      <c r="AT128" s="257" t="s">
        <v>172</v>
      </c>
      <c r="AU128" s="257" t="s">
        <v>89</v>
      </c>
      <c r="AY128" s="18" t="s">
        <v>169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95</v>
      </c>
      <c r="BK128" s="258">
        <f>ROUND(I128*H128,2)</f>
        <v>0</v>
      </c>
      <c r="BL128" s="18" t="s">
        <v>177</v>
      </c>
      <c r="BM128" s="257" t="s">
        <v>206</v>
      </c>
    </row>
    <row r="129" spans="1:65" s="2" customFormat="1" ht="16.5" customHeight="1">
      <c r="A129" s="39"/>
      <c r="B129" s="40"/>
      <c r="C129" s="246" t="s">
        <v>177</v>
      </c>
      <c r="D129" s="246" t="s">
        <v>172</v>
      </c>
      <c r="E129" s="247" t="s">
        <v>1815</v>
      </c>
      <c r="F129" s="248" t="s">
        <v>1816</v>
      </c>
      <c r="G129" s="249" t="s">
        <v>186</v>
      </c>
      <c r="H129" s="250">
        <v>7</v>
      </c>
      <c r="I129" s="251"/>
      <c r="J129" s="252">
        <f>ROUND(I129*H129,2)</f>
        <v>0</v>
      </c>
      <c r="K129" s="248" t="s">
        <v>1</v>
      </c>
      <c r="L129" s="45"/>
      <c r="M129" s="253" t="s">
        <v>1</v>
      </c>
      <c r="N129" s="254" t="s">
        <v>48</v>
      </c>
      <c r="O129" s="92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7" t="s">
        <v>177</v>
      </c>
      <c r="AT129" s="257" t="s">
        <v>172</v>
      </c>
      <c r="AU129" s="257" t="s">
        <v>89</v>
      </c>
      <c r="AY129" s="18" t="s">
        <v>169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95</v>
      </c>
      <c r="BK129" s="258">
        <f>ROUND(I129*H129,2)</f>
        <v>0</v>
      </c>
      <c r="BL129" s="18" t="s">
        <v>177</v>
      </c>
      <c r="BM129" s="257" t="s">
        <v>306</v>
      </c>
    </row>
    <row r="130" spans="1:65" s="2" customFormat="1" ht="21.75" customHeight="1">
      <c r="A130" s="39"/>
      <c r="B130" s="40"/>
      <c r="C130" s="246" t="s">
        <v>201</v>
      </c>
      <c r="D130" s="246" t="s">
        <v>172</v>
      </c>
      <c r="E130" s="247" t="s">
        <v>1817</v>
      </c>
      <c r="F130" s="248" t="s">
        <v>1818</v>
      </c>
      <c r="G130" s="249" t="s">
        <v>186</v>
      </c>
      <c r="H130" s="250">
        <v>7</v>
      </c>
      <c r="I130" s="251"/>
      <c r="J130" s="252">
        <f>ROUND(I130*H130,2)</f>
        <v>0</v>
      </c>
      <c r="K130" s="248" t="s">
        <v>1</v>
      </c>
      <c r="L130" s="45"/>
      <c r="M130" s="253" t="s">
        <v>1</v>
      </c>
      <c r="N130" s="254" t="s">
        <v>48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177</v>
      </c>
      <c r="AT130" s="257" t="s">
        <v>172</v>
      </c>
      <c r="AU130" s="257" t="s">
        <v>89</v>
      </c>
      <c r="AY130" s="18" t="s">
        <v>169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95</v>
      </c>
      <c r="BK130" s="258">
        <f>ROUND(I130*H130,2)</f>
        <v>0</v>
      </c>
      <c r="BL130" s="18" t="s">
        <v>177</v>
      </c>
      <c r="BM130" s="257" t="s">
        <v>316</v>
      </c>
    </row>
    <row r="131" spans="1:63" s="12" customFormat="1" ht="25.9" customHeight="1">
      <c r="A131" s="12"/>
      <c r="B131" s="231"/>
      <c r="C131" s="232"/>
      <c r="D131" s="233" t="s">
        <v>81</v>
      </c>
      <c r="E131" s="234" t="s">
        <v>1819</v>
      </c>
      <c r="F131" s="234" t="s">
        <v>1820</v>
      </c>
      <c r="G131" s="232"/>
      <c r="H131" s="232"/>
      <c r="I131" s="235"/>
      <c r="J131" s="218">
        <f>BK131</f>
        <v>0</v>
      </c>
      <c r="K131" s="232"/>
      <c r="L131" s="236"/>
      <c r="M131" s="237"/>
      <c r="N131" s="238"/>
      <c r="O131" s="238"/>
      <c r="P131" s="239">
        <f>SUM(P132:P134)</f>
        <v>0</v>
      </c>
      <c r="Q131" s="238"/>
      <c r="R131" s="239">
        <f>SUM(R132:R134)</f>
        <v>0</v>
      </c>
      <c r="S131" s="238"/>
      <c r="T131" s="240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1" t="s">
        <v>89</v>
      </c>
      <c r="AT131" s="242" t="s">
        <v>81</v>
      </c>
      <c r="AU131" s="242" t="s">
        <v>82</v>
      </c>
      <c r="AY131" s="241" t="s">
        <v>169</v>
      </c>
      <c r="BK131" s="243">
        <f>SUM(BK132:BK134)</f>
        <v>0</v>
      </c>
    </row>
    <row r="132" spans="1:65" s="2" customFormat="1" ht="16.5" customHeight="1">
      <c r="A132" s="39"/>
      <c r="B132" s="40"/>
      <c r="C132" s="246" t="s">
        <v>206</v>
      </c>
      <c r="D132" s="246" t="s">
        <v>172</v>
      </c>
      <c r="E132" s="247" t="s">
        <v>1821</v>
      </c>
      <c r="F132" s="248" t="s">
        <v>1822</v>
      </c>
      <c r="G132" s="249" t="s">
        <v>403</v>
      </c>
      <c r="H132" s="250">
        <v>1</v>
      </c>
      <c r="I132" s="251"/>
      <c r="J132" s="252">
        <f>ROUND(I132*H132,2)</f>
        <v>0</v>
      </c>
      <c r="K132" s="248" t="s">
        <v>1</v>
      </c>
      <c r="L132" s="45"/>
      <c r="M132" s="253" t="s">
        <v>1</v>
      </c>
      <c r="N132" s="254" t="s">
        <v>48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177</v>
      </c>
      <c r="AT132" s="257" t="s">
        <v>172</v>
      </c>
      <c r="AU132" s="257" t="s">
        <v>89</v>
      </c>
      <c r="AY132" s="18" t="s">
        <v>169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95</v>
      </c>
      <c r="BK132" s="258">
        <f>ROUND(I132*H132,2)</f>
        <v>0</v>
      </c>
      <c r="BL132" s="18" t="s">
        <v>177</v>
      </c>
      <c r="BM132" s="257" t="s">
        <v>334</v>
      </c>
    </row>
    <row r="133" spans="1:65" s="2" customFormat="1" ht="33" customHeight="1">
      <c r="A133" s="39"/>
      <c r="B133" s="40"/>
      <c r="C133" s="246" t="s">
        <v>300</v>
      </c>
      <c r="D133" s="246" t="s">
        <v>172</v>
      </c>
      <c r="E133" s="247" t="s">
        <v>1823</v>
      </c>
      <c r="F133" s="248" t="s">
        <v>1824</v>
      </c>
      <c r="G133" s="249" t="s">
        <v>175</v>
      </c>
      <c r="H133" s="250">
        <v>25</v>
      </c>
      <c r="I133" s="251"/>
      <c r="J133" s="252">
        <f>ROUND(I133*H133,2)</f>
        <v>0</v>
      </c>
      <c r="K133" s="248" t="s">
        <v>1</v>
      </c>
      <c r="L133" s="45"/>
      <c r="M133" s="253" t="s">
        <v>1</v>
      </c>
      <c r="N133" s="254" t="s">
        <v>48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177</v>
      </c>
      <c r="AT133" s="257" t="s">
        <v>172</v>
      </c>
      <c r="AU133" s="257" t="s">
        <v>89</v>
      </c>
      <c r="AY133" s="18" t="s">
        <v>169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95</v>
      </c>
      <c r="BK133" s="258">
        <f>ROUND(I133*H133,2)</f>
        <v>0</v>
      </c>
      <c r="BL133" s="18" t="s">
        <v>177</v>
      </c>
      <c r="BM133" s="257" t="s">
        <v>348</v>
      </c>
    </row>
    <row r="134" spans="1:65" s="2" customFormat="1" ht="33" customHeight="1">
      <c r="A134" s="39"/>
      <c r="B134" s="40"/>
      <c r="C134" s="246" t="s">
        <v>306</v>
      </c>
      <c r="D134" s="246" t="s">
        <v>172</v>
      </c>
      <c r="E134" s="247" t="s">
        <v>1797</v>
      </c>
      <c r="F134" s="248" t="s">
        <v>1798</v>
      </c>
      <c r="G134" s="249" t="s">
        <v>175</v>
      </c>
      <c r="H134" s="250">
        <v>450</v>
      </c>
      <c r="I134" s="251"/>
      <c r="J134" s="252">
        <f>ROUND(I134*H134,2)</f>
        <v>0</v>
      </c>
      <c r="K134" s="248" t="s">
        <v>1</v>
      </c>
      <c r="L134" s="45"/>
      <c r="M134" s="253" t="s">
        <v>1</v>
      </c>
      <c r="N134" s="254" t="s">
        <v>48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177</v>
      </c>
      <c r="AT134" s="257" t="s">
        <v>172</v>
      </c>
      <c r="AU134" s="257" t="s">
        <v>89</v>
      </c>
      <c r="AY134" s="18" t="s">
        <v>169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95</v>
      </c>
      <c r="BK134" s="258">
        <f>ROUND(I134*H134,2)</f>
        <v>0</v>
      </c>
      <c r="BL134" s="18" t="s">
        <v>177</v>
      </c>
      <c r="BM134" s="257" t="s">
        <v>359</v>
      </c>
    </row>
    <row r="135" spans="1:63" s="12" customFormat="1" ht="25.9" customHeight="1">
      <c r="A135" s="12"/>
      <c r="B135" s="231"/>
      <c r="C135" s="232"/>
      <c r="D135" s="233" t="s">
        <v>81</v>
      </c>
      <c r="E135" s="234" t="s">
        <v>1825</v>
      </c>
      <c r="F135" s="234" t="s">
        <v>1558</v>
      </c>
      <c r="G135" s="232"/>
      <c r="H135" s="232"/>
      <c r="I135" s="235"/>
      <c r="J135" s="218">
        <f>BK135</f>
        <v>0</v>
      </c>
      <c r="K135" s="232"/>
      <c r="L135" s="236"/>
      <c r="M135" s="237"/>
      <c r="N135" s="238"/>
      <c r="O135" s="238"/>
      <c r="P135" s="239">
        <f>SUM(P136:P154)</f>
        <v>0</v>
      </c>
      <c r="Q135" s="238"/>
      <c r="R135" s="239">
        <f>SUM(R136:R154)</f>
        <v>0</v>
      </c>
      <c r="S135" s="238"/>
      <c r="T135" s="240">
        <f>SUM(T136:T154)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1" t="s">
        <v>89</v>
      </c>
      <c r="AT135" s="242" t="s">
        <v>81</v>
      </c>
      <c r="AU135" s="242" t="s">
        <v>82</v>
      </c>
      <c r="AY135" s="241" t="s">
        <v>169</v>
      </c>
      <c r="BK135" s="243">
        <f>SUM(BK136:BK154)</f>
        <v>0</v>
      </c>
    </row>
    <row r="136" spans="1:65" s="2" customFormat="1" ht="16.5" customHeight="1">
      <c r="A136" s="39"/>
      <c r="B136" s="40"/>
      <c r="C136" s="246" t="s">
        <v>170</v>
      </c>
      <c r="D136" s="246" t="s">
        <v>172</v>
      </c>
      <c r="E136" s="247" t="s">
        <v>1826</v>
      </c>
      <c r="F136" s="248" t="s">
        <v>1827</v>
      </c>
      <c r="G136" s="249" t="s">
        <v>403</v>
      </c>
      <c r="H136" s="250">
        <v>1</v>
      </c>
      <c r="I136" s="251"/>
      <c r="J136" s="252">
        <f>ROUND(I136*H136,2)</f>
        <v>0</v>
      </c>
      <c r="K136" s="248" t="s">
        <v>1</v>
      </c>
      <c r="L136" s="45"/>
      <c r="M136" s="253" t="s">
        <v>1</v>
      </c>
      <c r="N136" s="254" t="s">
        <v>48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177</v>
      </c>
      <c r="AT136" s="257" t="s">
        <v>172</v>
      </c>
      <c r="AU136" s="257" t="s">
        <v>89</v>
      </c>
      <c r="AY136" s="18" t="s">
        <v>169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95</v>
      </c>
      <c r="BK136" s="258">
        <f>ROUND(I136*H136,2)</f>
        <v>0</v>
      </c>
      <c r="BL136" s="18" t="s">
        <v>177</v>
      </c>
      <c r="BM136" s="257" t="s">
        <v>371</v>
      </c>
    </row>
    <row r="137" spans="1:65" s="2" customFormat="1" ht="16.5" customHeight="1">
      <c r="A137" s="39"/>
      <c r="B137" s="40"/>
      <c r="C137" s="246" t="s">
        <v>316</v>
      </c>
      <c r="D137" s="246" t="s">
        <v>172</v>
      </c>
      <c r="E137" s="247" t="s">
        <v>1828</v>
      </c>
      <c r="F137" s="248" t="s">
        <v>1829</v>
      </c>
      <c r="G137" s="249" t="s">
        <v>186</v>
      </c>
      <c r="H137" s="250">
        <v>7</v>
      </c>
      <c r="I137" s="251"/>
      <c r="J137" s="252">
        <f>ROUND(I137*H137,2)</f>
        <v>0</v>
      </c>
      <c r="K137" s="248" t="s">
        <v>1</v>
      </c>
      <c r="L137" s="45"/>
      <c r="M137" s="253" t="s">
        <v>1</v>
      </c>
      <c r="N137" s="254" t="s">
        <v>48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177</v>
      </c>
      <c r="AT137" s="257" t="s">
        <v>172</v>
      </c>
      <c r="AU137" s="257" t="s">
        <v>89</v>
      </c>
      <c r="AY137" s="18" t="s">
        <v>169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95</v>
      </c>
      <c r="BK137" s="258">
        <f>ROUND(I137*H137,2)</f>
        <v>0</v>
      </c>
      <c r="BL137" s="18" t="s">
        <v>177</v>
      </c>
      <c r="BM137" s="257" t="s">
        <v>385</v>
      </c>
    </row>
    <row r="138" spans="1:65" s="2" customFormat="1" ht="44.25" customHeight="1">
      <c r="A138" s="39"/>
      <c r="B138" s="40"/>
      <c r="C138" s="246" t="s">
        <v>325</v>
      </c>
      <c r="D138" s="246" t="s">
        <v>172</v>
      </c>
      <c r="E138" s="247" t="s">
        <v>1830</v>
      </c>
      <c r="F138" s="248" t="s">
        <v>1831</v>
      </c>
      <c r="G138" s="249" t="s">
        <v>186</v>
      </c>
      <c r="H138" s="250">
        <v>7</v>
      </c>
      <c r="I138" s="251"/>
      <c r="J138" s="252">
        <f>ROUND(I138*H138,2)</f>
        <v>0</v>
      </c>
      <c r="K138" s="248" t="s">
        <v>1</v>
      </c>
      <c r="L138" s="45"/>
      <c r="M138" s="253" t="s">
        <v>1</v>
      </c>
      <c r="N138" s="254" t="s">
        <v>48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177</v>
      </c>
      <c r="AT138" s="257" t="s">
        <v>172</v>
      </c>
      <c r="AU138" s="257" t="s">
        <v>89</v>
      </c>
      <c r="AY138" s="18" t="s">
        <v>169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95</v>
      </c>
      <c r="BK138" s="258">
        <f>ROUND(I138*H138,2)</f>
        <v>0</v>
      </c>
      <c r="BL138" s="18" t="s">
        <v>177</v>
      </c>
      <c r="BM138" s="257" t="s">
        <v>394</v>
      </c>
    </row>
    <row r="139" spans="1:65" s="2" customFormat="1" ht="16.5" customHeight="1">
      <c r="A139" s="39"/>
      <c r="B139" s="40"/>
      <c r="C139" s="246" t="s">
        <v>334</v>
      </c>
      <c r="D139" s="246" t="s">
        <v>172</v>
      </c>
      <c r="E139" s="247" t="s">
        <v>1832</v>
      </c>
      <c r="F139" s="248" t="s">
        <v>1833</v>
      </c>
      <c r="G139" s="249" t="s">
        <v>186</v>
      </c>
      <c r="H139" s="250">
        <v>7</v>
      </c>
      <c r="I139" s="251"/>
      <c r="J139" s="252">
        <f>ROUND(I139*H139,2)</f>
        <v>0</v>
      </c>
      <c r="K139" s="248" t="s">
        <v>1</v>
      </c>
      <c r="L139" s="45"/>
      <c r="M139" s="253" t="s">
        <v>1</v>
      </c>
      <c r="N139" s="254" t="s">
        <v>48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177</v>
      </c>
      <c r="AT139" s="257" t="s">
        <v>172</v>
      </c>
      <c r="AU139" s="257" t="s">
        <v>89</v>
      </c>
      <c r="AY139" s="18" t="s">
        <v>169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95</v>
      </c>
      <c r="BK139" s="258">
        <f>ROUND(I139*H139,2)</f>
        <v>0</v>
      </c>
      <c r="BL139" s="18" t="s">
        <v>177</v>
      </c>
      <c r="BM139" s="257" t="s">
        <v>406</v>
      </c>
    </row>
    <row r="140" spans="1:65" s="2" customFormat="1" ht="33" customHeight="1">
      <c r="A140" s="39"/>
      <c r="B140" s="40"/>
      <c r="C140" s="246" t="s">
        <v>344</v>
      </c>
      <c r="D140" s="246" t="s">
        <v>172</v>
      </c>
      <c r="E140" s="247" t="s">
        <v>1834</v>
      </c>
      <c r="F140" s="248" t="s">
        <v>1835</v>
      </c>
      <c r="G140" s="249" t="s">
        <v>186</v>
      </c>
      <c r="H140" s="250">
        <v>7</v>
      </c>
      <c r="I140" s="251"/>
      <c r="J140" s="252">
        <f>ROUND(I140*H140,2)</f>
        <v>0</v>
      </c>
      <c r="K140" s="248" t="s">
        <v>1</v>
      </c>
      <c r="L140" s="45"/>
      <c r="M140" s="253" t="s">
        <v>1</v>
      </c>
      <c r="N140" s="254" t="s">
        <v>48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177</v>
      </c>
      <c r="AT140" s="257" t="s">
        <v>172</v>
      </c>
      <c r="AU140" s="257" t="s">
        <v>89</v>
      </c>
      <c r="AY140" s="18" t="s">
        <v>169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95</v>
      </c>
      <c r="BK140" s="258">
        <f>ROUND(I140*H140,2)</f>
        <v>0</v>
      </c>
      <c r="BL140" s="18" t="s">
        <v>177</v>
      </c>
      <c r="BM140" s="257" t="s">
        <v>425</v>
      </c>
    </row>
    <row r="141" spans="1:65" s="2" customFormat="1" ht="21.75" customHeight="1">
      <c r="A141" s="39"/>
      <c r="B141" s="40"/>
      <c r="C141" s="246" t="s">
        <v>348</v>
      </c>
      <c r="D141" s="246" t="s">
        <v>172</v>
      </c>
      <c r="E141" s="247" t="s">
        <v>1836</v>
      </c>
      <c r="F141" s="248" t="s">
        <v>1837</v>
      </c>
      <c r="G141" s="249" t="s">
        <v>1635</v>
      </c>
      <c r="H141" s="250">
        <v>7</v>
      </c>
      <c r="I141" s="251"/>
      <c r="J141" s="252">
        <f>ROUND(I141*H141,2)</f>
        <v>0</v>
      </c>
      <c r="K141" s="248" t="s">
        <v>1</v>
      </c>
      <c r="L141" s="45"/>
      <c r="M141" s="253" t="s">
        <v>1</v>
      </c>
      <c r="N141" s="254" t="s">
        <v>48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177</v>
      </c>
      <c r="AT141" s="257" t="s">
        <v>172</v>
      </c>
      <c r="AU141" s="257" t="s">
        <v>89</v>
      </c>
      <c r="AY141" s="18" t="s">
        <v>169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95</v>
      </c>
      <c r="BK141" s="258">
        <f>ROUND(I141*H141,2)</f>
        <v>0</v>
      </c>
      <c r="BL141" s="18" t="s">
        <v>177</v>
      </c>
      <c r="BM141" s="257" t="s">
        <v>436</v>
      </c>
    </row>
    <row r="142" spans="1:65" s="2" customFormat="1" ht="16.5" customHeight="1">
      <c r="A142" s="39"/>
      <c r="B142" s="40"/>
      <c r="C142" s="246" t="s">
        <v>8</v>
      </c>
      <c r="D142" s="246" t="s">
        <v>172</v>
      </c>
      <c r="E142" s="247" t="s">
        <v>1838</v>
      </c>
      <c r="F142" s="248" t="s">
        <v>1839</v>
      </c>
      <c r="G142" s="249" t="s">
        <v>175</v>
      </c>
      <c r="H142" s="250">
        <v>120</v>
      </c>
      <c r="I142" s="251"/>
      <c r="J142" s="252">
        <f>ROUND(I142*H142,2)</f>
        <v>0</v>
      </c>
      <c r="K142" s="248" t="s">
        <v>1</v>
      </c>
      <c r="L142" s="45"/>
      <c r="M142" s="253" t="s">
        <v>1</v>
      </c>
      <c r="N142" s="254" t="s">
        <v>48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177</v>
      </c>
      <c r="AT142" s="257" t="s">
        <v>172</v>
      </c>
      <c r="AU142" s="257" t="s">
        <v>89</v>
      </c>
      <c r="AY142" s="18" t="s">
        <v>169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95</v>
      </c>
      <c r="BK142" s="258">
        <f>ROUND(I142*H142,2)</f>
        <v>0</v>
      </c>
      <c r="BL142" s="18" t="s">
        <v>177</v>
      </c>
      <c r="BM142" s="257" t="s">
        <v>453</v>
      </c>
    </row>
    <row r="143" spans="1:65" s="2" customFormat="1" ht="44.25" customHeight="1">
      <c r="A143" s="39"/>
      <c r="B143" s="40"/>
      <c r="C143" s="246" t="s">
        <v>359</v>
      </c>
      <c r="D143" s="246" t="s">
        <v>172</v>
      </c>
      <c r="E143" s="247" t="s">
        <v>1840</v>
      </c>
      <c r="F143" s="248" t="s">
        <v>1841</v>
      </c>
      <c r="G143" s="249" t="s">
        <v>175</v>
      </c>
      <c r="H143" s="250">
        <v>120</v>
      </c>
      <c r="I143" s="251"/>
      <c r="J143" s="252">
        <f>ROUND(I143*H143,2)</f>
        <v>0</v>
      </c>
      <c r="K143" s="248" t="s">
        <v>1</v>
      </c>
      <c r="L143" s="45"/>
      <c r="M143" s="253" t="s">
        <v>1</v>
      </c>
      <c r="N143" s="254" t="s">
        <v>48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177</v>
      </c>
      <c r="AT143" s="257" t="s">
        <v>172</v>
      </c>
      <c r="AU143" s="257" t="s">
        <v>89</v>
      </c>
      <c r="AY143" s="18" t="s">
        <v>169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95</v>
      </c>
      <c r="BK143" s="258">
        <f>ROUND(I143*H143,2)</f>
        <v>0</v>
      </c>
      <c r="BL143" s="18" t="s">
        <v>177</v>
      </c>
      <c r="BM143" s="257" t="s">
        <v>467</v>
      </c>
    </row>
    <row r="144" spans="1:65" s="2" customFormat="1" ht="33" customHeight="1">
      <c r="A144" s="39"/>
      <c r="B144" s="40"/>
      <c r="C144" s="246" t="s">
        <v>365</v>
      </c>
      <c r="D144" s="246" t="s">
        <v>172</v>
      </c>
      <c r="E144" s="247" t="s">
        <v>1842</v>
      </c>
      <c r="F144" s="248" t="s">
        <v>1843</v>
      </c>
      <c r="G144" s="249" t="s">
        <v>186</v>
      </c>
      <c r="H144" s="250">
        <v>23</v>
      </c>
      <c r="I144" s="251"/>
      <c r="J144" s="252">
        <f>ROUND(I144*H144,2)</f>
        <v>0</v>
      </c>
      <c r="K144" s="248" t="s">
        <v>1</v>
      </c>
      <c r="L144" s="45"/>
      <c r="M144" s="253" t="s">
        <v>1</v>
      </c>
      <c r="N144" s="254" t="s">
        <v>48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177</v>
      </c>
      <c r="AT144" s="257" t="s">
        <v>172</v>
      </c>
      <c r="AU144" s="257" t="s">
        <v>89</v>
      </c>
      <c r="AY144" s="18" t="s">
        <v>169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95</v>
      </c>
      <c r="BK144" s="258">
        <f>ROUND(I144*H144,2)</f>
        <v>0</v>
      </c>
      <c r="BL144" s="18" t="s">
        <v>177</v>
      </c>
      <c r="BM144" s="257" t="s">
        <v>478</v>
      </c>
    </row>
    <row r="145" spans="1:65" s="2" customFormat="1" ht="33" customHeight="1">
      <c r="A145" s="39"/>
      <c r="B145" s="40"/>
      <c r="C145" s="246" t="s">
        <v>371</v>
      </c>
      <c r="D145" s="246" t="s">
        <v>172</v>
      </c>
      <c r="E145" s="247" t="s">
        <v>1823</v>
      </c>
      <c r="F145" s="248" t="s">
        <v>1824</v>
      </c>
      <c r="G145" s="249" t="s">
        <v>175</v>
      </c>
      <c r="H145" s="250">
        <v>40</v>
      </c>
      <c r="I145" s="251"/>
      <c r="J145" s="252">
        <f>ROUND(I145*H145,2)</f>
        <v>0</v>
      </c>
      <c r="K145" s="248" t="s">
        <v>1</v>
      </c>
      <c r="L145" s="45"/>
      <c r="M145" s="253" t="s">
        <v>1</v>
      </c>
      <c r="N145" s="254" t="s">
        <v>48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177</v>
      </c>
      <c r="AT145" s="257" t="s">
        <v>172</v>
      </c>
      <c r="AU145" s="257" t="s">
        <v>89</v>
      </c>
      <c r="AY145" s="18" t="s">
        <v>169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95</v>
      </c>
      <c r="BK145" s="258">
        <f>ROUND(I145*H145,2)</f>
        <v>0</v>
      </c>
      <c r="BL145" s="18" t="s">
        <v>177</v>
      </c>
      <c r="BM145" s="257" t="s">
        <v>496</v>
      </c>
    </row>
    <row r="146" spans="1:65" s="2" customFormat="1" ht="16.5" customHeight="1">
      <c r="A146" s="39"/>
      <c r="B146" s="40"/>
      <c r="C146" s="246" t="s">
        <v>379</v>
      </c>
      <c r="D146" s="246" t="s">
        <v>172</v>
      </c>
      <c r="E146" s="247" t="s">
        <v>1844</v>
      </c>
      <c r="F146" s="248" t="s">
        <v>1845</v>
      </c>
      <c r="G146" s="249" t="s">
        <v>175</v>
      </c>
      <c r="H146" s="250">
        <v>30</v>
      </c>
      <c r="I146" s="251"/>
      <c r="J146" s="252">
        <f>ROUND(I146*H146,2)</f>
        <v>0</v>
      </c>
      <c r="K146" s="248" t="s">
        <v>1</v>
      </c>
      <c r="L146" s="45"/>
      <c r="M146" s="253" t="s">
        <v>1</v>
      </c>
      <c r="N146" s="254" t="s">
        <v>48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177</v>
      </c>
      <c r="AT146" s="257" t="s">
        <v>172</v>
      </c>
      <c r="AU146" s="257" t="s">
        <v>89</v>
      </c>
      <c r="AY146" s="18" t="s">
        <v>169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95</v>
      </c>
      <c r="BK146" s="258">
        <f>ROUND(I146*H146,2)</f>
        <v>0</v>
      </c>
      <c r="BL146" s="18" t="s">
        <v>177</v>
      </c>
      <c r="BM146" s="257" t="s">
        <v>508</v>
      </c>
    </row>
    <row r="147" spans="1:65" s="2" customFormat="1" ht="21.75" customHeight="1">
      <c r="A147" s="39"/>
      <c r="B147" s="40"/>
      <c r="C147" s="246" t="s">
        <v>385</v>
      </c>
      <c r="D147" s="246" t="s">
        <v>172</v>
      </c>
      <c r="E147" s="247" t="s">
        <v>1846</v>
      </c>
      <c r="F147" s="248" t="s">
        <v>1847</v>
      </c>
      <c r="G147" s="249" t="s">
        <v>175</v>
      </c>
      <c r="H147" s="250">
        <v>30</v>
      </c>
      <c r="I147" s="251"/>
      <c r="J147" s="252">
        <f>ROUND(I147*H147,2)</f>
        <v>0</v>
      </c>
      <c r="K147" s="248" t="s">
        <v>1</v>
      </c>
      <c r="L147" s="45"/>
      <c r="M147" s="253" t="s">
        <v>1</v>
      </c>
      <c r="N147" s="254" t="s">
        <v>48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177</v>
      </c>
      <c r="AT147" s="257" t="s">
        <v>172</v>
      </c>
      <c r="AU147" s="257" t="s">
        <v>89</v>
      </c>
      <c r="AY147" s="18" t="s">
        <v>169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95</v>
      </c>
      <c r="BK147" s="258">
        <f>ROUND(I147*H147,2)</f>
        <v>0</v>
      </c>
      <c r="BL147" s="18" t="s">
        <v>177</v>
      </c>
      <c r="BM147" s="257" t="s">
        <v>519</v>
      </c>
    </row>
    <row r="148" spans="1:65" s="2" customFormat="1" ht="16.5" customHeight="1">
      <c r="A148" s="39"/>
      <c r="B148" s="40"/>
      <c r="C148" s="246" t="s">
        <v>7</v>
      </c>
      <c r="D148" s="246" t="s">
        <v>172</v>
      </c>
      <c r="E148" s="247" t="s">
        <v>1848</v>
      </c>
      <c r="F148" s="248" t="s">
        <v>1849</v>
      </c>
      <c r="G148" s="249" t="s">
        <v>1850</v>
      </c>
      <c r="H148" s="250">
        <v>0.03</v>
      </c>
      <c r="I148" s="251"/>
      <c r="J148" s="252">
        <f>ROUND(I148*H148,2)</f>
        <v>0</v>
      </c>
      <c r="K148" s="248" t="s">
        <v>1</v>
      </c>
      <c r="L148" s="45"/>
      <c r="M148" s="253" t="s">
        <v>1</v>
      </c>
      <c r="N148" s="254" t="s">
        <v>48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177</v>
      </c>
      <c r="AT148" s="257" t="s">
        <v>172</v>
      </c>
      <c r="AU148" s="257" t="s">
        <v>89</v>
      </c>
      <c r="AY148" s="18" t="s">
        <v>169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95</v>
      </c>
      <c r="BK148" s="258">
        <f>ROUND(I148*H148,2)</f>
        <v>0</v>
      </c>
      <c r="BL148" s="18" t="s">
        <v>177</v>
      </c>
      <c r="BM148" s="257" t="s">
        <v>581</v>
      </c>
    </row>
    <row r="149" spans="1:65" s="2" customFormat="1" ht="16.5" customHeight="1">
      <c r="A149" s="39"/>
      <c r="B149" s="40"/>
      <c r="C149" s="246" t="s">
        <v>394</v>
      </c>
      <c r="D149" s="246" t="s">
        <v>172</v>
      </c>
      <c r="E149" s="247" t="s">
        <v>1851</v>
      </c>
      <c r="F149" s="248" t="s">
        <v>1852</v>
      </c>
      <c r="G149" s="249" t="s">
        <v>175</v>
      </c>
      <c r="H149" s="250">
        <v>30</v>
      </c>
      <c r="I149" s="251"/>
      <c r="J149" s="252">
        <f>ROUND(I149*H149,2)</f>
        <v>0</v>
      </c>
      <c r="K149" s="248" t="s">
        <v>1</v>
      </c>
      <c r="L149" s="45"/>
      <c r="M149" s="253" t="s">
        <v>1</v>
      </c>
      <c r="N149" s="254" t="s">
        <v>48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177</v>
      </c>
      <c r="AT149" s="257" t="s">
        <v>172</v>
      </c>
      <c r="AU149" s="257" t="s">
        <v>89</v>
      </c>
      <c r="AY149" s="18" t="s">
        <v>169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95</v>
      </c>
      <c r="BK149" s="258">
        <f>ROUND(I149*H149,2)</f>
        <v>0</v>
      </c>
      <c r="BL149" s="18" t="s">
        <v>177</v>
      </c>
      <c r="BM149" s="257" t="s">
        <v>601</v>
      </c>
    </row>
    <row r="150" spans="1:65" s="2" customFormat="1" ht="21.75" customHeight="1">
      <c r="A150" s="39"/>
      <c r="B150" s="40"/>
      <c r="C150" s="246" t="s">
        <v>400</v>
      </c>
      <c r="D150" s="246" t="s">
        <v>172</v>
      </c>
      <c r="E150" s="247" t="s">
        <v>1853</v>
      </c>
      <c r="F150" s="248" t="s">
        <v>1854</v>
      </c>
      <c r="G150" s="249" t="s">
        <v>175</v>
      </c>
      <c r="H150" s="250">
        <v>30</v>
      </c>
      <c r="I150" s="251"/>
      <c r="J150" s="252">
        <f>ROUND(I150*H150,2)</f>
        <v>0</v>
      </c>
      <c r="K150" s="248" t="s">
        <v>1</v>
      </c>
      <c r="L150" s="45"/>
      <c r="M150" s="253" t="s">
        <v>1</v>
      </c>
      <c r="N150" s="254" t="s">
        <v>48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177</v>
      </c>
      <c r="AT150" s="257" t="s">
        <v>172</v>
      </c>
      <c r="AU150" s="257" t="s">
        <v>89</v>
      </c>
      <c r="AY150" s="18" t="s">
        <v>169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95</v>
      </c>
      <c r="BK150" s="258">
        <f>ROUND(I150*H150,2)</f>
        <v>0</v>
      </c>
      <c r="BL150" s="18" t="s">
        <v>177</v>
      </c>
      <c r="BM150" s="257" t="s">
        <v>613</v>
      </c>
    </row>
    <row r="151" spans="1:65" s="2" customFormat="1" ht="16.5" customHeight="1">
      <c r="A151" s="39"/>
      <c r="B151" s="40"/>
      <c r="C151" s="246" t="s">
        <v>406</v>
      </c>
      <c r="D151" s="246" t="s">
        <v>172</v>
      </c>
      <c r="E151" s="247" t="s">
        <v>1855</v>
      </c>
      <c r="F151" s="248" t="s">
        <v>1856</v>
      </c>
      <c r="G151" s="249" t="s">
        <v>175</v>
      </c>
      <c r="H151" s="250">
        <v>30</v>
      </c>
      <c r="I151" s="251"/>
      <c r="J151" s="252">
        <f>ROUND(I151*H151,2)</f>
        <v>0</v>
      </c>
      <c r="K151" s="248" t="s">
        <v>1</v>
      </c>
      <c r="L151" s="45"/>
      <c r="M151" s="253" t="s">
        <v>1</v>
      </c>
      <c r="N151" s="254" t="s">
        <v>48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177</v>
      </c>
      <c r="AT151" s="257" t="s">
        <v>172</v>
      </c>
      <c r="AU151" s="257" t="s">
        <v>89</v>
      </c>
      <c r="AY151" s="18" t="s">
        <v>169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95</v>
      </c>
      <c r="BK151" s="258">
        <f>ROUND(I151*H151,2)</f>
        <v>0</v>
      </c>
      <c r="BL151" s="18" t="s">
        <v>177</v>
      </c>
      <c r="BM151" s="257" t="s">
        <v>625</v>
      </c>
    </row>
    <row r="152" spans="1:65" s="2" customFormat="1" ht="33" customHeight="1">
      <c r="A152" s="39"/>
      <c r="B152" s="40"/>
      <c r="C152" s="246" t="s">
        <v>417</v>
      </c>
      <c r="D152" s="246" t="s">
        <v>172</v>
      </c>
      <c r="E152" s="247" t="s">
        <v>1773</v>
      </c>
      <c r="F152" s="248" t="s">
        <v>1774</v>
      </c>
      <c r="G152" s="249" t="s">
        <v>186</v>
      </c>
      <c r="H152" s="250">
        <v>23</v>
      </c>
      <c r="I152" s="251"/>
      <c r="J152" s="252">
        <f>ROUND(I152*H152,2)</f>
        <v>0</v>
      </c>
      <c r="K152" s="248" t="s">
        <v>1</v>
      </c>
      <c r="L152" s="45"/>
      <c r="M152" s="253" t="s">
        <v>1</v>
      </c>
      <c r="N152" s="254" t="s">
        <v>48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177</v>
      </c>
      <c r="AT152" s="257" t="s">
        <v>172</v>
      </c>
      <c r="AU152" s="257" t="s">
        <v>89</v>
      </c>
      <c r="AY152" s="18" t="s">
        <v>169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95</v>
      </c>
      <c r="BK152" s="258">
        <f>ROUND(I152*H152,2)</f>
        <v>0</v>
      </c>
      <c r="BL152" s="18" t="s">
        <v>177</v>
      </c>
      <c r="BM152" s="257" t="s">
        <v>646</v>
      </c>
    </row>
    <row r="153" spans="1:65" s="2" customFormat="1" ht="21.75" customHeight="1">
      <c r="A153" s="39"/>
      <c r="B153" s="40"/>
      <c r="C153" s="246" t="s">
        <v>425</v>
      </c>
      <c r="D153" s="246" t="s">
        <v>172</v>
      </c>
      <c r="E153" s="247" t="s">
        <v>1857</v>
      </c>
      <c r="F153" s="248" t="s">
        <v>1858</v>
      </c>
      <c r="G153" s="249" t="s">
        <v>175</v>
      </c>
      <c r="H153" s="250">
        <v>800</v>
      </c>
      <c r="I153" s="251"/>
      <c r="J153" s="252">
        <f>ROUND(I153*H153,2)</f>
        <v>0</v>
      </c>
      <c r="K153" s="248" t="s">
        <v>1</v>
      </c>
      <c r="L153" s="45"/>
      <c r="M153" s="253" t="s">
        <v>1</v>
      </c>
      <c r="N153" s="254" t="s">
        <v>48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177</v>
      </c>
      <c r="AT153" s="257" t="s">
        <v>172</v>
      </c>
      <c r="AU153" s="257" t="s">
        <v>89</v>
      </c>
      <c r="AY153" s="18" t="s">
        <v>169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95</v>
      </c>
      <c r="BK153" s="258">
        <f>ROUND(I153*H153,2)</f>
        <v>0</v>
      </c>
      <c r="BL153" s="18" t="s">
        <v>177</v>
      </c>
      <c r="BM153" s="257" t="s">
        <v>658</v>
      </c>
    </row>
    <row r="154" spans="1:65" s="2" customFormat="1" ht="21.75" customHeight="1">
      <c r="A154" s="39"/>
      <c r="B154" s="40"/>
      <c r="C154" s="246" t="s">
        <v>430</v>
      </c>
      <c r="D154" s="246" t="s">
        <v>172</v>
      </c>
      <c r="E154" s="247" t="s">
        <v>1859</v>
      </c>
      <c r="F154" s="248" t="s">
        <v>1860</v>
      </c>
      <c r="G154" s="249" t="s">
        <v>175</v>
      </c>
      <c r="H154" s="250">
        <v>800</v>
      </c>
      <c r="I154" s="251"/>
      <c r="J154" s="252">
        <f>ROUND(I154*H154,2)</f>
        <v>0</v>
      </c>
      <c r="K154" s="248" t="s">
        <v>1</v>
      </c>
      <c r="L154" s="45"/>
      <c r="M154" s="253" t="s">
        <v>1</v>
      </c>
      <c r="N154" s="254" t="s">
        <v>48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177</v>
      </c>
      <c r="AT154" s="257" t="s">
        <v>172</v>
      </c>
      <c r="AU154" s="257" t="s">
        <v>89</v>
      </c>
      <c r="AY154" s="18" t="s">
        <v>169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95</v>
      </c>
      <c r="BK154" s="258">
        <f>ROUND(I154*H154,2)</f>
        <v>0</v>
      </c>
      <c r="BL154" s="18" t="s">
        <v>177</v>
      </c>
      <c r="BM154" s="257" t="s">
        <v>668</v>
      </c>
    </row>
    <row r="155" spans="1:63" s="2" customFormat="1" ht="49.9" customHeight="1">
      <c r="A155" s="39"/>
      <c r="B155" s="40"/>
      <c r="C155" s="41"/>
      <c r="D155" s="41"/>
      <c r="E155" s="234" t="s">
        <v>210</v>
      </c>
      <c r="F155" s="234" t="s">
        <v>211</v>
      </c>
      <c r="G155" s="41"/>
      <c r="H155" s="41"/>
      <c r="I155" s="155"/>
      <c r="J155" s="218">
        <f>BK155</f>
        <v>0</v>
      </c>
      <c r="K155" s="41"/>
      <c r="L155" s="45"/>
      <c r="M155" s="292"/>
      <c r="N155" s="293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81</v>
      </c>
      <c r="AU155" s="18" t="s">
        <v>82</v>
      </c>
      <c r="AY155" s="18" t="s">
        <v>212</v>
      </c>
      <c r="BK155" s="258">
        <f>SUM(BK156:BK160)</f>
        <v>0</v>
      </c>
    </row>
    <row r="156" spans="1:63" s="2" customFormat="1" ht="16.3" customHeight="1">
      <c r="A156" s="39"/>
      <c r="B156" s="40"/>
      <c r="C156" s="294" t="s">
        <v>1</v>
      </c>
      <c r="D156" s="294" t="s">
        <v>172</v>
      </c>
      <c r="E156" s="295" t="s">
        <v>1</v>
      </c>
      <c r="F156" s="296" t="s">
        <v>1</v>
      </c>
      <c r="G156" s="297" t="s">
        <v>1</v>
      </c>
      <c r="H156" s="298"/>
      <c r="I156" s="299"/>
      <c r="J156" s="300">
        <f>BK156</f>
        <v>0</v>
      </c>
      <c r="K156" s="301"/>
      <c r="L156" s="45"/>
      <c r="M156" s="302" t="s">
        <v>1</v>
      </c>
      <c r="N156" s="303" t="s">
        <v>48</v>
      </c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212</v>
      </c>
      <c r="AU156" s="18" t="s">
        <v>89</v>
      </c>
      <c r="AY156" s="18" t="s">
        <v>212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95</v>
      </c>
      <c r="BK156" s="258">
        <f>I156*H156</f>
        <v>0</v>
      </c>
    </row>
    <row r="157" spans="1:63" s="2" customFormat="1" ht="16.3" customHeight="1">
      <c r="A157" s="39"/>
      <c r="B157" s="40"/>
      <c r="C157" s="294" t="s">
        <v>1</v>
      </c>
      <c r="D157" s="294" t="s">
        <v>172</v>
      </c>
      <c r="E157" s="295" t="s">
        <v>1</v>
      </c>
      <c r="F157" s="296" t="s">
        <v>1</v>
      </c>
      <c r="G157" s="297" t="s">
        <v>1</v>
      </c>
      <c r="H157" s="298"/>
      <c r="I157" s="299"/>
      <c r="J157" s="300">
        <f>BK157</f>
        <v>0</v>
      </c>
      <c r="K157" s="301"/>
      <c r="L157" s="45"/>
      <c r="M157" s="302" t="s">
        <v>1</v>
      </c>
      <c r="N157" s="303" t="s">
        <v>48</v>
      </c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212</v>
      </c>
      <c r="AU157" s="18" t="s">
        <v>89</v>
      </c>
      <c r="AY157" s="18" t="s">
        <v>212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95</v>
      </c>
      <c r="BK157" s="258">
        <f>I157*H157</f>
        <v>0</v>
      </c>
    </row>
    <row r="158" spans="1:63" s="2" customFormat="1" ht="16.3" customHeight="1">
      <c r="A158" s="39"/>
      <c r="B158" s="40"/>
      <c r="C158" s="294" t="s">
        <v>1</v>
      </c>
      <c r="D158" s="294" t="s">
        <v>172</v>
      </c>
      <c r="E158" s="295" t="s">
        <v>1</v>
      </c>
      <c r="F158" s="296" t="s">
        <v>1</v>
      </c>
      <c r="G158" s="297" t="s">
        <v>1</v>
      </c>
      <c r="H158" s="298"/>
      <c r="I158" s="299"/>
      <c r="J158" s="300">
        <f>BK158</f>
        <v>0</v>
      </c>
      <c r="K158" s="301"/>
      <c r="L158" s="45"/>
      <c r="M158" s="302" t="s">
        <v>1</v>
      </c>
      <c r="N158" s="303" t="s">
        <v>48</v>
      </c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212</v>
      </c>
      <c r="AU158" s="18" t="s">
        <v>89</v>
      </c>
      <c r="AY158" s="18" t="s">
        <v>212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95</v>
      </c>
      <c r="BK158" s="258">
        <f>I158*H158</f>
        <v>0</v>
      </c>
    </row>
    <row r="159" spans="1:63" s="2" customFormat="1" ht="16.3" customHeight="1">
      <c r="A159" s="39"/>
      <c r="B159" s="40"/>
      <c r="C159" s="294" t="s">
        <v>1</v>
      </c>
      <c r="D159" s="294" t="s">
        <v>172</v>
      </c>
      <c r="E159" s="295" t="s">
        <v>1</v>
      </c>
      <c r="F159" s="296" t="s">
        <v>1</v>
      </c>
      <c r="G159" s="297" t="s">
        <v>1</v>
      </c>
      <c r="H159" s="298"/>
      <c r="I159" s="299"/>
      <c r="J159" s="300">
        <f>BK159</f>
        <v>0</v>
      </c>
      <c r="K159" s="301"/>
      <c r="L159" s="45"/>
      <c r="M159" s="302" t="s">
        <v>1</v>
      </c>
      <c r="N159" s="303" t="s">
        <v>48</v>
      </c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212</v>
      </c>
      <c r="AU159" s="18" t="s">
        <v>89</v>
      </c>
      <c r="AY159" s="18" t="s">
        <v>212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95</v>
      </c>
      <c r="BK159" s="258">
        <f>I159*H159</f>
        <v>0</v>
      </c>
    </row>
    <row r="160" spans="1:63" s="2" customFormat="1" ht="16.3" customHeight="1">
      <c r="A160" s="39"/>
      <c r="B160" s="40"/>
      <c r="C160" s="294" t="s">
        <v>1</v>
      </c>
      <c r="D160" s="294" t="s">
        <v>172</v>
      </c>
      <c r="E160" s="295" t="s">
        <v>1</v>
      </c>
      <c r="F160" s="296" t="s">
        <v>1</v>
      </c>
      <c r="G160" s="297" t="s">
        <v>1</v>
      </c>
      <c r="H160" s="298"/>
      <c r="I160" s="299"/>
      <c r="J160" s="300">
        <f>BK160</f>
        <v>0</v>
      </c>
      <c r="K160" s="301"/>
      <c r="L160" s="45"/>
      <c r="M160" s="302" t="s">
        <v>1</v>
      </c>
      <c r="N160" s="303" t="s">
        <v>48</v>
      </c>
      <c r="O160" s="304"/>
      <c r="P160" s="304"/>
      <c r="Q160" s="304"/>
      <c r="R160" s="304"/>
      <c r="S160" s="304"/>
      <c r="T160" s="305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212</v>
      </c>
      <c r="AU160" s="18" t="s">
        <v>89</v>
      </c>
      <c r="AY160" s="18" t="s">
        <v>212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95</v>
      </c>
      <c r="BK160" s="258">
        <f>I160*H160</f>
        <v>0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193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23:K16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dataValidations count="2">
    <dataValidation type="list" allowBlank="1" showInputMessage="1" showErrorMessage="1" error="Povoleny jsou hodnoty K, M." sqref="D156:D161">
      <formula1>"K, M"</formula1>
    </dataValidation>
    <dataValidation type="list" allowBlank="1" showInputMessage="1" showErrorMessage="1" error="Povoleny jsou hodnoty základní, snížená, zákl. přenesená, sníž. přenesená, nulová." sqref="N156:N161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</row>
    <row r="4" spans="2:4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2:12" s="1" customFormat="1" ht="12" customHeight="1" hidden="1">
      <c r="B8" s="21"/>
      <c r="D8" s="153" t="s">
        <v>141</v>
      </c>
      <c r="I8" s="147"/>
      <c r="L8" s="21"/>
    </row>
    <row r="9" spans="1:31" s="2" customFormat="1" ht="16.5" customHeight="1" hidden="1">
      <c r="A9" s="39"/>
      <c r="B9" s="45"/>
      <c r="C9" s="39"/>
      <c r="D9" s="39"/>
      <c r="E9" s="154" t="s">
        <v>142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3" t="s">
        <v>143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6" t="s">
        <v>1861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18. 2. 2020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27</v>
      </c>
      <c r="F17" s="39"/>
      <c r="G17" s="39"/>
      <c r="H17" s="39"/>
      <c r="I17" s="157" t="s">
        <v>28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3" t="s">
        <v>29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3" t="s">
        <v>31</v>
      </c>
      <c r="E22" s="39"/>
      <c r="F22" s="39"/>
      <c r="G22" s="39"/>
      <c r="H22" s="39"/>
      <c r="I22" s="157" t="s">
        <v>25</v>
      </c>
      <c r="J22" s="142" t="s">
        <v>32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33</v>
      </c>
      <c r="F23" s="39"/>
      <c r="G23" s="39"/>
      <c r="H23" s="39"/>
      <c r="I23" s="157" t="s">
        <v>28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3" t="s">
        <v>36</v>
      </c>
      <c r="E25" s="39"/>
      <c r="F25" s="39"/>
      <c r="G25" s="39"/>
      <c r="H25" s="39"/>
      <c r="I25" s="157" t="s">
        <v>25</v>
      </c>
      <c r="J25" s="142" t="s">
        <v>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38</v>
      </c>
      <c r="F26" s="39"/>
      <c r="G26" s="39"/>
      <c r="H26" s="39"/>
      <c r="I26" s="157" t="s">
        <v>28</v>
      </c>
      <c r="J26" s="142" t="s">
        <v>39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3" t="s">
        <v>40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95.25" customHeight="1" hidden="1">
      <c r="A29" s="159"/>
      <c r="B29" s="160"/>
      <c r="C29" s="159"/>
      <c r="D29" s="159"/>
      <c r="E29" s="161" t="s">
        <v>41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6" t="s">
        <v>42</v>
      </c>
      <c r="E32" s="39"/>
      <c r="F32" s="39"/>
      <c r="G32" s="39"/>
      <c r="H32" s="39"/>
      <c r="I32" s="155"/>
      <c r="J32" s="167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8" t="s">
        <v>44</v>
      </c>
      <c r="G34" s="39"/>
      <c r="H34" s="39"/>
      <c r="I34" s="169" t="s">
        <v>43</v>
      </c>
      <c r="J34" s="168" t="s">
        <v>45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70" t="s">
        <v>46</v>
      </c>
      <c r="E35" s="153" t="s">
        <v>47</v>
      </c>
      <c r="F35" s="171">
        <f>ROUND((ROUND((SUM(BE125:BE154)),2)+SUM(BE156:BE160)),2)</f>
        <v>0</v>
      </c>
      <c r="G35" s="39"/>
      <c r="H35" s="39"/>
      <c r="I35" s="172">
        <v>0.21</v>
      </c>
      <c r="J35" s="171">
        <f>ROUND((ROUND(((SUM(BE125:BE154))*I35),2)+(SUM(BE156:BE160)*I35)),2)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48</v>
      </c>
      <c r="F36" s="171">
        <f>ROUND((ROUND((SUM(BF125:BF154)),2)+SUM(BF156:BF160)),2)</f>
        <v>0</v>
      </c>
      <c r="G36" s="39"/>
      <c r="H36" s="39"/>
      <c r="I36" s="172">
        <v>0.15</v>
      </c>
      <c r="J36" s="171">
        <f>ROUND((ROUND(((SUM(BF125:BF154))*I36),2)+(SUM(BF156:BF160)*I36)),2)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49</v>
      </c>
      <c r="F37" s="171">
        <f>ROUND((ROUND((SUM(BG125:BG154)),2)+SUM(BG156:BG160)),2)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50</v>
      </c>
      <c r="F38" s="171">
        <f>ROUND((ROUND((SUM(BH125:BH154)),2)+SUM(BH156:BH160)),2)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51</v>
      </c>
      <c r="F39" s="171">
        <f>ROUND((ROUND((SUM(BI125:BI154)),2)+SUM(BI156:BI160)),2)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7" t="s">
        <v>142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143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01.06 - Bleskosvod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Suchohrdly u Miroslavi</v>
      </c>
      <c r="G91" s="41"/>
      <c r="H91" s="41"/>
      <c r="I91" s="157" t="s">
        <v>22</v>
      </c>
      <c r="J91" s="80" t="str">
        <f>IF(J14="","",J14)</f>
        <v>18. 2. 2020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Suchohrdly u Miroslavi</v>
      </c>
      <c r="G93" s="41"/>
      <c r="H93" s="41"/>
      <c r="I93" s="157" t="s">
        <v>31</v>
      </c>
      <c r="J93" s="37" t="str">
        <f>E23</f>
        <v>Babka &amp; Šuchma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157" t="s">
        <v>36</v>
      </c>
      <c r="J94" s="37" t="str">
        <f>E26</f>
        <v>STAGA stavební agentura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1704</v>
      </c>
      <c r="E99" s="206"/>
      <c r="F99" s="206"/>
      <c r="G99" s="206"/>
      <c r="H99" s="206"/>
      <c r="I99" s="207"/>
      <c r="J99" s="208">
        <f>J126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1862</v>
      </c>
      <c r="E100" s="206"/>
      <c r="F100" s="206"/>
      <c r="G100" s="206"/>
      <c r="H100" s="206"/>
      <c r="I100" s="207"/>
      <c r="J100" s="208">
        <f>J148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1704</v>
      </c>
      <c r="E101" s="206"/>
      <c r="F101" s="206"/>
      <c r="G101" s="206"/>
      <c r="H101" s="206"/>
      <c r="I101" s="207"/>
      <c r="J101" s="208">
        <f>J150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1862</v>
      </c>
      <c r="E102" s="206"/>
      <c r="F102" s="206"/>
      <c r="G102" s="206"/>
      <c r="H102" s="206"/>
      <c r="I102" s="207"/>
      <c r="J102" s="208">
        <f>J152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1.8" customHeight="1">
      <c r="A103" s="9"/>
      <c r="B103" s="203"/>
      <c r="C103" s="204"/>
      <c r="D103" s="216" t="s">
        <v>153</v>
      </c>
      <c r="E103" s="204"/>
      <c r="F103" s="204"/>
      <c r="G103" s="204"/>
      <c r="H103" s="204"/>
      <c r="I103" s="217"/>
      <c r="J103" s="218">
        <f>J155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155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193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196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154</v>
      </c>
      <c r="D110" s="41"/>
      <c r="E110" s="41"/>
      <c r="F110" s="41"/>
      <c r="G110" s="41"/>
      <c r="H110" s="41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155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15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97" t="str">
        <f>E7</f>
        <v>Sociální byty - Suchohrdly u Miroslavi</v>
      </c>
      <c r="F113" s="33"/>
      <c r="G113" s="33"/>
      <c r="H113" s="33"/>
      <c r="I113" s="155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141</v>
      </c>
      <c r="D114" s="23"/>
      <c r="E114" s="23"/>
      <c r="F114" s="23"/>
      <c r="G114" s="23"/>
      <c r="H114" s="23"/>
      <c r="I114" s="147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97" t="s">
        <v>142</v>
      </c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143</v>
      </c>
      <c r="D116" s="41"/>
      <c r="E116" s="41"/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01.06 - Bleskosvod</v>
      </c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Suchohrdly u Miroslavi</v>
      </c>
      <c r="G119" s="41"/>
      <c r="H119" s="41"/>
      <c r="I119" s="157" t="s">
        <v>22</v>
      </c>
      <c r="J119" s="80" t="str">
        <f>IF(J14="","",J14)</f>
        <v>18. 2. 2020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24</v>
      </c>
      <c r="D121" s="41"/>
      <c r="E121" s="41"/>
      <c r="F121" s="28" t="str">
        <f>E17</f>
        <v>Obec Suchohrdly u Miroslavi</v>
      </c>
      <c r="G121" s="41"/>
      <c r="H121" s="41"/>
      <c r="I121" s="157" t="s">
        <v>31</v>
      </c>
      <c r="J121" s="37" t="str">
        <f>E23</f>
        <v>Babka &amp; Šuchma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29</v>
      </c>
      <c r="D122" s="41"/>
      <c r="E122" s="41"/>
      <c r="F122" s="28" t="str">
        <f>IF(E20="","",E20)</f>
        <v>Vyplň údaj</v>
      </c>
      <c r="G122" s="41"/>
      <c r="H122" s="41"/>
      <c r="I122" s="157" t="s">
        <v>36</v>
      </c>
      <c r="J122" s="37" t="str">
        <f>E26</f>
        <v>STAGA stavební agentura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155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19"/>
      <c r="B124" s="220"/>
      <c r="C124" s="221" t="s">
        <v>155</v>
      </c>
      <c r="D124" s="222" t="s">
        <v>67</v>
      </c>
      <c r="E124" s="222" t="s">
        <v>63</v>
      </c>
      <c r="F124" s="222" t="s">
        <v>64</v>
      </c>
      <c r="G124" s="222" t="s">
        <v>156</v>
      </c>
      <c r="H124" s="222" t="s">
        <v>157</v>
      </c>
      <c r="I124" s="223" t="s">
        <v>158</v>
      </c>
      <c r="J124" s="222" t="s">
        <v>147</v>
      </c>
      <c r="K124" s="224" t="s">
        <v>159</v>
      </c>
      <c r="L124" s="225"/>
      <c r="M124" s="101" t="s">
        <v>1</v>
      </c>
      <c r="N124" s="102" t="s">
        <v>46</v>
      </c>
      <c r="O124" s="102" t="s">
        <v>160</v>
      </c>
      <c r="P124" s="102" t="s">
        <v>161</v>
      </c>
      <c r="Q124" s="102" t="s">
        <v>162</v>
      </c>
      <c r="R124" s="102" t="s">
        <v>163</v>
      </c>
      <c r="S124" s="102" t="s">
        <v>164</v>
      </c>
      <c r="T124" s="103" t="s">
        <v>165</v>
      </c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</row>
    <row r="125" spans="1:63" s="2" customFormat="1" ht="22.8" customHeight="1">
      <c r="A125" s="39"/>
      <c r="B125" s="40"/>
      <c r="C125" s="108" t="s">
        <v>166</v>
      </c>
      <c r="D125" s="41"/>
      <c r="E125" s="41"/>
      <c r="F125" s="41"/>
      <c r="G125" s="41"/>
      <c r="H125" s="41"/>
      <c r="I125" s="155"/>
      <c r="J125" s="226">
        <f>BK125</f>
        <v>0</v>
      </c>
      <c r="K125" s="41"/>
      <c r="L125" s="45"/>
      <c r="M125" s="104"/>
      <c r="N125" s="227"/>
      <c r="O125" s="105"/>
      <c r="P125" s="228">
        <f>P126+P148+P150+P152+P155</f>
        <v>0</v>
      </c>
      <c r="Q125" s="105"/>
      <c r="R125" s="228">
        <f>R126+R148+R150+R152+R155</f>
        <v>0</v>
      </c>
      <c r="S125" s="105"/>
      <c r="T125" s="229">
        <f>T126+T148+T150+T152+T155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81</v>
      </c>
      <c r="AU125" s="18" t="s">
        <v>149</v>
      </c>
      <c r="BK125" s="230">
        <f>BK126+BK148+BK150+BK152+BK155</f>
        <v>0</v>
      </c>
    </row>
    <row r="126" spans="1:63" s="12" customFormat="1" ht="25.9" customHeight="1">
      <c r="A126" s="12"/>
      <c r="B126" s="231"/>
      <c r="C126" s="232"/>
      <c r="D126" s="233" t="s">
        <v>81</v>
      </c>
      <c r="E126" s="234" t="s">
        <v>1705</v>
      </c>
      <c r="F126" s="234" t="s">
        <v>1706</v>
      </c>
      <c r="G126" s="232"/>
      <c r="H126" s="232"/>
      <c r="I126" s="235"/>
      <c r="J126" s="218">
        <f>BK126</f>
        <v>0</v>
      </c>
      <c r="K126" s="232"/>
      <c r="L126" s="236"/>
      <c r="M126" s="237"/>
      <c r="N126" s="238"/>
      <c r="O126" s="238"/>
      <c r="P126" s="239">
        <f>SUM(P127:P147)</f>
        <v>0</v>
      </c>
      <c r="Q126" s="238"/>
      <c r="R126" s="239">
        <f>SUM(R127:R147)</f>
        <v>0</v>
      </c>
      <c r="S126" s="238"/>
      <c r="T126" s="240">
        <f>SUM(T127:T147)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1" t="s">
        <v>89</v>
      </c>
      <c r="AT126" s="242" t="s">
        <v>81</v>
      </c>
      <c r="AU126" s="242" t="s">
        <v>82</v>
      </c>
      <c r="AY126" s="241" t="s">
        <v>169</v>
      </c>
      <c r="BK126" s="243">
        <f>SUM(BK127:BK147)</f>
        <v>0</v>
      </c>
    </row>
    <row r="127" spans="1:65" s="2" customFormat="1" ht="44.25" customHeight="1">
      <c r="A127" s="39"/>
      <c r="B127" s="40"/>
      <c r="C127" s="246" t="s">
        <v>89</v>
      </c>
      <c r="D127" s="246" t="s">
        <v>172</v>
      </c>
      <c r="E127" s="247" t="s">
        <v>1863</v>
      </c>
      <c r="F127" s="248" t="s">
        <v>1864</v>
      </c>
      <c r="G127" s="249" t="s">
        <v>175</v>
      </c>
      <c r="H127" s="250">
        <v>210</v>
      </c>
      <c r="I127" s="251"/>
      <c r="J127" s="252">
        <f>ROUND(I127*H127,2)</f>
        <v>0</v>
      </c>
      <c r="K127" s="248" t="s">
        <v>1</v>
      </c>
      <c r="L127" s="45"/>
      <c r="M127" s="253" t="s">
        <v>1</v>
      </c>
      <c r="N127" s="254" t="s">
        <v>48</v>
      </c>
      <c r="O127" s="92"/>
      <c r="P127" s="255">
        <f>O127*H127</f>
        <v>0</v>
      </c>
      <c r="Q127" s="255">
        <v>0</v>
      </c>
      <c r="R127" s="255">
        <f>Q127*H127</f>
        <v>0</v>
      </c>
      <c r="S127" s="255">
        <v>0</v>
      </c>
      <c r="T127" s="25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7" t="s">
        <v>177</v>
      </c>
      <c r="AT127" s="257" t="s">
        <v>172</v>
      </c>
      <c r="AU127" s="257" t="s">
        <v>89</v>
      </c>
      <c r="AY127" s="18" t="s">
        <v>169</v>
      </c>
      <c r="BE127" s="258">
        <f>IF(N127="základní",J127,0)</f>
        <v>0</v>
      </c>
      <c r="BF127" s="258">
        <f>IF(N127="snížená",J127,0)</f>
        <v>0</v>
      </c>
      <c r="BG127" s="258">
        <f>IF(N127="zákl. přenesená",J127,0)</f>
        <v>0</v>
      </c>
      <c r="BH127" s="258">
        <f>IF(N127="sníž. přenesená",J127,0)</f>
        <v>0</v>
      </c>
      <c r="BI127" s="258">
        <f>IF(N127="nulová",J127,0)</f>
        <v>0</v>
      </c>
      <c r="BJ127" s="18" t="s">
        <v>95</v>
      </c>
      <c r="BK127" s="258">
        <f>ROUND(I127*H127,2)</f>
        <v>0</v>
      </c>
      <c r="BL127" s="18" t="s">
        <v>177</v>
      </c>
      <c r="BM127" s="257" t="s">
        <v>95</v>
      </c>
    </row>
    <row r="128" spans="1:65" s="2" customFormat="1" ht="21.75" customHeight="1">
      <c r="A128" s="39"/>
      <c r="B128" s="40"/>
      <c r="C128" s="246" t="s">
        <v>95</v>
      </c>
      <c r="D128" s="246" t="s">
        <v>172</v>
      </c>
      <c r="E128" s="247" t="s">
        <v>1865</v>
      </c>
      <c r="F128" s="248" t="s">
        <v>1866</v>
      </c>
      <c r="G128" s="249" t="s">
        <v>1635</v>
      </c>
      <c r="H128" s="250">
        <v>210</v>
      </c>
      <c r="I128" s="251"/>
      <c r="J128" s="252">
        <f>ROUND(I128*H128,2)</f>
        <v>0</v>
      </c>
      <c r="K128" s="248" t="s">
        <v>1</v>
      </c>
      <c r="L128" s="45"/>
      <c r="M128" s="253" t="s">
        <v>1</v>
      </c>
      <c r="N128" s="254" t="s">
        <v>48</v>
      </c>
      <c r="O128" s="92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7" t="s">
        <v>177</v>
      </c>
      <c r="AT128" s="257" t="s">
        <v>172</v>
      </c>
      <c r="AU128" s="257" t="s">
        <v>89</v>
      </c>
      <c r="AY128" s="18" t="s">
        <v>169</v>
      </c>
      <c r="BE128" s="258">
        <f>IF(N128="základní",J128,0)</f>
        <v>0</v>
      </c>
      <c r="BF128" s="258">
        <f>IF(N128="snížená",J128,0)</f>
        <v>0</v>
      </c>
      <c r="BG128" s="258">
        <f>IF(N128="zákl. přenesená",J128,0)</f>
        <v>0</v>
      </c>
      <c r="BH128" s="258">
        <f>IF(N128="sníž. přenesená",J128,0)</f>
        <v>0</v>
      </c>
      <c r="BI128" s="258">
        <f>IF(N128="nulová",J128,0)</f>
        <v>0</v>
      </c>
      <c r="BJ128" s="18" t="s">
        <v>95</v>
      </c>
      <c r="BK128" s="258">
        <f>ROUND(I128*H128,2)</f>
        <v>0</v>
      </c>
      <c r="BL128" s="18" t="s">
        <v>177</v>
      </c>
      <c r="BM128" s="257" t="s">
        <v>177</v>
      </c>
    </row>
    <row r="129" spans="1:65" s="2" customFormat="1" ht="21.75" customHeight="1">
      <c r="A129" s="39"/>
      <c r="B129" s="40"/>
      <c r="C129" s="246" t="s">
        <v>188</v>
      </c>
      <c r="D129" s="246" t="s">
        <v>172</v>
      </c>
      <c r="E129" s="247" t="s">
        <v>1867</v>
      </c>
      <c r="F129" s="248" t="s">
        <v>1868</v>
      </c>
      <c r="G129" s="249" t="s">
        <v>1635</v>
      </c>
      <c r="H129" s="250">
        <v>100</v>
      </c>
      <c r="I129" s="251"/>
      <c r="J129" s="252">
        <f>ROUND(I129*H129,2)</f>
        <v>0</v>
      </c>
      <c r="K129" s="248" t="s">
        <v>1</v>
      </c>
      <c r="L129" s="45"/>
      <c r="M129" s="253" t="s">
        <v>1</v>
      </c>
      <c r="N129" s="254" t="s">
        <v>48</v>
      </c>
      <c r="O129" s="92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7" t="s">
        <v>177</v>
      </c>
      <c r="AT129" s="257" t="s">
        <v>172</v>
      </c>
      <c r="AU129" s="257" t="s">
        <v>89</v>
      </c>
      <c r="AY129" s="18" t="s">
        <v>169</v>
      </c>
      <c r="BE129" s="258">
        <f>IF(N129="základní",J129,0)</f>
        <v>0</v>
      </c>
      <c r="BF129" s="258">
        <f>IF(N129="snížená",J129,0)</f>
        <v>0</v>
      </c>
      <c r="BG129" s="258">
        <f>IF(N129="zákl. přenesená",J129,0)</f>
        <v>0</v>
      </c>
      <c r="BH129" s="258">
        <f>IF(N129="sníž. přenesená",J129,0)</f>
        <v>0</v>
      </c>
      <c r="BI129" s="258">
        <f>IF(N129="nulová",J129,0)</f>
        <v>0</v>
      </c>
      <c r="BJ129" s="18" t="s">
        <v>95</v>
      </c>
      <c r="BK129" s="258">
        <f>ROUND(I129*H129,2)</f>
        <v>0</v>
      </c>
      <c r="BL129" s="18" t="s">
        <v>177</v>
      </c>
      <c r="BM129" s="257" t="s">
        <v>206</v>
      </c>
    </row>
    <row r="130" spans="1:65" s="2" customFormat="1" ht="33" customHeight="1">
      <c r="A130" s="39"/>
      <c r="B130" s="40"/>
      <c r="C130" s="246" t="s">
        <v>177</v>
      </c>
      <c r="D130" s="246" t="s">
        <v>172</v>
      </c>
      <c r="E130" s="247" t="s">
        <v>1869</v>
      </c>
      <c r="F130" s="248" t="s">
        <v>1870</v>
      </c>
      <c r="G130" s="249" t="s">
        <v>1635</v>
      </c>
      <c r="H130" s="250">
        <v>6</v>
      </c>
      <c r="I130" s="251"/>
      <c r="J130" s="252">
        <f>ROUND(I130*H130,2)</f>
        <v>0</v>
      </c>
      <c r="K130" s="248" t="s">
        <v>1</v>
      </c>
      <c r="L130" s="45"/>
      <c r="M130" s="253" t="s">
        <v>1</v>
      </c>
      <c r="N130" s="254" t="s">
        <v>48</v>
      </c>
      <c r="O130" s="92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7" t="s">
        <v>177</v>
      </c>
      <c r="AT130" s="257" t="s">
        <v>172</v>
      </c>
      <c r="AU130" s="257" t="s">
        <v>89</v>
      </c>
      <c r="AY130" s="18" t="s">
        <v>169</v>
      </c>
      <c r="BE130" s="258">
        <f>IF(N130="základní",J130,0)</f>
        <v>0</v>
      </c>
      <c r="BF130" s="258">
        <f>IF(N130="snížená",J130,0)</f>
        <v>0</v>
      </c>
      <c r="BG130" s="258">
        <f>IF(N130="zákl. přenesená",J130,0)</f>
        <v>0</v>
      </c>
      <c r="BH130" s="258">
        <f>IF(N130="sníž. přenesená",J130,0)</f>
        <v>0</v>
      </c>
      <c r="BI130" s="258">
        <f>IF(N130="nulová",J130,0)</f>
        <v>0</v>
      </c>
      <c r="BJ130" s="18" t="s">
        <v>95</v>
      </c>
      <c r="BK130" s="258">
        <f>ROUND(I130*H130,2)</f>
        <v>0</v>
      </c>
      <c r="BL130" s="18" t="s">
        <v>177</v>
      </c>
      <c r="BM130" s="257" t="s">
        <v>306</v>
      </c>
    </row>
    <row r="131" spans="1:65" s="2" customFormat="1" ht="21.75" customHeight="1">
      <c r="A131" s="39"/>
      <c r="B131" s="40"/>
      <c r="C131" s="246" t="s">
        <v>201</v>
      </c>
      <c r="D131" s="246" t="s">
        <v>172</v>
      </c>
      <c r="E131" s="247" t="s">
        <v>1871</v>
      </c>
      <c r="F131" s="248" t="s">
        <v>1872</v>
      </c>
      <c r="G131" s="249" t="s">
        <v>175</v>
      </c>
      <c r="H131" s="250">
        <v>100</v>
      </c>
      <c r="I131" s="251"/>
      <c r="J131" s="252">
        <f>ROUND(I131*H131,2)</f>
        <v>0</v>
      </c>
      <c r="K131" s="248" t="s">
        <v>1</v>
      </c>
      <c r="L131" s="45"/>
      <c r="M131" s="253" t="s">
        <v>1</v>
      </c>
      <c r="N131" s="254" t="s">
        <v>48</v>
      </c>
      <c r="O131" s="92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7" t="s">
        <v>177</v>
      </c>
      <c r="AT131" s="257" t="s">
        <v>172</v>
      </c>
      <c r="AU131" s="257" t="s">
        <v>89</v>
      </c>
      <c r="AY131" s="18" t="s">
        <v>169</v>
      </c>
      <c r="BE131" s="258">
        <f>IF(N131="základní",J131,0)</f>
        <v>0</v>
      </c>
      <c r="BF131" s="258">
        <f>IF(N131="snížená",J131,0)</f>
        <v>0</v>
      </c>
      <c r="BG131" s="258">
        <f>IF(N131="zákl. přenesená",J131,0)</f>
        <v>0</v>
      </c>
      <c r="BH131" s="258">
        <f>IF(N131="sníž. přenesená",J131,0)</f>
        <v>0</v>
      </c>
      <c r="BI131" s="258">
        <f>IF(N131="nulová",J131,0)</f>
        <v>0</v>
      </c>
      <c r="BJ131" s="18" t="s">
        <v>95</v>
      </c>
      <c r="BK131" s="258">
        <f>ROUND(I131*H131,2)</f>
        <v>0</v>
      </c>
      <c r="BL131" s="18" t="s">
        <v>177</v>
      </c>
      <c r="BM131" s="257" t="s">
        <v>316</v>
      </c>
    </row>
    <row r="132" spans="1:65" s="2" customFormat="1" ht="44.25" customHeight="1">
      <c r="A132" s="39"/>
      <c r="B132" s="40"/>
      <c r="C132" s="246" t="s">
        <v>206</v>
      </c>
      <c r="D132" s="246" t="s">
        <v>172</v>
      </c>
      <c r="E132" s="247" t="s">
        <v>1873</v>
      </c>
      <c r="F132" s="248" t="s">
        <v>1874</v>
      </c>
      <c r="G132" s="249" t="s">
        <v>175</v>
      </c>
      <c r="H132" s="250">
        <v>140</v>
      </c>
      <c r="I132" s="251"/>
      <c r="J132" s="252">
        <f>ROUND(I132*H132,2)</f>
        <v>0</v>
      </c>
      <c r="K132" s="248" t="s">
        <v>1</v>
      </c>
      <c r="L132" s="45"/>
      <c r="M132" s="253" t="s">
        <v>1</v>
      </c>
      <c r="N132" s="254" t="s">
        <v>48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177</v>
      </c>
      <c r="AT132" s="257" t="s">
        <v>172</v>
      </c>
      <c r="AU132" s="257" t="s">
        <v>89</v>
      </c>
      <c r="AY132" s="18" t="s">
        <v>169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95</v>
      </c>
      <c r="BK132" s="258">
        <f>ROUND(I132*H132,2)</f>
        <v>0</v>
      </c>
      <c r="BL132" s="18" t="s">
        <v>177</v>
      </c>
      <c r="BM132" s="257" t="s">
        <v>334</v>
      </c>
    </row>
    <row r="133" spans="1:65" s="2" customFormat="1" ht="21.75" customHeight="1">
      <c r="A133" s="39"/>
      <c r="B133" s="40"/>
      <c r="C133" s="246" t="s">
        <v>300</v>
      </c>
      <c r="D133" s="246" t="s">
        <v>172</v>
      </c>
      <c r="E133" s="247" t="s">
        <v>1875</v>
      </c>
      <c r="F133" s="248" t="s">
        <v>1876</v>
      </c>
      <c r="G133" s="249" t="s">
        <v>186</v>
      </c>
      <c r="H133" s="250">
        <v>3</v>
      </c>
      <c r="I133" s="251"/>
      <c r="J133" s="252">
        <f>ROUND(I133*H133,2)</f>
        <v>0</v>
      </c>
      <c r="K133" s="248" t="s">
        <v>1</v>
      </c>
      <c r="L133" s="45"/>
      <c r="M133" s="253" t="s">
        <v>1</v>
      </c>
      <c r="N133" s="254" t="s">
        <v>48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177</v>
      </c>
      <c r="AT133" s="257" t="s">
        <v>172</v>
      </c>
      <c r="AU133" s="257" t="s">
        <v>89</v>
      </c>
      <c r="AY133" s="18" t="s">
        <v>169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95</v>
      </c>
      <c r="BK133" s="258">
        <f>ROUND(I133*H133,2)</f>
        <v>0</v>
      </c>
      <c r="BL133" s="18" t="s">
        <v>177</v>
      </c>
      <c r="BM133" s="257" t="s">
        <v>348</v>
      </c>
    </row>
    <row r="134" spans="1:65" s="2" customFormat="1" ht="16.5" customHeight="1">
      <c r="A134" s="39"/>
      <c r="B134" s="40"/>
      <c r="C134" s="246" t="s">
        <v>306</v>
      </c>
      <c r="D134" s="246" t="s">
        <v>172</v>
      </c>
      <c r="E134" s="247" t="s">
        <v>1877</v>
      </c>
      <c r="F134" s="248" t="s">
        <v>1878</v>
      </c>
      <c r="G134" s="249" t="s">
        <v>186</v>
      </c>
      <c r="H134" s="250">
        <v>6</v>
      </c>
      <c r="I134" s="251"/>
      <c r="J134" s="252">
        <f>ROUND(I134*H134,2)</f>
        <v>0</v>
      </c>
      <c r="K134" s="248" t="s">
        <v>1</v>
      </c>
      <c r="L134" s="45"/>
      <c r="M134" s="253" t="s">
        <v>1</v>
      </c>
      <c r="N134" s="254" t="s">
        <v>48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177</v>
      </c>
      <c r="AT134" s="257" t="s">
        <v>172</v>
      </c>
      <c r="AU134" s="257" t="s">
        <v>89</v>
      </c>
      <c r="AY134" s="18" t="s">
        <v>169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95</v>
      </c>
      <c r="BK134" s="258">
        <f>ROUND(I134*H134,2)</f>
        <v>0</v>
      </c>
      <c r="BL134" s="18" t="s">
        <v>177</v>
      </c>
      <c r="BM134" s="257" t="s">
        <v>359</v>
      </c>
    </row>
    <row r="135" spans="1:65" s="2" customFormat="1" ht="16.5" customHeight="1">
      <c r="A135" s="39"/>
      <c r="B135" s="40"/>
      <c r="C135" s="246" t="s">
        <v>170</v>
      </c>
      <c r="D135" s="246" t="s">
        <v>172</v>
      </c>
      <c r="E135" s="247" t="s">
        <v>1879</v>
      </c>
      <c r="F135" s="248" t="s">
        <v>1880</v>
      </c>
      <c r="G135" s="249" t="s">
        <v>186</v>
      </c>
      <c r="H135" s="250">
        <v>12</v>
      </c>
      <c r="I135" s="251"/>
      <c r="J135" s="252">
        <f>ROUND(I135*H135,2)</f>
        <v>0</v>
      </c>
      <c r="K135" s="248" t="s">
        <v>1</v>
      </c>
      <c r="L135" s="45"/>
      <c r="M135" s="253" t="s">
        <v>1</v>
      </c>
      <c r="N135" s="254" t="s">
        <v>48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177</v>
      </c>
      <c r="AT135" s="257" t="s">
        <v>172</v>
      </c>
      <c r="AU135" s="257" t="s">
        <v>89</v>
      </c>
      <c r="AY135" s="18" t="s">
        <v>169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95</v>
      </c>
      <c r="BK135" s="258">
        <f>ROUND(I135*H135,2)</f>
        <v>0</v>
      </c>
      <c r="BL135" s="18" t="s">
        <v>177</v>
      </c>
      <c r="BM135" s="257" t="s">
        <v>371</v>
      </c>
    </row>
    <row r="136" spans="1:65" s="2" customFormat="1" ht="21.75" customHeight="1">
      <c r="A136" s="39"/>
      <c r="B136" s="40"/>
      <c r="C136" s="246" t="s">
        <v>316</v>
      </c>
      <c r="D136" s="246" t="s">
        <v>172</v>
      </c>
      <c r="E136" s="247" t="s">
        <v>1881</v>
      </c>
      <c r="F136" s="248" t="s">
        <v>1882</v>
      </c>
      <c r="G136" s="249" t="s">
        <v>186</v>
      </c>
      <c r="H136" s="250">
        <v>3</v>
      </c>
      <c r="I136" s="251"/>
      <c r="J136" s="252">
        <f>ROUND(I136*H136,2)</f>
        <v>0</v>
      </c>
      <c r="K136" s="248" t="s">
        <v>1</v>
      </c>
      <c r="L136" s="45"/>
      <c r="M136" s="253" t="s">
        <v>1</v>
      </c>
      <c r="N136" s="254" t="s">
        <v>48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177</v>
      </c>
      <c r="AT136" s="257" t="s">
        <v>172</v>
      </c>
      <c r="AU136" s="257" t="s">
        <v>89</v>
      </c>
      <c r="AY136" s="18" t="s">
        <v>169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95</v>
      </c>
      <c r="BK136" s="258">
        <f>ROUND(I136*H136,2)</f>
        <v>0</v>
      </c>
      <c r="BL136" s="18" t="s">
        <v>177</v>
      </c>
      <c r="BM136" s="257" t="s">
        <v>385</v>
      </c>
    </row>
    <row r="137" spans="1:65" s="2" customFormat="1" ht="16.5" customHeight="1">
      <c r="A137" s="39"/>
      <c r="B137" s="40"/>
      <c r="C137" s="246" t="s">
        <v>325</v>
      </c>
      <c r="D137" s="246" t="s">
        <v>172</v>
      </c>
      <c r="E137" s="247" t="s">
        <v>1883</v>
      </c>
      <c r="F137" s="248" t="s">
        <v>1884</v>
      </c>
      <c r="G137" s="249" t="s">
        <v>186</v>
      </c>
      <c r="H137" s="250">
        <v>43</v>
      </c>
      <c r="I137" s="251"/>
      <c r="J137" s="252">
        <f>ROUND(I137*H137,2)</f>
        <v>0</v>
      </c>
      <c r="K137" s="248" t="s">
        <v>1</v>
      </c>
      <c r="L137" s="45"/>
      <c r="M137" s="253" t="s">
        <v>1</v>
      </c>
      <c r="N137" s="254" t="s">
        <v>48</v>
      </c>
      <c r="O137" s="92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7" t="s">
        <v>177</v>
      </c>
      <c r="AT137" s="257" t="s">
        <v>172</v>
      </c>
      <c r="AU137" s="257" t="s">
        <v>89</v>
      </c>
      <c r="AY137" s="18" t="s">
        <v>169</v>
      </c>
      <c r="BE137" s="258">
        <f>IF(N137="základní",J137,0)</f>
        <v>0</v>
      </c>
      <c r="BF137" s="258">
        <f>IF(N137="snížená",J137,0)</f>
        <v>0</v>
      </c>
      <c r="BG137" s="258">
        <f>IF(N137="zákl. přenesená",J137,0)</f>
        <v>0</v>
      </c>
      <c r="BH137" s="258">
        <f>IF(N137="sníž. přenesená",J137,0)</f>
        <v>0</v>
      </c>
      <c r="BI137" s="258">
        <f>IF(N137="nulová",J137,0)</f>
        <v>0</v>
      </c>
      <c r="BJ137" s="18" t="s">
        <v>95</v>
      </c>
      <c r="BK137" s="258">
        <f>ROUND(I137*H137,2)</f>
        <v>0</v>
      </c>
      <c r="BL137" s="18" t="s">
        <v>177</v>
      </c>
      <c r="BM137" s="257" t="s">
        <v>394</v>
      </c>
    </row>
    <row r="138" spans="1:65" s="2" customFormat="1" ht="21.75" customHeight="1">
      <c r="A138" s="39"/>
      <c r="B138" s="40"/>
      <c r="C138" s="246" t="s">
        <v>334</v>
      </c>
      <c r="D138" s="246" t="s">
        <v>172</v>
      </c>
      <c r="E138" s="247" t="s">
        <v>1885</v>
      </c>
      <c r="F138" s="248" t="s">
        <v>1886</v>
      </c>
      <c r="G138" s="249" t="s">
        <v>186</v>
      </c>
      <c r="H138" s="250">
        <v>55</v>
      </c>
      <c r="I138" s="251"/>
      <c r="J138" s="252">
        <f>ROUND(I138*H138,2)</f>
        <v>0</v>
      </c>
      <c r="K138" s="248" t="s">
        <v>1</v>
      </c>
      <c r="L138" s="45"/>
      <c r="M138" s="253" t="s">
        <v>1</v>
      </c>
      <c r="N138" s="254" t="s">
        <v>48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177</v>
      </c>
      <c r="AT138" s="257" t="s">
        <v>172</v>
      </c>
      <c r="AU138" s="257" t="s">
        <v>89</v>
      </c>
      <c r="AY138" s="18" t="s">
        <v>169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95</v>
      </c>
      <c r="BK138" s="258">
        <f>ROUND(I138*H138,2)</f>
        <v>0</v>
      </c>
      <c r="BL138" s="18" t="s">
        <v>177</v>
      </c>
      <c r="BM138" s="257" t="s">
        <v>406</v>
      </c>
    </row>
    <row r="139" spans="1:65" s="2" customFormat="1" ht="16.5" customHeight="1">
      <c r="A139" s="39"/>
      <c r="B139" s="40"/>
      <c r="C139" s="246" t="s">
        <v>344</v>
      </c>
      <c r="D139" s="246" t="s">
        <v>172</v>
      </c>
      <c r="E139" s="247" t="s">
        <v>1887</v>
      </c>
      <c r="F139" s="248" t="s">
        <v>1888</v>
      </c>
      <c r="G139" s="249" t="s">
        <v>1889</v>
      </c>
      <c r="H139" s="250">
        <v>1</v>
      </c>
      <c r="I139" s="251"/>
      <c r="J139" s="252">
        <f>ROUND(I139*H139,2)</f>
        <v>0</v>
      </c>
      <c r="K139" s="248" t="s">
        <v>1</v>
      </c>
      <c r="L139" s="45"/>
      <c r="M139" s="253" t="s">
        <v>1</v>
      </c>
      <c r="N139" s="254" t="s">
        <v>48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177</v>
      </c>
      <c r="AT139" s="257" t="s">
        <v>172</v>
      </c>
      <c r="AU139" s="257" t="s">
        <v>89</v>
      </c>
      <c r="AY139" s="18" t="s">
        <v>169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95</v>
      </c>
      <c r="BK139" s="258">
        <f>ROUND(I139*H139,2)</f>
        <v>0</v>
      </c>
      <c r="BL139" s="18" t="s">
        <v>177</v>
      </c>
      <c r="BM139" s="257" t="s">
        <v>425</v>
      </c>
    </row>
    <row r="140" spans="1:65" s="2" customFormat="1" ht="21.75" customHeight="1">
      <c r="A140" s="39"/>
      <c r="B140" s="40"/>
      <c r="C140" s="246" t="s">
        <v>348</v>
      </c>
      <c r="D140" s="246" t="s">
        <v>172</v>
      </c>
      <c r="E140" s="247" t="s">
        <v>1890</v>
      </c>
      <c r="F140" s="248" t="s">
        <v>1891</v>
      </c>
      <c r="G140" s="249" t="s">
        <v>186</v>
      </c>
      <c r="H140" s="250">
        <v>6</v>
      </c>
      <c r="I140" s="251"/>
      <c r="J140" s="252">
        <f>ROUND(I140*H140,2)</f>
        <v>0</v>
      </c>
      <c r="K140" s="248" t="s">
        <v>1</v>
      </c>
      <c r="L140" s="45"/>
      <c r="M140" s="253" t="s">
        <v>1</v>
      </c>
      <c r="N140" s="254" t="s">
        <v>48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177</v>
      </c>
      <c r="AT140" s="257" t="s">
        <v>172</v>
      </c>
      <c r="AU140" s="257" t="s">
        <v>89</v>
      </c>
      <c r="AY140" s="18" t="s">
        <v>169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95</v>
      </c>
      <c r="BK140" s="258">
        <f>ROUND(I140*H140,2)</f>
        <v>0</v>
      </c>
      <c r="BL140" s="18" t="s">
        <v>177</v>
      </c>
      <c r="BM140" s="257" t="s">
        <v>436</v>
      </c>
    </row>
    <row r="141" spans="1:65" s="2" customFormat="1" ht="21.75" customHeight="1">
      <c r="A141" s="39"/>
      <c r="B141" s="40"/>
      <c r="C141" s="246" t="s">
        <v>8</v>
      </c>
      <c r="D141" s="246" t="s">
        <v>172</v>
      </c>
      <c r="E141" s="247" t="s">
        <v>1892</v>
      </c>
      <c r="F141" s="248" t="s">
        <v>1893</v>
      </c>
      <c r="G141" s="249" t="s">
        <v>186</v>
      </c>
      <c r="H141" s="250">
        <v>6</v>
      </c>
      <c r="I141" s="251"/>
      <c r="J141" s="252">
        <f>ROUND(I141*H141,2)</f>
        <v>0</v>
      </c>
      <c r="K141" s="248" t="s">
        <v>1</v>
      </c>
      <c r="L141" s="45"/>
      <c r="M141" s="253" t="s">
        <v>1</v>
      </c>
      <c r="N141" s="254" t="s">
        <v>48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177</v>
      </c>
      <c r="AT141" s="257" t="s">
        <v>172</v>
      </c>
      <c r="AU141" s="257" t="s">
        <v>89</v>
      </c>
      <c r="AY141" s="18" t="s">
        <v>169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95</v>
      </c>
      <c r="BK141" s="258">
        <f>ROUND(I141*H141,2)</f>
        <v>0</v>
      </c>
      <c r="BL141" s="18" t="s">
        <v>177</v>
      </c>
      <c r="BM141" s="257" t="s">
        <v>453</v>
      </c>
    </row>
    <row r="142" spans="1:65" s="2" customFormat="1" ht="21.75" customHeight="1">
      <c r="A142" s="39"/>
      <c r="B142" s="40"/>
      <c r="C142" s="246" t="s">
        <v>359</v>
      </c>
      <c r="D142" s="246" t="s">
        <v>172</v>
      </c>
      <c r="E142" s="247" t="s">
        <v>1894</v>
      </c>
      <c r="F142" s="248" t="s">
        <v>1895</v>
      </c>
      <c r="G142" s="249" t="s">
        <v>186</v>
      </c>
      <c r="H142" s="250">
        <v>6</v>
      </c>
      <c r="I142" s="251"/>
      <c r="J142" s="252">
        <f>ROUND(I142*H142,2)</f>
        <v>0</v>
      </c>
      <c r="K142" s="248" t="s">
        <v>1</v>
      </c>
      <c r="L142" s="45"/>
      <c r="M142" s="253" t="s">
        <v>1</v>
      </c>
      <c r="N142" s="254" t="s">
        <v>48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177</v>
      </c>
      <c r="AT142" s="257" t="s">
        <v>172</v>
      </c>
      <c r="AU142" s="257" t="s">
        <v>89</v>
      </c>
      <c r="AY142" s="18" t="s">
        <v>169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95</v>
      </c>
      <c r="BK142" s="258">
        <f>ROUND(I142*H142,2)</f>
        <v>0</v>
      </c>
      <c r="BL142" s="18" t="s">
        <v>177</v>
      </c>
      <c r="BM142" s="257" t="s">
        <v>467</v>
      </c>
    </row>
    <row r="143" spans="1:65" s="2" customFormat="1" ht="21.75" customHeight="1">
      <c r="A143" s="39"/>
      <c r="B143" s="40"/>
      <c r="C143" s="246" t="s">
        <v>365</v>
      </c>
      <c r="D143" s="246" t="s">
        <v>172</v>
      </c>
      <c r="E143" s="247" t="s">
        <v>1896</v>
      </c>
      <c r="F143" s="248" t="s">
        <v>1897</v>
      </c>
      <c r="G143" s="249" t="s">
        <v>186</v>
      </c>
      <c r="H143" s="250">
        <v>6</v>
      </c>
      <c r="I143" s="251"/>
      <c r="J143" s="252">
        <f>ROUND(I143*H143,2)</f>
        <v>0</v>
      </c>
      <c r="K143" s="248" t="s">
        <v>1</v>
      </c>
      <c r="L143" s="45"/>
      <c r="M143" s="253" t="s">
        <v>1</v>
      </c>
      <c r="N143" s="254" t="s">
        <v>48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177</v>
      </c>
      <c r="AT143" s="257" t="s">
        <v>172</v>
      </c>
      <c r="AU143" s="257" t="s">
        <v>89</v>
      </c>
      <c r="AY143" s="18" t="s">
        <v>169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95</v>
      </c>
      <c r="BK143" s="258">
        <f>ROUND(I143*H143,2)</f>
        <v>0</v>
      </c>
      <c r="BL143" s="18" t="s">
        <v>177</v>
      </c>
      <c r="BM143" s="257" t="s">
        <v>478</v>
      </c>
    </row>
    <row r="144" spans="1:65" s="2" customFormat="1" ht="21.75" customHeight="1">
      <c r="A144" s="39"/>
      <c r="B144" s="40"/>
      <c r="C144" s="246" t="s">
        <v>371</v>
      </c>
      <c r="D144" s="246" t="s">
        <v>172</v>
      </c>
      <c r="E144" s="247" t="s">
        <v>1898</v>
      </c>
      <c r="F144" s="248" t="s">
        <v>1899</v>
      </c>
      <c r="G144" s="249" t="s">
        <v>186</v>
      </c>
      <c r="H144" s="250">
        <v>26</v>
      </c>
      <c r="I144" s="251"/>
      <c r="J144" s="252">
        <f>ROUND(I144*H144,2)</f>
        <v>0</v>
      </c>
      <c r="K144" s="248" t="s">
        <v>1</v>
      </c>
      <c r="L144" s="45"/>
      <c r="M144" s="253" t="s">
        <v>1</v>
      </c>
      <c r="N144" s="254" t="s">
        <v>48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177</v>
      </c>
      <c r="AT144" s="257" t="s">
        <v>172</v>
      </c>
      <c r="AU144" s="257" t="s">
        <v>89</v>
      </c>
      <c r="AY144" s="18" t="s">
        <v>169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95</v>
      </c>
      <c r="BK144" s="258">
        <f>ROUND(I144*H144,2)</f>
        <v>0</v>
      </c>
      <c r="BL144" s="18" t="s">
        <v>177</v>
      </c>
      <c r="BM144" s="257" t="s">
        <v>496</v>
      </c>
    </row>
    <row r="145" spans="1:65" s="2" customFormat="1" ht="21.75" customHeight="1">
      <c r="A145" s="39"/>
      <c r="B145" s="40"/>
      <c r="C145" s="246" t="s">
        <v>379</v>
      </c>
      <c r="D145" s="246" t="s">
        <v>172</v>
      </c>
      <c r="E145" s="247" t="s">
        <v>1900</v>
      </c>
      <c r="F145" s="248" t="s">
        <v>1901</v>
      </c>
      <c r="G145" s="249" t="s">
        <v>186</v>
      </c>
      <c r="H145" s="250">
        <v>6</v>
      </c>
      <c r="I145" s="251"/>
      <c r="J145" s="252">
        <f>ROUND(I145*H145,2)</f>
        <v>0</v>
      </c>
      <c r="K145" s="248" t="s">
        <v>1</v>
      </c>
      <c r="L145" s="45"/>
      <c r="M145" s="253" t="s">
        <v>1</v>
      </c>
      <c r="N145" s="254" t="s">
        <v>48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177</v>
      </c>
      <c r="AT145" s="257" t="s">
        <v>172</v>
      </c>
      <c r="AU145" s="257" t="s">
        <v>89</v>
      </c>
      <c r="AY145" s="18" t="s">
        <v>169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95</v>
      </c>
      <c r="BK145" s="258">
        <f>ROUND(I145*H145,2)</f>
        <v>0</v>
      </c>
      <c r="BL145" s="18" t="s">
        <v>177</v>
      </c>
      <c r="BM145" s="257" t="s">
        <v>508</v>
      </c>
    </row>
    <row r="146" spans="1:65" s="2" customFormat="1" ht="21.75" customHeight="1">
      <c r="A146" s="39"/>
      <c r="B146" s="40"/>
      <c r="C146" s="246" t="s">
        <v>385</v>
      </c>
      <c r="D146" s="246" t="s">
        <v>172</v>
      </c>
      <c r="E146" s="247" t="s">
        <v>1902</v>
      </c>
      <c r="F146" s="248" t="s">
        <v>1903</v>
      </c>
      <c r="G146" s="249" t="s">
        <v>186</v>
      </c>
      <c r="H146" s="250">
        <v>3</v>
      </c>
      <c r="I146" s="251"/>
      <c r="J146" s="252">
        <f>ROUND(I146*H146,2)</f>
        <v>0</v>
      </c>
      <c r="K146" s="248" t="s">
        <v>1</v>
      </c>
      <c r="L146" s="45"/>
      <c r="M146" s="253" t="s">
        <v>1</v>
      </c>
      <c r="N146" s="254" t="s">
        <v>48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177</v>
      </c>
      <c r="AT146" s="257" t="s">
        <v>172</v>
      </c>
      <c r="AU146" s="257" t="s">
        <v>89</v>
      </c>
      <c r="AY146" s="18" t="s">
        <v>169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95</v>
      </c>
      <c r="BK146" s="258">
        <f>ROUND(I146*H146,2)</f>
        <v>0</v>
      </c>
      <c r="BL146" s="18" t="s">
        <v>177</v>
      </c>
      <c r="BM146" s="257" t="s">
        <v>519</v>
      </c>
    </row>
    <row r="147" spans="1:65" s="2" customFormat="1" ht="21.75" customHeight="1">
      <c r="A147" s="39"/>
      <c r="B147" s="40"/>
      <c r="C147" s="246" t="s">
        <v>7</v>
      </c>
      <c r="D147" s="246" t="s">
        <v>172</v>
      </c>
      <c r="E147" s="247" t="s">
        <v>1904</v>
      </c>
      <c r="F147" s="248" t="s">
        <v>1905</v>
      </c>
      <c r="G147" s="249" t="s">
        <v>186</v>
      </c>
      <c r="H147" s="250">
        <v>76</v>
      </c>
      <c r="I147" s="251"/>
      <c r="J147" s="252">
        <f>ROUND(I147*H147,2)</f>
        <v>0</v>
      </c>
      <c r="K147" s="248" t="s">
        <v>1</v>
      </c>
      <c r="L147" s="45"/>
      <c r="M147" s="253" t="s">
        <v>1</v>
      </c>
      <c r="N147" s="254" t="s">
        <v>48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177</v>
      </c>
      <c r="AT147" s="257" t="s">
        <v>172</v>
      </c>
      <c r="AU147" s="257" t="s">
        <v>89</v>
      </c>
      <c r="AY147" s="18" t="s">
        <v>169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95</v>
      </c>
      <c r="BK147" s="258">
        <f>ROUND(I147*H147,2)</f>
        <v>0</v>
      </c>
      <c r="BL147" s="18" t="s">
        <v>177</v>
      </c>
      <c r="BM147" s="257" t="s">
        <v>581</v>
      </c>
    </row>
    <row r="148" spans="1:63" s="12" customFormat="1" ht="25.9" customHeight="1">
      <c r="A148" s="12"/>
      <c r="B148" s="231"/>
      <c r="C148" s="232"/>
      <c r="D148" s="233" t="s">
        <v>81</v>
      </c>
      <c r="E148" s="234" t="s">
        <v>1819</v>
      </c>
      <c r="F148" s="234" t="s">
        <v>1906</v>
      </c>
      <c r="G148" s="232"/>
      <c r="H148" s="232"/>
      <c r="I148" s="235"/>
      <c r="J148" s="218">
        <f>BK148</f>
        <v>0</v>
      </c>
      <c r="K148" s="232"/>
      <c r="L148" s="236"/>
      <c r="M148" s="237"/>
      <c r="N148" s="238"/>
      <c r="O148" s="238"/>
      <c r="P148" s="239">
        <f>P149</f>
        <v>0</v>
      </c>
      <c r="Q148" s="238"/>
      <c r="R148" s="239">
        <f>R149</f>
        <v>0</v>
      </c>
      <c r="S148" s="238"/>
      <c r="T148" s="240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1" t="s">
        <v>89</v>
      </c>
      <c r="AT148" s="242" t="s">
        <v>81</v>
      </c>
      <c r="AU148" s="242" t="s">
        <v>82</v>
      </c>
      <c r="AY148" s="241" t="s">
        <v>169</v>
      </c>
      <c r="BK148" s="243">
        <f>BK149</f>
        <v>0</v>
      </c>
    </row>
    <row r="149" spans="1:65" s="2" customFormat="1" ht="16.5" customHeight="1">
      <c r="A149" s="39"/>
      <c r="B149" s="40"/>
      <c r="C149" s="246" t="s">
        <v>394</v>
      </c>
      <c r="D149" s="246" t="s">
        <v>172</v>
      </c>
      <c r="E149" s="247" t="s">
        <v>1907</v>
      </c>
      <c r="F149" s="248" t="s">
        <v>1908</v>
      </c>
      <c r="G149" s="249" t="s">
        <v>1909</v>
      </c>
      <c r="H149" s="250">
        <v>14</v>
      </c>
      <c r="I149" s="251"/>
      <c r="J149" s="252">
        <f>ROUND(I149*H149,2)</f>
        <v>0</v>
      </c>
      <c r="K149" s="248" t="s">
        <v>1</v>
      </c>
      <c r="L149" s="45"/>
      <c r="M149" s="253" t="s">
        <v>1</v>
      </c>
      <c r="N149" s="254" t="s">
        <v>48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177</v>
      </c>
      <c r="AT149" s="257" t="s">
        <v>172</v>
      </c>
      <c r="AU149" s="257" t="s">
        <v>89</v>
      </c>
      <c r="AY149" s="18" t="s">
        <v>169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95</v>
      </c>
      <c r="BK149" s="258">
        <f>ROUND(I149*H149,2)</f>
        <v>0</v>
      </c>
      <c r="BL149" s="18" t="s">
        <v>177</v>
      </c>
      <c r="BM149" s="257" t="s">
        <v>601</v>
      </c>
    </row>
    <row r="150" spans="1:63" s="12" customFormat="1" ht="25.9" customHeight="1">
      <c r="A150" s="12"/>
      <c r="B150" s="231"/>
      <c r="C150" s="232"/>
      <c r="D150" s="233" t="s">
        <v>81</v>
      </c>
      <c r="E150" s="234" t="s">
        <v>1705</v>
      </c>
      <c r="F150" s="234" t="s">
        <v>1706</v>
      </c>
      <c r="G150" s="232"/>
      <c r="H150" s="232"/>
      <c r="I150" s="235"/>
      <c r="J150" s="218">
        <f>BK150</f>
        <v>0</v>
      </c>
      <c r="K150" s="232"/>
      <c r="L150" s="236"/>
      <c r="M150" s="237"/>
      <c r="N150" s="238"/>
      <c r="O150" s="238"/>
      <c r="P150" s="239">
        <f>P151</f>
        <v>0</v>
      </c>
      <c r="Q150" s="238"/>
      <c r="R150" s="239">
        <f>R151</f>
        <v>0</v>
      </c>
      <c r="S150" s="238"/>
      <c r="T150" s="240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1" t="s">
        <v>89</v>
      </c>
      <c r="AT150" s="242" t="s">
        <v>81</v>
      </c>
      <c r="AU150" s="242" t="s">
        <v>82</v>
      </c>
      <c r="AY150" s="241" t="s">
        <v>169</v>
      </c>
      <c r="BK150" s="243">
        <f>BK151</f>
        <v>0</v>
      </c>
    </row>
    <row r="151" spans="1:65" s="2" customFormat="1" ht="21.75" customHeight="1">
      <c r="A151" s="39"/>
      <c r="B151" s="40"/>
      <c r="C151" s="246" t="s">
        <v>400</v>
      </c>
      <c r="D151" s="246" t="s">
        <v>172</v>
      </c>
      <c r="E151" s="247" t="s">
        <v>1910</v>
      </c>
      <c r="F151" s="248" t="s">
        <v>1911</v>
      </c>
      <c r="G151" s="249" t="s">
        <v>186</v>
      </c>
      <c r="H151" s="250">
        <v>15</v>
      </c>
      <c r="I151" s="251"/>
      <c r="J151" s="252">
        <f>ROUND(I151*H151,2)</f>
        <v>0</v>
      </c>
      <c r="K151" s="248" t="s">
        <v>1</v>
      </c>
      <c r="L151" s="45"/>
      <c r="M151" s="253" t="s">
        <v>1</v>
      </c>
      <c r="N151" s="254" t="s">
        <v>48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177</v>
      </c>
      <c r="AT151" s="257" t="s">
        <v>172</v>
      </c>
      <c r="AU151" s="257" t="s">
        <v>89</v>
      </c>
      <c r="AY151" s="18" t="s">
        <v>169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95</v>
      </c>
      <c r="BK151" s="258">
        <f>ROUND(I151*H151,2)</f>
        <v>0</v>
      </c>
      <c r="BL151" s="18" t="s">
        <v>177</v>
      </c>
      <c r="BM151" s="257" t="s">
        <v>613</v>
      </c>
    </row>
    <row r="152" spans="1:63" s="12" customFormat="1" ht="25.9" customHeight="1">
      <c r="A152" s="12"/>
      <c r="B152" s="231"/>
      <c r="C152" s="232"/>
      <c r="D152" s="233" t="s">
        <v>81</v>
      </c>
      <c r="E152" s="234" t="s">
        <v>1819</v>
      </c>
      <c r="F152" s="234" t="s">
        <v>1906</v>
      </c>
      <c r="G152" s="232"/>
      <c r="H152" s="232"/>
      <c r="I152" s="235"/>
      <c r="J152" s="218">
        <f>BK152</f>
        <v>0</v>
      </c>
      <c r="K152" s="232"/>
      <c r="L152" s="236"/>
      <c r="M152" s="237"/>
      <c r="N152" s="238"/>
      <c r="O152" s="238"/>
      <c r="P152" s="239">
        <f>SUM(P153:P154)</f>
        <v>0</v>
      </c>
      <c r="Q152" s="238"/>
      <c r="R152" s="239">
        <f>SUM(R153:R154)</f>
        <v>0</v>
      </c>
      <c r="S152" s="238"/>
      <c r="T152" s="240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41" t="s">
        <v>89</v>
      </c>
      <c r="AT152" s="242" t="s">
        <v>81</v>
      </c>
      <c r="AU152" s="242" t="s">
        <v>82</v>
      </c>
      <c r="AY152" s="241" t="s">
        <v>169</v>
      </c>
      <c r="BK152" s="243">
        <f>SUM(BK153:BK154)</f>
        <v>0</v>
      </c>
    </row>
    <row r="153" spans="1:65" s="2" customFormat="1" ht="21.75" customHeight="1">
      <c r="A153" s="39"/>
      <c r="B153" s="40"/>
      <c r="C153" s="246" t="s">
        <v>406</v>
      </c>
      <c r="D153" s="246" t="s">
        <v>172</v>
      </c>
      <c r="E153" s="247" t="s">
        <v>1912</v>
      </c>
      <c r="F153" s="248" t="s">
        <v>1913</v>
      </c>
      <c r="G153" s="249" t="s">
        <v>403</v>
      </c>
      <c r="H153" s="250">
        <v>1</v>
      </c>
      <c r="I153" s="251"/>
      <c r="J153" s="252">
        <f>ROUND(I153*H153,2)</f>
        <v>0</v>
      </c>
      <c r="K153" s="248" t="s">
        <v>1</v>
      </c>
      <c r="L153" s="45"/>
      <c r="M153" s="253" t="s">
        <v>1</v>
      </c>
      <c r="N153" s="254" t="s">
        <v>48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177</v>
      </c>
      <c r="AT153" s="257" t="s">
        <v>172</v>
      </c>
      <c r="AU153" s="257" t="s">
        <v>89</v>
      </c>
      <c r="AY153" s="18" t="s">
        <v>169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95</v>
      </c>
      <c r="BK153" s="258">
        <f>ROUND(I153*H153,2)</f>
        <v>0</v>
      </c>
      <c r="BL153" s="18" t="s">
        <v>177</v>
      </c>
      <c r="BM153" s="257" t="s">
        <v>625</v>
      </c>
    </row>
    <row r="154" spans="1:65" s="2" customFormat="1" ht="16.5" customHeight="1">
      <c r="A154" s="39"/>
      <c r="B154" s="40"/>
      <c r="C154" s="246" t="s">
        <v>417</v>
      </c>
      <c r="D154" s="246" t="s">
        <v>172</v>
      </c>
      <c r="E154" s="247" t="s">
        <v>1914</v>
      </c>
      <c r="F154" s="248" t="s">
        <v>1802</v>
      </c>
      <c r="G154" s="249" t="s">
        <v>1803</v>
      </c>
      <c r="H154" s="250">
        <v>1</v>
      </c>
      <c r="I154" s="251"/>
      <c r="J154" s="252">
        <f>ROUND(I154*H154,2)</f>
        <v>0</v>
      </c>
      <c r="K154" s="248" t="s">
        <v>176</v>
      </c>
      <c r="L154" s="45"/>
      <c r="M154" s="253" t="s">
        <v>1</v>
      </c>
      <c r="N154" s="254" t="s">
        <v>48</v>
      </c>
      <c r="O154" s="92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7" t="s">
        <v>177</v>
      </c>
      <c r="AT154" s="257" t="s">
        <v>172</v>
      </c>
      <c r="AU154" s="257" t="s">
        <v>89</v>
      </c>
      <c r="AY154" s="18" t="s">
        <v>169</v>
      </c>
      <c r="BE154" s="258">
        <f>IF(N154="základní",J154,0)</f>
        <v>0</v>
      </c>
      <c r="BF154" s="258">
        <f>IF(N154="snížená",J154,0)</f>
        <v>0</v>
      </c>
      <c r="BG154" s="258">
        <f>IF(N154="zákl. přenesená",J154,0)</f>
        <v>0</v>
      </c>
      <c r="BH154" s="258">
        <f>IF(N154="sníž. přenesená",J154,0)</f>
        <v>0</v>
      </c>
      <c r="BI154" s="258">
        <f>IF(N154="nulová",J154,0)</f>
        <v>0</v>
      </c>
      <c r="BJ154" s="18" t="s">
        <v>95</v>
      </c>
      <c r="BK154" s="258">
        <f>ROUND(I154*H154,2)</f>
        <v>0</v>
      </c>
      <c r="BL154" s="18" t="s">
        <v>177</v>
      </c>
      <c r="BM154" s="257" t="s">
        <v>646</v>
      </c>
    </row>
    <row r="155" spans="1:63" s="2" customFormat="1" ht="49.9" customHeight="1">
      <c r="A155" s="39"/>
      <c r="B155" s="40"/>
      <c r="C155" s="41"/>
      <c r="D155" s="41"/>
      <c r="E155" s="234" t="s">
        <v>210</v>
      </c>
      <c r="F155" s="234" t="s">
        <v>211</v>
      </c>
      <c r="G155" s="41"/>
      <c r="H155" s="41"/>
      <c r="I155" s="155"/>
      <c r="J155" s="218">
        <f>BK155</f>
        <v>0</v>
      </c>
      <c r="K155" s="41"/>
      <c r="L155" s="45"/>
      <c r="M155" s="292"/>
      <c r="N155" s="293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81</v>
      </c>
      <c r="AU155" s="18" t="s">
        <v>82</v>
      </c>
      <c r="AY155" s="18" t="s">
        <v>212</v>
      </c>
      <c r="BK155" s="258">
        <f>SUM(BK156:BK160)</f>
        <v>0</v>
      </c>
    </row>
    <row r="156" spans="1:63" s="2" customFormat="1" ht="16.3" customHeight="1">
      <c r="A156" s="39"/>
      <c r="B156" s="40"/>
      <c r="C156" s="294" t="s">
        <v>1</v>
      </c>
      <c r="D156" s="294" t="s">
        <v>172</v>
      </c>
      <c r="E156" s="295" t="s">
        <v>1</v>
      </c>
      <c r="F156" s="296" t="s">
        <v>1</v>
      </c>
      <c r="G156" s="297" t="s">
        <v>1</v>
      </c>
      <c r="H156" s="298"/>
      <c r="I156" s="299"/>
      <c r="J156" s="300">
        <f>BK156</f>
        <v>0</v>
      </c>
      <c r="K156" s="301"/>
      <c r="L156" s="45"/>
      <c r="M156" s="302" t="s">
        <v>1</v>
      </c>
      <c r="N156" s="303" t="s">
        <v>48</v>
      </c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212</v>
      </c>
      <c r="AU156" s="18" t="s">
        <v>89</v>
      </c>
      <c r="AY156" s="18" t="s">
        <v>212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95</v>
      </c>
      <c r="BK156" s="258">
        <f>I156*H156</f>
        <v>0</v>
      </c>
    </row>
    <row r="157" spans="1:63" s="2" customFormat="1" ht="16.3" customHeight="1">
      <c r="A157" s="39"/>
      <c r="B157" s="40"/>
      <c r="C157" s="294" t="s">
        <v>1</v>
      </c>
      <c r="D157" s="294" t="s">
        <v>172</v>
      </c>
      <c r="E157" s="295" t="s">
        <v>1</v>
      </c>
      <c r="F157" s="296" t="s">
        <v>1</v>
      </c>
      <c r="G157" s="297" t="s">
        <v>1</v>
      </c>
      <c r="H157" s="298"/>
      <c r="I157" s="299"/>
      <c r="J157" s="300">
        <f>BK157</f>
        <v>0</v>
      </c>
      <c r="K157" s="301"/>
      <c r="L157" s="45"/>
      <c r="M157" s="302" t="s">
        <v>1</v>
      </c>
      <c r="N157" s="303" t="s">
        <v>48</v>
      </c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212</v>
      </c>
      <c r="AU157" s="18" t="s">
        <v>89</v>
      </c>
      <c r="AY157" s="18" t="s">
        <v>212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95</v>
      </c>
      <c r="BK157" s="258">
        <f>I157*H157</f>
        <v>0</v>
      </c>
    </row>
    <row r="158" spans="1:63" s="2" customFormat="1" ht="16.3" customHeight="1">
      <c r="A158" s="39"/>
      <c r="B158" s="40"/>
      <c r="C158" s="294" t="s">
        <v>1</v>
      </c>
      <c r="D158" s="294" t="s">
        <v>172</v>
      </c>
      <c r="E158" s="295" t="s">
        <v>1</v>
      </c>
      <c r="F158" s="296" t="s">
        <v>1</v>
      </c>
      <c r="G158" s="297" t="s">
        <v>1</v>
      </c>
      <c r="H158" s="298"/>
      <c r="I158" s="299"/>
      <c r="J158" s="300">
        <f>BK158</f>
        <v>0</v>
      </c>
      <c r="K158" s="301"/>
      <c r="L158" s="45"/>
      <c r="M158" s="302" t="s">
        <v>1</v>
      </c>
      <c r="N158" s="303" t="s">
        <v>48</v>
      </c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212</v>
      </c>
      <c r="AU158" s="18" t="s">
        <v>89</v>
      </c>
      <c r="AY158" s="18" t="s">
        <v>212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95</v>
      </c>
      <c r="BK158" s="258">
        <f>I158*H158</f>
        <v>0</v>
      </c>
    </row>
    <row r="159" spans="1:63" s="2" customFormat="1" ht="16.3" customHeight="1">
      <c r="A159" s="39"/>
      <c r="B159" s="40"/>
      <c r="C159" s="294" t="s">
        <v>1</v>
      </c>
      <c r="D159" s="294" t="s">
        <v>172</v>
      </c>
      <c r="E159" s="295" t="s">
        <v>1</v>
      </c>
      <c r="F159" s="296" t="s">
        <v>1</v>
      </c>
      <c r="G159" s="297" t="s">
        <v>1</v>
      </c>
      <c r="H159" s="298"/>
      <c r="I159" s="299"/>
      <c r="J159" s="300">
        <f>BK159</f>
        <v>0</v>
      </c>
      <c r="K159" s="301"/>
      <c r="L159" s="45"/>
      <c r="M159" s="302" t="s">
        <v>1</v>
      </c>
      <c r="N159" s="303" t="s">
        <v>48</v>
      </c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212</v>
      </c>
      <c r="AU159" s="18" t="s">
        <v>89</v>
      </c>
      <c r="AY159" s="18" t="s">
        <v>212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95</v>
      </c>
      <c r="BK159" s="258">
        <f>I159*H159</f>
        <v>0</v>
      </c>
    </row>
    <row r="160" spans="1:63" s="2" customFormat="1" ht="16.3" customHeight="1">
      <c r="A160" s="39"/>
      <c r="B160" s="40"/>
      <c r="C160" s="294" t="s">
        <v>1</v>
      </c>
      <c r="D160" s="294" t="s">
        <v>172</v>
      </c>
      <c r="E160" s="295" t="s">
        <v>1</v>
      </c>
      <c r="F160" s="296" t="s">
        <v>1</v>
      </c>
      <c r="G160" s="297" t="s">
        <v>1</v>
      </c>
      <c r="H160" s="298"/>
      <c r="I160" s="299"/>
      <c r="J160" s="300">
        <f>BK160</f>
        <v>0</v>
      </c>
      <c r="K160" s="301"/>
      <c r="L160" s="45"/>
      <c r="M160" s="302" t="s">
        <v>1</v>
      </c>
      <c r="N160" s="303" t="s">
        <v>48</v>
      </c>
      <c r="O160" s="304"/>
      <c r="P160" s="304"/>
      <c r="Q160" s="304"/>
      <c r="R160" s="304"/>
      <c r="S160" s="304"/>
      <c r="T160" s="305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212</v>
      </c>
      <c r="AU160" s="18" t="s">
        <v>89</v>
      </c>
      <c r="AY160" s="18" t="s">
        <v>212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95</v>
      </c>
      <c r="BK160" s="258">
        <f>I160*H160</f>
        <v>0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193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24:K16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dataValidations count="2">
    <dataValidation type="list" allowBlank="1" showInputMessage="1" showErrorMessage="1" error="Povoleny jsou hodnoty K, M." sqref="D156:D161">
      <formula1>"K, M"</formula1>
    </dataValidation>
    <dataValidation type="list" allowBlank="1" showInputMessage="1" showErrorMessage="1" error="Povoleny jsou hodnoty základní, snížená, zákl. přenesená, sníž. přenesená, nulová." sqref="N156:N161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</row>
    <row r="4" spans="2:4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2:12" s="1" customFormat="1" ht="12" customHeight="1" hidden="1">
      <c r="B8" s="21"/>
      <c r="D8" s="153" t="s">
        <v>141</v>
      </c>
      <c r="I8" s="147"/>
      <c r="L8" s="21"/>
    </row>
    <row r="9" spans="1:31" s="2" customFormat="1" ht="16.5" customHeight="1" hidden="1">
      <c r="A9" s="39"/>
      <c r="B9" s="45"/>
      <c r="C9" s="39"/>
      <c r="D9" s="39"/>
      <c r="E9" s="154" t="s">
        <v>142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3" t="s">
        <v>143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6" t="s">
        <v>1915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18. 2. 2020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27</v>
      </c>
      <c r="F17" s="39"/>
      <c r="G17" s="39"/>
      <c r="H17" s="39"/>
      <c r="I17" s="157" t="s">
        <v>28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3" t="s">
        <v>29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3" t="s">
        <v>31</v>
      </c>
      <c r="E22" s="39"/>
      <c r="F22" s="39"/>
      <c r="G22" s="39"/>
      <c r="H22" s="39"/>
      <c r="I22" s="157" t="s">
        <v>25</v>
      </c>
      <c r="J22" s="142" t="s">
        <v>32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33</v>
      </c>
      <c r="F23" s="39"/>
      <c r="G23" s="39"/>
      <c r="H23" s="39"/>
      <c r="I23" s="157" t="s">
        <v>28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3" t="s">
        <v>36</v>
      </c>
      <c r="E25" s="39"/>
      <c r="F25" s="39"/>
      <c r="G25" s="39"/>
      <c r="H25" s="39"/>
      <c r="I25" s="157" t="s">
        <v>25</v>
      </c>
      <c r="J25" s="142" t="s">
        <v>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38</v>
      </c>
      <c r="F26" s="39"/>
      <c r="G26" s="39"/>
      <c r="H26" s="39"/>
      <c r="I26" s="157" t="s">
        <v>28</v>
      </c>
      <c r="J26" s="142" t="s">
        <v>39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3" t="s">
        <v>40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95.25" customHeight="1" hidden="1">
      <c r="A29" s="159"/>
      <c r="B29" s="160"/>
      <c r="C29" s="159"/>
      <c r="D29" s="159"/>
      <c r="E29" s="161" t="s">
        <v>41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6" t="s">
        <v>42</v>
      </c>
      <c r="E32" s="39"/>
      <c r="F32" s="39"/>
      <c r="G32" s="39"/>
      <c r="H32" s="39"/>
      <c r="I32" s="155"/>
      <c r="J32" s="167">
        <f>ROUND(J130,2)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8" t="s">
        <v>44</v>
      </c>
      <c r="G34" s="39"/>
      <c r="H34" s="39"/>
      <c r="I34" s="169" t="s">
        <v>43</v>
      </c>
      <c r="J34" s="168" t="s">
        <v>45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70" t="s">
        <v>46</v>
      </c>
      <c r="E35" s="153" t="s">
        <v>47</v>
      </c>
      <c r="F35" s="171">
        <f>ROUND((ROUND((SUM(BE130:BE210)),2)+SUM(BE212:BE216)),2)</f>
        <v>0</v>
      </c>
      <c r="G35" s="39"/>
      <c r="H35" s="39"/>
      <c r="I35" s="172">
        <v>0.21</v>
      </c>
      <c r="J35" s="171">
        <f>ROUND((ROUND(((SUM(BE130:BE210))*I35),2)+(SUM(BE212:BE216)*I35)),2)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48</v>
      </c>
      <c r="F36" s="171">
        <f>ROUND((ROUND((SUM(BF130:BF210)),2)+SUM(BF212:BF216)),2)</f>
        <v>0</v>
      </c>
      <c r="G36" s="39"/>
      <c r="H36" s="39"/>
      <c r="I36" s="172">
        <v>0.15</v>
      </c>
      <c r="J36" s="171">
        <f>ROUND((ROUND(((SUM(BF130:BF210))*I36),2)+(SUM(BF212:BF216)*I36)),2)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49</v>
      </c>
      <c r="F37" s="171">
        <f>ROUND((ROUND((SUM(BG130:BG210)),2)+SUM(BG212:BG216)),2)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50</v>
      </c>
      <c r="F38" s="171">
        <f>ROUND((ROUND((SUM(BH130:BH210)),2)+SUM(BH212:BH216)),2)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51</v>
      </c>
      <c r="F39" s="171">
        <f>ROUND((ROUND((SUM(BI130:BI210)),2)+SUM(BI212:BI216)),2)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7" t="s">
        <v>142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143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01.07 - Vytápění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Suchohrdly u Miroslavi</v>
      </c>
      <c r="G91" s="41"/>
      <c r="H91" s="41"/>
      <c r="I91" s="157" t="s">
        <v>22</v>
      </c>
      <c r="J91" s="80" t="str">
        <f>IF(J14="","",J14)</f>
        <v>18. 2. 2020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Suchohrdly u Miroslavi</v>
      </c>
      <c r="G93" s="41"/>
      <c r="H93" s="41"/>
      <c r="I93" s="157" t="s">
        <v>31</v>
      </c>
      <c r="J93" s="37" t="str">
        <f>E23</f>
        <v>Babka &amp; Šuchma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157" t="s">
        <v>36</v>
      </c>
      <c r="J94" s="37" t="str">
        <f>E26</f>
        <v>STAGA stavební agentura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J130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1916</v>
      </c>
      <c r="E99" s="206"/>
      <c r="F99" s="206"/>
      <c r="G99" s="206"/>
      <c r="H99" s="206"/>
      <c r="I99" s="207"/>
      <c r="J99" s="208">
        <f>J131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1917</v>
      </c>
      <c r="E100" s="206"/>
      <c r="F100" s="206"/>
      <c r="G100" s="206"/>
      <c r="H100" s="206"/>
      <c r="I100" s="207"/>
      <c r="J100" s="208">
        <f>J140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1918</v>
      </c>
      <c r="E101" s="206"/>
      <c r="F101" s="206"/>
      <c r="G101" s="206"/>
      <c r="H101" s="206"/>
      <c r="I101" s="207"/>
      <c r="J101" s="208">
        <f>J148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1919</v>
      </c>
      <c r="E102" s="206"/>
      <c r="F102" s="206"/>
      <c r="G102" s="206"/>
      <c r="H102" s="206"/>
      <c r="I102" s="207"/>
      <c r="J102" s="208">
        <f>J154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1920</v>
      </c>
      <c r="E103" s="206"/>
      <c r="F103" s="206"/>
      <c r="G103" s="206"/>
      <c r="H103" s="206"/>
      <c r="I103" s="207"/>
      <c r="J103" s="208">
        <f>J163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1921</v>
      </c>
      <c r="E104" s="206"/>
      <c r="F104" s="206"/>
      <c r="G104" s="206"/>
      <c r="H104" s="206"/>
      <c r="I104" s="207"/>
      <c r="J104" s="208">
        <f>J177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1922</v>
      </c>
      <c r="E105" s="206"/>
      <c r="F105" s="206"/>
      <c r="G105" s="206"/>
      <c r="H105" s="206"/>
      <c r="I105" s="207"/>
      <c r="J105" s="208">
        <f>J192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1923</v>
      </c>
      <c r="E106" s="206"/>
      <c r="F106" s="206"/>
      <c r="G106" s="206"/>
      <c r="H106" s="206"/>
      <c r="I106" s="207"/>
      <c r="J106" s="208">
        <f>J206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1924</v>
      </c>
      <c r="E107" s="206"/>
      <c r="F107" s="206"/>
      <c r="G107" s="206"/>
      <c r="H107" s="206"/>
      <c r="I107" s="207"/>
      <c r="J107" s="208">
        <f>J209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1.8" customHeight="1">
      <c r="A108" s="9"/>
      <c r="B108" s="203"/>
      <c r="C108" s="204"/>
      <c r="D108" s="216" t="s">
        <v>153</v>
      </c>
      <c r="E108" s="204"/>
      <c r="F108" s="204"/>
      <c r="G108" s="204"/>
      <c r="H108" s="204"/>
      <c r="I108" s="217"/>
      <c r="J108" s="218">
        <f>J211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15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193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196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154</v>
      </c>
      <c r="D115" s="41"/>
      <c r="E115" s="41"/>
      <c r="F115" s="41"/>
      <c r="G115" s="41"/>
      <c r="H115" s="41"/>
      <c r="I115" s="15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97" t="str">
        <f>E7</f>
        <v>Sociální byty - Suchohrdly u Miroslavi</v>
      </c>
      <c r="F118" s="33"/>
      <c r="G118" s="33"/>
      <c r="H118" s="33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2:12" s="1" customFormat="1" ht="12" customHeight="1">
      <c r="B119" s="22"/>
      <c r="C119" s="33" t="s">
        <v>141</v>
      </c>
      <c r="D119" s="23"/>
      <c r="E119" s="23"/>
      <c r="F119" s="23"/>
      <c r="G119" s="23"/>
      <c r="H119" s="23"/>
      <c r="I119" s="147"/>
      <c r="J119" s="23"/>
      <c r="K119" s="23"/>
      <c r="L119" s="21"/>
    </row>
    <row r="120" spans="1:31" s="2" customFormat="1" ht="16.5" customHeight="1">
      <c r="A120" s="39"/>
      <c r="B120" s="40"/>
      <c r="C120" s="41"/>
      <c r="D120" s="41"/>
      <c r="E120" s="197" t="s">
        <v>142</v>
      </c>
      <c r="F120" s="41"/>
      <c r="G120" s="41"/>
      <c r="H120" s="41"/>
      <c r="I120" s="15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143</v>
      </c>
      <c r="D121" s="41"/>
      <c r="E121" s="41"/>
      <c r="F121" s="41"/>
      <c r="G121" s="41"/>
      <c r="H121" s="41"/>
      <c r="I121" s="155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E11</f>
        <v>01.07 - Vytápění</v>
      </c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55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F14</f>
        <v>Suchohrdly u Miroslavi</v>
      </c>
      <c r="G124" s="41"/>
      <c r="H124" s="41"/>
      <c r="I124" s="157" t="s">
        <v>22</v>
      </c>
      <c r="J124" s="80" t="str">
        <f>IF(J14="","",J14)</f>
        <v>18. 2. 2020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155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5.65" customHeight="1">
      <c r="A126" s="39"/>
      <c r="B126" s="40"/>
      <c r="C126" s="33" t="s">
        <v>24</v>
      </c>
      <c r="D126" s="41"/>
      <c r="E126" s="41"/>
      <c r="F126" s="28" t="str">
        <f>E17</f>
        <v>Obec Suchohrdly u Miroslavi</v>
      </c>
      <c r="G126" s="41"/>
      <c r="H126" s="41"/>
      <c r="I126" s="157" t="s">
        <v>31</v>
      </c>
      <c r="J126" s="37" t="str">
        <f>E23</f>
        <v>Babka &amp; Šuchma s.r.o.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5.65" customHeight="1">
      <c r="A127" s="39"/>
      <c r="B127" s="40"/>
      <c r="C127" s="33" t="s">
        <v>29</v>
      </c>
      <c r="D127" s="41"/>
      <c r="E127" s="41"/>
      <c r="F127" s="28" t="str">
        <f>IF(E20="","",E20)</f>
        <v>Vyplň údaj</v>
      </c>
      <c r="G127" s="41"/>
      <c r="H127" s="41"/>
      <c r="I127" s="157" t="s">
        <v>36</v>
      </c>
      <c r="J127" s="37" t="str">
        <f>E26</f>
        <v>STAGA stavební agentura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155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219"/>
      <c r="B129" s="220"/>
      <c r="C129" s="221" t="s">
        <v>155</v>
      </c>
      <c r="D129" s="222" t="s">
        <v>67</v>
      </c>
      <c r="E129" s="222" t="s">
        <v>63</v>
      </c>
      <c r="F129" s="222" t="s">
        <v>64</v>
      </c>
      <c r="G129" s="222" t="s">
        <v>156</v>
      </c>
      <c r="H129" s="222" t="s">
        <v>157</v>
      </c>
      <c r="I129" s="223" t="s">
        <v>158</v>
      </c>
      <c r="J129" s="222" t="s">
        <v>147</v>
      </c>
      <c r="K129" s="224" t="s">
        <v>159</v>
      </c>
      <c r="L129" s="225"/>
      <c r="M129" s="101" t="s">
        <v>1</v>
      </c>
      <c r="N129" s="102" t="s">
        <v>46</v>
      </c>
      <c r="O129" s="102" t="s">
        <v>160</v>
      </c>
      <c r="P129" s="102" t="s">
        <v>161</v>
      </c>
      <c r="Q129" s="102" t="s">
        <v>162</v>
      </c>
      <c r="R129" s="102" t="s">
        <v>163</v>
      </c>
      <c r="S129" s="102" t="s">
        <v>164</v>
      </c>
      <c r="T129" s="103" t="s">
        <v>165</v>
      </c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</row>
    <row r="130" spans="1:63" s="2" customFormat="1" ht="22.8" customHeight="1">
      <c r="A130" s="39"/>
      <c r="B130" s="40"/>
      <c r="C130" s="108" t="s">
        <v>166</v>
      </c>
      <c r="D130" s="41"/>
      <c r="E130" s="41"/>
      <c r="F130" s="41"/>
      <c r="G130" s="41"/>
      <c r="H130" s="41"/>
      <c r="I130" s="155"/>
      <c r="J130" s="226">
        <f>BK130</f>
        <v>0</v>
      </c>
      <c r="K130" s="41"/>
      <c r="L130" s="45"/>
      <c r="M130" s="104"/>
      <c r="N130" s="227"/>
      <c r="O130" s="105"/>
      <c r="P130" s="228">
        <f>P131+P140+P148+P154+P163+P177+P192+P206+P209+P211</f>
        <v>0</v>
      </c>
      <c r="Q130" s="105"/>
      <c r="R130" s="228">
        <f>R131+R140+R148+R154+R163+R177+R192+R206+R209+R211</f>
        <v>0</v>
      </c>
      <c r="S130" s="105"/>
      <c r="T130" s="229">
        <f>T131+T140+T148+T154+T163+T177+T192+T206+T209+T211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81</v>
      </c>
      <c r="AU130" s="18" t="s">
        <v>149</v>
      </c>
      <c r="BK130" s="230">
        <f>BK131+BK140+BK148+BK154+BK163+BK177+BK192+BK206+BK209+BK211</f>
        <v>0</v>
      </c>
    </row>
    <row r="131" spans="1:63" s="12" customFormat="1" ht="25.9" customHeight="1">
      <c r="A131" s="12"/>
      <c r="B131" s="231"/>
      <c r="C131" s="232"/>
      <c r="D131" s="233" t="s">
        <v>81</v>
      </c>
      <c r="E131" s="234" t="s">
        <v>1705</v>
      </c>
      <c r="F131" s="234" t="s">
        <v>1925</v>
      </c>
      <c r="G131" s="232"/>
      <c r="H131" s="232"/>
      <c r="I131" s="235"/>
      <c r="J131" s="218">
        <f>BK131</f>
        <v>0</v>
      </c>
      <c r="K131" s="232"/>
      <c r="L131" s="236"/>
      <c r="M131" s="237"/>
      <c r="N131" s="238"/>
      <c r="O131" s="238"/>
      <c r="P131" s="239">
        <f>SUM(P132:P139)</f>
        <v>0</v>
      </c>
      <c r="Q131" s="238"/>
      <c r="R131" s="239">
        <f>SUM(R132:R139)</f>
        <v>0</v>
      </c>
      <c r="S131" s="238"/>
      <c r="T131" s="240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1" t="s">
        <v>89</v>
      </c>
      <c r="AT131" s="242" t="s">
        <v>81</v>
      </c>
      <c r="AU131" s="242" t="s">
        <v>82</v>
      </c>
      <c r="AY131" s="241" t="s">
        <v>169</v>
      </c>
      <c r="BK131" s="243">
        <f>SUM(BK132:BK139)</f>
        <v>0</v>
      </c>
    </row>
    <row r="132" spans="1:65" s="2" customFormat="1" ht="16.5" customHeight="1">
      <c r="A132" s="39"/>
      <c r="B132" s="40"/>
      <c r="C132" s="246" t="s">
        <v>89</v>
      </c>
      <c r="D132" s="246" t="s">
        <v>172</v>
      </c>
      <c r="E132" s="247" t="s">
        <v>1926</v>
      </c>
      <c r="F132" s="248" t="s">
        <v>1927</v>
      </c>
      <c r="G132" s="249" t="s">
        <v>1909</v>
      </c>
      <c r="H132" s="250">
        <v>42</v>
      </c>
      <c r="I132" s="251"/>
      <c r="J132" s="252">
        <f>ROUND(I132*H132,2)</f>
        <v>0</v>
      </c>
      <c r="K132" s="248" t="s">
        <v>1</v>
      </c>
      <c r="L132" s="45"/>
      <c r="M132" s="253" t="s">
        <v>1</v>
      </c>
      <c r="N132" s="254" t="s">
        <v>48</v>
      </c>
      <c r="O132" s="92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7" t="s">
        <v>177</v>
      </c>
      <c r="AT132" s="257" t="s">
        <v>172</v>
      </c>
      <c r="AU132" s="257" t="s">
        <v>89</v>
      </c>
      <c r="AY132" s="18" t="s">
        <v>169</v>
      </c>
      <c r="BE132" s="258">
        <f>IF(N132="základní",J132,0)</f>
        <v>0</v>
      </c>
      <c r="BF132" s="258">
        <f>IF(N132="snížená",J132,0)</f>
        <v>0</v>
      </c>
      <c r="BG132" s="258">
        <f>IF(N132="zákl. přenesená",J132,0)</f>
        <v>0</v>
      </c>
      <c r="BH132" s="258">
        <f>IF(N132="sníž. přenesená",J132,0)</f>
        <v>0</v>
      </c>
      <c r="BI132" s="258">
        <f>IF(N132="nulová",J132,0)</f>
        <v>0</v>
      </c>
      <c r="BJ132" s="18" t="s">
        <v>95</v>
      </c>
      <c r="BK132" s="258">
        <f>ROUND(I132*H132,2)</f>
        <v>0</v>
      </c>
      <c r="BL132" s="18" t="s">
        <v>177</v>
      </c>
      <c r="BM132" s="257" t="s">
        <v>95</v>
      </c>
    </row>
    <row r="133" spans="1:51" s="14" customFormat="1" ht="12">
      <c r="A133" s="14"/>
      <c r="B133" s="270"/>
      <c r="C133" s="271"/>
      <c r="D133" s="261" t="s">
        <v>179</v>
      </c>
      <c r="E133" s="272" t="s">
        <v>1</v>
      </c>
      <c r="F133" s="273" t="s">
        <v>1928</v>
      </c>
      <c r="G133" s="271"/>
      <c r="H133" s="274">
        <v>42</v>
      </c>
      <c r="I133" s="275"/>
      <c r="J133" s="271"/>
      <c r="K133" s="271"/>
      <c r="L133" s="276"/>
      <c r="M133" s="277"/>
      <c r="N133" s="278"/>
      <c r="O133" s="278"/>
      <c r="P133" s="278"/>
      <c r="Q133" s="278"/>
      <c r="R133" s="278"/>
      <c r="S133" s="278"/>
      <c r="T133" s="27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80" t="s">
        <v>179</v>
      </c>
      <c r="AU133" s="280" t="s">
        <v>89</v>
      </c>
      <c r="AV133" s="14" t="s">
        <v>95</v>
      </c>
      <c r="AW133" s="14" t="s">
        <v>35</v>
      </c>
      <c r="AX133" s="14" t="s">
        <v>82</v>
      </c>
      <c r="AY133" s="280" t="s">
        <v>169</v>
      </c>
    </row>
    <row r="134" spans="1:51" s="15" customFormat="1" ht="12">
      <c r="A134" s="15"/>
      <c r="B134" s="281"/>
      <c r="C134" s="282"/>
      <c r="D134" s="261" t="s">
        <v>179</v>
      </c>
      <c r="E134" s="283" t="s">
        <v>1</v>
      </c>
      <c r="F134" s="284" t="s">
        <v>183</v>
      </c>
      <c r="G134" s="282"/>
      <c r="H134" s="285">
        <v>42</v>
      </c>
      <c r="I134" s="286"/>
      <c r="J134" s="282"/>
      <c r="K134" s="282"/>
      <c r="L134" s="287"/>
      <c r="M134" s="288"/>
      <c r="N134" s="289"/>
      <c r="O134" s="289"/>
      <c r="P134" s="289"/>
      <c r="Q134" s="289"/>
      <c r="R134" s="289"/>
      <c r="S134" s="289"/>
      <c r="T134" s="290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1" t="s">
        <v>179</v>
      </c>
      <c r="AU134" s="291" t="s">
        <v>89</v>
      </c>
      <c r="AV134" s="15" t="s">
        <v>177</v>
      </c>
      <c r="AW134" s="15" t="s">
        <v>35</v>
      </c>
      <c r="AX134" s="15" t="s">
        <v>89</v>
      </c>
      <c r="AY134" s="291" t="s">
        <v>169</v>
      </c>
    </row>
    <row r="135" spans="1:65" s="2" customFormat="1" ht="21.75" customHeight="1">
      <c r="A135" s="39"/>
      <c r="B135" s="40"/>
      <c r="C135" s="246" t="s">
        <v>95</v>
      </c>
      <c r="D135" s="246" t="s">
        <v>172</v>
      </c>
      <c r="E135" s="247" t="s">
        <v>1929</v>
      </c>
      <c r="F135" s="248" t="s">
        <v>1930</v>
      </c>
      <c r="G135" s="249" t="s">
        <v>1909</v>
      </c>
      <c r="H135" s="250">
        <v>56</v>
      </c>
      <c r="I135" s="251"/>
      <c r="J135" s="252">
        <f>ROUND(I135*H135,2)</f>
        <v>0</v>
      </c>
      <c r="K135" s="248" t="s">
        <v>1</v>
      </c>
      <c r="L135" s="45"/>
      <c r="M135" s="253" t="s">
        <v>1</v>
      </c>
      <c r="N135" s="254" t="s">
        <v>48</v>
      </c>
      <c r="O135" s="92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7" t="s">
        <v>177</v>
      </c>
      <c r="AT135" s="257" t="s">
        <v>172</v>
      </c>
      <c r="AU135" s="257" t="s">
        <v>89</v>
      </c>
      <c r="AY135" s="18" t="s">
        <v>169</v>
      </c>
      <c r="BE135" s="258">
        <f>IF(N135="základní",J135,0)</f>
        <v>0</v>
      </c>
      <c r="BF135" s="258">
        <f>IF(N135="snížená",J135,0)</f>
        <v>0</v>
      </c>
      <c r="BG135" s="258">
        <f>IF(N135="zákl. přenesená",J135,0)</f>
        <v>0</v>
      </c>
      <c r="BH135" s="258">
        <f>IF(N135="sníž. přenesená",J135,0)</f>
        <v>0</v>
      </c>
      <c r="BI135" s="258">
        <f>IF(N135="nulová",J135,0)</f>
        <v>0</v>
      </c>
      <c r="BJ135" s="18" t="s">
        <v>95</v>
      </c>
      <c r="BK135" s="258">
        <f>ROUND(I135*H135,2)</f>
        <v>0</v>
      </c>
      <c r="BL135" s="18" t="s">
        <v>177</v>
      </c>
      <c r="BM135" s="257" t="s">
        <v>177</v>
      </c>
    </row>
    <row r="136" spans="1:51" s="14" customFormat="1" ht="12">
      <c r="A136" s="14"/>
      <c r="B136" s="270"/>
      <c r="C136" s="271"/>
      <c r="D136" s="261" t="s">
        <v>179</v>
      </c>
      <c r="E136" s="272" t="s">
        <v>1</v>
      </c>
      <c r="F136" s="273" t="s">
        <v>1931</v>
      </c>
      <c r="G136" s="271"/>
      <c r="H136" s="274">
        <v>56</v>
      </c>
      <c r="I136" s="275"/>
      <c r="J136" s="271"/>
      <c r="K136" s="271"/>
      <c r="L136" s="276"/>
      <c r="M136" s="277"/>
      <c r="N136" s="278"/>
      <c r="O136" s="278"/>
      <c r="P136" s="278"/>
      <c r="Q136" s="278"/>
      <c r="R136" s="278"/>
      <c r="S136" s="278"/>
      <c r="T136" s="27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80" t="s">
        <v>179</v>
      </c>
      <c r="AU136" s="280" t="s">
        <v>89</v>
      </c>
      <c r="AV136" s="14" t="s">
        <v>95</v>
      </c>
      <c r="AW136" s="14" t="s">
        <v>35</v>
      </c>
      <c r="AX136" s="14" t="s">
        <v>82</v>
      </c>
      <c r="AY136" s="280" t="s">
        <v>169</v>
      </c>
    </row>
    <row r="137" spans="1:51" s="15" customFormat="1" ht="12">
      <c r="A137" s="15"/>
      <c r="B137" s="281"/>
      <c r="C137" s="282"/>
      <c r="D137" s="261" t="s">
        <v>179</v>
      </c>
      <c r="E137" s="283" t="s">
        <v>1</v>
      </c>
      <c r="F137" s="284" t="s">
        <v>183</v>
      </c>
      <c r="G137" s="282"/>
      <c r="H137" s="285">
        <v>56</v>
      </c>
      <c r="I137" s="286"/>
      <c r="J137" s="282"/>
      <c r="K137" s="282"/>
      <c r="L137" s="287"/>
      <c r="M137" s="288"/>
      <c r="N137" s="289"/>
      <c r="O137" s="289"/>
      <c r="P137" s="289"/>
      <c r="Q137" s="289"/>
      <c r="R137" s="289"/>
      <c r="S137" s="289"/>
      <c r="T137" s="29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1" t="s">
        <v>179</v>
      </c>
      <c r="AU137" s="291" t="s">
        <v>89</v>
      </c>
      <c r="AV137" s="15" t="s">
        <v>177</v>
      </c>
      <c r="AW137" s="15" t="s">
        <v>35</v>
      </c>
      <c r="AX137" s="15" t="s">
        <v>89</v>
      </c>
      <c r="AY137" s="291" t="s">
        <v>169</v>
      </c>
    </row>
    <row r="138" spans="1:65" s="2" customFormat="1" ht="16.5" customHeight="1">
      <c r="A138" s="39"/>
      <c r="B138" s="40"/>
      <c r="C138" s="246" t="s">
        <v>188</v>
      </c>
      <c r="D138" s="246" t="s">
        <v>172</v>
      </c>
      <c r="E138" s="247" t="s">
        <v>1932</v>
      </c>
      <c r="F138" s="248" t="s">
        <v>1802</v>
      </c>
      <c r="G138" s="249" t="s">
        <v>1803</v>
      </c>
      <c r="H138" s="250">
        <v>7</v>
      </c>
      <c r="I138" s="251"/>
      <c r="J138" s="252">
        <f>ROUND(I138*H138,2)</f>
        <v>0</v>
      </c>
      <c r="K138" s="248" t="s">
        <v>176</v>
      </c>
      <c r="L138" s="45"/>
      <c r="M138" s="253" t="s">
        <v>1</v>
      </c>
      <c r="N138" s="254" t="s">
        <v>48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177</v>
      </c>
      <c r="AT138" s="257" t="s">
        <v>172</v>
      </c>
      <c r="AU138" s="257" t="s">
        <v>89</v>
      </c>
      <c r="AY138" s="18" t="s">
        <v>169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95</v>
      </c>
      <c r="BK138" s="258">
        <f>ROUND(I138*H138,2)</f>
        <v>0</v>
      </c>
      <c r="BL138" s="18" t="s">
        <v>177</v>
      </c>
      <c r="BM138" s="257" t="s">
        <v>206</v>
      </c>
    </row>
    <row r="139" spans="1:65" s="2" customFormat="1" ht="16.5" customHeight="1">
      <c r="A139" s="39"/>
      <c r="B139" s="40"/>
      <c r="C139" s="246" t="s">
        <v>177</v>
      </c>
      <c r="D139" s="246" t="s">
        <v>172</v>
      </c>
      <c r="E139" s="247" t="s">
        <v>1933</v>
      </c>
      <c r="F139" s="248" t="s">
        <v>1934</v>
      </c>
      <c r="G139" s="249" t="s">
        <v>1935</v>
      </c>
      <c r="H139" s="250">
        <v>7</v>
      </c>
      <c r="I139" s="251"/>
      <c r="J139" s="252">
        <f>ROUND(I139*H139,2)</f>
        <v>0</v>
      </c>
      <c r="K139" s="248" t="s">
        <v>1</v>
      </c>
      <c r="L139" s="45"/>
      <c r="M139" s="253" t="s">
        <v>1</v>
      </c>
      <c r="N139" s="254" t="s">
        <v>48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177</v>
      </c>
      <c r="AT139" s="257" t="s">
        <v>172</v>
      </c>
      <c r="AU139" s="257" t="s">
        <v>89</v>
      </c>
      <c r="AY139" s="18" t="s">
        <v>169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95</v>
      </c>
      <c r="BK139" s="258">
        <f>ROUND(I139*H139,2)</f>
        <v>0</v>
      </c>
      <c r="BL139" s="18" t="s">
        <v>177</v>
      </c>
      <c r="BM139" s="257" t="s">
        <v>306</v>
      </c>
    </row>
    <row r="140" spans="1:63" s="12" customFormat="1" ht="25.9" customHeight="1">
      <c r="A140" s="12"/>
      <c r="B140" s="231"/>
      <c r="C140" s="232"/>
      <c r="D140" s="233" t="s">
        <v>81</v>
      </c>
      <c r="E140" s="234" t="s">
        <v>1819</v>
      </c>
      <c r="F140" s="234" t="s">
        <v>909</v>
      </c>
      <c r="G140" s="232"/>
      <c r="H140" s="232"/>
      <c r="I140" s="235"/>
      <c r="J140" s="218">
        <f>BK140</f>
        <v>0</v>
      </c>
      <c r="K140" s="232"/>
      <c r="L140" s="236"/>
      <c r="M140" s="237"/>
      <c r="N140" s="238"/>
      <c r="O140" s="238"/>
      <c r="P140" s="239">
        <f>SUM(P141:P147)</f>
        <v>0</v>
      </c>
      <c r="Q140" s="238"/>
      <c r="R140" s="239">
        <f>SUM(R141:R147)</f>
        <v>0</v>
      </c>
      <c r="S140" s="238"/>
      <c r="T140" s="240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1" t="s">
        <v>89</v>
      </c>
      <c r="AT140" s="242" t="s">
        <v>81</v>
      </c>
      <c r="AU140" s="242" t="s">
        <v>82</v>
      </c>
      <c r="AY140" s="241" t="s">
        <v>169</v>
      </c>
      <c r="BK140" s="243">
        <f>SUM(BK141:BK147)</f>
        <v>0</v>
      </c>
    </row>
    <row r="141" spans="1:65" s="2" customFormat="1" ht="21.75" customHeight="1">
      <c r="A141" s="39"/>
      <c r="B141" s="40"/>
      <c r="C141" s="246" t="s">
        <v>201</v>
      </c>
      <c r="D141" s="246" t="s">
        <v>172</v>
      </c>
      <c r="E141" s="247" t="s">
        <v>1936</v>
      </c>
      <c r="F141" s="248" t="s">
        <v>1937</v>
      </c>
      <c r="G141" s="249" t="s">
        <v>175</v>
      </c>
      <c r="H141" s="250">
        <v>420</v>
      </c>
      <c r="I141" s="251"/>
      <c r="J141" s="252">
        <f>ROUND(I141*H141,2)</f>
        <v>0</v>
      </c>
      <c r="K141" s="248" t="s">
        <v>1</v>
      </c>
      <c r="L141" s="45"/>
      <c r="M141" s="253" t="s">
        <v>1</v>
      </c>
      <c r="N141" s="254" t="s">
        <v>48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177</v>
      </c>
      <c r="AT141" s="257" t="s">
        <v>172</v>
      </c>
      <c r="AU141" s="257" t="s">
        <v>89</v>
      </c>
      <c r="AY141" s="18" t="s">
        <v>169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95</v>
      </c>
      <c r="BK141" s="258">
        <f>ROUND(I141*H141,2)</f>
        <v>0</v>
      </c>
      <c r="BL141" s="18" t="s">
        <v>177</v>
      </c>
      <c r="BM141" s="257" t="s">
        <v>316</v>
      </c>
    </row>
    <row r="142" spans="1:65" s="2" customFormat="1" ht="44.25" customHeight="1">
      <c r="A142" s="39"/>
      <c r="B142" s="40"/>
      <c r="C142" s="246" t="s">
        <v>206</v>
      </c>
      <c r="D142" s="246" t="s">
        <v>172</v>
      </c>
      <c r="E142" s="247" t="s">
        <v>1938</v>
      </c>
      <c r="F142" s="248" t="s">
        <v>1939</v>
      </c>
      <c r="G142" s="249" t="s">
        <v>175</v>
      </c>
      <c r="H142" s="250">
        <v>275</v>
      </c>
      <c r="I142" s="251"/>
      <c r="J142" s="252">
        <f>ROUND(I142*H142,2)</f>
        <v>0</v>
      </c>
      <c r="K142" s="248" t="s">
        <v>1</v>
      </c>
      <c r="L142" s="45"/>
      <c r="M142" s="253" t="s">
        <v>1</v>
      </c>
      <c r="N142" s="254" t="s">
        <v>48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177</v>
      </c>
      <c r="AT142" s="257" t="s">
        <v>172</v>
      </c>
      <c r="AU142" s="257" t="s">
        <v>89</v>
      </c>
      <c r="AY142" s="18" t="s">
        <v>169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95</v>
      </c>
      <c r="BK142" s="258">
        <f>ROUND(I142*H142,2)</f>
        <v>0</v>
      </c>
      <c r="BL142" s="18" t="s">
        <v>177</v>
      </c>
      <c r="BM142" s="257" t="s">
        <v>334</v>
      </c>
    </row>
    <row r="143" spans="1:65" s="2" customFormat="1" ht="44.25" customHeight="1">
      <c r="A143" s="39"/>
      <c r="B143" s="40"/>
      <c r="C143" s="246" t="s">
        <v>300</v>
      </c>
      <c r="D143" s="246" t="s">
        <v>172</v>
      </c>
      <c r="E143" s="247" t="s">
        <v>1940</v>
      </c>
      <c r="F143" s="248" t="s">
        <v>1941</v>
      </c>
      <c r="G143" s="249" t="s">
        <v>175</v>
      </c>
      <c r="H143" s="250">
        <v>125</v>
      </c>
      <c r="I143" s="251"/>
      <c r="J143" s="252">
        <f>ROUND(I143*H143,2)</f>
        <v>0</v>
      </c>
      <c r="K143" s="248" t="s">
        <v>1</v>
      </c>
      <c r="L143" s="45"/>
      <c r="M143" s="253" t="s">
        <v>1</v>
      </c>
      <c r="N143" s="254" t="s">
        <v>48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177</v>
      </c>
      <c r="AT143" s="257" t="s">
        <v>172</v>
      </c>
      <c r="AU143" s="257" t="s">
        <v>89</v>
      </c>
      <c r="AY143" s="18" t="s">
        <v>169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95</v>
      </c>
      <c r="BK143" s="258">
        <f>ROUND(I143*H143,2)</f>
        <v>0</v>
      </c>
      <c r="BL143" s="18" t="s">
        <v>177</v>
      </c>
      <c r="BM143" s="257" t="s">
        <v>348</v>
      </c>
    </row>
    <row r="144" spans="1:65" s="2" customFormat="1" ht="44.25" customHeight="1">
      <c r="A144" s="39"/>
      <c r="B144" s="40"/>
      <c r="C144" s="246" t="s">
        <v>306</v>
      </c>
      <c r="D144" s="246" t="s">
        <v>172</v>
      </c>
      <c r="E144" s="247" t="s">
        <v>1942</v>
      </c>
      <c r="F144" s="248" t="s">
        <v>1943</v>
      </c>
      <c r="G144" s="249" t="s">
        <v>175</v>
      </c>
      <c r="H144" s="250">
        <v>20</v>
      </c>
      <c r="I144" s="251"/>
      <c r="J144" s="252">
        <f>ROUND(I144*H144,2)</f>
        <v>0</v>
      </c>
      <c r="K144" s="248" t="s">
        <v>1</v>
      </c>
      <c r="L144" s="45"/>
      <c r="M144" s="253" t="s">
        <v>1</v>
      </c>
      <c r="N144" s="254" t="s">
        <v>48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177</v>
      </c>
      <c r="AT144" s="257" t="s">
        <v>172</v>
      </c>
      <c r="AU144" s="257" t="s">
        <v>89</v>
      </c>
      <c r="AY144" s="18" t="s">
        <v>169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95</v>
      </c>
      <c r="BK144" s="258">
        <f>ROUND(I144*H144,2)</f>
        <v>0</v>
      </c>
      <c r="BL144" s="18" t="s">
        <v>177</v>
      </c>
      <c r="BM144" s="257" t="s">
        <v>359</v>
      </c>
    </row>
    <row r="145" spans="1:65" s="2" customFormat="1" ht="21.75" customHeight="1">
      <c r="A145" s="39"/>
      <c r="B145" s="40"/>
      <c r="C145" s="246" t="s">
        <v>170</v>
      </c>
      <c r="D145" s="246" t="s">
        <v>172</v>
      </c>
      <c r="E145" s="247" t="s">
        <v>1944</v>
      </c>
      <c r="F145" s="248" t="s">
        <v>1945</v>
      </c>
      <c r="G145" s="249" t="s">
        <v>186</v>
      </c>
      <c r="H145" s="250">
        <v>1500</v>
      </c>
      <c r="I145" s="251"/>
      <c r="J145" s="252">
        <f>ROUND(I145*H145,2)</f>
        <v>0</v>
      </c>
      <c r="K145" s="248" t="s">
        <v>1</v>
      </c>
      <c r="L145" s="45"/>
      <c r="M145" s="253" t="s">
        <v>1</v>
      </c>
      <c r="N145" s="254" t="s">
        <v>48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177</v>
      </c>
      <c r="AT145" s="257" t="s">
        <v>172</v>
      </c>
      <c r="AU145" s="257" t="s">
        <v>89</v>
      </c>
      <c r="AY145" s="18" t="s">
        <v>169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95</v>
      </c>
      <c r="BK145" s="258">
        <f>ROUND(I145*H145,2)</f>
        <v>0</v>
      </c>
      <c r="BL145" s="18" t="s">
        <v>177</v>
      </c>
      <c r="BM145" s="257" t="s">
        <v>371</v>
      </c>
    </row>
    <row r="146" spans="1:65" s="2" customFormat="1" ht="21.75" customHeight="1">
      <c r="A146" s="39"/>
      <c r="B146" s="40"/>
      <c r="C146" s="246" t="s">
        <v>316</v>
      </c>
      <c r="D146" s="246" t="s">
        <v>172</v>
      </c>
      <c r="E146" s="247" t="s">
        <v>1946</v>
      </c>
      <c r="F146" s="248" t="s">
        <v>1947</v>
      </c>
      <c r="G146" s="249" t="s">
        <v>186</v>
      </c>
      <c r="H146" s="250">
        <v>7</v>
      </c>
      <c r="I146" s="251"/>
      <c r="J146" s="252">
        <f>ROUND(I146*H146,2)</f>
        <v>0</v>
      </c>
      <c r="K146" s="248" t="s">
        <v>1</v>
      </c>
      <c r="L146" s="45"/>
      <c r="M146" s="253" t="s">
        <v>1</v>
      </c>
      <c r="N146" s="254" t="s">
        <v>48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177</v>
      </c>
      <c r="AT146" s="257" t="s">
        <v>172</v>
      </c>
      <c r="AU146" s="257" t="s">
        <v>89</v>
      </c>
      <c r="AY146" s="18" t="s">
        <v>169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95</v>
      </c>
      <c r="BK146" s="258">
        <f>ROUND(I146*H146,2)</f>
        <v>0</v>
      </c>
      <c r="BL146" s="18" t="s">
        <v>177</v>
      </c>
      <c r="BM146" s="257" t="s">
        <v>385</v>
      </c>
    </row>
    <row r="147" spans="1:65" s="2" customFormat="1" ht="21.75" customHeight="1">
      <c r="A147" s="39"/>
      <c r="B147" s="40"/>
      <c r="C147" s="246" t="s">
        <v>325</v>
      </c>
      <c r="D147" s="246" t="s">
        <v>172</v>
      </c>
      <c r="E147" s="247" t="s">
        <v>1948</v>
      </c>
      <c r="F147" s="248" t="s">
        <v>1949</v>
      </c>
      <c r="G147" s="249" t="s">
        <v>199</v>
      </c>
      <c r="H147" s="250">
        <v>0.01</v>
      </c>
      <c r="I147" s="251"/>
      <c r="J147" s="252">
        <f>ROUND(I147*H147,2)</f>
        <v>0</v>
      </c>
      <c r="K147" s="248" t="s">
        <v>1</v>
      </c>
      <c r="L147" s="45"/>
      <c r="M147" s="253" t="s">
        <v>1</v>
      </c>
      <c r="N147" s="254" t="s">
        <v>48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177</v>
      </c>
      <c r="AT147" s="257" t="s">
        <v>172</v>
      </c>
      <c r="AU147" s="257" t="s">
        <v>89</v>
      </c>
      <c r="AY147" s="18" t="s">
        <v>169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95</v>
      </c>
      <c r="BK147" s="258">
        <f>ROUND(I147*H147,2)</f>
        <v>0</v>
      </c>
      <c r="BL147" s="18" t="s">
        <v>177</v>
      </c>
      <c r="BM147" s="257" t="s">
        <v>394</v>
      </c>
    </row>
    <row r="148" spans="1:63" s="12" customFormat="1" ht="25.9" customHeight="1">
      <c r="A148" s="12"/>
      <c r="B148" s="231"/>
      <c r="C148" s="232"/>
      <c r="D148" s="233" t="s">
        <v>81</v>
      </c>
      <c r="E148" s="234" t="s">
        <v>1825</v>
      </c>
      <c r="F148" s="234" t="s">
        <v>1950</v>
      </c>
      <c r="G148" s="232"/>
      <c r="H148" s="232"/>
      <c r="I148" s="235"/>
      <c r="J148" s="218">
        <f>BK148</f>
        <v>0</v>
      </c>
      <c r="K148" s="232"/>
      <c r="L148" s="236"/>
      <c r="M148" s="237"/>
      <c r="N148" s="238"/>
      <c r="O148" s="238"/>
      <c r="P148" s="239">
        <f>SUM(P149:P153)</f>
        <v>0</v>
      </c>
      <c r="Q148" s="238"/>
      <c r="R148" s="239">
        <f>SUM(R149:R153)</f>
        <v>0</v>
      </c>
      <c r="S148" s="238"/>
      <c r="T148" s="240">
        <f>SUM(T149:T153)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41" t="s">
        <v>89</v>
      </c>
      <c r="AT148" s="242" t="s">
        <v>81</v>
      </c>
      <c r="AU148" s="242" t="s">
        <v>82</v>
      </c>
      <c r="AY148" s="241" t="s">
        <v>169</v>
      </c>
      <c r="BK148" s="243">
        <f>SUM(BK149:BK153)</f>
        <v>0</v>
      </c>
    </row>
    <row r="149" spans="1:65" s="2" customFormat="1" ht="21.75" customHeight="1">
      <c r="A149" s="39"/>
      <c r="B149" s="40"/>
      <c r="C149" s="246" t="s">
        <v>334</v>
      </c>
      <c r="D149" s="246" t="s">
        <v>172</v>
      </c>
      <c r="E149" s="247" t="s">
        <v>1951</v>
      </c>
      <c r="F149" s="248" t="s">
        <v>1952</v>
      </c>
      <c r="G149" s="249" t="s">
        <v>1953</v>
      </c>
      <c r="H149" s="250">
        <v>7</v>
      </c>
      <c r="I149" s="251"/>
      <c r="J149" s="252">
        <f>ROUND(I149*H149,2)</f>
        <v>0</v>
      </c>
      <c r="K149" s="248" t="s">
        <v>1</v>
      </c>
      <c r="L149" s="45"/>
      <c r="M149" s="253" t="s">
        <v>1</v>
      </c>
      <c r="N149" s="254" t="s">
        <v>48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177</v>
      </c>
      <c r="AT149" s="257" t="s">
        <v>172</v>
      </c>
      <c r="AU149" s="257" t="s">
        <v>89</v>
      </c>
      <c r="AY149" s="18" t="s">
        <v>169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95</v>
      </c>
      <c r="BK149" s="258">
        <f>ROUND(I149*H149,2)</f>
        <v>0</v>
      </c>
      <c r="BL149" s="18" t="s">
        <v>177</v>
      </c>
      <c r="BM149" s="257" t="s">
        <v>406</v>
      </c>
    </row>
    <row r="150" spans="1:65" s="2" customFormat="1" ht="55.5" customHeight="1">
      <c r="A150" s="39"/>
      <c r="B150" s="40"/>
      <c r="C150" s="246" t="s">
        <v>344</v>
      </c>
      <c r="D150" s="246" t="s">
        <v>172</v>
      </c>
      <c r="E150" s="247" t="s">
        <v>1954</v>
      </c>
      <c r="F150" s="248" t="s">
        <v>1955</v>
      </c>
      <c r="G150" s="249" t="s">
        <v>186</v>
      </c>
      <c r="H150" s="250">
        <v>2</v>
      </c>
      <c r="I150" s="251"/>
      <c r="J150" s="252">
        <f>ROUND(I150*H150,2)</f>
        <v>0</v>
      </c>
      <c r="K150" s="248" t="s">
        <v>1</v>
      </c>
      <c r="L150" s="45"/>
      <c r="M150" s="253" t="s">
        <v>1</v>
      </c>
      <c r="N150" s="254" t="s">
        <v>48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177</v>
      </c>
      <c r="AT150" s="257" t="s">
        <v>172</v>
      </c>
      <c r="AU150" s="257" t="s">
        <v>89</v>
      </c>
      <c r="AY150" s="18" t="s">
        <v>169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95</v>
      </c>
      <c r="BK150" s="258">
        <f>ROUND(I150*H150,2)</f>
        <v>0</v>
      </c>
      <c r="BL150" s="18" t="s">
        <v>177</v>
      </c>
      <c r="BM150" s="257" t="s">
        <v>425</v>
      </c>
    </row>
    <row r="151" spans="1:65" s="2" customFormat="1" ht="33" customHeight="1">
      <c r="A151" s="39"/>
      <c r="B151" s="40"/>
      <c r="C151" s="246" t="s">
        <v>348</v>
      </c>
      <c r="D151" s="246" t="s">
        <v>172</v>
      </c>
      <c r="E151" s="247" t="s">
        <v>1956</v>
      </c>
      <c r="F151" s="248" t="s">
        <v>1957</v>
      </c>
      <c r="G151" s="249" t="s">
        <v>186</v>
      </c>
      <c r="H151" s="250">
        <v>5</v>
      </c>
      <c r="I151" s="251"/>
      <c r="J151" s="252">
        <f>ROUND(I151*H151,2)</f>
        <v>0</v>
      </c>
      <c r="K151" s="248" t="s">
        <v>1</v>
      </c>
      <c r="L151" s="45"/>
      <c r="M151" s="253" t="s">
        <v>1</v>
      </c>
      <c r="N151" s="254" t="s">
        <v>48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177</v>
      </c>
      <c r="AT151" s="257" t="s">
        <v>172</v>
      </c>
      <c r="AU151" s="257" t="s">
        <v>89</v>
      </c>
      <c r="AY151" s="18" t="s">
        <v>169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95</v>
      </c>
      <c r="BK151" s="258">
        <f>ROUND(I151*H151,2)</f>
        <v>0</v>
      </c>
      <c r="BL151" s="18" t="s">
        <v>177</v>
      </c>
      <c r="BM151" s="257" t="s">
        <v>436</v>
      </c>
    </row>
    <row r="152" spans="1:65" s="2" customFormat="1" ht="21.75" customHeight="1">
      <c r="A152" s="39"/>
      <c r="B152" s="40"/>
      <c r="C152" s="246" t="s">
        <v>8</v>
      </c>
      <c r="D152" s="246" t="s">
        <v>172</v>
      </c>
      <c r="E152" s="247" t="s">
        <v>1958</v>
      </c>
      <c r="F152" s="248" t="s">
        <v>1959</v>
      </c>
      <c r="G152" s="249" t="s">
        <v>186</v>
      </c>
      <c r="H152" s="250">
        <v>7</v>
      </c>
      <c r="I152" s="251"/>
      <c r="J152" s="252">
        <f>ROUND(I152*H152,2)</f>
        <v>0</v>
      </c>
      <c r="K152" s="248" t="s">
        <v>1</v>
      </c>
      <c r="L152" s="45"/>
      <c r="M152" s="253" t="s">
        <v>1</v>
      </c>
      <c r="N152" s="254" t="s">
        <v>48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177</v>
      </c>
      <c r="AT152" s="257" t="s">
        <v>172</v>
      </c>
      <c r="AU152" s="257" t="s">
        <v>89</v>
      </c>
      <c r="AY152" s="18" t="s">
        <v>169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95</v>
      </c>
      <c r="BK152" s="258">
        <f>ROUND(I152*H152,2)</f>
        <v>0</v>
      </c>
      <c r="BL152" s="18" t="s">
        <v>177</v>
      </c>
      <c r="BM152" s="257" t="s">
        <v>453</v>
      </c>
    </row>
    <row r="153" spans="1:65" s="2" customFormat="1" ht="21.75" customHeight="1">
      <c r="A153" s="39"/>
      <c r="B153" s="40"/>
      <c r="C153" s="246" t="s">
        <v>359</v>
      </c>
      <c r="D153" s="246" t="s">
        <v>172</v>
      </c>
      <c r="E153" s="247" t="s">
        <v>1960</v>
      </c>
      <c r="F153" s="248" t="s">
        <v>1961</v>
      </c>
      <c r="G153" s="249" t="s">
        <v>199</v>
      </c>
      <c r="H153" s="250">
        <v>0.236</v>
      </c>
      <c r="I153" s="251"/>
      <c r="J153" s="252">
        <f>ROUND(I153*H153,2)</f>
        <v>0</v>
      </c>
      <c r="K153" s="248" t="s">
        <v>1</v>
      </c>
      <c r="L153" s="45"/>
      <c r="M153" s="253" t="s">
        <v>1</v>
      </c>
      <c r="N153" s="254" t="s">
        <v>48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177</v>
      </c>
      <c r="AT153" s="257" t="s">
        <v>172</v>
      </c>
      <c r="AU153" s="257" t="s">
        <v>89</v>
      </c>
      <c r="AY153" s="18" t="s">
        <v>169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95</v>
      </c>
      <c r="BK153" s="258">
        <f>ROUND(I153*H153,2)</f>
        <v>0</v>
      </c>
      <c r="BL153" s="18" t="s">
        <v>177</v>
      </c>
      <c r="BM153" s="257" t="s">
        <v>467</v>
      </c>
    </row>
    <row r="154" spans="1:63" s="12" customFormat="1" ht="25.9" customHeight="1">
      <c r="A154" s="12"/>
      <c r="B154" s="231"/>
      <c r="C154" s="232"/>
      <c r="D154" s="233" t="s">
        <v>81</v>
      </c>
      <c r="E154" s="234" t="s">
        <v>1962</v>
      </c>
      <c r="F154" s="234" t="s">
        <v>1963</v>
      </c>
      <c r="G154" s="232"/>
      <c r="H154" s="232"/>
      <c r="I154" s="235"/>
      <c r="J154" s="218">
        <f>BK154</f>
        <v>0</v>
      </c>
      <c r="K154" s="232"/>
      <c r="L154" s="236"/>
      <c r="M154" s="237"/>
      <c r="N154" s="238"/>
      <c r="O154" s="238"/>
      <c r="P154" s="239">
        <f>SUM(P155:P162)</f>
        <v>0</v>
      </c>
      <c r="Q154" s="238"/>
      <c r="R154" s="239">
        <f>SUM(R155:R162)</f>
        <v>0</v>
      </c>
      <c r="S154" s="238"/>
      <c r="T154" s="240">
        <f>SUM(T155:T162)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41" t="s">
        <v>89</v>
      </c>
      <c r="AT154" s="242" t="s">
        <v>81</v>
      </c>
      <c r="AU154" s="242" t="s">
        <v>82</v>
      </c>
      <c r="AY154" s="241" t="s">
        <v>169</v>
      </c>
      <c r="BK154" s="243">
        <f>SUM(BK155:BK162)</f>
        <v>0</v>
      </c>
    </row>
    <row r="155" spans="1:65" s="2" customFormat="1" ht="33" customHeight="1">
      <c r="A155" s="39"/>
      <c r="B155" s="40"/>
      <c r="C155" s="246" t="s">
        <v>365</v>
      </c>
      <c r="D155" s="246" t="s">
        <v>172</v>
      </c>
      <c r="E155" s="247" t="s">
        <v>1964</v>
      </c>
      <c r="F155" s="248" t="s">
        <v>1965</v>
      </c>
      <c r="G155" s="249" t="s">
        <v>1889</v>
      </c>
      <c r="H155" s="250">
        <v>7</v>
      </c>
      <c r="I155" s="251"/>
      <c r="J155" s="252">
        <f>ROUND(I155*H155,2)</f>
        <v>0</v>
      </c>
      <c r="K155" s="248" t="s">
        <v>1</v>
      </c>
      <c r="L155" s="45"/>
      <c r="M155" s="253" t="s">
        <v>1</v>
      </c>
      <c r="N155" s="254" t="s">
        <v>48</v>
      </c>
      <c r="O155" s="92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7" t="s">
        <v>177</v>
      </c>
      <c r="AT155" s="257" t="s">
        <v>172</v>
      </c>
      <c r="AU155" s="257" t="s">
        <v>89</v>
      </c>
      <c r="AY155" s="18" t="s">
        <v>169</v>
      </c>
      <c r="BE155" s="258">
        <f>IF(N155="základní",J155,0)</f>
        <v>0</v>
      </c>
      <c r="BF155" s="258">
        <f>IF(N155="snížená",J155,0)</f>
        <v>0</v>
      </c>
      <c r="BG155" s="258">
        <f>IF(N155="zákl. přenesená",J155,0)</f>
        <v>0</v>
      </c>
      <c r="BH155" s="258">
        <f>IF(N155="sníž. přenesená",J155,0)</f>
        <v>0</v>
      </c>
      <c r="BI155" s="258">
        <f>IF(N155="nulová",J155,0)</f>
        <v>0</v>
      </c>
      <c r="BJ155" s="18" t="s">
        <v>95</v>
      </c>
      <c r="BK155" s="258">
        <f>ROUND(I155*H155,2)</f>
        <v>0</v>
      </c>
      <c r="BL155" s="18" t="s">
        <v>177</v>
      </c>
      <c r="BM155" s="257" t="s">
        <v>478</v>
      </c>
    </row>
    <row r="156" spans="1:65" s="2" customFormat="1" ht="21.75" customHeight="1">
      <c r="A156" s="39"/>
      <c r="B156" s="40"/>
      <c r="C156" s="246" t="s">
        <v>371</v>
      </c>
      <c r="D156" s="246" t="s">
        <v>172</v>
      </c>
      <c r="E156" s="247" t="s">
        <v>1966</v>
      </c>
      <c r="F156" s="248" t="s">
        <v>1967</v>
      </c>
      <c r="G156" s="249" t="s">
        <v>186</v>
      </c>
      <c r="H156" s="250">
        <v>24</v>
      </c>
      <c r="I156" s="251"/>
      <c r="J156" s="252">
        <f>ROUND(I156*H156,2)</f>
        <v>0</v>
      </c>
      <c r="K156" s="248" t="s">
        <v>1</v>
      </c>
      <c r="L156" s="45"/>
      <c r="M156" s="253" t="s">
        <v>1</v>
      </c>
      <c r="N156" s="254" t="s">
        <v>48</v>
      </c>
      <c r="O156" s="92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7" t="s">
        <v>177</v>
      </c>
      <c r="AT156" s="257" t="s">
        <v>172</v>
      </c>
      <c r="AU156" s="257" t="s">
        <v>89</v>
      </c>
      <c r="AY156" s="18" t="s">
        <v>169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95</v>
      </c>
      <c r="BK156" s="258">
        <f>ROUND(I156*H156,2)</f>
        <v>0</v>
      </c>
      <c r="BL156" s="18" t="s">
        <v>177</v>
      </c>
      <c r="BM156" s="257" t="s">
        <v>496</v>
      </c>
    </row>
    <row r="157" spans="1:65" s="2" customFormat="1" ht="21.75" customHeight="1">
      <c r="A157" s="39"/>
      <c r="B157" s="40"/>
      <c r="C157" s="246" t="s">
        <v>379</v>
      </c>
      <c r="D157" s="246" t="s">
        <v>172</v>
      </c>
      <c r="E157" s="247" t="s">
        <v>1968</v>
      </c>
      <c r="F157" s="248" t="s">
        <v>1969</v>
      </c>
      <c r="G157" s="249" t="s">
        <v>186</v>
      </c>
      <c r="H157" s="250">
        <v>8</v>
      </c>
      <c r="I157" s="251"/>
      <c r="J157" s="252">
        <f>ROUND(I157*H157,2)</f>
        <v>0</v>
      </c>
      <c r="K157" s="248" t="s">
        <v>1</v>
      </c>
      <c r="L157" s="45"/>
      <c r="M157" s="253" t="s">
        <v>1</v>
      </c>
      <c r="N157" s="254" t="s">
        <v>48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177</v>
      </c>
      <c r="AT157" s="257" t="s">
        <v>172</v>
      </c>
      <c r="AU157" s="257" t="s">
        <v>89</v>
      </c>
      <c r="AY157" s="18" t="s">
        <v>169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95</v>
      </c>
      <c r="BK157" s="258">
        <f>ROUND(I157*H157,2)</f>
        <v>0</v>
      </c>
      <c r="BL157" s="18" t="s">
        <v>177</v>
      </c>
      <c r="BM157" s="257" t="s">
        <v>508</v>
      </c>
    </row>
    <row r="158" spans="1:65" s="2" customFormat="1" ht="21.75" customHeight="1">
      <c r="A158" s="39"/>
      <c r="B158" s="40"/>
      <c r="C158" s="246" t="s">
        <v>385</v>
      </c>
      <c r="D158" s="246" t="s">
        <v>172</v>
      </c>
      <c r="E158" s="247" t="s">
        <v>1970</v>
      </c>
      <c r="F158" s="248" t="s">
        <v>1971</v>
      </c>
      <c r="G158" s="249" t="s">
        <v>186</v>
      </c>
      <c r="H158" s="250">
        <v>7</v>
      </c>
      <c r="I158" s="251"/>
      <c r="J158" s="252">
        <f>ROUND(I158*H158,2)</f>
        <v>0</v>
      </c>
      <c r="K158" s="248" t="s">
        <v>1</v>
      </c>
      <c r="L158" s="45"/>
      <c r="M158" s="253" t="s">
        <v>1</v>
      </c>
      <c r="N158" s="254" t="s">
        <v>48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177</v>
      </c>
      <c r="AT158" s="257" t="s">
        <v>172</v>
      </c>
      <c r="AU158" s="257" t="s">
        <v>89</v>
      </c>
      <c r="AY158" s="18" t="s">
        <v>169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95</v>
      </c>
      <c r="BK158" s="258">
        <f>ROUND(I158*H158,2)</f>
        <v>0</v>
      </c>
      <c r="BL158" s="18" t="s">
        <v>177</v>
      </c>
      <c r="BM158" s="257" t="s">
        <v>519</v>
      </c>
    </row>
    <row r="159" spans="1:65" s="2" customFormat="1" ht="33" customHeight="1">
      <c r="A159" s="39"/>
      <c r="B159" s="40"/>
      <c r="C159" s="246" t="s">
        <v>7</v>
      </c>
      <c r="D159" s="246" t="s">
        <v>172</v>
      </c>
      <c r="E159" s="247" t="s">
        <v>1972</v>
      </c>
      <c r="F159" s="248" t="s">
        <v>1973</v>
      </c>
      <c r="G159" s="249" t="s">
        <v>186</v>
      </c>
      <c r="H159" s="250">
        <v>7</v>
      </c>
      <c r="I159" s="251"/>
      <c r="J159" s="252">
        <f>ROUND(I159*H159,2)</f>
        <v>0</v>
      </c>
      <c r="K159" s="248" t="s">
        <v>1</v>
      </c>
      <c r="L159" s="45"/>
      <c r="M159" s="253" t="s">
        <v>1</v>
      </c>
      <c r="N159" s="254" t="s">
        <v>48</v>
      </c>
      <c r="O159" s="92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177</v>
      </c>
      <c r="AT159" s="257" t="s">
        <v>172</v>
      </c>
      <c r="AU159" s="257" t="s">
        <v>89</v>
      </c>
      <c r="AY159" s="18" t="s">
        <v>169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95</v>
      </c>
      <c r="BK159" s="258">
        <f>ROUND(I159*H159,2)</f>
        <v>0</v>
      </c>
      <c r="BL159" s="18" t="s">
        <v>177</v>
      </c>
      <c r="BM159" s="257" t="s">
        <v>581</v>
      </c>
    </row>
    <row r="160" spans="1:65" s="2" customFormat="1" ht="16.5" customHeight="1">
      <c r="A160" s="39"/>
      <c r="B160" s="40"/>
      <c r="C160" s="246" t="s">
        <v>394</v>
      </c>
      <c r="D160" s="246" t="s">
        <v>172</v>
      </c>
      <c r="E160" s="247" t="s">
        <v>1974</v>
      </c>
      <c r="F160" s="248" t="s">
        <v>1975</v>
      </c>
      <c r="G160" s="249" t="s">
        <v>186</v>
      </c>
      <c r="H160" s="250">
        <v>7</v>
      </c>
      <c r="I160" s="251"/>
      <c r="J160" s="252">
        <f>ROUND(I160*H160,2)</f>
        <v>0</v>
      </c>
      <c r="K160" s="248" t="s">
        <v>1</v>
      </c>
      <c r="L160" s="45"/>
      <c r="M160" s="253" t="s">
        <v>1</v>
      </c>
      <c r="N160" s="254" t="s">
        <v>48</v>
      </c>
      <c r="O160" s="92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177</v>
      </c>
      <c r="AT160" s="257" t="s">
        <v>172</v>
      </c>
      <c r="AU160" s="257" t="s">
        <v>89</v>
      </c>
      <c r="AY160" s="18" t="s">
        <v>169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95</v>
      </c>
      <c r="BK160" s="258">
        <f>ROUND(I160*H160,2)</f>
        <v>0</v>
      </c>
      <c r="BL160" s="18" t="s">
        <v>177</v>
      </c>
      <c r="BM160" s="257" t="s">
        <v>601</v>
      </c>
    </row>
    <row r="161" spans="1:65" s="2" customFormat="1" ht="16.5" customHeight="1">
      <c r="A161" s="39"/>
      <c r="B161" s="40"/>
      <c r="C161" s="246" t="s">
        <v>400</v>
      </c>
      <c r="D161" s="246" t="s">
        <v>172</v>
      </c>
      <c r="E161" s="247" t="s">
        <v>1976</v>
      </c>
      <c r="F161" s="248" t="s">
        <v>1977</v>
      </c>
      <c r="G161" s="249" t="s">
        <v>1935</v>
      </c>
      <c r="H161" s="250">
        <v>7</v>
      </c>
      <c r="I161" s="251"/>
      <c r="J161" s="252">
        <f>ROUND(I161*H161,2)</f>
        <v>0</v>
      </c>
      <c r="K161" s="248" t="s">
        <v>1</v>
      </c>
      <c r="L161" s="45"/>
      <c r="M161" s="253" t="s">
        <v>1</v>
      </c>
      <c r="N161" s="254" t="s">
        <v>48</v>
      </c>
      <c r="O161" s="92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7" t="s">
        <v>177</v>
      </c>
      <c r="AT161" s="257" t="s">
        <v>172</v>
      </c>
      <c r="AU161" s="257" t="s">
        <v>89</v>
      </c>
      <c r="AY161" s="18" t="s">
        <v>169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8" t="s">
        <v>95</v>
      </c>
      <c r="BK161" s="258">
        <f>ROUND(I161*H161,2)</f>
        <v>0</v>
      </c>
      <c r="BL161" s="18" t="s">
        <v>177</v>
      </c>
      <c r="BM161" s="257" t="s">
        <v>613</v>
      </c>
    </row>
    <row r="162" spans="1:65" s="2" customFormat="1" ht="21.75" customHeight="1">
      <c r="A162" s="39"/>
      <c r="B162" s="40"/>
      <c r="C162" s="246" t="s">
        <v>406</v>
      </c>
      <c r="D162" s="246" t="s">
        <v>172</v>
      </c>
      <c r="E162" s="247" t="s">
        <v>1978</v>
      </c>
      <c r="F162" s="248" t="s">
        <v>1979</v>
      </c>
      <c r="G162" s="249" t="s">
        <v>1980</v>
      </c>
      <c r="H162" s="328"/>
      <c r="I162" s="251"/>
      <c r="J162" s="252">
        <f>ROUND(I162*H162,2)</f>
        <v>0</v>
      </c>
      <c r="K162" s="248" t="s">
        <v>1</v>
      </c>
      <c r="L162" s="45"/>
      <c r="M162" s="253" t="s">
        <v>1</v>
      </c>
      <c r="N162" s="254" t="s">
        <v>48</v>
      </c>
      <c r="O162" s="92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7" t="s">
        <v>177</v>
      </c>
      <c r="AT162" s="257" t="s">
        <v>172</v>
      </c>
      <c r="AU162" s="257" t="s">
        <v>89</v>
      </c>
      <c r="AY162" s="18" t="s">
        <v>169</v>
      </c>
      <c r="BE162" s="258">
        <f>IF(N162="základní",J162,0)</f>
        <v>0</v>
      </c>
      <c r="BF162" s="258">
        <f>IF(N162="snížená",J162,0)</f>
        <v>0</v>
      </c>
      <c r="BG162" s="258">
        <f>IF(N162="zákl. přenesená",J162,0)</f>
        <v>0</v>
      </c>
      <c r="BH162" s="258">
        <f>IF(N162="sníž. přenesená",J162,0)</f>
        <v>0</v>
      </c>
      <c r="BI162" s="258">
        <f>IF(N162="nulová",J162,0)</f>
        <v>0</v>
      </c>
      <c r="BJ162" s="18" t="s">
        <v>95</v>
      </c>
      <c r="BK162" s="258">
        <f>ROUND(I162*H162,2)</f>
        <v>0</v>
      </c>
      <c r="BL162" s="18" t="s">
        <v>177</v>
      </c>
      <c r="BM162" s="257" t="s">
        <v>625</v>
      </c>
    </row>
    <row r="163" spans="1:63" s="12" customFormat="1" ht="25.9" customHeight="1">
      <c r="A163" s="12"/>
      <c r="B163" s="231"/>
      <c r="C163" s="232"/>
      <c r="D163" s="233" t="s">
        <v>81</v>
      </c>
      <c r="E163" s="234" t="s">
        <v>1981</v>
      </c>
      <c r="F163" s="234" t="s">
        <v>1982</v>
      </c>
      <c r="G163" s="232"/>
      <c r="H163" s="232"/>
      <c r="I163" s="235"/>
      <c r="J163" s="218">
        <f>BK163</f>
        <v>0</v>
      </c>
      <c r="K163" s="232"/>
      <c r="L163" s="236"/>
      <c r="M163" s="237"/>
      <c r="N163" s="238"/>
      <c r="O163" s="238"/>
      <c r="P163" s="239">
        <f>SUM(P164:P176)</f>
        <v>0</v>
      </c>
      <c r="Q163" s="238"/>
      <c r="R163" s="239">
        <f>SUM(R164:R176)</f>
        <v>0</v>
      </c>
      <c r="S163" s="238"/>
      <c r="T163" s="240">
        <f>SUM(T164:T176)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1" t="s">
        <v>89</v>
      </c>
      <c r="AT163" s="242" t="s">
        <v>81</v>
      </c>
      <c r="AU163" s="242" t="s">
        <v>82</v>
      </c>
      <c r="AY163" s="241" t="s">
        <v>169</v>
      </c>
      <c r="BK163" s="243">
        <f>SUM(BK164:BK176)</f>
        <v>0</v>
      </c>
    </row>
    <row r="164" spans="1:65" s="2" customFormat="1" ht="21.75" customHeight="1">
      <c r="A164" s="39"/>
      <c r="B164" s="40"/>
      <c r="C164" s="246" t="s">
        <v>417</v>
      </c>
      <c r="D164" s="246" t="s">
        <v>172</v>
      </c>
      <c r="E164" s="247" t="s">
        <v>1983</v>
      </c>
      <c r="F164" s="248" t="s">
        <v>1984</v>
      </c>
      <c r="G164" s="249" t="s">
        <v>175</v>
      </c>
      <c r="H164" s="250">
        <v>275</v>
      </c>
      <c r="I164" s="251"/>
      <c r="J164" s="252">
        <f>ROUND(I164*H164,2)</f>
        <v>0</v>
      </c>
      <c r="K164" s="248" t="s">
        <v>1</v>
      </c>
      <c r="L164" s="45"/>
      <c r="M164" s="253" t="s">
        <v>1</v>
      </c>
      <c r="N164" s="254" t="s">
        <v>48</v>
      </c>
      <c r="O164" s="92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7" t="s">
        <v>177</v>
      </c>
      <c r="AT164" s="257" t="s">
        <v>172</v>
      </c>
      <c r="AU164" s="257" t="s">
        <v>89</v>
      </c>
      <c r="AY164" s="18" t="s">
        <v>169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8" t="s">
        <v>95</v>
      </c>
      <c r="BK164" s="258">
        <f>ROUND(I164*H164,2)</f>
        <v>0</v>
      </c>
      <c r="BL164" s="18" t="s">
        <v>177</v>
      </c>
      <c r="BM164" s="257" t="s">
        <v>646</v>
      </c>
    </row>
    <row r="165" spans="1:65" s="2" customFormat="1" ht="21.75" customHeight="1">
      <c r="A165" s="39"/>
      <c r="B165" s="40"/>
      <c r="C165" s="246" t="s">
        <v>425</v>
      </c>
      <c r="D165" s="246" t="s">
        <v>172</v>
      </c>
      <c r="E165" s="247" t="s">
        <v>1985</v>
      </c>
      <c r="F165" s="248" t="s">
        <v>1986</v>
      </c>
      <c r="G165" s="249" t="s">
        <v>175</v>
      </c>
      <c r="H165" s="250">
        <v>125</v>
      </c>
      <c r="I165" s="251"/>
      <c r="J165" s="252">
        <f>ROUND(I165*H165,2)</f>
        <v>0</v>
      </c>
      <c r="K165" s="248" t="s">
        <v>1</v>
      </c>
      <c r="L165" s="45"/>
      <c r="M165" s="253" t="s">
        <v>1</v>
      </c>
      <c r="N165" s="254" t="s">
        <v>48</v>
      </c>
      <c r="O165" s="92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177</v>
      </c>
      <c r="AT165" s="257" t="s">
        <v>172</v>
      </c>
      <c r="AU165" s="257" t="s">
        <v>89</v>
      </c>
      <c r="AY165" s="18" t="s">
        <v>169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95</v>
      </c>
      <c r="BK165" s="258">
        <f>ROUND(I165*H165,2)</f>
        <v>0</v>
      </c>
      <c r="BL165" s="18" t="s">
        <v>177</v>
      </c>
      <c r="BM165" s="257" t="s">
        <v>658</v>
      </c>
    </row>
    <row r="166" spans="1:65" s="2" customFormat="1" ht="21.75" customHeight="1">
      <c r="A166" s="39"/>
      <c r="B166" s="40"/>
      <c r="C166" s="246" t="s">
        <v>430</v>
      </c>
      <c r="D166" s="246" t="s">
        <v>172</v>
      </c>
      <c r="E166" s="247" t="s">
        <v>1987</v>
      </c>
      <c r="F166" s="248" t="s">
        <v>1988</v>
      </c>
      <c r="G166" s="249" t="s">
        <v>175</v>
      </c>
      <c r="H166" s="250">
        <v>20</v>
      </c>
      <c r="I166" s="251"/>
      <c r="J166" s="252">
        <f>ROUND(I166*H166,2)</f>
        <v>0</v>
      </c>
      <c r="K166" s="248" t="s">
        <v>1</v>
      </c>
      <c r="L166" s="45"/>
      <c r="M166" s="253" t="s">
        <v>1</v>
      </c>
      <c r="N166" s="254" t="s">
        <v>48</v>
      </c>
      <c r="O166" s="92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7" t="s">
        <v>177</v>
      </c>
      <c r="AT166" s="257" t="s">
        <v>172</v>
      </c>
      <c r="AU166" s="257" t="s">
        <v>89</v>
      </c>
      <c r="AY166" s="18" t="s">
        <v>169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8" t="s">
        <v>95</v>
      </c>
      <c r="BK166" s="258">
        <f>ROUND(I166*H166,2)</f>
        <v>0</v>
      </c>
      <c r="BL166" s="18" t="s">
        <v>177</v>
      </c>
      <c r="BM166" s="257" t="s">
        <v>668</v>
      </c>
    </row>
    <row r="167" spans="1:65" s="2" customFormat="1" ht="21.75" customHeight="1">
      <c r="A167" s="39"/>
      <c r="B167" s="40"/>
      <c r="C167" s="246" t="s">
        <v>436</v>
      </c>
      <c r="D167" s="246" t="s">
        <v>172</v>
      </c>
      <c r="E167" s="247" t="s">
        <v>1989</v>
      </c>
      <c r="F167" s="248" t="s">
        <v>1990</v>
      </c>
      <c r="G167" s="249" t="s">
        <v>186</v>
      </c>
      <c r="H167" s="250">
        <v>78</v>
      </c>
      <c r="I167" s="251"/>
      <c r="J167" s="252">
        <f>ROUND(I167*H167,2)</f>
        <v>0</v>
      </c>
      <c r="K167" s="248" t="s">
        <v>1</v>
      </c>
      <c r="L167" s="45"/>
      <c r="M167" s="253" t="s">
        <v>1</v>
      </c>
      <c r="N167" s="254" t="s">
        <v>48</v>
      </c>
      <c r="O167" s="92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177</v>
      </c>
      <c r="AT167" s="257" t="s">
        <v>172</v>
      </c>
      <c r="AU167" s="257" t="s">
        <v>89</v>
      </c>
      <c r="AY167" s="18" t="s">
        <v>169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95</v>
      </c>
      <c r="BK167" s="258">
        <f>ROUND(I167*H167,2)</f>
        <v>0</v>
      </c>
      <c r="BL167" s="18" t="s">
        <v>177</v>
      </c>
      <c r="BM167" s="257" t="s">
        <v>679</v>
      </c>
    </row>
    <row r="168" spans="1:51" s="14" customFormat="1" ht="12">
      <c r="A168" s="14"/>
      <c r="B168" s="270"/>
      <c r="C168" s="271"/>
      <c r="D168" s="261" t="s">
        <v>179</v>
      </c>
      <c r="E168" s="272" t="s">
        <v>1</v>
      </c>
      <c r="F168" s="273" t="s">
        <v>1991</v>
      </c>
      <c r="G168" s="271"/>
      <c r="H168" s="274">
        <v>78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179</v>
      </c>
      <c r="AU168" s="280" t="s">
        <v>89</v>
      </c>
      <c r="AV168" s="14" t="s">
        <v>95</v>
      </c>
      <c r="AW168" s="14" t="s">
        <v>35</v>
      </c>
      <c r="AX168" s="14" t="s">
        <v>82</v>
      </c>
      <c r="AY168" s="280" t="s">
        <v>169</v>
      </c>
    </row>
    <row r="169" spans="1:51" s="15" customFormat="1" ht="12">
      <c r="A169" s="15"/>
      <c r="B169" s="281"/>
      <c r="C169" s="282"/>
      <c r="D169" s="261" t="s">
        <v>179</v>
      </c>
      <c r="E169" s="283" t="s">
        <v>1</v>
      </c>
      <c r="F169" s="284" t="s">
        <v>183</v>
      </c>
      <c r="G169" s="282"/>
      <c r="H169" s="285">
        <v>78</v>
      </c>
      <c r="I169" s="286"/>
      <c r="J169" s="282"/>
      <c r="K169" s="282"/>
      <c r="L169" s="287"/>
      <c r="M169" s="288"/>
      <c r="N169" s="289"/>
      <c r="O169" s="289"/>
      <c r="P169" s="289"/>
      <c r="Q169" s="289"/>
      <c r="R169" s="289"/>
      <c r="S169" s="289"/>
      <c r="T169" s="29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1" t="s">
        <v>179</v>
      </c>
      <c r="AU169" s="291" t="s">
        <v>89</v>
      </c>
      <c r="AV169" s="15" t="s">
        <v>177</v>
      </c>
      <c r="AW169" s="15" t="s">
        <v>35</v>
      </c>
      <c r="AX169" s="15" t="s">
        <v>89</v>
      </c>
      <c r="AY169" s="291" t="s">
        <v>169</v>
      </c>
    </row>
    <row r="170" spans="1:65" s="2" customFormat="1" ht="21.75" customHeight="1">
      <c r="A170" s="39"/>
      <c r="B170" s="40"/>
      <c r="C170" s="246" t="s">
        <v>445</v>
      </c>
      <c r="D170" s="246" t="s">
        <v>172</v>
      </c>
      <c r="E170" s="247" t="s">
        <v>1992</v>
      </c>
      <c r="F170" s="248" t="s">
        <v>1993</v>
      </c>
      <c r="G170" s="249" t="s">
        <v>186</v>
      </c>
      <c r="H170" s="250">
        <v>10</v>
      </c>
      <c r="I170" s="251"/>
      <c r="J170" s="252">
        <f>ROUND(I170*H170,2)</f>
        <v>0</v>
      </c>
      <c r="K170" s="248" t="s">
        <v>1</v>
      </c>
      <c r="L170" s="45"/>
      <c r="M170" s="253" t="s">
        <v>1</v>
      </c>
      <c r="N170" s="254" t="s">
        <v>48</v>
      </c>
      <c r="O170" s="92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7" t="s">
        <v>177</v>
      </c>
      <c r="AT170" s="257" t="s">
        <v>172</v>
      </c>
      <c r="AU170" s="257" t="s">
        <v>89</v>
      </c>
      <c r="AY170" s="18" t="s">
        <v>169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95</v>
      </c>
      <c r="BK170" s="258">
        <f>ROUND(I170*H170,2)</f>
        <v>0</v>
      </c>
      <c r="BL170" s="18" t="s">
        <v>177</v>
      </c>
      <c r="BM170" s="257" t="s">
        <v>688</v>
      </c>
    </row>
    <row r="171" spans="1:51" s="14" customFormat="1" ht="12">
      <c r="A171" s="14"/>
      <c r="B171" s="270"/>
      <c r="C171" s="271"/>
      <c r="D171" s="261" t="s">
        <v>179</v>
      </c>
      <c r="E171" s="272" t="s">
        <v>1</v>
      </c>
      <c r="F171" s="273" t="s">
        <v>1994</v>
      </c>
      <c r="G171" s="271"/>
      <c r="H171" s="274">
        <v>10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179</v>
      </c>
      <c r="AU171" s="280" t="s">
        <v>89</v>
      </c>
      <c r="AV171" s="14" t="s">
        <v>95</v>
      </c>
      <c r="AW171" s="14" t="s">
        <v>35</v>
      </c>
      <c r="AX171" s="14" t="s">
        <v>82</v>
      </c>
      <c r="AY171" s="280" t="s">
        <v>169</v>
      </c>
    </row>
    <row r="172" spans="1:51" s="15" customFormat="1" ht="12">
      <c r="A172" s="15"/>
      <c r="B172" s="281"/>
      <c r="C172" s="282"/>
      <c r="D172" s="261" t="s">
        <v>179</v>
      </c>
      <c r="E172" s="283" t="s">
        <v>1</v>
      </c>
      <c r="F172" s="284" t="s">
        <v>183</v>
      </c>
      <c r="G172" s="282"/>
      <c r="H172" s="285">
        <v>10</v>
      </c>
      <c r="I172" s="286"/>
      <c r="J172" s="282"/>
      <c r="K172" s="282"/>
      <c r="L172" s="287"/>
      <c r="M172" s="288"/>
      <c r="N172" s="289"/>
      <c r="O172" s="289"/>
      <c r="P172" s="289"/>
      <c r="Q172" s="289"/>
      <c r="R172" s="289"/>
      <c r="S172" s="289"/>
      <c r="T172" s="29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1" t="s">
        <v>179</v>
      </c>
      <c r="AU172" s="291" t="s">
        <v>89</v>
      </c>
      <c r="AV172" s="15" t="s">
        <v>177</v>
      </c>
      <c r="AW172" s="15" t="s">
        <v>35</v>
      </c>
      <c r="AX172" s="15" t="s">
        <v>89</v>
      </c>
      <c r="AY172" s="291" t="s">
        <v>169</v>
      </c>
    </row>
    <row r="173" spans="1:65" s="2" customFormat="1" ht="21.75" customHeight="1">
      <c r="A173" s="39"/>
      <c r="B173" s="40"/>
      <c r="C173" s="246" t="s">
        <v>453</v>
      </c>
      <c r="D173" s="246" t="s">
        <v>172</v>
      </c>
      <c r="E173" s="247" t="s">
        <v>1995</v>
      </c>
      <c r="F173" s="248" t="s">
        <v>1996</v>
      </c>
      <c r="G173" s="249" t="s">
        <v>175</v>
      </c>
      <c r="H173" s="250">
        <v>420</v>
      </c>
      <c r="I173" s="251"/>
      <c r="J173" s="252">
        <f>ROUND(I173*H173,2)</f>
        <v>0</v>
      </c>
      <c r="K173" s="248" t="s">
        <v>1</v>
      </c>
      <c r="L173" s="45"/>
      <c r="M173" s="253" t="s">
        <v>1</v>
      </c>
      <c r="N173" s="254" t="s">
        <v>48</v>
      </c>
      <c r="O173" s="92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7" t="s">
        <v>177</v>
      </c>
      <c r="AT173" s="257" t="s">
        <v>172</v>
      </c>
      <c r="AU173" s="257" t="s">
        <v>89</v>
      </c>
      <c r="AY173" s="18" t="s">
        <v>169</v>
      </c>
      <c r="BE173" s="258">
        <f>IF(N173="základní",J173,0)</f>
        <v>0</v>
      </c>
      <c r="BF173" s="258">
        <f>IF(N173="snížená",J173,0)</f>
        <v>0</v>
      </c>
      <c r="BG173" s="258">
        <f>IF(N173="zákl. přenesená",J173,0)</f>
        <v>0</v>
      </c>
      <c r="BH173" s="258">
        <f>IF(N173="sníž. přenesená",J173,0)</f>
        <v>0</v>
      </c>
      <c r="BI173" s="258">
        <f>IF(N173="nulová",J173,0)</f>
        <v>0</v>
      </c>
      <c r="BJ173" s="18" t="s">
        <v>95</v>
      </c>
      <c r="BK173" s="258">
        <f>ROUND(I173*H173,2)</f>
        <v>0</v>
      </c>
      <c r="BL173" s="18" t="s">
        <v>177</v>
      </c>
      <c r="BM173" s="257" t="s">
        <v>698</v>
      </c>
    </row>
    <row r="174" spans="1:51" s="14" customFormat="1" ht="12">
      <c r="A174" s="14"/>
      <c r="B174" s="270"/>
      <c r="C174" s="271"/>
      <c r="D174" s="261" t="s">
        <v>179</v>
      </c>
      <c r="E174" s="272" t="s">
        <v>1</v>
      </c>
      <c r="F174" s="273" t="s">
        <v>1997</v>
      </c>
      <c r="G174" s="271"/>
      <c r="H174" s="274">
        <v>420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179</v>
      </c>
      <c r="AU174" s="280" t="s">
        <v>89</v>
      </c>
      <c r="AV174" s="14" t="s">
        <v>95</v>
      </c>
      <c r="AW174" s="14" t="s">
        <v>35</v>
      </c>
      <c r="AX174" s="14" t="s">
        <v>82</v>
      </c>
      <c r="AY174" s="280" t="s">
        <v>169</v>
      </c>
    </row>
    <row r="175" spans="1:51" s="15" customFormat="1" ht="12">
      <c r="A175" s="15"/>
      <c r="B175" s="281"/>
      <c r="C175" s="282"/>
      <c r="D175" s="261" t="s">
        <v>179</v>
      </c>
      <c r="E175" s="283" t="s">
        <v>1</v>
      </c>
      <c r="F175" s="284" t="s">
        <v>183</v>
      </c>
      <c r="G175" s="282"/>
      <c r="H175" s="285">
        <v>420</v>
      </c>
      <c r="I175" s="286"/>
      <c r="J175" s="282"/>
      <c r="K175" s="282"/>
      <c r="L175" s="287"/>
      <c r="M175" s="288"/>
      <c r="N175" s="289"/>
      <c r="O175" s="289"/>
      <c r="P175" s="289"/>
      <c r="Q175" s="289"/>
      <c r="R175" s="289"/>
      <c r="S175" s="289"/>
      <c r="T175" s="29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1" t="s">
        <v>179</v>
      </c>
      <c r="AU175" s="291" t="s">
        <v>89</v>
      </c>
      <c r="AV175" s="15" t="s">
        <v>177</v>
      </c>
      <c r="AW175" s="15" t="s">
        <v>35</v>
      </c>
      <c r="AX175" s="15" t="s">
        <v>89</v>
      </c>
      <c r="AY175" s="291" t="s">
        <v>169</v>
      </c>
    </row>
    <row r="176" spans="1:65" s="2" customFormat="1" ht="21.75" customHeight="1">
      <c r="A176" s="39"/>
      <c r="B176" s="40"/>
      <c r="C176" s="246" t="s">
        <v>461</v>
      </c>
      <c r="D176" s="246" t="s">
        <v>172</v>
      </c>
      <c r="E176" s="247" t="s">
        <v>1998</v>
      </c>
      <c r="F176" s="248" t="s">
        <v>1999</v>
      </c>
      <c r="G176" s="249" t="s">
        <v>199</v>
      </c>
      <c r="H176" s="250">
        <v>0.339</v>
      </c>
      <c r="I176" s="251"/>
      <c r="J176" s="252">
        <f>ROUND(I176*H176,2)</f>
        <v>0</v>
      </c>
      <c r="K176" s="248" t="s">
        <v>1</v>
      </c>
      <c r="L176" s="45"/>
      <c r="M176" s="253" t="s">
        <v>1</v>
      </c>
      <c r="N176" s="254" t="s">
        <v>48</v>
      </c>
      <c r="O176" s="92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7" t="s">
        <v>177</v>
      </c>
      <c r="AT176" s="257" t="s">
        <v>172</v>
      </c>
      <c r="AU176" s="257" t="s">
        <v>89</v>
      </c>
      <c r="AY176" s="18" t="s">
        <v>169</v>
      </c>
      <c r="BE176" s="258">
        <f>IF(N176="základní",J176,0)</f>
        <v>0</v>
      </c>
      <c r="BF176" s="258">
        <f>IF(N176="snížená",J176,0)</f>
        <v>0</v>
      </c>
      <c r="BG176" s="258">
        <f>IF(N176="zákl. přenesená",J176,0)</f>
        <v>0</v>
      </c>
      <c r="BH176" s="258">
        <f>IF(N176="sníž. přenesená",J176,0)</f>
        <v>0</v>
      </c>
      <c r="BI176" s="258">
        <f>IF(N176="nulová",J176,0)</f>
        <v>0</v>
      </c>
      <c r="BJ176" s="18" t="s">
        <v>95</v>
      </c>
      <c r="BK176" s="258">
        <f>ROUND(I176*H176,2)</f>
        <v>0</v>
      </c>
      <c r="BL176" s="18" t="s">
        <v>177</v>
      </c>
      <c r="BM176" s="257" t="s">
        <v>708</v>
      </c>
    </row>
    <row r="177" spans="1:63" s="12" customFormat="1" ht="25.9" customHeight="1">
      <c r="A177" s="12"/>
      <c r="B177" s="231"/>
      <c r="C177" s="232"/>
      <c r="D177" s="233" t="s">
        <v>81</v>
      </c>
      <c r="E177" s="234" t="s">
        <v>2000</v>
      </c>
      <c r="F177" s="234" t="s">
        <v>2001</v>
      </c>
      <c r="G177" s="232"/>
      <c r="H177" s="232"/>
      <c r="I177" s="235"/>
      <c r="J177" s="218">
        <f>BK177</f>
        <v>0</v>
      </c>
      <c r="K177" s="232"/>
      <c r="L177" s="236"/>
      <c r="M177" s="237"/>
      <c r="N177" s="238"/>
      <c r="O177" s="238"/>
      <c r="P177" s="239">
        <f>SUM(P178:P191)</f>
        <v>0</v>
      </c>
      <c r="Q177" s="238"/>
      <c r="R177" s="239">
        <f>SUM(R178:R191)</f>
        <v>0</v>
      </c>
      <c r="S177" s="238"/>
      <c r="T177" s="240">
        <f>SUM(T178:T191)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1" t="s">
        <v>89</v>
      </c>
      <c r="AT177" s="242" t="s">
        <v>81</v>
      </c>
      <c r="AU177" s="242" t="s">
        <v>82</v>
      </c>
      <c r="AY177" s="241" t="s">
        <v>169</v>
      </c>
      <c r="BK177" s="243">
        <f>SUM(BK178:BK191)</f>
        <v>0</v>
      </c>
    </row>
    <row r="178" spans="1:65" s="2" customFormat="1" ht="21.75" customHeight="1">
      <c r="A178" s="39"/>
      <c r="B178" s="40"/>
      <c r="C178" s="246" t="s">
        <v>467</v>
      </c>
      <c r="D178" s="246" t="s">
        <v>172</v>
      </c>
      <c r="E178" s="247" t="s">
        <v>2002</v>
      </c>
      <c r="F178" s="248" t="s">
        <v>2003</v>
      </c>
      <c r="G178" s="249" t="s">
        <v>186</v>
      </c>
      <c r="H178" s="250">
        <v>10</v>
      </c>
      <c r="I178" s="251"/>
      <c r="J178" s="252">
        <f>ROUND(I178*H178,2)</f>
        <v>0</v>
      </c>
      <c r="K178" s="248" t="s">
        <v>1</v>
      </c>
      <c r="L178" s="45"/>
      <c r="M178" s="253" t="s">
        <v>1</v>
      </c>
      <c r="N178" s="254" t="s">
        <v>48</v>
      </c>
      <c r="O178" s="92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7" t="s">
        <v>177</v>
      </c>
      <c r="AT178" s="257" t="s">
        <v>172</v>
      </c>
      <c r="AU178" s="257" t="s">
        <v>89</v>
      </c>
      <c r="AY178" s="18" t="s">
        <v>169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8" t="s">
        <v>95</v>
      </c>
      <c r="BK178" s="258">
        <f>ROUND(I178*H178,2)</f>
        <v>0</v>
      </c>
      <c r="BL178" s="18" t="s">
        <v>177</v>
      </c>
      <c r="BM178" s="257" t="s">
        <v>723</v>
      </c>
    </row>
    <row r="179" spans="1:65" s="2" customFormat="1" ht="21.75" customHeight="1">
      <c r="A179" s="39"/>
      <c r="B179" s="40"/>
      <c r="C179" s="246" t="s">
        <v>472</v>
      </c>
      <c r="D179" s="246" t="s">
        <v>172</v>
      </c>
      <c r="E179" s="247" t="s">
        <v>2004</v>
      </c>
      <c r="F179" s="248" t="s">
        <v>2005</v>
      </c>
      <c r="G179" s="249" t="s">
        <v>186</v>
      </c>
      <c r="H179" s="250">
        <v>15</v>
      </c>
      <c r="I179" s="251"/>
      <c r="J179" s="252">
        <f>ROUND(I179*H179,2)</f>
        <v>0</v>
      </c>
      <c r="K179" s="248" t="s">
        <v>1</v>
      </c>
      <c r="L179" s="45"/>
      <c r="M179" s="253" t="s">
        <v>1</v>
      </c>
      <c r="N179" s="254" t="s">
        <v>48</v>
      </c>
      <c r="O179" s="92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7" t="s">
        <v>177</v>
      </c>
      <c r="AT179" s="257" t="s">
        <v>172</v>
      </c>
      <c r="AU179" s="257" t="s">
        <v>89</v>
      </c>
      <c r="AY179" s="18" t="s">
        <v>169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8" t="s">
        <v>95</v>
      </c>
      <c r="BK179" s="258">
        <f>ROUND(I179*H179,2)</f>
        <v>0</v>
      </c>
      <c r="BL179" s="18" t="s">
        <v>177</v>
      </c>
      <c r="BM179" s="257" t="s">
        <v>734</v>
      </c>
    </row>
    <row r="180" spans="1:65" s="2" customFormat="1" ht="21.75" customHeight="1">
      <c r="A180" s="39"/>
      <c r="B180" s="40"/>
      <c r="C180" s="246" t="s">
        <v>478</v>
      </c>
      <c r="D180" s="246" t="s">
        <v>172</v>
      </c>
      <c r="E180" s="247" t="s">
        <v>2006</v>
      </c>
      <c r="F180" s="248" t="s">
        <v>2007</v>
      </c>
      <c r="G180" s="249" t="s">
        <v>186</v>
      </c>
      <c r="H180" s="250">
        <v>10</v>
      </c>
      <c r="I180" s="251"/>
      <c r="J180" s="252">
        <f>ROUND(I180*H180,2)</f>
        <v>0</v>
      </c>
      <c r="K180" s="248" t="s">
        <v>1</v>
      </c>
      <c r="L180" s="45"/>
      <c r="M180" s="253" t="s">
        <v>1</v>
      </c>
      <c r="N180" s="254" t="s">
        <v>48</v>
      </c>
      <c r="O180" s="92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7" t="s">
        <v>177</v>
      </c>
      <c r="AT180" s="257" t="s">
        <v>172</v>
      </c>
      <c r="AU180" s="257" t="s">
        <v>89</v>
      </c>
      <c r="AY180" s="18" t="s">
        <v>169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8" t="s">
        <v>95</v>
      </c>
      <c r="BK180" s="258">
        <f>ROUND(I180*H180,2)</f>
        <v>0</v>
      </c>
      <c r="BL180" s="18" t="s">
        <v>177</v>
      </c>
      <c r="BM180" s="257" t="s">
        <v>761</v>
      </c>
    </row>
    <row r="181" spans="1:65" s="2" customFormat="1" ht="21.75" customHeight="1">
      <c r="A181" s="39"/>
      <c r="B181" s="40"/>
      <c r="C181" s="246" t="s">
        <v>485</v>
      </c>
      <c r="D181" s="246" t="s">
        <v>172</v>
      </c>
      <c r="E181" s="247" t="s">
        <v>2008</v>
      </c>
      <c r="F181" s="248" t="s">
        <v>2009</v>
      </c>
      <c r="G181" s="249" t="s">
        <v>186</v>
      </c>
      <c r="H181" s="250">
        <v>10</v>
      </c>
      <c r="I181" s="251"/>
      <c r="J181" s="252">
        <f>ROUND(I181*H181,2)</f>
        <v>0</v>
      </c>
      <c r="K181" s="248" t="s">
        <v>1</v>
      </c>
      <c r="L181" s="45"/>
      <c r="M181" s="253" t="s">
        <v>1</v>
      </c>
      <c r="N181" s="254" t="s">
        <v>48</v>
      </c>
      <c r="O181" s="92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7" t="s">
        <v>177</v>
      </c>
      <c r="AT181" s="257" t="s">
        <v>172</v>
      </c>
      <c r="AU181" s="257" t="s">
        <v>89</v>
      </c>
      <c r="AY181" s="18" t="s">
        <v>169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8" t="s">
        <v>95</v>
      </c>
      <c r="BK181" s="258">
        <f>ROUND(I181*H181,2)</f>
        <v>0</v>
      </c>
      <c r="BL181" s="18" t="s">
        <v>177</v>
      </c>
      <c r="BM181" s="257" t="s">
        <v>771</v>
      </c>
    </row>
    <row r="182" spans="1:65" s="2" customFormat="1" ht="33" customHeight="1">
      <c r="A182" s="39"/>
      <c r="B182" s="40"/>
      <c r="C182" s="246" t="s">
        <v>496</v>
      </c>
      <c r="D182" s="246" t="s">
        <v>172</v>
      </c>
      <c r="E182" s="247" t="s">
        <v>2010</v>
      </c>
      <c r="F182" s="248" t="s">
        <v>2011</v>
      </c>
      <c r="G182" s="249" t="s">
        <v>186</v>
      </c>
      <c r="H182" s="250">
        <v>11</v>
      </c>
      <c r="I182" s="251"/>
      <c r="J182" s="252">
        <f>ROUND(I182*H182,2)</f>
        <v>0</v>
      </c>
      <c r="K182" s="248" t="s">
        <v>1</v>
      </c>
      <c r="L182" s="45"/>
      <c r="M182" s="253" t="s">
        <v>1</v>
      </c>
      <c r="N182" s="254" t="s">
        <v>48</v>
      </c>
      <c r="O182" s="92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7" t="s">
        <v>177</v>
      </c>
      <c r="AT182" s="257" t="s">
        <v>172</v>
      </c>
      <c r="AU182" s="257" t="s">
        <v>89</v>
      </c>
      <c r="AY182" s="18" t="s">
        <v>169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8" t="s">
        <v>95</v>
      </c>
      <c r="BK182" s="258">
        <f>ROUND(I182*H182,2)</f>
        <v>0</v>
      </c>
      <c r="BL182" s="18" t="s">
        <v>177</v>
      </c>
      <c r="BM182" s="257" t="s">
        <v>779</v>
      </c>
    </row>
    <row r="183" spans="1:65" s="2" customFormat="1" ht="44.25" customHeight="1">
      <c r="A183" s="39"/>
      <c r="B183" s="40"/>
      <c r="C183" s="246" t="s">
        <v>502</v>
      </c>
      <c r="D183" s="246" t="s">
        <v>172</v>
      </c>
      <c r="E183" s="247" t="s">
        <v>2012</v>
      </c>
      <c r="F183" s="248" t="s">
        <v>2013</v>
      </c>
      <c r="G183" s="249" t="s">
        <v>186</v>
      </c>
      <c r="H183" s="250">
        <v>28</v>
      </c>
      <c r="I183" s="251"/>
      <c r="J183" s="252">
        <f>ROUND(I183*H183,2)</f>
        <v>0</v>
      </c>
      <c r="K183" s="248" t="s">
        <v>1</v>
      </c>
      <c r="L183" s="45"/>
      <c r="M183" s="253" t="s">
        <v>1</v>
      </c>
      <c r="N183" s="254" t="s">
        <v>48</v>
      </c>
      <c r="O183" s="92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7" t="s">
        <v>177</v>
      </c>
      <c r="AT183" s="257" t="s">
        <v>172</v>
      </c>
      <c r="AU183" s="257" t="s">
        <v>89</v>
      </c>
      <c r="AY183" s="18" t="s">
        <v>169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8" t="s">
        <v>95</v>
      </c>
      <c r="BK183" s="258">
        <f>ROUND(I183*H183,2)</f>
        <v>0</v>
      </c>
      <c r="BL183" s="18" t="s">
        <v>177</v>
      </c>
      <c r="BM183" s="257" t="s">
        <v>791</v>
      </c>
    </row>
    <row r="184" spans="1:65" s="2" customFormat="1" ht="21.75" customHeight="1">
      <c r="A184" s="39"/>
      <c r="B184" s="40"/>
      <c r="C184" s="246" t="s">
        <v>508</v>
      </c>
      <c r="D184" s="246" t="s">
        <v>172</v>
      </c>
      <c r="E184" s="247" t="s">
        <v>2014</v>
      </c>
      <c r="F184" s="248" t="s">
        <v>2015</v>
      </c>
      <c r="G184" s="249" t="s">
        <v>186</v>
      </c>
      <c r="H184" s="250">
        <v>78</v>
      </c>
      <c r="I184" s="251"/>
      <c r="J184" s="252">
        <f>ROUND(I184*H184,2)</f>
        <v>0</v>
      </c>
      <c r="K184" s="248" t="s">
        <v>1</v>
      </c>
      <c r="L184" s="45"/>
      <c r="M184" s="253" t="s">
        <v>1</v>
      </c>
      <c r="N184" s="254" t="s">
        <v>48</v>
      </c>
      <c r="O184" s="92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7" t="s">
        <v>177</v>
      </c>
      <c r="AT184" s="257" t="s">
        <v>172</v>
      </c>
      <c r="AU184" s="257" t="s">
        <v>89</v>
      </c>
      <c r="AY184" s="18" t="s">
        <v>169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8" t="s">
        <v>95</v>
      </c>
      <c r="BK184" s="258">
        <f>ROUND(I184*H184,2)</f>
        <v>0</v>
      </c>
      <c r="BL184" s="18" t="s">
        <v>177</v>
      </c>
      <c r="BM184" s="257" t="s">
        <v>800</v>
      </c>
    </row>
    <row r="185" spans="1:51" s="14" customFormat="1" ht="12">
      <c r="A185" s="14"/>
      <c r="B185" s="270"/>
      <c r="C185" s="271"/>
      <c r="D185" s="261" t="s">
        <v>179</v>
      </c>
      <c r="E185" s="272" t="s">
        <v>1</v>
      </c>
      <c r="F185" s="273" t="s">
        <v>2016</v>
      </c>
      <c r="G185" s="271"/>
      <c r="H185" s="274">
        <v>78</v>
      </c>
      <c r="I185" s="275"/>
      <c r="J185" s="271"/>
      <c r="K185" s="271"/>
      <c r="L185" s="276"/>
      <c r="M185" s="277"/>
      <c r="N185" s="278"/>
      <c r="O185" s="278"/>
      <c r="P185" s="278"/>
      <c r="Q185" s="278"/>
      <c r="R185" s="278"/>
      <c r="S185" s="278"/>
      <c r="T185" s="27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80" t="s">
        <v>179</v>
      </c>
      <c r="AU185" s="280" t="s">
        <v>89</v>
      </c>
      <c r="AV185" s="14" t="s">
        <v>95</v>
      </c>
      <c r="AW185" s="14" t="s">
        <v>35</v>
      </c>
      <c r="AX185" s="14" t="s">
        <v>82</v>
      </c>
      <c r="AY185" s="280" t="s">
        <v>169</v>
      </c>
    </row>
    <row r="186" spans="1:51" s="15" customFormat="1" ht="12">
      <c r="A186" s="15"/>
      <c r="B186" s="281"/>
      <c r="C186" s="282"/>
      <c r="D186" s="261" t="s">
        <v>179</v>
      </c>
      <c r="E186" s="283" t="s">
        <v>1</v>
      </c>
      <c r="F186" s="284" t="s">
        <v>183</v>
      </c>
      <c r="G186" s="282"/>
      <c r="H186" s="285">
        <v>78</v>
      </c>
      <c r="I186" s="286"/>
      <c r="J186" s="282"/>
      <c r="K186" s="282"/>
      <c r="L186" s="287"/>
      <c r="M186" s="288"/>
      <c r="N186" s="289"/>
      <c r="O186" s="289"/>
      <c r="P186" s="289"/>
      <c r="Q186" s="289"/>
      <c r="R186" s="289"/>
      <c r="S186" s="289"/>
      <c r="T186" s="290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1" t="s">
        <v>179</v>
      </c>
      <c r="AU186" s="291" t="s">
        <v>89</v>
      </c>
      <c r="AV186" s="15" t="s">
        <v>177</v>
      </c>
      <c r="AW186" s="15" t="s">
        <v>35</v>
      </c>
      <c r="AX186" s="15" t="s">
        <v>89</v>
      </c>
      <c r="AY186" s="291" t="s">
        <v>169</v>
      </c>
    </row>
    <row r="187" spans="1:65" s="2" customFormat="1" ht="21.75" customHeight="1">
      <c r="A187" s="39"/>
      <c r="B187" s="40"/>
      <c r="C187" s="246" t="s">
        <v>514</v>
      </c>
      <c r="D187" s="246" t="s">
        <v>172</v>
      </c>
      <c r="E187" s="247" t="s">
        <v>2017</v>
      </c>
      <c r="F187" s="248" t="s">
        <v>2018</v>
      </c>
      <c r="G187" s="249" t="s">
        <v>186</v>
      </c>
      <c r="H187" s="250">
        <v>10</v>
      </c>
      <c r="I187" s="251"/>
      <c r="J187" s="252">
        <f>ROUND(I187*H187,2)</f>
        <v>0</v>
      </c>
      <c r="K187" s="248" t="s">
        <v>1</v>
      </c>
      <c r="L187" s="45"/>
      <c r="M187" s="253" t="s">
        <v>1</v>
      </c>
      <c r="N187" s="254" t="s">
        <v>48</v>
      </c>
      <c r="O187" s="92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7" t="s">
        <v>177</v>
      </c>
      <c r="AT187" s="257" t="s">
        <v>172</v>
      </c>
      <c r="AU187" s="257" t="s">
        <v>89</v>
      </c>
      <c r="AY187" s="18" t="s">
        <v>169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8" t="s">
        <v>95</v>
      </c>
      <c r="BK187" s="258">
        <f>ROUND(I187*H187,2)</f>
        <v>0</v>
      </c>
      <c r="BL187" s="18" t="s">
        <v>177</v>
      </c>
      <c r="BM187" s="257" t="s">
        <v>808</v>
      </c>
    </row>
    <row r="188" spans="1:65" s="2" customFormat="1" ht="21.75" customHeight="1">
      <c r="A188" s="39"/>
      <c r="B188" s="40"/>
      <c r="C188" s="246" t="s">
        <v>519</v>
      </c>
      <c r="D188" s="246" t="s">
        <v>172</v>
      </c>
      <c r="E188" s="247" t="s">
        <v>2019</v>
      </c>
      <c r="F188" s="248" t="s">
        <v>2020</v>
      </c>
      <c r="G188" s="249" t="s">
        <v>186</v>
      </c>
      <c r="H188" s="250">
        <v>5</v>
      </c>
      <c r="I188" s="251"/>
      <c r="J188" s="252">
        <f>ROUND(I188*H188,2)</f>
        <v>0</v>
      </c>
      <c r="K188" s="248" t="s">
        <v>1</v>
      </c>
      <c r="L188" s="45"/>
      <c r="M188" s="253" t="s">
        <v>1</v>
      </c>
      <c r="N188" s="254" t="s">
        <v>48</v>
      </c>
      <c r="O188" s="92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7" t="s">
        <v>177</v>
      </c>
      <c r="AT188" s="257" t="s">
        <v>172</v>
      </c>
      <c r="AU188" s="257" t="s">
        <v>89</v>
      </c>
      <c r="AY188" s="18" t="s">
        <v>169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8" t="s">
        <v>95</v>
      </c>
      <c r="BK188" s="258">
        <f>ROUND(I188*H188,2)</f>
        <v>0</v>
      </c>
      <c r="BL188" s="18" t="s">
        <v>177</v>
      </c>
      <c r="BM188" s="257" t="s">
        <v>824</v>
      </c>
    </row>
    <row r="189" spans="1:65" s="2" customFormat="1" ht="16.5" customHeight="1">
      <c r="A189" s="39"/>
      <c r="B189" s="40"/>
      <c r="C189" s="246" t="s">
        <v>524</v>
      </c>
      <c r="D189" s="246" t="s">
        <v>172</v>
      </c>
      <c r="E189" s="247" t="s">
        <v>2021</v>
      </c>
      <c r="F189" s="248" t="s">
        <v>2022</v>
      </c>
      <c r="G189" s="249" t="s">
        <v>186</v>
      </c>
      <c r="H189" s="250">
        <v>39</v>
      </c>
      <c r="I189" s="251"/>
      <c r="J189" s="252">
        <f>ROUND(I189*H189,2)</f>
        <v>0</v>
      </c>
      <c r="K189" s="248" t="s">
        <v>1</v>
      </c>
      <c r="L189" s="45"/>
      <c r="M189" s="253" t="s">
        <v>1</v>
      </c>
      <c r="N189" s="254" t="s">
        <v>48</v>
      </c>
      <c r="O189" s="92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7" t="s">
        <v>177</v>
      </c>
      <c r="AT189" s="257" t="s">
        <v>172</v>
      </c>
      <c r="AU189" s="257" t="s">
        <v>89</v>
      </c>
      <c r="AY189" s="18" t="s">
        <v>169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8" t="s">
        <v>95</v>
      </c>
      <c r="BK189" s="258">
        <f>ROUND(I189*H189,2)</f>
        <v>0</v>
      </c>
      <c r="BL189" s="18" t="s">
        <v>177</v>
      </c>
      <c r="BM189" s="257" t="s">
        <v>835</v>
      </c>
    </row>
    <row r="190" spans="1:65" s="2" customFormat="1" ht="21.75" customHeight="1">
      <c r="A190" s="39"/>
      <c r="B190" s="40"/>
      <c r="C190" s="246" t="s">
        <v>581</v>
      </c>
      <c r="D190" s="246" t="s">
        <v>172</v>
      </c>
      <c r="E190" s="247" t="s">
        <v>2023</v>
      </c>
      <c r="F190" s="248" t="s">
        <v>2024</v>
      </c>
      <c r="G190" s="249" t="s">
        <v>186</v>
      </c>
      <c r="H190" s="250">
        <v>39</v>
      </c>
      <c r="I190" s="251"/>
      <c r="J190" s="252">
        <f>ROUND(I190*H190,2)</f>
        <v>0</v>
      </c>
      <c r="K190" s="248" t="s">
        <v>1</v>
      </c>
      <c r="L190" s="45"/>
      <c r="M190" s="253" t="s">
        <v>1</v>
      </c>
      <c r="N190" s="254" t="s">
        <v>48</v>
      </c>
      <c r="O190" s="92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7" t="s">
        <v>177</v>
      </c>
      <c r="AT190" s="257" t="s">
        <v>172</v>
      </c>
      <c r="AU190" s="257" t="s">
        <v>89</v>
      </c>
      <c r="AY190" s="18" t="s">
        <v>169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8" t="s">
        <v>95</v>
      </c>
      <c r="BK190" s="258">
        <f>ROUND(I190*H190,2)</f>
        <v>0</v>
      </c>
      <c r="BL190" s="18" t="s">
        <v>177</v>
      </c>
      <c r="BM190" s="257" t="s">
        <v>844</v>
      </c>
    </row>
    <row r="191" spans="1:65" s="2" customFormat="1" ht="16.5" customHeight="1">
      <c r="A191" s="39"/>
      <c r="B191" s="40"/>
      <c r="C191" s="246" t="s">
        <v>597</v>
      </c>
      <c r="D191" s="246" t="s">
        <v>172</v>
      </c>
      <c r="E191" s="247" t="s">
        <v>2025</v>
      </c>
      <c r="F191" s="248" t="s">
        <v>2026</v>
      </c>
      <c r="G191" s="249" t="s">
        <v>199</v>
      </c>
      <c r="H191" s="250">
        <v>0.047</v>
      </c>
      <c r="I191" s="251"/>
      <c r="J191" s="252">
        <f>ROUND(I191*H191,2)</f>
        <v>0</v>
      </c>
      <c r="K191" s="248" t="s">
        <v>1</v>
      </c>
      <c r="L191" s="45"/>
      <c r="M191" s="253" t="s">
        <v>1</v>
      </c>
      <c r="N191" s="254" t="s">
        <v>48</v>
      </c>
      <c r="O191" s="92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7" t="s">
        <v>177</v>
      </c>
      <c r="AT191" s="257" t="s">
        <v>172</v>
      </c>
      <c r="AU191" s="257" t="s">
        <v>89</v>
      </c>
      <c r="AY191" s="18" t="s">
        <v>169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8" t="s">
        <v>95</v>
      </c>
      <c r="BK191" s="258">
        <f>ROUND(I191*H191,2)</f>
        <v>0</v>
      </c>
      <c r="BL191" s="18" t="s">
        <v>177</v>
      </c>
      <c r="BM191" s="257" t="s">
        <v>852</v>
      </c>
    </row>
    <row r="192" spans="1:63" s="12" customFormat="1" ht="25.9" customHeight="1">
      <c r="A192" s="12"/>
      <c r="B192" s="231"/>
      <c r="C192" s="232"/>
      <c r="D192" s="233" t="s">
        <v>81</v>
      </c>
      <c r="E192" s="234" t="s">
        <v>2027</v>
      </c>
      <c r="F192" s="234" t="s">
        <v>2028</v>
      </c>
      <c r="G192" s="232"/>
      <c r="H192" s="232"/>
      <c r="I192" s="235"/>
      <c r="J192" s="218">
        <f>BK192</f>
        <v>0</v>
      </c>
      <c r="K192" s="232"/>
      <c r="L192" s="236"/>
      <c r="M192" s="237"/>
      <c r="N192" s="238"/>
      <c r="O192" s="238"/>
      <c r="P192" s="239">
        <f>SUM(P193:P205)</f>
        <v>0</v>
      </c>
      <c r="Q192" s="238"/>
      <c r="R192" s="239">
        <f>SUM(R193:R205)</f>
        <v>0</v>
      </c>
      <c r="S192" s="238"/>
      <c r="T192" s="240">
        <f>SUM(T193:T205)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41" t="s">
        <v>89</v>
      </c>
      <c r="AT192" s="242" t="s">
        <v>81</v>
      </c>
      <c r="AU192" s="242" t="s">
        <v>82</v>
      </c>
      <c r="AY192" s="241" t="s">
        <v>169</v>
      </c>
      <c r="BK192" s="243">
        <f>SUM(BK193:BK205)</f>
        <v>0</v>
      </c>
    </row>
    <row r="193" spans="1:65" s="2" customFormat="1" ht="21.75" customHeight="1">
      <c r="A193" s="39"/>
      <c r="B193" s="40"/>
      <c r="C193" s="246" t="s">
        <v>601</v>
      </c>
      <c r="D193" s="246" t="s">
        <v>172</v>
      </c>
      <c r="E193" s="247" t="s">
        <v>2029</v>
      </c>
      <c r="F193" s="248" t="s">
        <v>2030</v>
      </c>
      <c r="G193" s="249" t="s">
        <v>186</v>
      </c>
      <c r="H193" s="250">
        <v>32</v>
      </c>
      <c r="I193" s="251"/>
      <c r="J193" s="252">
        <f>ROUND(I193*H193,2)</f>
        <v>0</v>
      </c>
      <c r="K193" s="248" t="s">
        <v>1</v>
      </c>
      <c r="L193" s="45"/>
      <c r="M193" s="253" t="s">
        <v>1</v>
      </c>
      <c r="N193" s="254" t="s">
        <v>48</v>
      </c>
      <c r="O193" s="92"/>
      <c r="P193" s="255">
        <f>O193*H193</f>
        <v>0</v>
      </c>
      <c r="Q193" s="255">
        <v>0</v>
      </c>
      <c r="R193" s="255">
        <f>Q193*H193</f>
        <v>0</v>
      </c>
      <c r="S193" s="255">
        <v>0</v>
      </c>
      <c r="T193" s="25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7" t="s">
        <v>177</v>
      </c>
      <c r="AT193" s="257" t="s">
        <v>172</v>
      </c>
      <c r="AU193" s="257" t="s">
        <v>89</v>
      </c>
      <c r="AY193" s="18" t="s">
        <v>169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8" t="s">
        <v>95</v>
      </c>
      <c r="BK193" s="258">
        <f>ROUND(I193*H193,2)</f>
        <v>0</v>
      </c>
      <c r="BL193" s="18" t="s">
        <v>177</v>
      </c>
      <c r="BM193" s="257" t="s">
        <v>866</v>
      </c>
    </row>
    <row r="194" spans="1:65" s="2" customFormat="1" ht="21.75" customHeight="1">
      <c r="A194" s="39"/>
      <c r="B194" s="40"/>
      <c r="C194" s="246" t="s">
        <v>609</v>
      </c>
      <c r="D194" s="246" t="s">
        <v>172</v>
      </c>
      <c r="E194" s="247" t="s">
        <v>2029</v>
      </c>
      <c r="F194" s="248" t="s">
        <v>2030</v>
      </c>
      <c r="G194" s="249" t="s">
        <v>186</v>
      </c>
      <c r="H194" s="250">
        <v>7</v>
      </c>
      <c r="I194" s="251"/>
      <c r="J194" s="252">
        <f>ROUND(I194*H194,2)</f>
        <v>0</v>
      </c>
      <c r="K194" s="248" t="s">
        <v>1</v>
      </c>
      <c r="L194" s="45"/>
      <c r="M194" s="253" t="s">
        <v>1</v>
      </c>
      <c r="N194" s="254" t="s">
        <v>48</v>
      </c>
      <c r="O194" s="92"/>
      <c r="P194" s="255">
        <f>O194*H194</f>
        <v>0</v>
      </c>
      <c r="Q194" s="255">
        <v>0</v>
      </c>
      <c r="R194" s="255">
        <f>Q194*H194</f>
        <v>0</v>
      </c>
      <c r="S194" s="255">
        <v>0</v>
      </c>
      <c r="T194" s="25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7" t="s">
        <v>177</v>
      </c>
      <c r="AT194" s="257" t="s">
        <v>172</v>
      </c>
      <c r="AU194" s="257" t="s">
        <v>89</v>
      </c>
      <c r="AY194" s="18" t="s">
        <v>169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8" t="s">
        <v>95</v>
      </c>
      <c r="BK194" s="258">
        <f>ROUND(I194*H194,2)</f>
        <v>0</v>
      </c>
      <c r="BL194" s="18" t="s">
        <v>177</v>
      </c>
      <c r="BM194" s="257" t="s">
        <v>878</v>
      </c>
    </row>
    <row r="195" spans="1:65" s="2" customFormat="1" ht="21.75" customHeight="1">
      <c r="A195" s="39"/>
      <c r="B195" s="40"/>
      <c r="C195" s="246" t="s">
        <v>613</v>
      </c>
      <c r="D195" s="246" t="s">
        <v>172</v>
      </c>
      <c r="E195" s="247" t="s">
        <v>2031</v>
      </c>
      <c r="F195" s="248" t="s">
        <v>2032</v>
      </c>
      <c r="G195" s="249" t="s">
        <v>186</v>
      </c>
      <c r="H195" s="250">
        <v>11</v>
      </c>
      <c r="I195" s="251"/>
      <c r="J195" s="252">
        <f>ROUND(I195*H195,2)</f>
        <v>0</v>
      </c>
      <c r="K195" s="248" t="s">
        <v>1</v>
      </c>
      <c r="L195" s="45"/>
      <c r="M195" s="253" t="s">
        <v>1</v>
      </c>
      <c r="N195" s="254" t="s">
        <v>48</v>
      </c>
      <c r="O195" s="92"/>
      <c r="P195" s="255">
        <f>O195*H195</f>
        <v>0</v>
      </c>
      <c r="Q195" s="255">
        <v>0</v>
      </c>
      <c r="R195" s="255">
        <f>Q195*H195</f>
        <v>0</v>
      </c>
      <c r="S195" s="255">
        <v>0</v>
      </c>
      <c r="T195" s="25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7" t="s">
        <v>177</v>
      </c>
      <c r="AT195" s="257" t="s">
        <v>172</v>
      </c>
      <c r="AU195" s="257" t="s">
        <v>89</v>
      </c>
      <c r="AY195" s="18" t="s">
        <v>169</v>
      </c>
      <c r="BE195" s="258">
        <f>IF(N195="základní",J195,0)</f>
        <v>0</v>
      </c>
      <c r="BF195" s="258">
        <f>IF(N195="snížená",J195,0)</f>
        <v>0</v>
      </c>
      <c r="BG195" s="258">
        <f>IF(N195="zákl. přenesená",J195,0)</f>
        <v>0</v>
      </c>
      <c r="BH195" s="258">
        <f>IF(N195="sníž. přenesená",J195,0)</f>
        <v>0</v>
      </c>
      <c r="BI195" s="258">
        <f>IF(N195="nulová",J195,0)</f>
        <v>0</v>
      </c>
      <c r="BJ195" s="18" t="s">
        <v>95</v>
      </c>
      <c r="BK195" s="258">
        <f>ROUND(I195*H195,2)</f>
        <v>0</v>
      </c>
      <c r="BL195" s="18" t="s">
        <v>177</v>
      </c>
      <c r="BM195" s="257" t="s">
        <v>889</v>
      </c>
    </row>
    <row r="196" spans="1:65" s="2" customFormat="1" ht="21.75" customHeight="1">
      <c r="A196" s="39"/>
      <c r="B196" s="40"/>
      <c r="C196" s="246" t="s">
        <v>620</v>
      </c>
      <c r="D196" s="246" t="s">
        <v>172</v>
      </c>
      <c r="E196" s="247" t="s">
        <v>2033</v>
      </c>
      <c r="F196" s="248" t="s">
        <v>2034</v>
      </c>
      <c r="G196" s="249" t="s">
        <v>186</v>
      </c>
      <c r="H196" s="250">
        <v>21</v>
      </c>
      <c r="I196" s="251"/>
      <c r="J196" s="252">
        <f>ROUND(I196*H196,2)</f>
        <v>0</v>
      </c>
      <c r="K196" s="248" t="s">
        <v>1</v>
      </c>
      <c r="L196" s="45"/>
      <c r="M196" s="253" t="s">
        <v>1</v>
      </c>
      <c r="N196" s="254" t="s">
        <v>48</v>
      </c>
      <c r="O196" s="92"/>
      <c r="P196" s="255">
        <f>O196*H196</f>
        <v>0</v>
      </c>
      <c r="Q196" s="255">
        <v>0</v>
      </c>
      <c r="R196" s="255">
        <f>Q196*H196</f>
        <v>0</v>
      </c>
      <c r="S196" s="255">
        <v>0</v>
      </c>
      <c r="T196" s="25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7" t="s">
        <v>177</v>
      </c>
      <c r="AT196" s="257" t="s">
        <v>172</v>
      </c>
      <c r="AU196" s="257" t="s">
        <v>89</v>
      </c>
      <c r="AY196" s="18" t="s">
        <v>169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8" t="s">
        <v>95</v>
      </c>
      <c r="BK196" s="258">
        <f>ROUND(I196*H196,2)</f>
        <v>0</v>
      </c>
      <c r="BL196" s="18" t="s">
        <v>177</v>
      </c>
      <c r="BM196" s="257" t="s">
        <v>900</v>
      </c>
    </row>
    <row r="197" spans="1:65" s="2" customFormat="1" ht="21.75" customHeight="1">
      <c r="A197" s="39"/>
      <c r="B197" s="40"/>
      <c r="C197" s="246" t="s">
        <v>625</v>
      </c>
      <c r="D197" s="246" t="s">
        <v>172</v>
      </c>
      <c r="E197" s="247" t="s">
        <v>2035</v>
      </c>
      <c r="F197" s="248" t="s">
        <v>2036</v>
      </c>
      <c r="G197" s="249" t="s">
        <v>186</v>
      </c>
      <c r="H197" s="250">
        <v>7</v>
      </c>
      <c r="I197" s="251"/>
      <c r="J197" s="252">
        <f>ROUND(I197*H197,2)</f>
        <v>0</v>
      </c>
      <c r="K197" s="248" t="s">
        <v>1</v>
      </c>
      <c r="L197" s="45"/>
      <c r="M197" s="253" t="s">
        <v>1</v>
      </c>
      <c r="N197" s="254" t="s">
        <v>48</v>
      </c>
      <c r="O197" s="92"/>
      <c r="P197" s="255">
        <f>O197*H197</f>
        <v>0</v>
      </c>
      <c r="Q197" s="255">
        <v>0</v>
      </c>
      <c r="R197" s="255">
        <f>Q197*H197</f>
        <v>0</v>
      </c>
      <c r="S197" s="255">
        <v>0</v>
      </c>
      <c r="T197" s="25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7" t="s">
        <v>177</v>
      </c>
      <c r="AT197" s="257" t="s">
        <v>172</v>
      </c>
      <c r="AU197" s="257" t="s">
        <v>89</v>
      </c>
      <c r="AY197" s="18" t="s">
        <v>169</v>
      </c>
      <c r="BE197" s="258">
        <f>IF(N197="základní",J197,0)</f>
        <v>0</v>
      </c>
      <c r="BF197" s="258">
        <f>IF(N197="snížená",J197,0)</f>
        <v>0</v>
      </c>
      <c r="BG197" s="258">
        <f>IF(N197="zákl. přenesená",J197,0)</f>
        <v>0</v>
      </c>
      <c r="BH197" s="258">
        <f>IF(N197="sníž. přenesená",J197,0)</f>
        <v>0</v>
      </c>
      <c r="BI197" s="258">
        <f>IF(N197="nulová",J197,0)</f>
        <v>0</v>
      </c>
      <c r="BJ197" s="18" t="s">
        <v>95</v>
      </c>
      <c r="BK197" s="258">
        <f>ROUND(I197*H197,2)</f>
        <v>0</v>
      </c>
      <c r="BL197" s="18" t="s">
        <v>177</v>
      </c>
      <c r="BM197" s="257" t="s">
        <v>910</v>
      </c>
    </row>
    <row r="198" spans="1:65" s="2" customFormat="1" ht="55.5" customHeight="1">
      <c r="A198" s="39"/>
      <c r="B198" s="40"/>
      <c r="C198" s="246" t="s">
        <v>632</v>
      </c>
      <c r="D198" s="246" t="s">
        <v>172</v>
      </c>
      <c r="E198" s="247" t="s">
        <v>2037</v>
      </c>
      <c r="F198" s="248" t="s">
        <v>2038</v>
      </c>
      <c r="G198" s="249" t="s">
        <v>186</v>
      </c>
      <c r="H198" s="250">
        <v>1</v>
      </c>
      <c r="I198" s="251"/>
      <c r="J198" s="252">
        <f>ROUND(I198*H198,2)</f>
        <v>0</v>
      </c>
      <c r="K198" s="248" t="s">
        <v>1</v>
      </c>
      <c r="L198" s="45"/>
      <c r="M198" s="253" t="s">
        <v>1</v>
      </c>
      <c r="N198" s="254" t="s">
        <v>48</v>
      </c>
      <c r="O198" s="92"/>
      <c r="P198" s="255">
        <f>O198*H198</f>
        <v>0</v>
      </c>
      <c r="Q198" s="255">
        <v>0</v>
      </c>
      <c r="R198" s="255">
        <f>Q198*H198</f>
        <v>0</v>
      </c>
      <c r="S198" s="255">
        <v>0</v>
      </c>
      <c r="T198" s="25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7" t="s">
        <v>177</v>
      </c>
      <c r="AT198" s="257" t="s">
        <v>172</v>
      </c>
      <c r="AU198" s="257" t="s">
        <v>89</v>
      </c>
      <c r="AY198" s="18" t="s">
        <v>169</v>
      </c>
      <c r="BE198" s="258">
        <f>IF(N198="základní",J198,0)</f>
        <v>0</v>
      </c>
      <c r="BF198" s="258">
        <f>IF(N198="snížená",J198,0)</f>
        <v>0</v>
      </c>
      <c r="BG198" s="258">
        <f>IF(N198="zákl. přenesená",J198,0)</f>
        <v>0</v>
      </c>
      <c r="BH198" s="258">
        <f>IF(N198="sníž. přenesená",J198,0)</f>
        <v>0</v>
      </c>
      <c r="BI198" s="258">
        <f>IF(N198="nulová",J198,0)</f>
        <v>0</v>
      </c>
      <c r="BJ198" s="18" t="s">
        <v>95</v>
      </c>
      <c r="BK198" s="258">
        <f>ROUND(I198*H198,2)</f>
        <v>0</v>
      </c>
      <c r="BL198" s="18" t="s">
        <v>177</v>
      </c>
      <c r="BM198" s="257" t="s">
        <v>920</v>
      </c>
    </row>
    <row r="199" spans="1:65" s="2" customFormat="1" ht="55.5" customHeight="1">
      <c r="A199" s="39"/>
      <c r="B199" s="40"/>
      <c r="C199" s="246" t="s">
        <v>646</v>
      </c>
      <c r="D199" s="246" t="s">
        <v>172</v>
      </c>
      <c r="E199" s="247" t="s">
        <v>2039</v>
      </c>
      <c r="F199" s="248" t="s">
        <v>2040</v>
      </c>
      <c r="G199" s="249" t="s">
        <v>186</v>
      </c>
      <c r="H199" s="250">
        <v>4</v>
      </c>
      <c r="I199" s="251"/>
      <c r="J199" s="252">
        <f>ROUND(I199*H199,2)</f>
        <v>0</v>
      </c>
      <c r="K199" s="248" t="s">
        <v>1</v>
      </c>
      <c r="L199" s="45"/>
      <c r="M199" s="253" t="s">
        <v>1</v>
      </c>
      <c r="N199" s="254" t="s">
        <v>48</v>
      </c>
      <c r="O199" s="92"/>
      <c r="P199" s="255">
        <f>O199*H199</f>
        <v>0</v>
      </c>
      <c r="Q199" s="255">
        <v>0</v>
      </c>
      <c r="R199" s="255">
        <f>Q199*H199</f>
        <v>0</v>
      </c>
      <c r="S199" s="255">
        <v>0</v>
      </c>
      <c r="T199" s="25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7" t="s">
        <v>177</v>
      </c>
      <c r="AT199" s="257" t="s">
        <v>172</v>
      </c>
      <c r="AU199" s="257" t="s">
        <v>89</v>
      </c>
      <c r="AY199" s="18" t="s">
        <v>169</v>
      </c>
      <c r="BE199" s="258">
        <f>IF(N199="základní",J199,0)</f>
        <v>0</v>
      </c>
      <c r="BF199" s="258">
        <f>IF(N199="snížená",J199,0)</f>
        <v>0</v>
      </c>
      <c r="BG199" s="258">
        <f>IF(N199="zákl. přenesená",J199,0)</f>
        <v>0</v>
      </c>
      <c r="BH199" s="258">
        <f>IF(N199="sníž. přenesená",J199,0)</f>
        <v>0</v>
      </c>
      <c r="BI199" s="258">
        <f>IF(N199="nulová",J199,0)</f>
        <v>0</v>
      </c>
      <c r="BJ199" s="18" t="s">
        <v>95</v>
      </c>
      <c r="BK199" s="258">
        <f>ROUND(I199*H199,2)</f>
        <v>0</v>
      </c>
      <c r="BL199" s="18" t="s">
        <v>177</v>
      </c>
      <c r="BM199" s="257" t="s">
        <v>931</v>
      </c>
    </row>
    <row r="200" spans="1:65" s="2" customFormat="1" ht="55.5" customHeight="1">
      <c r="A200" s="39"/>
      <c r="B200" s="40"/>
      <c r="C200" s="246" t="s">
        <v>651</v>
      </c>
      <c r="D200" s="246" t="s">
        <v>172</v>
      </c>
      <c r="E200" s="247" t="s">
        <v>2041</v>
      </c>
      <c r="F200" s="248" t="s">
        <v>2042</v>
      </c>
      <c r="G200" s="249" t="s">
        <v>186</v>
      </c>
      <c r="H200" s="250">
        <v>2</v>
      </c>
      <c r="I200" s="251"/>
      <c r="J200" s="252">
        <f>ROUND(I200*H200,2)</f>
        <v>0</v>
      </c>
      <c r="K200" s="248" t="s">
        <v>1</v>
      </c>
      <c r="L200" s="45"/>
      <c r="M200" s="253" t="s">
        <v>1</v>
      </c>
      <c r="N200" s="254" t="s">
        <v>48</v>
      </c>
      <c r="O200" s="92"/>
      <c r="P200" s="255">
        <f>O200*H200</f>
        <v>0</v>
      </c>
      <c r="Q200" s="255">
        <v>0</v>
      </c>
      <c r="R200" s="255">
        <f>Q200*H200</f>
        <v>0</v>
      </c>
      <c r="S200" s="255">
        <v>0</v>
      </c>
      <c r="T200" s="25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7" t="s">
        <v>177</v>
      </c>
      <c r="AT200" s="257" t="s">
        <v>172</v>
      </c>
      <c r="AU200" s="257" t="s">
        <v>89</v>
      </c>
      <c r="AY200" s="18" t="s">
        <v>169</v>
      </c>
      <c r="BE200" s="258">
        <f>IF(N200="základní",J200,0)</f>
        <v>0</v>
      </c>
      <c r="BF200" s="258">
        <f>IF(N200="snížená",J200,0)</f>
        <v>0</v>
      </c>
      <c r="BG200" s="258">
        <f>IF(N200="zákl. přenesená",J200,0)</f>
        <v>0</v>
      </c>
      <c r="BH200" s="258">
        <f>IF(N200="sníž. přenesená",J200,0)</f>
        <v>0</v>
      </c>
      <c r="BI200" s="258">
        <f>IF(N200="nulová",J200,0)</f>
        <v>0</v>
      </c>
      <c r="BJ200" s="18" t="s">
        <v>95</v>
      </c>
      <c r="BK200" s="258">
        <f>ROUND(I200*H200,2)</f>
        <v>0</v>
      </c>
      <c r="BL200" s="18" t="s">
        <v>177</v>
      </c>
      <c r="BM200" s="257" t="s">
        <v>940</v>
      </c>
    </row>
    <row r="201" spans="1:65" s="2" customFormat="1" ht="44.25" customHeight="1">
      <c r="A201" s="39"/>
      <c r="B201" s="40"/>
      <c r="C201" s="246" t="s">
        <v>658</v>
      </c>
      <c r="D201" s="246" t="s">
        <v>172</v>
      </c>
      <c r="E201" s="247" t="s">
        <v>2043</v>
      </c>
      <c r="F201" s="248" t="s">
        <v>2044</v>
      </c>
      <c r="G201" s="249" t="s">
        <v>186</v>
      </c>
      <c r="H201" s="250">
        <v>21</v>
      </c>
      <c r="I201" s="251"/>
      <c r="J201" s="252">
        <f>ROUND(I201*H201,2)</f>
        <v>0</v>
      </c>
      <c r="K201" s="248" t="s">
        <v>1</v>
      </c>
      <c r="L201" s="45"/>
      <c r="M201" s="253" t="s">
        <v>1</v>
      </c>
      <c r="N201" s="254" t="s">
        <v>48</v>
      </c>
      <c r="O201" s="92"/>
      <c r="P201" s="255">
        <f>O201*H201</f>
        <v>0</v>
      </c>
      <c r="Q201" s="255">
        <v>0</v>
      </c>
      <c r="R201" s="255">
        <f>Q201*H201</f>
        <v>0</v>
      </c>
      <c r="S201" s="255">
        <v>0</v>
      </c>
      <c r="T201" s="25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7" t="s">
        <v>177</v>
      </c>
      <c r="AT201" s="257" t="s">
        <v>172</v>
      </c>
      <c r="AU201" s="257" t="s">
        <v>89</v>
      </c>
      <c r="AY201" s="18" t="s">
        <v>169</v>
      </c>
      <c r="BE201" s="258">
        <f>IF(N201="základní",J201,0)</f>
        <v>0</v>
      </c>
      <c r="BF201" s="258">
        <f>IF(N201="snížená",J201,0)</f>
        <v>0</v>
      </c>
      <c r="BG201" s="258">
        <f>IF(N201="zákl. přenesená",J201,0)</f>
        <v>0</v>
      </c>
      <c r="BH201" s="258">
        <f>IF(N201="sníž. přenesená",J201,0)</f>
        <v>0</v>
      </c>
      <c r="BI201" s="258">
        <f>IF(N201="nulová",J201,0)</f>
        <v>0</v>
      </c>
      <c r="BJ201" s="18" t="s">
        <v>95</v>
      </c>
      <c r="BK201" s="258">
        <f>ROUND(I201*H201,2)</f>
        <v>0</v>
      </c>
      <c r="BL201" s="18" t="s">
        <v>177</v>
      </c>
      <c r="BM201" s="257" t="s">
        <v>950</v>
      </c>
    </row>
    <row r="202" spans="1:65" s="2" customFormat="1" ht="55.5" customHeight="1">
      <c r="A202" s="39"/>
      <c r="B202" s="40"/>
      <c r="C202" s="246" t="s">
        <v>664</v>
      </c>
      <c r="D202" s="246" t="s">
        <v>172</v>
      </c>
      <c r="E202" s="247" t="s">
        <v>2045</v>
      </c>
      <c r="F202" s="248" t="s">
        <v>2046</v>
      </c>
      <c r="G202" s="249" t="s">
        <v>186</v>
      </c>
      <c r="H202" s="250">
        <v>4</v>
      </c>
      <c r="I202" s="251"/>
      <c r="J202" s="252">
        <f>ROUND(I202*H202,2)</f>
        <v>0</v>
      </c>
      <c r="K202" s="248" t="s">
        <v>1</v>
      </c>
      <c r="L202" s="45"/>
      <c r="M202" s="253" t="s">
        <v>1</v>
      </c>
      <c r="N202" s="254" t="s">
        <v>48</v>
      </c>
      <c r="O202" s="92"/>
      <c r="P202" s="255">
        <f>O202*H202</f>
        <v>0</v>
      </c>
      <c r="Q202" s="255">
        <v>0</v>
      </c>
      <c r="R202" s="255">
        <f>Q202*H202</f>
        <v>0</v>
      </c>
      <c r="S202" s="255">
        <v>0</v>
      </c>
      <c r="T202" s="25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7" t="s">
        <v>177</v>
      </c>
      <c r="AT202" s="257" t="s">
        <v>172</v>
      </c>
      <c r="AU202" s="257" t="s">
        <v>89</v>
      </c>
      <c r="AY202" s="18" t="s">
        <v>169</v>
      </c>
      <c r="BE202" s="258">
        <f>IF(N202="základní",J202,0)</f>
        <v>0</v>
      </c>
      <c r="BF202" s="258">
        <f>IF(N202="snížená",J202,0)</f>
        <v>0</v>
      </c>
      <c r="BG202" s="258">
        <f>IF(N202="zákl. přenesená",J202,0)</f>
        <v>0</v>
      </c>
      <c r="BH202" s="258">
        <f>IF(N202="sníž. přenesená",J202,0)</f>
        <v>0</v>
      </c>
      <c r="BI202" s="258">
        <f>IF(N202="nulová",J202,0)</f>
        <v>0</v>
      </c>
      <c r="BJ202" s="18" t="s">
        <v>95</v>
      </c>
      <c r="BK202" s="258">
        <f>ROUND(I202*H202,2)</f>
        <v>0</v>
      </c>
      <c r="BL202" s="18" t="s">
        <v>177</v>
      </c>
      <c r="BM202" s="257" t="s">
        <v>960</v>
      </c>
    </row>
    <row r="203" spans="1:65" s="2" customFormat="1" ht="55.5" customHeight="1">
      <c r="A203" s="39"/>
      <c r="B203" s="40"/>
      <c r="C203" s="246" t="s">
        <v>668</v>
      </c>
      <c r="D203" s="246" t="s">
        <v>172</v>
      </c>
      <c r="E203" s="247" t="s">
        <v>2047</v>
      </c>
      <c r="F203" s="248" t="s">
        <v>2048</v>
      </c>
      <c r="G203" s="249" t="s">
        <v>186</v>
      </c>
      <c r="H203" s="250">
        <v>2</v>
      </c>
      <c r="I203" s="251"/>
      <c r="J203" s="252">
        <f>ROUND(I203*H203,2)</f>
        <v>0</v>
      </c>
      <c r="K203" s="248" t="s">
        <v>1</v>
      </c>
      <c r="L203" s="45"/>
      <c r="M203" s="253" t="s">
        <v>1</v>
      </c>
      <c r="N203" s="254" t="s">
        <v>48</v>
      </c>
      <c r="O203" s="92"/>
      <c r="P203" s="255">
        <f>O203*H203</f>
        <v>0</v>
      </c>
      <c r="Q203" s="255">
        <v>0</v>
      </c>
      <c r="R203" s="255">
        <f>Q203*H203</f>
        <v>0</v>
      </c>
      <c r="S203" s="255">
        <v>0</v>
      </c>
      <c r="T203" s="25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7" t="s">
        <v>177</v>
      </c>
      <c r="AT203" s="257" t="s">
        <v>172</v>
      </c>
      <c r="AU203" s="257" t="s">
        <v>89</v>
      </c>
      <c r="AY203" s="18" t="s">
        <v>169</v>
      </c>
      <c r="BE203" s="258">
        <f>IF(N203="základní",J203,0)</f>
        <v>0</v>
      </c>
      <c r="BF203" s="258">
        <f>IF(N203="snížená",J203,0)</f>
        <v>0</v>
      </c>
      <c r="BG203" s="258">
        <f>IF(N203="zákl. přenesená",J203,0)</f>
        <v>0</v>
      </c>
      <c r="BH203" s="258">
        <f>IF(N203="sníž. přenesená",J203,0)</f>
        <v>0</v>
      </c>
      <c r="BI203" s="258">
        <f>IF(N203="nulová",J203,0)</f>
        <v>0</v>
      </c>
      <c r="BJ203" s="18" t="s">
        <v>95</v>
      </c>
      <c r="BK203" s="258">
        <f>ROUND(I203*H203,2)</f>
        <v>0</v>
      </c>
      <c r="BL203" s="18" t="s">
        <v>177</v>
      </c>
      <c r="BM203" s="257" t="s">
        <v>973</v>
      </c>
    </row>
    <row r="204" spans="1:65" s="2" customFormat="1" ht="55.5" customHeight="1">
      <c r="A204" s="39"/>
      <c r="B204" s="40"/>
      <c r="C204" s="246" t="s">
        <v>673</v>
      </c>
      <c r="D204" s="246" t="s">
        <v>172</v>
      </c>
      <c r="E204" s="247" t="s">
        <v>2049</v>
      </c>
      <c r="F204" s="248" t="s">
        <v>2050</v>
      </c>
      <c r="G204" s="249" t="s">
        <v>186</v>
      </c>
      <c r="H204" s="250">
        <v>5</v>
      </c>
      <c r="I204" s="251"/>
      <c r="J204" s="252">
        <f>ROUND(I204*H204,2)</f>
        <v>0</v>
      </c>
      <c r="K204" s="248" t="s">
        <v>1</v>
      </c>
      <c r="L204" s="45"/>
      <c r="M204" s="253" t="s">
        <v>1</v>
      </c>
      <c r="N204" s="254" t="s">
        <v>48</v>
      </c>
      <c r="O204" s="92"/>
      <c r="P204" s="255">
        <f>O204*H204</f>
        <v>0</v>
      </c>
      <c r="Q204" s="255">
        <v>0</v>
      </c>
      <c r="R204" s="255">
        <f>Q204*H204</f>
        <v>0</v>
      </c>
      <c r="S204" s="255">
        <v>0</v>
      </c>
      <c r="T204" s="25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7" t="s">
        <v>177</v>
      </c>
      <c r="AT204" s="257" t="s">
        <v>172</v>
      </c>
      <c r="AU204" s="257" t="s">
        <v>89</v>
      </c>
      <c r="AY204" s="18" t="s">
        <v>169</v>
      </c>
      <c r="BE204" s="258">
        <f>IF(N204="základní",J204,0)</f>
        <v>0</v>
      </c>
      <c r="BF204" s="258">
        <f>IF(N204="snížená",J204,0)</f>
        <v>0</v>
      </c>
      <c r="BG204" s="258">
        <f>IF(N204="zákl. přenesená",J204,0)</f>
        <v>0</v>
      </c>
      <c r="BH204" s="258">
        <f>IF(N204="sníž. přenesená",J204,0)</f>
        <v>0</v>
      </c>
      <c r="BI204" s="258">
        <f>IF(N204="nulová",J204,0)</f>
        <v>0</v>
      </c>
      <c r="BJ204" s="18" t="s">
        <v>95</v>
      </c>
      <c r="BK204" s="258">
        <f>ROUND(I204*H204,2)</f>
        <v>0</v>
      </c>
      <c r="BL204" s="18" t="s">
        <v>177</v>
      </c>
      <c r="BM204" s="257" t="s">
        <v>988</v>
      </c>
    </row>
    <row r="205" spans="1:65" s="2" customFormat="1" ht="21.75" customHeight="1">
      <c r="A205" s="39"/>
      <c r="B205" s="40"/>
      <c r="C205" s="246" t="s">
        <v>679</v>
      </c>
      <c r="D205" s="246" t="s">
        <v>172</v>
      </c>
      <c r="E205" s="247" t="s">
        <v>2051</v>
      </c>
      <c r="F205" s="248" t="s">
        <v>2052</v>
      </c>
      <c r="G205" s="249" t="s">
        <v>199</v>
      </c>
      <c r="H205" s="250">
        <v>0.887</v>
      </c>
      <c r="I205" s="251"/>
      <c r="J205" s="252">
        <f>ROUND(I205*H205,2)</f>
        <v>0</v>
      </c>
      <c r="K205" s="248" t="s">
        <v>1</v>
      </c>
      <c r="L205" s="45"/>
      <c r="M205" s="253" t="s">
        <v>1</v>
      </c>
      <c r="N205" s="254" t="s">
        <v>48</v>
      </c>
      <c r="O205" s="92"/>
      <c r="P205" s="255">
        <f>O205*H205</f>
        <v>0</v>
      </c>
      <c r="Q205" s="255">
        <v>0</v>
      </c>
      <c r="R205" s="255">
        <f>Q205*H205</f>
        <v>0</v>
      </c>
      <c r="S205" s="255">
        <v>0</v>
      </c>
      <c r="T205" s="25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7" t="s">
        <v>177</v>
      </c>
      <c r="AT205" s="257" t="s">
        <v>172</v>
      </c>
      <c r="AU205" s="257" t="s">
        <v>89</v>
      </c>
      <c r="AY205" s="18" t="s">
        <v>169</v>
      </c>
      <c r="BE205" s="258">
        <f>IF(N205="základní",J205,0)</f>
        <v>0</v>
      </c>
      <c r="BF205" s="258">
        <f>IF(N205="snížená",J205,0)</f>
        <v>0</v>
      </c>
      <c r="BG205" s="258">
        <f>IF(N205="zákl. přenesená",J205,0)</f>
        <v>0</v>
      </c>
      <c r="BH205" s="258">
        <f>IF(N205="sníž. přenesená",J205,0)</f>
        <v>0</v>
      </c>
      <c r="BI205" s="258">
        <f>IF(N205="nulová",J205,0)</f>
        <v>0</v>
      </c>
      <c r="BJ205" s="18" t="s">
        <v>95</v>
      </c>
      <c r="BK205" s="258">
        <f>ROUND(I205*H205,2)</f>
        <v>0</v>
      </c>
      <c r="BL205" s="18" t="s">
        <v>177</v>
      </c>
      <c r="BM205" s="257" t="s">
        <v>1002</v>
      </c>
    </row>
    <row r="206" spans="1:63" s="12" customFormat="1" ht="25.9" customHeight="1">
      <c r="A206" s="12"/>
      <c r="B206" s="231"/>
      <c r="C206" s="232"/>
      <c r="D206" s="233" t="s">
        <v>81</v>
      </c>
      <c r="E206" s="234" t="s">
        <v>2053</v>
      </c>
      <c r="F206" s="234" t="s">
        <v>2054</v>
      </c>
      <c r="G206" s="232"/>
      <c r="H206" s="232"/>
      <c r="I206" s="235"/>
      <c r="J206" s="218">
        <f>BK206</f>
        <v>0</v>
      </c>
      <c r="K206" s="232"/>
      <c r="L206" s="236"/>
      <c r="M206" s="237"/>
      <c r="N206" s="238"/>
      <c r="O206" s="238"/>
      <c r="P206" s="239">
        <f>SUM(P207:P208)</f>
        <v>0</v>
      </c>
      <c r="Q206" s="238"/>
      <c r="R206" s="239">
        <f>SUM(R207:R208)</f>
        <v>0</v>
      </c>
      <c r="S206" s="238"/>
      <c r="T206" s="240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41" t="s">
        <v>89</v>
      </c>
      <c r="AT206" s="242" t="s">
        <v>81</v>
      </c>
      <c r="AU206" s="242" t="s">
        <v>82</v>
      </c>
      <c r="AY206" s="241" t="s">
        <v>169</v>
      </c>
      <c r="BK206" s="243">
        <f>SUM(BK207:BK208)</f>
        <v>0</v>
      </c>
    </row>
    <row r="207" spans="1:65" s="2" customFormat="1" ht="16.5" customHeight="1">
      <c r="A207" s="39"/>
      <c r="B207" s="40"/>
      <c r="C207" s="246" t="s">
        <v>683</v>
      </c>
      <c r="D207" s="246" t="s">
        <v>172</v>
      </c>
      <c r="E207" s="247" t="s">
        <v>2055</v>
      </c>
      <c r="F207" s="248" t="s">
        <v>2056</v>
      </c>
      <c r="G207" s="249" t="s">
        <v>1803</v>
      </c>
      <c r="H207" s="250">
        <v>1</v>
      </c>
      <c r="I207" s="251"/>
      <c r="J207" s="252">
        <f>ROUND(I207*H207,2)</f>
        <v>0</v>
      </c>
      <c r="K207" s="248" t="s">
        <v>176</v>
      </c>
      <c r="L207" s="45"/>
      <c r="M207" s="253" t="s">
        <v>1</v>
      </c>
      <c r="N207" s="254" t="s">
        <v>48</v>
      </c>
      <c r="O207" s="92"/>
      <c r="P207" s="255">
        <f>O207*H207</f>
        <v>0</v>
      </c>
      <c r="Q207" s="255">
        <v>0</v>
      </c>
      <c r="R207" s="255">
        <f>Q207*H207</f>
        <v>0</v>
      </c>
      <c r="S207" s="255">
        <v>0</v>
      </c>
      <c r="T207" s="25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7" t="s">
        <v>177</v>
      </c>
      <c r="AT207" s="257" t="s">
        <v>172</v>
      </c>
      <c r="AU207" s="257" t="s">
        <v>89</v>
      </c>
      <c r="AY207" s="18" t="s">
        <v>169</v>
      </c>
      <c r="BE207" s="258">
        <f>IF(N207="základní",J207,0)</f>
        <v>0</v>
      </c>
      <c r="BF207" s="258">
        <f>IF(N207="snížená",J207,0)</f>
        <v>0</v>
      </c>
      <c r="BG207" s="258">
        <f>IF(N207="zákl. přenesená",J207,0)</f>
        <v>0</v>
      </c>
      <c r="BH207" s="258">
        <f>IF(N207="sníž. přenesená",J207,0)</f>
        <v>0</v>
      </c>
      <c r="BI207" s="258">
        <f>IF(N207="nulová",J207,0)</f>
        <v>0</v>
      </c>
      <c r="BJ207" s="18" t="s">
        <v>95</v>
      </c>
      <c r="BK207" s="258">
        <f>ROUND(I207*H207,2)</f>
        <v>0</v>
      </c>
      <c r="BL207" s="18" t="s">
        <v>177</v>
      </c>
      <c r="BM207" s="257" t="s">
        <v>1016</v>
      </c>
    </row>
    <row r="208" spans="1:65" s="2" customFormat="1" ht="16.5" customHeight="1">
      <c r="A208" s="39"/>
      <c r="B208" s="40"/>
      <c r="C208" s="246" t="s">
        <v>688</v>
      </c>
      <c r="D208" s="246" t="s">
        <v>172</v>
      </c>
      <c r="E208" s="247" t="s">
        <v>2057</v>
      </c>
      <c r="F208" s="248" t="s">
        <v>2058</v>
      </c>
      <c r="G208" s="249" t="s">
        <v>1803</v>
      </c>
      <c r="H208" s="250">
        <v>1</v>
      </c>
      <c r="I208" s="251"/>
      <c r="J208" s="252">
        <f>ROUND(I208*H208,2)</f>
        <v>0</v>
      </c>
      <c r="K208" s="248" t="s">
        <v>176</v>
      </c>
      <c r="L208" s="45"/>
      <c r="M208" s="253" t="s">
        <v>1</v>
      </c>
      <c r="N208" s="254" t="s">
        <v>48</v>
      </c>
      <c r="O208" s="92"/>
      <c r="P208" s="255">
        <f>O208*H208</f>
        <v>0</v>
      </c>
      <c r="Q208" s="255">
        <v>0</v>
      </c>
      <c r="R208" s="255">
        <f>Q208*H208</f>
        <v>0</v>
      </c>
      <c r="S208" s="255">
        <v>0</v>
      </c>
      <c r="T208" s="25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7" t="s">
        <v>177</v>
      </c>
      <c r="AT208" s="257" t="s">
        <v>172</v>
      </c>
      <c r="AU208" s="257" t="s">
        <v>89</v>
      </c>
      <c r="AY208" s="18" t="s">
        <v>169</v>
      </c>
      <c r="BE208" s="258">
        <f>IF(N208="základní",J208,0)</f>
        <v>0</v>
      </c>
      <c r="BF208" s="258">
        <f>IF(N208="snížená",J208,0)</f>
        <v>0</v>
      </c>
      <c r="BG208" s="258">
        <f>IF(N208="zákl. přenesená",J208,0)</f>
        <v>0</v>
      </c>
      <c r="BH208" s="258">
        <f>IF(N208="sníž. přenesená",J208,0)</f>
        <v>0</v>
      </c>
      <c r="BI208" s="258">
        <f>IF(N208="nulová",J208,0)</f>
        <v>0</v>
      </c>
      <c r="BJ208" s="18" t="s">
        <v>95</v>
      </c>
      <c r="BK208" s="258">
        <f>ROUND(I208*H208,2)</f>
        <v>0</v>
      </c>
      <c r="BL208" s="18" t="s">
        <v>177</v>
      </c>
      <c r="BM208" s="257" t="s">
        <v>1026</v>
      </c>
    </row>
    <row r="209" spans="1:63" s="12" customFormat="1" ht="25.9" customHeight="1">
      <c r="A209" s="12"/>
      <c r="B209" s="231"/>
      <c r="C209" s="232"/>
      <c r="D209" s="233" t="s">
        <v>81</v>
      </c>
      <c r="E209" s="234" t="s">
        <v>2059</v>
      </c>
      <c r="F209" s="234" t="s">
        <v>2060</v>
      </c>
      <c r="G209" s="232"/>
      <c r="H209" s="232"/>
      <c r="I209" s="235"/>
      <c r="J209" s="218">
        <f>BK209</f>
        <v>0</v>
      </c>
      <c r="K209" s="232"/>
      <c r="L209" s="236"/>
      <c r="M209" s="237"/>
      <c r="N209" s="238"/>
      <c r="O209" s="238"/>
      <c r="P209" s="239">
        <f>P210</f>
        <v>0</v>
      </c>
      <c r="Q209" s="238"/>
      <c r="R209" s="239">
        <f>R210</f>
        <v>0</v>
      </c>
      <c r="S209" s="238"/>
      <c r="T209" s="240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41" t="s">
        <v>89</v>
      </c>
      <c r="AT209" s="242" t="s">
        <v>81</v>
      </c>
      <c r="AU209" s="242" t="s">
        <v>82</v>
      </c>
      <c r="AY209" s="241" t="s">
        <v>169</v>
      </c>
      <c r="BK209" s="243">
        <f>BK210</f>
        <v>0</v>
      </c>
    </row>
    <row r="210" spans="1:65" s="2" customFormat="1" ht="16.5" customHeight="1">
      <c r="A210" s="39"/>
      <c r="B210" s="40"/>
      <c r="C210" s="246" t="s">
        <v>694</v>
      </c>
      <c r="D210" s="246" t="s">
        <v>172</v>
      </c>
      <c r="E210" s="247" t="s">
        <v>2061</v>
      </c>
      <c r="F210" s="248" t="s">
        <v>2062</v>
      </c>
      <c r="G210" s="249" t="s">
        <v>2063</v>
      </c>
      <c r="H210" s="250">
        <v>1</v>
      </c>
      <c r="I210" s="251"/>
      <c r="J210" s="252">
        <f>ROUND(I210*H210,2)</f>
        <v>0</v>
      </c>
      <c r="K210" s="248" t="s">
        <v>1</v>
      </c>
      <c r="L210" s="45"/>
      <c r="M210" s="253" t="s">
        <v>1</v>
      </c>
      <c r="N210" s="254" t="s">
        <v>48</v>
      </c>
      <c r="O210" s="92"/>
      <c r="P210" s="255">
        <f>O210*H210</f>
        <v>0</v>
      </c>
      <c r="Q210" s="255">
        <v>0</v>
      </c>
      <c r="R210" s="255">
        <f>Q210*H210</f>
        <v>0</v>
      </c>
      <c r="S210" s="255">
        <v>0</v>
      </c>
      <c r="T210" s="25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7" t="s">
        <v>177</v>
      </c>
      <c r="AT210" s="257" t="s">
        <v>172</v>
      </c>
      <c r="AU210" s="257" t="s">
        <v>89</v>
      </c>
      <c r="AY210" s="18" t="s">
        <v>169</v>
      </c>
      <c r="BE210" s="258">
        <f>IF(N210="základní",J210,0)</f>
        <v>0</v>
      </c>
      <c r="BF210" s="258">
        <f>IF(N210="snížená",J210,0)</f>
        <v>0</v>
      </c>
      <c r="BG210" s="258">
        <f>IF(N210="zákl. přenesená",J210,0)</f>
        <v>0</v>
      </c>
      <c r="BH210" s="258">
        <f>IF(N210="sníž. přenesená",J210,0)</f>
        <v>0</v>
      </c>
      <c r="BI210" s="258">
        <f>IF(N210="nulová",J210,0)</f>
        <v>0</v>
      </c>
      <c r="BJ210" s="18" t="s">
        <v>95</v>
      </c>
      <c r="BK210" s="258">
        <f>ROUND(I210*H210,2)</f>
        <v>0</v>
      </c>
      <c r="BL210" s="18" t="s">
        <v>177</v>
      </c>
      <c r="BM210" s="257" t="s">
        <v>1035</v>
      </c>
    </row>
    <row r="211" spans="1:63" s="2" customFormat="1" ht="49.9" customHeight="1">
      <c r="A211" s="39"/>
      <c r="B211" s="40"/>
      <c r="C211" s="41"/>
      <c r="D211" s="41"/>
      <c r="E211" s="234" t="s">
        <v>210</v>
      </c>
      <c r="F211" s="234" t="s">
        <v>211</v>
      </c>
      <c r="G211" s="41"/>
      <c r="H211" s="41"/>
      <c r="I211" s="155"/>
      <c r="J211" s="218">
        <f>BK211</f>
        <v>0</v>
      </c>
      <c r="K211" s="41"/>
      <c r="L211" s="45"/>
      <c r="M211" s="292"/>
      <c r="N211" s="293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81</v>
      </c>
      <c r="AU211" s="18" t="s">
        <v>82</v>
      </c>
      <c r="AY211" s="18" t="s">
        <v>212</v>
      </c>
      <c r="BK211" s="258">
        <f>SUM(BK212:BK216)</f>
        <v>0</v>
      </c>
    </row>
    <row r="212" spans="1:63" s="2" customFormat="1" ht="16.3" customHeight="1">
      <c r="A212" s="39"/>
      <c r="B212" s="40"/>
      <c r="C212" s="294" t="s">
        <v>1</v>
      </c>
      <c r="D212" s="294" t="s">
        <v>172</v>
      </c>
      <c r="E212" s="295" t="s">
        <v>1</v>
      </c>
      <c r="F212" s="296" t="s">
        <v>1</v>
      </c>
      <c r="G212" s="297" t="s">
        <v>1</v>
      </c>
      <c r="H212" s="298"/>
      <c r="I212" s="299"/>
      <c r="J212" s="300">
        <f>BK212</f>
        <v>0</v>
      </c>
      <c r="K212" s="301"/>
      <c r="L212" s="45"/>
      <c r="M212" s="302" t="s">
        <v>1</v>
      </c>
      <c r="N212" s="303" t="s">
        <v>48</v>
      </c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212</v>
      </c>
      <c r="AU212" s="18" t="s">
        <v>89</v>
      </c>
      <c r="AY212" s="18" t="s">
        <v>212</v>
      </c>
      <c r="BE212" s="258">
        <f>IF(N212="základní",J212,0)</f>
        <v>0</v>
      </c>
      <c r="BF212" s="258">
        <f>IF(N212="snížená",J212,0)</f>
        <v>0</v>
      </c>
      <c r="BG212" s="258">
        <f>IF(N212="zákl. přenesená",J212,0)</f>
        <v>0</v>
      </c>
      <c r="BH212" s="258">
        <f>IF(N212="sníž. přenesená",J212,0)</f>
        <v>0</v>
      </c>
      <c r="BI212" s="258">
        <f>IF(N212="nulová",J212,0)</f>
        <v>0</v>
      </c>
      <c r="BJ212" s="18" t="s">
        <v>95</v>
      </c>
      <c r="BK212" s="258">
        <f>I212*H212</f>
        <v>0</v>
      </c>
    </row>
    <row r="213" spans="1:63" s="2" customFormat="1" ht="16.3" customHeight="1">
      <c r="A213" s="39"/>
      <c r="B213" s="40"/>
      <c r="C213" s="294" t="s">
        <v>1</v>
      </c>
      <c r="D213" s="294" t="s">
        <v>172</v>
      </c>
      <c r="E213" s="295" t="s">
        <v>1</v>
      </c>
      <c r="F213" s="296" t="s">
        <v>1</v>
      </c>
      <c r="G213" s="297" t="s">
        <v>1</v>
      </c>
      <c r="H213" s="298"/>
      <c r="I213" s="299"/>
      <c r="J213" s="300">
        <f>BK213</f>
        <v>0</v>
      </c>
      <c r="K213" s="301"/>
      <c r="L213" s="45"/>
      <c r="M213" s="302" t="s">
        <v>1</v>
      </c>
      <c r="N213" s="303" t="s">
        <v>48</v>
      </c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212</v>
      </c>
      <c r="AU213" s="18" t="s">
        <v>89</v>
      </c>
      <c r="AY213" s="18" t="s">
        <v>212</v>
      </c>
      <c r="BE213" s="258">
        <f>IF(N213="základní",J213,0)</f>
        <v>0</v>
      </c>
      <c r="BF213" s="258">
        <f>IF(N213="snížená",J213,0)</f>
        <v>0</v>
      </c>
      <c r="BG213" s="258">
        <f>IF(N213="zákl. přenesená",J213,0)</f>
        <v>0</v>
      </c>
      <c r="BH213" s="258">
        <f>IF(N213="sníž. přenesená",J213,0)</f>
        <v>0</v>
      </c>
      <c r="BI213" s="258">
        <f>IF(N213="nulová",J213,0)</f>
        <v>0</v>
      </c>
      <c r="BJ213" s="18" t="s">
        <v>95</v>
      </c>
      <c r="BK213" s="258">
        <f>I213*H213</f>
        <v>0</v>
      </c>
    </row>
    <row r="214" spans="1:63" s="2" customFormat="1" ht="16.3" customHeight="1">
      <c r="A214" s="39"/>
      <c r="B214" s="40"/>
      <c r="C214" s="294" t="s">
        <v>1</v>
      </c>
      <c r="D214" s="294" t="s">
        <v>172</v>
      </c>
      <c r="E214" s="295" t="s">
        <v>1</v>
      </c>
      <c r="F214" s="296" t="s">
        <v>1</v>
      </c>
      <c r="G214" s="297" t="s">
        <v>1</v>
      </c>
      <c r="H214" s="298"/>
      <c r="I214" s="299"/>
      <c r="J214" s="300">
        <f>BK214</f>
        <v>0</v>
      </c>
      <c r="K214" s="301"/>
      <c r="L214" s="45"/>
      <c r="M214" s="302" t="s">
        <v>1</v>
      </c>
      <c r="N214" s="303" t="s">
        <v>48</v>
      </c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212</v>
      </c>
      <c r="AU214" s="18" t="s">
        <v>89</v>
      </c>
      <c r="AY214" s="18" t="s">
        <v>212</v>
      </c>
      <c r="BE214" s="258">
        <f>IF(N214="základní",J214,0)</f>
        <v>0</v>
      </c>
      <c r="BF214" s="258">
        <f>IF(N214="snížená",J214,0)</f>
        <v>0</v>
      </c>
      <c r="BG214" s="258">
        <f>IF(N214="zákl. přenesená",J214,0)</f>
        <v>0</v>
      </c>
      <c r="BH214" s="258">
        <f>IF(N214="sníž. přenesená",J214,0)</f>
        <v>0</v>
      </c>
      <c r="BI214" s="258">
        <f>IF(N214="nulová",J214,0)</f>
        <v>0</v>
      </c>
      <c r="BJ214" s="18" t="s">
        <v>95</v>
      </c>
      <c r="BK214" s="258">
        <f>I214*H214</f>
        <v>0</v>
      </c>
    </row>
    <row r="215" spans="1:63" s="2" customFormat="1" ht="16.3" customHeight="1">
      <c r="A215" s="39"/>
      <c r="B215" s="40"/>
      <c r="C215" s="294" t="s">
        <v>1</v>
      </c>
      <c r="D215" s="294" t="s">
        <v>172</v>
      </c>
      <c r="E215" s="295" t="s">
        <v>1</v>
      </c>
      <c r="F215" s="296" t="s">
        <v>1</v>
      </c>
      <c r="G215" s="297" t="s">
        <v>1</v>
      </c>
      <c r="H215" s="298"/>
      <c r="I215" s="299"/>
      <c r="J215" s="300">
        <f>BK215</f>
        <v>0</v>
      </c>
      <c r="K215" s="301"/>
      <c r="L215" s="45"/>
      <c r="M215" s="302" t="s">
        <v>1</v>
      </c>
      <c r="N215" s="303" t="s">
        <v>48</v>
      </c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212</v>
      </c>
      <c r="AU215" s="18" t="s">
        <v>89</v>
      </c>
      <c r="AY215" s="18" t="s">
        <v>212</v>
      </c>
      <c r="BE215" s="258">
        <f>IF(N215="základní",J215,0)</f>
        <v>0</v>
      </c>
      <c r="BF215" s="258">
        <f>IF(N215="snížená",J215,0)</f>
        <v>0</v>
      </c>
      <c r="BG215" s="258">
        <f>IF(N215="zákl. přenesená",J215,0)</f>
        <v>0</v>
      </c>
      <c r="BH215" s="258">
        <f>IF(N215="sníž. přenesená",J215,0)</f>
        <v>0</v>
      </c>
      <c r="BI215" s="258">
        <f>IF(N215="nulová",J215,0)</f>
        <v>0</v>
      </c>
      <c r="BJ215" s="18" t="s">
        <v>95</v>
      </c>
      <c r="BK215" s="258">
        <f>I215*H215</f>
        <v>0</v>
      </c>
    </row>
    <row r="216" spans="1:63" s="2" customFormat="1" ht="16.3" customHeight="1">
      <c r="A216" s="39"/>
      <c r="B216" s="40"/>
      <c r="C216" s="294" t="s">
        <v>1</v>
      </c>
      <c r="D216" s="294" t="s">
        <v>172</v>
      </c>
      <c r="E216" s="295" t="s">
        <v>1</v>
      </c>
      <c r="F216" s="296" t="s">
        <v>1</v>
      </c>
      <c r="G216" s="297" t="s">
        <v>1</v>
      </c>
      <c r="H216" s="298"/>
      <c r="I216" s="299"/>
      <c r="J216" s="300">
        <f>BK216</f>
        <v>0</v>
      </c>
      <c r="K216" s="301"/>
      <c r="L216" s="45"/>
      <c r="M216" s="302" t="s">
        <v>1</v>
      </c>
      <c r="N216" s="303" t="s">
        <v>48</v>
      </c>
      <c r="O216" s="304"/>
      <c r="P216" s="304"/>
      <c r="Q216" s="304"/>
      <c r="R216" s="304"/>
      <c r="S216" s="304"/>
      <c r="T216" s="305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212</v>
      </c>
      <c r="AU216" s="18" t="s">
        <v>89</v>
      </c>
      <c r="AY216" s="18" t="s">
        <v>212</v>
      </c>
      <c r="BE216" s="258">
        <f>IF(N216="základní",J216,0)</f>
        <v>0</v>
      </c>
      <c r="BF216" s="258">
        <f>IF(N216="snížená",J216,0)</f>
        <v>0</v>
      </c>
      <c r="BG216" s="258">
        <f>IF(N216="zákl. přenesená",J216,0)</f>
        <v>0</v>
      </c>
      <c r="BH216" s="258">
        <f>IF(N216="sníž. přenesená",J216,0)</f>
        <v>0</v>
      </c>
      <c r="BI216" s="258">
        <f>IF(N216="nulová",J216,0)</f>
        <v>0</v>
      </c>
      <c r="BJ216" s="18" t="s">
        <v>95</v>
      </c>
      <c r="BK216" s="258">
        <f>I216*H216</f>
        <v>0</v>
      </c>
    </row>
    <row r="217" spans="1:31" s="2" customFormat="1" ht="6.95" customHeight="1">
      <c r="A217" s="39"/>
      <c r="B217" s="67"/>
      <c r="C217" s="68"/>
      <c r="D217" s="68"/>
      <c r="E217" s="68"/>
      <c r="F217" s="68"/>
      <c r="G217" s="68"/>
      <c r="H217" s="68"/>
      <c r="I217" s="193"/>
      <c r="J217" s="68"/>
      <c r="K217" s="68"/>
      <c r="L217" s="45"/>
      <c r="M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</sheetData>
  <sheetProtection password="CC35" sheet="1" objects="1" scenarios="1" formatColumns="0" formatRows="0" autoFilter="0"/>
  <autoFilter ref="C129:K21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dataValidations count="2">
    <dataValidation type="list" allowBlank="1" showInputMessage="1" showErrorMessage="1" error="Povoleny jsou hodnoty K, M." sqref="D212:D217">
      <formula1>"K, M"</formula1>
    </dataValidation>
    <dataValidation type="list" allowBlank="1" showInputMessage="1" showErrorMessage="1" error="Povoleny jsou hodnoty základní, snížená, zákl. přenesená, sníž. přenesená, nulová." sqref="N212:N217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 hidden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1"/>
      <c r="AT3" s="18" t="s">
        <v>89</v>
      </c>
    </row>
    <row r="4" spans="2:46" s="1" customFormat="1" ht="24.95" customHeight="1" hidden="1">
      <c r="B4" s="21"/>
      <c r="D4" s="151" t="s">
        <v>140</v>
      </c>
      <c r="I4" s="147"/>
      <c r="L4" s="21"/>
      <c r="M4" s="152" t="s">
        <v>10</v>
      </c>
      <c r="AT4" s="18" t="s">
        <v>4</v>
      </c>
    </row>
    <row r="5" spans="2:12" s="1" customFormat="1" ht="6.95" customHeight="1" hidden="1">
      <c r="B5" s="21"/>
      <c r="I5" s="147"/>
      <c r="L5" s="21"/>
    </row>
    <row r="6" spans="2:12" s="1" customFormat="1" ht="12" customHeight="1" hidden="1">
      <c r="B6" s="21"/>
      <c r="D6" s="153" t="s">
        <v>16</v>
      </c>
      <c r="I6" s="147"/>
      <c r="L6" s="21"/>
    </row>
    <row r="7" spans="2:12" s="1" customFormat="1" ht="16.5" customHeight="1" hidden="1">
      <c r="B7" s="21"/>
      <c r="E7" s="154" t="str">
        <f>'Rekapitulace stavby'!K6</f>
        <v>Sociální byty - Suchohrdly u Miroslavi</v>
      </c>
      <c r="F7" s="153"/>
      <c r="G7" s="153"/>
      <c r="H7" s="153"/>
      <c r="I7" s="147"/>
      <c r="L7" s="21"/>
    </row>
    <row r="8" spans="2:12" s="1" customFormat="1" ht="12" customHeight="1" hidden="1">
      <c r="B8" s="21"/>
      <c r="D8" s="153" t="s">
        <v>141</v>
      </c>
      <c r="I8" s="147"/>
      <c r="L8" s="21"/>
    </row>
    <row r="9" spans="1:31" s="2" customFormat="1" ht="16.5" customHeight="1" hidden="1">
      <c r="A9" s="39"/>
      <c r="B9" s="45"/>
      <c r="C9" s="39"/>
      <c r="D9" s="39"/>
      <c r="E9" s="154" t="s">
        <v>142</v>
      </c>
      <c r="F9" s="39"/>
      <c r="G9" s="39"/>
      <c r="H9" s="39"/>
      <c r="I9" s="15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53" t="s">
        <v>143</v>
      </c>
      <c r="E10" s="39"/>
      <c r="F10" s="39"/>
      <c r="G10" s="39"/>
      <c r="H10" s="39"/>
      <c r="I10" s="15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 hidden="1">
      <c r="A11" s="39"/>
      <c r="B11" s="45"/>
      <c r="C11" s="39"/>
      <c r="D11" s="39"/>
      <c r="E11" s="156" t="s">
        <v>2064</v>
      </c>
      <c r="F11" s="39"/>
      <c r="G11" s="39"/>
      <c r="H11" s="39"/>
      <c r="I11" s="155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hidden="1">
      <c r="A12" s="39"/>
      <c r="B12" s="45"/>
      <c r="C12" s="39"/>
      <c r="D12" s="39"/>
      <c r="E12" s="39"/>
      <c r="F12" s="39"/>
      <c r="G12" s="39"/>
      <c r="H12" s="39"/>
      <c r="I12" s="155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 hidden="1">
      <c r="A13" s="39"/>
      <c r="B13" s="45"/>
      <c r="C13" s="39"/>
      <c r="D13" s="153" t="s">
        <v>18</v>
      </c>
      <c r="E13" s="39"/>
      <c r="F13" s="142" t="s">
        <v>1</v>
      </c>
      <c r="G13" s="39"/>
      <c r="H13" s="39"/>
      <c r="I13" s="157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53" t="s">
        <v>20</v>
      </c>
      <c r="E14" s="39"/>
      <c r="F14" s="142" t="s">
        <v>21</v>
      </c>
      <c r="G14" s="39"/>
      <c r="H14" s="39"/>
      <c r="I14" s="157" t="s">
        <v>22</v>
      </c>
      <c r="J14" s="158" t="str">
        <f>'Rekapitulace stavby'!AN8</f>
        <v>18. 2. 2020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 hidden="1">
      <c r="A15" s="39"/>
      <c r="B15" s="45"/>
      <c r="C15" s="39"/>
      <c r="D15" s="39"/>
      <c r="E15" s="39"/>
      <c r="F15" s="39"/>
      <c r="G15" s="39"/>
      <c r="H15" s="39"/>
      <c r="I15" s="155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 hidden="1">
      <c r="A16" s="39"/>
      <c r="B16" s="45"/>
      <c r="C16" s="39"/>
      <c r="D16" s="153" t="s">
        <v>24</v>
      </c>
      <c r="E16" s="39"/>
      <c r="F16" s="39"/>
      <c r="G16" s="39"/>
      <c r="H16" s="39"/>
      <c r="I16" s="157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 hidden="1">
      <c r="A17" s="39"/>
      <c r="B17" s="45"/>
      <c r="C17" s="39"/>
      <c r="D17" s="39"/>
      <c r="E17" s="142" t="s">
        <v>27</v>
      </c>
      <c r="F17" s="39"/>
      <c r="G17" s="39"/>
      <c r="H17" s="39"/>
      <c r="I17" s="157" t="s">
        <v>28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 hidden="1">
      <c r="A18" s="39"/>
      <c r="B18" s="45"/>
      <c r="C18" s="39"/>
      <c r="D18" s="39"/>
      <c r="E18" s="39"/>
      <c r="F18" s="39"/>
      <c r="G18" s="39"/>
      <c r="H18" s="39"/>
      <c r="I18" s="155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 hidden="1">
      <c r="A19" s="39"/>
      <c r="B19" s="45"/>
      <c r="C19" s="39"/>
      <c r="D19" s="153" t="s">
        <v>29</v>
      </c>
      <c r="E19" s="39"/>
      <c r="F19" s="39"/>
      <c r="G19" s="39"/>
      <c r="H19" s="39"/>
      <c r="I19" s="157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 hidden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7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 hidden="1">
      <c r="A21" s="39"/>
      <c r="B21" s="45"/>
      <c r="C21" s="39"/>
      <c r="D21" s="39"/>
      <c r="E21" s="39"/>
      <c r="F21" s="39"/>
      <c r="G21" s="39"/>
      <c r="H21" s="39"/>
      <c r="I21" s="155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 hidden="1">
      <c r="A22" s="39"/>
      <c r="B22" s="45"/>
      <c r="C22" s="39"/>
      <c r="D22" s="153" t="s">
        <v>31</v>
      </c>
      <c r="E22" s="39"/>
      <c r="F22" s="39"/>
      <c r="G22" s="39"/>
      <c r="H22" s="39"/>
      <c r="I22" s="157" t="s">
        <v>25</v>
      </c>
      <c r="J22" s="142" t="s">
        <v>32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 hidden="1">
      <c r="A23" s="39"/>
      <c r="B23" s="45"/>
      <c r="C23" s="39"/>
      <c r="D23" s="39"/>
      <c r="E23" s="142" t="s">
        <v>33</v>
      </c>
      <c r="F23" s="39"/>
      <c r="G23" s="39"/>
      <c r="H23" s="39"/>
      <c r="I23" s="157" t="s">
        <v>28</v>
      </c>
      <c r="J23" s="142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 hidden="1">
      <c r="A24" s="39"/>
      <c r="B24" s="45"/>
      <c r="C24" s="39"/>
      <c r="D24" s="39"/>
      <c r="E24" s="39"/>
      <c r="F24" s="39"/>
      <c r="G24" s="39"/>
      <c r="H24" s="39"/>
      <c r="I24" s="155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 hidden="1">
      <c r="A25" s="39"/>
      <c r="B25" s="45"/>
      <c r="C25" s="39"/>
      <c r="D25" s="153" t="s">
        <v>36</v>
      </c>
      <c r="E25" s="39"/>
      <c r="F25" s="39"/>
      <c r="G25" s="39"/>
      <c r="H25" s="39"/>
      <c r="I25" s="157" t="s">
        <v>25</v>
      </c>
      <c r="J25" s="142" t="s">
        <v>37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 hidden="1">
      <c r="A26" s="39"/>
      <c r="B26" s="45"/>
      <c r="C26" s="39"/>
      <c r="D26" s="39"/>
      <c r="E26" s="142" t="s">
        <v>38</v>
      </c>
      <c r="F26" s="39"/>
      <c r="G26" s="39"/>
      <c r="H26" s="39"/>
      <c r="I26" s="157" t="s">
        <v>28</v>
      </c>
      <c r="J26" s="142" t="s">
        <v>39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39"/>
      <c r="E27" s="39"/>
      <c r="F27" s="39"/>
      <c r="G27" s="39"/>
      <c r="H27" s="39"/>
      <c r="I27" s="155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 hidden="1">
      <c r="A28" s="39"/>
      <c r="B28" s="45"/>
      <c r="C28" s="39"/>
      <c r="D28" s="153" t="s">
        <v>40</v>
      </c>
      <c r="E28" s="39"/>
      <c r="F28" s="39"/>
      <c r="G28" s="39"/>
      <c r="H28" s="39"/>
      <c r="I28" s="15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95.25" customHeight="1" hidden="1">
      <c r="A29" s="159"/>
      <c r="B29" s="160"/>
      <c r="C29" s="159"/>
      <c r="D29" s="159"/>
      <c r="E29" s="161" t="s">
        <v>41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 hidden="1">
      <c r="A30" s="39"/>
      <c r="B30" s="45"/>
      <c r="C30" s="39"/>
      <c r="D30" s="39"/>
      <c r="E30" s="39"/>
      <c r="F30" s="39"/>
      <c r="G30" s="39"/>
      <c r="H30" s="39"/>
      <c r="I30" s="155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64"/>
      <c r="E31" s="164"/>
      <c r="F31" s="164"/>
      <c r="G31" s="164"/>
      <c r="H31" s="164"/>
      <c r="I31" s="165"/>
      <c r="J31" s="164"/>
      <c r="K31" s="164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 hidden="1">
      <c r="A32" s="39"/>
      <c r="B32" s="45"/>
      <c r="C32" s="39"/>
      <c r="D32" s="166" t="s">
        <v>42</v>
      </c>
      <c r="E32" s="39"/>
      <c r="F32" s="39"/>
      <c r="G32" s="39"/>
      <c r="H32" s="39"/>
      <c r="I32" s="155"/>
      <c r="J32" s="167">
        <f>ROUND(J131,2)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 hidden="1">
      <c r="A33" s="39"/>
      <c r="B33" s="45"/>
      <c r="C33" s="39"/>
      <c r="D33" s="164"/>
      <c r="E33" s="164"/>
      <c r="F33" s="164"/>
      <c r="G33" s="164"/>
      <c r="H33" s="164"/>
      <c r="I33" s="165"/>
      <c r="J33" s="164"/>
      <c r="K33" s="164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39"/>
      <c r="F34" s="168" t="s">
        <v>44</v>
      </c>
      <c r="G34" s="39"/>
      <c r="H34" s="39"/>
      <c r="I34" s="169" t="s">
        <v>43</v>
      </c>
      <c r="J34" s="168" t="s">
        <v>45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170" t="s">
        <v>46</v>
      </c>
      <c r="E35" s="153" t="s">
        <v>47</v>
      </c>
      <c r="F35" s="171">
        <f>ROUND((ROUND((SUM(BE131:BE264)),2)+SUM(BE266:BE270)),2)</f>
        <v>0</v>
      </c>
      <c r="G35" s="39"/>
      <c r="H35" s="39"/>
      <c r="I35" s="172">
        <v>0.21</v>
      </c>
      <c r="J35" s="171">
        <f>ROUND((ROUND(((SUM(BE131:BE264))*I35),2)+(SUM(BE266:BE270)*I35)),2)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3" t="s">
        <v>48</v>
      </c>
      <c r="F36" s="171">
        <f>ROUND((ROUND((SUM(BF131:BF264)),2)+SUM(BF266:BF270)),2)</f>
        <v>0</v>
      </c>
      <c r="G36" s="39"/>
      <c r="H36" s="39"/>
      <c r="I36" s="172">
        <v>0.15</v>
      </c>
      <c r="J36" s="171">
        <f>ROUND((ROUND(((SUM(BF131:BF264))*I36),2)+(SUM(BF266:BF270)*I36)),2)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3" t="s">
        <v>49</v>
      </c>
      <c r="F37" s="171">
        <f>ROUND((ROUND((SUM(BG131:BG264)),2)+SUM(BG266:BG270)),2)</f>
        <v>0</v>
      </c>
      <c r="G37" s="39"/>
      <c r="H37" s="39"/>
      <c r="I37" s="172">
        <v>0.21</v>
      </c>
      <c r="J37" s="171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3" t="s">
        <v>50</v>
      </c>
      <c r="F38" s="171">
        <f>ROUND((ROUND((SUM(BH131:BH264)),2)+SUM(BH266:BH270)),2)</f>
        <v>0</v>
      </c>
      <c r="G38" s="39"/>
      <c r="H38" s="39"/>
      <c r="I38" s="172">
        <v>0.15</v>
      </c>
      <c r="J38" s="171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3" t="s">
        <v>51</v>
      </c>
      <c r="F39" s="171">
        <f>ROUND((ROUND((SUM(BI131:BI264)),2)+SUM(BI266:BI270)),2)</f>
        <v>0</v>
      </c>
      <c r="G39" s="39"/>
      <c r="H39" s="39"/>
      <c r="I39" s="172">
        <v>0</v>
      </c>
      <c r="J39" s="171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 hidden="1">
      <c r="A40" s="39"/>
      <c r="B40" s="45"/>
      <c r="C40" s="39"/>
      <c r="D40" s="39"/>
      <c r="E40" s="39"/>
      <c r="F40" s="39"/>
      <c r="G40" s="39"/>
      <c r="H40" s="39"/>
      <c r="I40" s="15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 hidden="1">
      <c r="A41" s="39"/>
      <c r="B41" s="45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 hidden="1">
      <c r="A42" s="39"/>
      <c r="B42" s="45"/>
      <c r="C42" s="39"/>
      <c r="D42" s="39"/>
      <c r="E42" s="39"/>
      <c r="F42" s="39"/>
      <c r="G42" s="39"/>
      <c r="H42" s="39"/>
      <c r="I42" s="155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 hidden="1">
      <c r="B43" s="21"/>
      <c r="I43" s="147"/>
      <c r="L43" s="21"/>
    </row>
    <row r="44" spans="2:12" s="1" customFormat="1" ht="14.4" customHeight="1" hidden="1">
      <c r="B44" s="21"/>
      <c r="I44" s="147"/>
      <c r="L44" s="21"/>
    </row>
    <row r="45" spans="2:12" s="1" customFormat="1" ht="14.4" customHeight="1" hidden="1">
      <c r="B45" s="21"/>
      <c r="I45" s="147"/>
      <c r="L45" s="21"/>
    </row>
    <row r="46" spans="2:12" s="1" customFormat="1" ht="14.4" customHeight="1" hidden="1">
      <c r="B46" s="21"/>
      <c r="I46" s="147"/>
      <c r="L46" s="21"/>
    </row>
    <row r="47" spans="2:12" s="1" customFormat="1" ht="14.4" customHeight="1" hidden="1">
      <c r="B47" s="21"/>
      <c r="I47" s="147"/>
      <c r="L47" s="21"/>
    </row>
    <row r="48" spans="2:12" s="1" customFormat="1" ht="14.4" customHeight="1" hidden="1">
      <c r="B48" s="21"/>
      <c r="I48" s="147"/>
      <c r="L48" s="21"/>
    </row>
    <row r="49" spans="2:12" s="1" customFormat="1" ht="14.4" customHeight="1" hidden="1">
      <c r="B49" s="21"/>
      <c r="I49" s="147"/>
      <c r="L49" s="21"/>
    </row>
    <row r="50" spans="2:12" s="2" customFormat="1" ht="14.4" customHeight="1" hidden="1">
      <c r="B50" s="64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81" t="s">
        <v>59</v>
      </c>
      <c r="E65" s="189"/>
      <c r="F65" s="189"/>
      <c r="G65" s="181" t="s">
        <v>60</v>
      </c>
      <c r="H65" s="189"/>
      <c r="I65" s="190"/>
      <c r="J65" s="189"/>
      <c r="K65" s="18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145</v>
      </c>
      <c r="D82" s="41"/>
      <c r="E82" s="41"/>
      <c r="F82" s="41"/>
      <c r="G82" s="41"/>
      <c r="H82" s="41"/>
      <c r="I82" s="15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5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5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97" t="str">
        <f>E7</f>
        <v>Sociální byty - Suchohrdly u Miroslavi</v>
      </c>
      <c r="F85" s="33"/>
      <c r="G85" s="33"/>
      <c r="H85" s="33"/>
      <c r="I85" s="15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147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97" t="s">
        <v>142</v>
      </c>
      <c r="F87" s="41"/>
      <c r="G87" s="41"/>
      <c r="H87" s="41"/>
      <c r="I87" s="15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143</v>
      </c>
      <c r="D88" s="41"/>
      <c r="E88" s="41"/>
      <c r="F88" s="41"/>
      <c r="G88" s="41"/>
      <c r="H88" s="41"/>
      <c r="I88" s="15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01.08 - Zdravotechnika</v>
      </c>
      <c r="F89" s="41"/>
      <c r="G89" s="41"/>
      <c r="H89" s="41"/>
      <c r="I89" s="155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5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Suchohrdly u Miroslavi</v>
      </c>
      <c r="G91" s="41"/>
      <c r="H91" s="41"/>
      <c r="I91" s="157" t="s">
        <v>22</v>
      </c>
      <c r="J91" s="80" t="str">
        <f>IF(J14="","",J14)</f>
        <v>18. 2. 2020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155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>Obec Suchohrdly u Miroslavi</v>
      </c>
      <c r="G93" s="41"/>
      <c r="H93" s="41"/>
      <c r="I93" s="157" t="s">
        <v>31</v>
      </c>
      <c r="J93" s="37" t="str">
        <f>E23</f>
        <v>Babka &amp; Šuchma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157" t="s">
        <v>36</v>
      </c>
      <c r="J94" s="37" t="str">
        <f>E26</f>
        <v>STAGA stavební agentura s.r.o.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5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98" t="s">
        <v>146</v>
      </c>
      <c r="D96" s="199"/>
      <c r="E96" s="199"/>
      <c r="F96" s="199"/>
      <c r="G96" s="199"/>
      <c r="H96" s="199"/>
      <c r="I96" s="200"/>
      <c r="J96" s="201" t="s">
        <v>147</v>
      </c>
      <c r="K96" s="199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155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202" t="s">
        <v>148</v>
      </c>
      <c r="D98" s="41"/>
      <c r="E98" s="41"/>
      <c r="F98" s="41"/>
      <c r="G98" s="41"/>
      <c r="H98" s="41"/>
      <c r="I98" s="155"/>
      <c r="J98" s="111">
        <f>J131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149</v>
      </c>
    </row>
    <row r="99" spans="1:31" s="9" customFormat="1" ht="24.95" customHeight="1">
      <c r="A99" s="9"/>
      <c r="B99" s="203"/>
      <c r="C99" s="204"/>
      <c r="D99" s="205" t="s">
        <v>2065</v>
      </c>
      <c r="E99" s="206"/>
      <c r="F99" s="206"/>
      <c r="G99" s="206"/>
      <c r="H99" s="206"/>
      <c r="I99" s="207"/>
      <c r="J99" s="208">
        <f>J132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2066</v>
      </c>
      <c r="E100" s="206"/>
      <c r="F100" s="206"/>
      <c r="G100" s="206"/>
      <c r="H100" s="206"/>
      <c r="I100" s="207"/>
      <c r="J100" s="208">
        <f>J135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2067</v>
      </c>
      <c r="E101" s="206"/>
      <c r="F101" s="206"/>
      <c r="G101" s="206"/>
      <c r="H101" s="206"/>
      <c r="I101" s="207"/>
      <c r="J101" s="208">
        <f>J137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2068</v>
      </c>
      <c r="E102" s="206"/>
      <c r="F102" s="206"/>
      <c r="G102" s="206"/>
      <c r="H102" s="206"/>
      <c r="I102" s="207"/>
      <c r="J102" s="208">
        <f>J162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2069</v>
      </c>
      <c r="E103" s="206"/>
      <c r="F103" s="206"/>
      <c r="G103" s="206"/>
      <c r="H103" s="206"/>
      <c r="I103" s="207"/>
      <c r="J103" s="208">
        <f>J207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2070</v>
      </c>
      <c r="E104" s="206"/>
      <c r="F104" s="206"/>
      <c r="G104" s="206"/>
      <c r="H104" s="206"/>
      <c r="I104" s="207"/>
      <c r="J104" s="208">
        <f>J212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2071</v>
      </c>
      <c r="E105" s="206"/>
      <c r="F105" s="206"/>
      <c r="G105" s="206"/>
      <c r="H105" s="206"/>
      <c r="I105" s="207"/>
      <c r="J105" s="208">
        <f>J249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2072</v>
      </c>
      <c r="E106" s="206"/>
      <c r="F106" s="206"/>
      <c r="G106" s="206"/>
      <c r="H106" s="206"/>
      <c r="I106" s="207"/>
      <c r="J106" s="208">
        <f>J254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03"/>
      <c r="C107" s="204"/>
      <c r="D107" s="205" t="s">
        <v>2073</v>
      </c>
      <c r="E107" s="206"/>
      <c r="F107" s="206"/>
      <c r="G107" s="206"/>
      <c r="H107" s="206"/>
      <c r="I107" s="207"/>
      <c r="J107" s="208">
        <f>J259</f>
        <v>0</v>
      </c>
      <c r="K107" s="204"/>
      <c r="L107" s="20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203"/>
      <c r="C108" s="204"/>
      <c r="D108" s="205" t="s">
        <v>2074</v>
      </c>
      <c r="E108" s="206"/>
      <c r="F108" s="206"/>
      <c r="G108" s="206"/>
      <c r="H108" s="206"/>
      <c r="I108" s="207"/>
      <c r="J108" s="208">
        <f>J263</f>
        <v>0</v>
      </c>
      <c r="K108" s="204"/>
      <c r="L108" s="20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1.8" customHeight="1">
      <c r="A109" s="9"/>
      <c r="B109" s="203"/>
      <c r="C109" s="204"/>
      <c r="D109" s="216" t="s">
        <v>153</v>
      </c>
      <c r="E109" s="204"/>
      <c r="F109" s="204"/>
      <c r="G109" s="204"/>
      <c r="H109" s="204"/>
      <c r="I109" s="217"/>
      <c r="J109" s="218">
        <f>J265</f>
        <v>0</v>
      </c>
      <c r="K109" s="204"/>
      <c r="L109" s="20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15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193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196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154</v>
      </c>
      <c r="D116" s="41"/>
      <c r="E116" s="41"/>
      <c r="F116" s="41"/>
      <c r="G116" s="41"/>
      <c r="H116" s="41"/>
      <c r="I116" s="15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5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15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97" t="str">
        <f>E7</f>
        <v>Sociální byty - Suchohrdly u Miroslavi</v>
      </c>
      <c r="F119" s="33"/>
      <c r="G119" s="33"/>
      <c r="H119" s="33"/>
      <c r="I119" s="15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2:12" s="1" customFormat="1" ht="12" customHeight="1">
      <c r="B120" s="22"/>
      <c r="C120" s="33" t="s">
        <v>141</v>
      </c>
      <c r="D120" s="23"/>
      <c r="E120" s="23"/>
      <c r="F120" s="23"/>
      <c r="G120" s="23"/>
      <c r="H120" s="23"/>
      <c r="I120" s="147"/>
      <c r="J120" s="23"/>
      <c r="K120" s="23"/>
      <c r="L120" s="21"/>
    </row>
    <row r="121" spans="1:31" s="2" customFormat="1" ht="16.5" customHeight="1">
      <c r="A121" s="39"/>
      <c r="B121" s="40"/>
      <c r="C121" s="41"/>
      <c r="D121" s="41"/>
      <c r="E121" s="197" t="s">
        <v>142</v>
      </c>
      <c r="F121" s="41"/>
      <c r="G121" s="41"/>
      <c r="H121" s="41"/>
      <c r="I121" s="155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143</v>
      </c>
      <c r="D122" s="41"/>
      <c r="E122" s="41"/>
      <c r="F122" s="41"/>
      <c r="G122" s="41"/>
      <c r="H122" s="41"/>
      <c r="I122" s="15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E11</f>
        <v>01.08 - Zdravotechnika</v>
      </c>
      <c r="F123" s="41"/>
      <c r="G123" s="41"/>
      <c r="H123" s="41"/>
      <c r="I123" s="155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155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F14</f>
        <v>Suchohrdly u Miroslavi</v>
      </c>
      <c r="G125" s="41"/>
      <c r="H125" s="41"/>
      <c r="I125" s="157" t="s">
        <v>22</v>
      </c>
      <c r="J125" s="80" t="str">
        <f>IF(J14="","",J14)</f>
        <v>18. 2. 2020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155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5.65" customHeight="1">
      <c r="A127" s="39"/>
      <c r="B127" s="40"/>
      <c r="C127" s="33" t="s">
        <v>24</v>
      </c>
      <c r="D127" s="41"/>
      <c r="E127" s="41"/>
      <c r="F127" s="28" t="str">
        <f>E17</f>
        <v>Obec Suchohrdly u Miroslavi</v>
      </c>
      <c r="G127" s="41"/>
      <c r="H127" s="41"/>
      <c r="I127" s="157" t="s">
        <v>31</v>
      </c>
      <c r="J127" s="37" t="str">
        <f>E23</f>
        <v>Babka &amp; Šuchma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29</v>
      </c>
      <c r="D128" s="41"/>
      <c r="E128" s="41"/>
      <c r="F128" s="28" t="str">
        <f>IF(E20="","",E20)</f>
        <v>Vyplň údaj</v>
      </c>
      <c r="G128" s="41"/>
      <c r="H128" s="41"/>
      <c r="I128" s="157" t="s">
        <v>36</v>
      </c>
      <c r="J128" s="37" t="str">
        <f>E26</f>
        <v>STAGA stavební agentura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155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19"/>
      <c r="B130" s="220"/>
      <c r="C130" s="221" t="s">
        <v>155</v>
      </c>
      <c r="D130" s="222" t="s">
        <v>67</v>
      </c>
      <c r="E130" s="222" t="s">
        <v>63</v>
      </c>
      <c r="F130" s="222" t="s">
        <v>64</v>
      </c>
      <c r="G130" s="222" t="s">
        <v>156</v>
      </c>
      <c r="H130" s="222" t="s">
        <v>157</v>
      </c>
      <c r="I130" s="223" t="s">
        <v>158</v>
      </c>
      <c r="J130" s="222" t="s">
        <v>147</v>
      </c>
      <c r="K130" s="224" t="s">
        <v>159</v>
      </c>
      <c r="L130" s="225"/>
      <c r="M130" s="101" t="s">
        <v>1</v>
      </c>
      <c r="N130" s="102" t="s">
        <v>46</v>
      </c>
      <c r="O130" s="102" t="s">
        <v>160</v>
      </c>
      <c r="P130" s="102" t="s">
        <v>161</v>
      </c>
      <c r="Q130" s="102" t="s">
        <v>162</v>
      </c>
      <c r="R130" s="102" t="s">
        <v>163</v>
      </c>
      <c r="S130" s="102" t="s">
        <v>164</v>
      </c>
      <c r="T130" s="103" t="s">
        <v>165</v>
      </c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</row>
    <row r="131" spans="1:63" s="2" customFormat="1" ht="22.8" customHeight="1">
      <c r="A131" s="39"/>
      <c r="B131" s="40"/>
      <c r="C131" s="108" t="s">
        <v>166</v>
      </c>
      <c r="D131" s="41"/>
      <c r="E131" s="41"/>
      <c r="F131" s="41"/>
      <c r="G131" s="41"/>
      <c r="H131" s="41"/>
      <c r="I131" s="155"/>
      <c r="J131" s="226">
        <f>BK131</f>
        <v>0</v>
      </c>
      <c r="K131" s="41"/>
      <c r="L131" s="45"/>
      <c r="M131" s="104"/>
      <c r="N131" s="227"/>
      <c r="O131" s="105"/>
      <c r="P131" s="228">
        <f>P132+P135+P137+P162+P207+P212+P249+P254+P259+P263+P265</f>
        <v>0</v>
      </c>
      <c r="Q131" s="105"/>
      <c r="R131" s="228">
        <f>R132+R135+R137+R162+R207+R212+R249+R254+R259+R263+R265</f>
        <v>0</v>
      </c>
      <c r="S131" s="105"/>
      <c r="T131" s="229">
        <f>T132+T135+T137+T162+T207+T212+T249+T254+T259+T263+T265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81</v>
      </c>
      <c r="AU131" s="18" t="s">
        <v>149</v>
      </c>
      <c r="BK131" s="230">
        <f>BK132+BK135+BK137+BK162+BK207+BK212+BK249+BK254+BK259+BK263+BK265</f>
        <v>0</v>
      </c>
    </row>
    <row r="132" spans="1:63" s="12" customFormat="1" ht="25.9" customHeight="1">
      <c r="A132" s="12"/>
      <c r="B132" s="231"/>
      <c r="C132" s="232"/>
      <c r="D132" s="233" t="s">
        <v>81</v>
      </c>
      <c r="E132" s="234" t="s">
        <v>1705</v>
      </c>
      <c r="F132" s="234" t="s">
        <v>265</v>
      </c>
      <c r="G132" s="232"/>
      <c r="H132" s="232"/>
      <c r="I132" s="235"/>
      <c r="J132" s="218">
        <f>BK132</f>
        <v>0</v>
      </c>
      <c r="K132" s="232"/>
      <c r="L132" s="236"/>
      <c r="M132" s="237"/>
      <c r="N132" s="238"/>
      <c r="O132" s="238"/>
      <c r="P132" s="239">
        <f>SUM(P133:P134)</f>
        <v>0</v>
      </c>
      <c r="Q132" s="238"/>
      <c r="R132" s="239">
        <f>SUM(R133:R134)</f>
        <v>0</v>
      </c>
      <c r="S132" s="238"/>
      <c r="T132" s="240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41" t="s">
        <v>89</v>
      </c>
      <c r="AT132" s="242" t="s">
        <v>81</v>
      </c>
      <c r="AU132" s="242" t="s">
        <v>82</v>
      </c>
      <c r="AY132" s="241" t="s">
        <v>169</v>
      </c>
      <c r="BK132" s="243">
        <f>SUM(BK133:BK134)</f>
        <v>0</v>
      </c>
    </row>
    <row r="133" spans="1:65" s="2" customFormat="1" ht="21.75" customHeight="1">
      <c r="A133" s="39"/>
      <c r="B133" s="40"/>
      <c r="C133" s="246" t="s">
        <v>89</v>
      </c>
      <c r="D133" s="246" t="s">
        <v>172</v>
      </c>
      <c r="E133" s="247" t="s">
        <v>2075</v>
      </c>
      <c r="F133" s="248" t="s">
        <v>2076</v>
      </c>
      <c r="G133" s="249" t="s">
        <v>191</v>
      </c>
      <c r="H133" s="250">
        <v>14.4</v>
      </c>
      <c r="I133" s="251"/>
      <c r="J133" s="252">
        <f>ROUND(I133*H133,2)</f>
        <v>0</v>
      </c>
      <c r="K133" s="248" t="s">
        <v>1</v>
      </c>
      <c r="L133" s="45"/>
      <c r="M133" s="253" t="s">
        <v>1</v>
      </c>
      <c r="N133" s="254" t="s">
        <v>48</v>
      </c>
      <c r="O133" s="92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7" t="s">
        <v>177</v>
      </c>
      <c r="AT133" s="257" t="s">
        <v>172</v>
      </c>
      <c r="AU133" s="257" t="s">
        <v>89</v>
      </c>
      <c r="AY133" s="18" t="s">
        <v>169</v>
      </c>
      <c r="BE133" s="258">
        <f>IF(N133="základní",J133,0)</f>
        <v>0</v>
      </c>
      <c r="BF133" s="258">
        <f>IF(N133="snížená",J133,0)</f>
        <v>0</v>
      </c>
      <c r="BG133" s="258">
        <f>IF(N133="zákl. přenesená",J133,0)</f>
        <v>0</v>
      </c>
      <c r="BH133" s="258">
        <f>IF(N133="sníž. přenesená",J133,0)</f>
        <v>0</v>
      </c>
      <c r="BI133" s="258">
        <f>IF(N133="nulová",J133,0)</f>
        <v>0</v>
      </c>
      <c r="BJ133" s="18" t="s">
        <v>95</v>
      </c>
      <c r="BK133" s="258">
        <f>ROUND(I133*H133,2)</f>
        <v>0</v>
      </c>
      <c r="BL133" s="18" t="s">
        <v>177</v>
      </c>
      <c r="BM133" s="257" t="s">
        <v>95</v>
      </c>
    </row>
    <row r="134" spans="1:65" s="2" customFormat="1" ht="21.75" customHeight="1">
      <c r="A134" s="39"/>
      <c r="B134" s="40"/>
      <c r="C134" s="246" t="s">
        <v>95</v>
      </c>
      <c r="D134" s="246" t="s">
        <v>172</v>
      </c>
      <c r="E134" s="247" t="s">
        <v>2077</v>
      </c>
      <c r="F134" s="248" t="s">
        <v>2078</v>
      </c>
      <c r="G134" s="249" t="s">
        <v>191</v>
      </c>
      <c r="H134" s="250">
        <v>14.4</v>
      </c>
      <c r="I134" s="251"/>
      <c r="J134" s="252">
        <f>ROUND(I134*H134,2)</f>
        <v>0</v>
      </c>
      <c r="K134" s="248" t="s">
        <v>1</v>
      </c>
      <c r="L134" s="45"/>
      <c r="M134" s="253" t="s">
        <v>1</v>
      </c>
      <c r="N134" s="254" t="s">
        <v>48</v>
      </c>
      <c r="O134" s="92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7" t="s">
        <v>177</v>
      </c>
      <c r="AT134" s="257" t="s">
        <v>172</v>
      </c>
      <c r="AU134" s="257" t="s">
        <v>89</v>
      </c>
      <c r="AY134" s="18" t="s">
        <v>169</v>
      </c>
      <c r="BE134" s="258">
        <f>IF(N134="základní",J134,0)</f>
        <v>0</v>
      </c>
      <c r="BF134" s="258">
        <f>IF(N134="snížená",J134,0)</f>
        <v>0</v>
      </c>
      <c r="BG134" s="258">
        <f>IF(N134="zákl. přenesená",J134,0)</f>
        <v>0</v>
      </c>
      <c r="BH134" s="258">
        <f>IF(N134="sníž. přenesená",J134,0)</f>
        <v>0</v>
      </c>
      <c r="BI134" s="258">
        <f>IF(N134="nulová",J134,0)</f>
        <v>0</v>
      </c>
      <c r="BJ134" s="18" t="s">
        <v>95</v>
      </c>
      <c r="BK134" s="258">
        <f>ROUND(I134*H134,2)</f>
        <v>0</v>
      </c>
      <c r="BL134" s="18" t="s">
        <v>177</v>
      </c>
      <c r="BM134" s="257" t="s">
        <v>177</v>
      </c>
    </row>
    <row r="135" spans="1:63" s="12" customFormat="1" ht="25.9" customHeight="1">
      <c r="A135" s="12"/>
      <c r="B135" s="231"/>
      <c r="C135" s="232"/>
      <c r="D135" s="233" t="s">
        <v>81</v>
      </c>
      <c r="E135" s="234" t="s">
        <v>1819</v>
      </c>
      <c r="F135" s="234" t="s">
        <v>2079</v>
      </c>
      <c r="G135" s="232"/>
      <c r="H135" s="232"/>
      <c r="I135" s="235"/>
      <c r="J135" s="218">
        <f>BK135</f>
        <v>0</v>
      </c>
      <c r="K135" s="232"/>
      <c r="L135" s="236"/>
      <c r="M135" s="237"/>
      <c r="N135" s="238"/>
      <c r="O135" s="238"/>
      <c r="P135" s="239">
        <f>P136</f>
        <v>0</v>
      </c>
      <c r="Q135" s="238"/>
      <c r="R135" s="239">
        <f>R136</f>
        <v>0</v>
      </c>
      <c r="S135" s="238"/>
      <c r="T135" s="240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1" t="s">
        <v>89</v>
      </c>
      <c r="AT135" s="242" t="s">
        <v>81</v>
      </c>
      <c r="AU135" s="242" t="s">
        <v>82</v>
      </c>
      <c r="AY135" s="241" t="s">
        <v>169</v>
      </c>
      <c r="BK135" s="243">
        <f>BK136</f>
        <v>0</v>
      </c>
    </row>
    <row r="136" spans="1:65" s="2" customFormat="1" ht="16.5" customHeight="1">
      <c r="A136" s="39"/>
      <c r="B136" s="40"/>
      <c r="C136" s="246" t="s">
        <v>188</v>
      </c>
      <c r="D136" s="246" t="s">
        <v>172</v>
      </c>
      <c r="E136" s="247" t="s">
        <v>2080</v>
      </c>
      <c r="F136" s="248" t="s">
        <v>2081</v>
      </c>
      <c r="G136" s="249" t="s">
        <v>2082</v>
      </c>
      <c r="H136" s="250">
        <v>40</v>
      </c>
      <c r="I136" s="251"/>
      <c r="J136" s="252">
        <f>ROUND(I136*H136,2)</f>
        <v>0</v>
      </c>
      <c r="K136" s="248" t="s">
        <v>1</v>
      </c>
      <c r="L136" s="45"/>
      <c r="M136" s="253" t="s">
        <v>1</v>
      </c>
      <c r="N136" s="254" t="s">
        <v>48</v>
      </c>
      <c r="O136" s="92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7" t="s">
        <v>177</v>
      </c>
      <c r="AT136" s="257" t="s">
        <v>172</v>
      </c>
      <c r="AU136" s="257" t="s">
        <v>89</v>
      </c>
      <c r="AY136" s="18" t="s">
        <v>169</v>
      </c>
      <c r="BE136" s="258">
        <f>IF(N136="základní",J136,0)</f>
        <v>0</v>
      </c>
      <c r="BF136" s="258">
        <f>IF(N136="snížená",J136,0)</f>
        <v>0</v>
      </c>
      <c r="BG136" s="258">
        <f>IF(N136="zákl. přenesená",J136,0)</f>
        <v>0</v>
      </c>
      <c r="BH136" s="258">
        <f>IF(N136="sníž. přenesená",J136,0)</f>
        <v>0</v>
      </c>
      <c r="BI136" s="258">
        <f>IF(N136="nulová",J136,0)</f>
        <v>0</v>
      </c>
      <c r="BJ136" s="18" t="s">
        <v>95</v>
      </c>
      <c r="BK136" s="258">
        <f>ROUND(I136*H136,2)</f>
        <v>0</v>
      </c>
      <c r="BL136" s="18" t="s">
        <v>177</v>
      </c>
      <c r="BM136" s="257" t="s">
        <v>206</v>
      </c>
    </row>
    <row r="137" spans="1:63" s="12" customFormat="1" ht="25.9" customHeight="1">
      <c r="A137" s="12"/>
      <c r="B137" s="231"/>
      <c r="C137" s="232"/>
      <c r="D137" s="233" t="s">
        <v>81</v>
      </c>
      <c r="E137" s="234" t="s">
        <v>1825</v>
      </c>
      <c r="F137" s="234" t="s">
        <v>2083</v>
      </c>
      <c r="G137" s="232"/>
      <c r="H137" s="232"/>
      <c r="I137" s="235"/>
      <c r="J137" s="218">
        <f>BK137</f>
        <v>0</v>
      </c>
      <c r="K137" s="232"/>
      <c r="L137" s="236"/>
      <c r="M137" s="237"/>
      <c r="N137" s="238"/>
      <c r="O137" s="238"/>
      <c r="P137" s="239">
        <f>SUM(P138:P161)</f>
        <v>0</v>
      </c>
      <c r="Q137" s="238"/>
      <c r="R137" s="239">
        <f>SUM(R138:R161)</f>
        <v>0</v>
      </c>
      <c r="S137" s="238"/>
      <c r="T137" s="240">
        <f>SUM(T138:T161)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1" t="s">
        <v>89</v>
      </c>
      <c r="AT137" s="242" t="s">
        <v>81</v>
      </c>
      <c r="AU137" s="242" t="s">
        <v>82</v>
      </c>
      <c r="AY137" s="241" t="s">
        <v>169</v>
      </c>
      <c r="BK137" s="243">
        <f>SUM(BK138:BK161)</f>
        <v>0</v>
      </c>
    </row>
    <row r="138" spans="1:65" s="2" customFormat="1" ht="16.5" customHeight="1">
      <c r="A138" s="39"/>
      <c r="B138" s="40"/>
      <c r="C138" s="246" t="s">
        <v>177</v>
      </c>
      <c r="D138" s="246" t="s">
        <v>172</v>
      </c>
      <c r="E138" s="247" t="s">
        <v>2084</v>
      </c>
      <c r="F138" s="248" t="s">
        <v>2085</v>
      </c>
      <c r="G138" s="249" t="s">
        <v>175</v>
      </c>
      <c r="H138" s="250">
        <v>4</v>
      </c>
      <c r="I138" s="251"/>
      <c r="J138" s="252">
        <f>ROUND(I138*H138,2)</f>
        <v>0</v>
      </c>
      <c r="K138" s="248" t="s">
        <v>1</v>
      </c>
      <c r="L138" s="45"/>
      <c r="M138" s="253" t="s">
        <v>1</v>
      </c>
      <c r="N138" s="254" t="s">
        <v>48</v>
      </c>
      <c r="O138" s="92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7" t="s">
        <v>177</v>
      </c>
      <c r="AT138" s="257" t="s">
        <v>172</v>
      </c>
      <c r="AU138" s="257" t="s">
        <v>89</v>
      </c>
      <c r="AY138" s="18" t="s">
        <v>169</v>
      </c>
      <c r="BE138" s="258">
        <f>IF(N138="základní",J138,0)</f>
        <v>0</v>
      </c>
      <c r="BF138" s="258">
        <f>IF(N138="snížená",J138,0)</f>
        <v>0</v>
      </c>
      <c r="BG138" s="258">
        <f>IF(N138="zákl. přenesená",J138,0)</f>
        <v>0</v>
      </c>
      <c r="BH138" s="258">
        <f>IF(N138="sníž. přenesená",J138,0)</f>
        <v>0</v>
      </c>
      <c r="BI138" s="258">
        <f>IF(N138="nulová",J138,0)</f>
        <v>0</v>
      </c>
      <c r="BJ138" s="18" t="s">
        <v>95</v>
      </c>
      <c r="BK138" s="258">
        <f>ROUND(I138*H138,2)</f>
        <v>0</v>
      </c>
      <c r="BL138" s="18" t="s">
        <v>177</v>
      </c>
      <c r="BM138" s="257" t="s">
        <v>306</v>
      </c>
    </row>
    <row r="139" spans="1:65" s="2" customFormat="1" ht="16.5" customHeight="1">
      <c r="A139" s="39"/>
      <c r="B139" s="40"/>
      <c r="C139" s="246" t="s">
        <v>201</v>
      </c>
      <c r="D139" s="246" t="s">
        <v>172</v>
      </c>
      <c r="E139" s="247" t="s">
        <v>2086</v>
      </c>
      <c r="F139" s="248" t="s">
        <v>2087</v>
      </c>
      <c r="G139" s="249" t="s">
        <v>175</v>
      </c>
      <c r="H139" s="250">
        <v>41</v>
      </c>
      <c r="I139" s="251"/>
      <c r="J139" s="252">
        <f>ROUND(I139*H139,2)</f>
        <v>0</v>
      </c>
      <c r="K139" s="248" t="s">
        <v>1</v>
      </c>
      <c r="L139" s="45"/>
      <c r="M139" s="253" t="s">
        <v>1</v>
      </c>
      <c r="N139" s="254" t="s">
        <v>48</v>
      </c>
      <c r="O139" s="92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7" t="s">
        <v>177</v>
      </c>
      <c r="AT139" s="257" t="s">
        <v>172</v>
      </c>
      <c r="AU139" s="257" t="s">
        <v>89</v>
      </c>
      <c r="AY139" s="18" t="s">
        <v>169</v>
      </c>
      <c r="BE139" s="258">
        <f>IF(N139="základní",J139,0)</f>
        <v>0</v>
      </c>
      <c r="BF139" s="258">
        <f>IF(N139="snížená",J139,0)</f>
        <v>0</v>
      </c>
      <c r="BG139" s="258">
        <f>IF(N139="zákl. přenesená",J139,0)</f>
        <v>0</v>
      </c>
      <c r="BH139" s="258">
        <f>IF(N139="sníž. přenesená",J139,0)</f>
        <v>0</v>
      </c>
      <c r="BI139" s="258">
        <f>IF(N139="nulová",J139,0)</f>
        <v>0</v>
      </c>
      <c r="BJ139" s="18" t="s">
        <v>95</v>
      </c>
      <c r="BK139" s="258">
        <f>ROUND(I139*H139,2)</f>
        <v>0</v>
      </c>
      <c r="BL139" s="18" t="s">
        <v>177</v>
      </c>
      <c r="BM139" s="257" t="s">
        <v>316</v>
      </c>
    </row>
    <row r="140" spans="1:65" s="2" customFormat="1" ht="16.5" customHeight="1">
      <c r="A140" s="39"/>
      <c r="B140" s="40"/>
      <c r="C140" s="246" t="s">
        <v>206</v>
      </c>
      <c r="D140" s="246" t="s">
        <v>172</v>
      </c>
      <c r="E140" s="247" t="s">
        <v>2088</v>
      </c>
      <c r="F140" s="248" t="s">
        <v>2089</v>
      </c>
      <c r="G140" s="249" t="s">
        <v>175</v>
      </c>
      <c r="H140" s="250">
        <v>17</v>
      </c>
      <c r="I140" s="251"/>
      <c r="J140" s="252">
        <f>ROUND(I140*H140,2)</f>
        <v>0</v>
      </c>
      <c r="K140" s="248" t="s">
        <v>1</v>
      </c>
      <c r="L140" s="45"/>
      <c r="M140" s="253" t="s">
        <v>1</v>
      </c>
      <c r="N140" s="254" t="s">
        <v>48</v>
      </c>
      <c r="O140" s="92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7" t="s">
        <v>177</v>
      </c>
      <c r="AT140" s="257" t="s">
        <v>172</v>
      </c>
      <c r="AU140" s="257" t="s">
        <v>89</v>
      </c>
      <c r="AY140" s="18" t="s">
        <v>169</v>
      </c>
      <c r="BE140" s="258">
        <f>IF(N140="základní",J140,0)</f>
        <v>0</v>
      </c>
      <c r="BF140" s="258">
        <f>IF(N140="snížená",J140,0)</f>
        <v>0</v>
      </c>
      <c r="BG140" s="258">
        <f>IF(N140="zákl. přenesená",J140,0)</f>
        <v>0</v>
      </c>
      <c r="BH140" s="258">
        <f>IF(N140="sníž. přenesená",J140,0)</f>
        <v>0</v>
      </c>
      <c r="BI140" s="258">
        <f>IF(N140="nulová",J140,0)</f>
        <v>0</v>
      </c>
      <c r="BJ140" s="18" t="s">
        <v>95</v>
      </c>
      <c r="BK140" s="258">
        <f>ROUND(I140*H140,2)</f>
        <v>0</v>
      </c>
      <c r="BL140" s="18" t="s">
        <v>177</v>
      </c>
      <c r="BM140" s="257" t="s">
        <v>334</v>
      </c>
    </row>
    <row r="141" spans="1:65" s="2" customFormat="1" ht="16.5" customHeight="1">
      <c r="A141" s="39"/>
      <c r="B141" s="40"/>
      <c r="C141" s="246" t="s">
        <v>300</v>
      </c>
      <c r="D141" s="246" t="s">
        <v>172</v>
      </c>
      <c r="E141" s="247" t="s">
        <v>2090</v>
      </c>
      <c r="F141" s="248" t="s">
        <v>2091</v>
      </c>
      <c r="G141" s="249" t="s">
        <v>175</v>
      </c>
      <c r="H141" s="250">
        <v>8</v>
      </c>
      <c r="I141" s="251"/>
      <c r="J141" s="252">
        <f>ROUND(I141*H141,2)</f>
        <v>0</v>
      </c>
      <c r="K141" s="248" t="s">
        <v>1</v>
      </c>
      <c r="L141" s="45"/>
      <c r="M141" s="253" t="s">
        <v>1</v>
      </c>
      <c r="N141" s="254" t="s">
        <v>48</v>
      </c>
      <c r="O141" s="92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7" t="s">
        <v>177</v>
      </c>
      <c r="AT141" s="257" t="s">
        <v>172</v>
      </c>
      <c r="AU141" s="257" t="s">
        <v>89</v>
      </c>
      <c r="AY141" s="18" t="s">
        <v>169</v>
      </c>
      <c r="BE141" s="258">
        <f>IF(N141="základní",J141,0)</f>
        <v>0</v>
      </c>
      <c r="BF141" s="258">
        <f>IF(N141="snížená",J141,0)</f>
        <v>0</v>
      </c>
      <c r="BG141" s="258">
        <f>IF(N141="zákl. přenesená",J141,0)</f>
        <v>0</v>
      </c>
      <c r="BH141" s="258">
        <f>IF(N141="sníž. přenesená",J141,0)</f>
        <v>0</v>
      </c>
      <c r="BI141" s="258">
        <f>IF(N141="nulová",J141,0)</f>
        <v>0</v>
      </c>
      <c r="BJ141" s="18" t="s">
        <v>95</v>
      </c>
      <c r="BK141" s="258">
        <f>ROUND(I141*H141,2)</f>
        <v>0</v>
      </c>
      <c r="BL141" s="18" t="s">
        <v>177</v>
      </c>
      <c r="BM141" s="257" t="s">
        <v>348</v>
      </c>
    </row>
    <row r="142" spans="1:65" s="2" customFormat="1" ht="16.5" customHeight="1">
      <c r="A142" s="39"/>
      <c r="B142" s="40"/>
      <c r="C142" s="246" t="s">
        <v>306</v>
      </c>
      <c r="D142" s="246" t="s">
        <v>172</v>
      </c>
      <c r="E142" s="247" t="s">
        <v>2092</v>
      </c>
      <c r="F142" s="248" t="s">
        <v>2093</v>
      </c>
      <c r="G142" s="249" t="s">
        <v>175</v>
      </c>
      <c r="H142" s="250">
        <v>6</v>
      </c>
      <c r="I142" s="251"/>
      <c r="J142" s="252">
        <f>ROUND(I142*H142,2)</f>
        <v>0</v>
      </c>
      <c r="K142" s="248" t="s">
        <v>1</v>
      </c>
      <c r="L142" s="45"/>
      <c r="M142" s="253" t="s">
        <v>1</v>
      </c>
      <c r="N142" s="254" t="s">
        <v>48</v>
      </c>
      <c r="O142" s="92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7" t="s">
        <v>177</v>
      </c>
      <c r="AT142" s="257" t="s">
        <v>172</v>
      </c>
      <c r="AU142" s="257" t="s">
        <v>89</v>
      </c>
      <c r="AY142" s="18" t="s">
        <v>169</v>
      </c>
      <c r="BE142" s="258">
        <f>IF(N142="základní",J142,0)</f>
        <v>0</v>
      </c>
      <c r="BF142" s="258">
        <f>IF(N142="snížená",J142,0)</f>
        <v>0</v>
      </c>
      <c r="BG142" s="258">
        <f>IF(N142="zákl. přenesená",J142,0)</f>
        <v>0</v>
      </c>
      <c r="BH142" s="258">
        <f>IF(N142="sníž. přenesená",J142,0)</f>
        <v>0</v>
      </c>
      <c r="BI142" s="258">
        <f>IF(N142="nulová",J142,0)</f>
        <v>0</v>
      </c>
      <c r="BJ142" s="18" t="s">
        <v>95</v>
      </c>
      <c r="BK142" s="258">
        <f>ROUND(I142*H142,2)</f>
        <v>0</v>
      </c>
      <c r="BL142" s="18" t="s">
        <v>177</v>
      </c>
      <c r="BM142" s="257" t="s">
        <v>359</v>
      </c>
    </row>
    <row r="143" spans="1:65" s="2" customFormat="1" ht="16.5" customHeight="1">
      <c r="A143" s="39"/>
      <c r="B143" s="40"/>
      <c r="C143" s="246" t="s">
        <v>170</v>
      </c>
      <c r="D143" s="246" t="s">
        <v>172</v>
      </c>
      <c r="E143" s="247" t="s">
        <v>2094</v>
      </c>
      <c r="F143" s="248" t="s">
        <v>2095</v>
      </c>
      <c r="G143" s="249" t="s">
        <v>186</v>
      </c>
      <c r="H143" s="250">
        <v>2</v>
      </c>
      <c r="I143" s="251"/>
      <c r="J143" s="252">
        <f>ROUND(I143*H143,2)</f>
        <v>0</v>
      </c>
      <c r="K143" s="248" t="s">
        <v>1</v>
      </c>
      <c r="L143" s="45"/>
      <c r="M143" s="253" t="s">
        <v>1</v>
      </c>
      <c r="N143" s="254" t="s">
        <v>48</v>
      </c>
      <c r="O143" s="92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7" t="s">
        <v>177</v>
      </c>
      <c r="AT143" s="257" t="s">
        <v>172</v>
      </c>
      <c r="AU143" s="257" t="s">
        <v>89</v>
      </c>
      <c r="AY143" s="18" t="s">
        <v>169</v>
      </c>
      <c r="BE143" s="258">
        <f>IF(N143="základní",J143,0)</f>
        <v>0</v>
      </c>
      <c r="BF143" s="258">
        <f>IF(N143="snížená",J143,0)</f>
        <v>0</v>
      </c>
      <c r="BG143" s="258">
        <f>IF(N143="zákl. přenesená",J143,0)</f>
        <v>0</v>
      </c>
      <c r="BH143" s="258">
        <f>IF(N143="sníž. přenesená",J143,0)</f>
        <v>0</v>
      </c>
      <c r="BI143" s="258">
        <f>IF(N143="nulová",J143,0)</f>
        <v>0</v>
      </c>
      <c r="BJ143" s="18" t="s">
        <v>95</v>
      </c>
      <c r="BK143" s="258">
        <f>ROUND(I143*H143,2)</f>
        <v>0</v>
      </c>
      <c r="BL143" s="18" t="s">
        <v>177</v>
      </c>
      <c r="BM143" s="257" t="s">
        <v>371</v>
      </c>
    </row>
    <row r="144" spans="1:65" s="2" customFormat="1" ht="16.5" customHeight="1">
      <c r="A144" s="39"/>
      <c r="B144" s="40"/>
      <c r="C144" s="246" t="s">
        <v>316</v>
      </c>
      <c r="D144" s="246" t="s">
        <v>172</v>
      </c>
      <c r="E144" s="247" t="s">
        <v>2096</v>
      </c>
      <c r="F144" s="248" t="s">
        <v>2097</v>
      </c>
      <c r="G144" s="249" t="s">
        <v>175</v>
      </c>
      <c r="H144" s="250">
        <v>46</v>
      </c>
      <c r="I144" s="251"/>
      <c r="J144" s="252">
        <f>ROUND(I144*H144,2)</f>
        <v>0</v>
      </c>
      <c r="K144" s="248" t="s">
        <v>1</v>
      </c>
      <c r="L144" s="45"/>
      <c r="M144" s="253" t="s">
        <v>1</v>
      </c>
      <c r="N144" s="254" t="s">
        <v>48</v>
      </c>
      <c r="O144" s="92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7" t="s">
        <v>177</v>
      </c>
      <c r="AT144" s="257" t="s">
        <v>172</v>
      </c>
      <c r="AU144" s="257" t="s">
        <v>89</v>
      </c>
      <c r="AY144" s="18" t="s">
        <v>169</v>
      </c>
      <c r="BE144" s="258">
        <f>IF(N144="základní",J144,0)</f>
        <v>0</v>
      </c>
      <c r="BF144" s="258">
        <f>IF(N144="snížená",J144,0)</f>
        <v>0</v>
      </c>
      <c r="BG144" s="258">
        <f>IF(N144="zákl. přenesená",J144,0)</f>
        <v>0</v>
      </c>
      <c r="BH144" s="258">
        <f>IF(N144="sníž. přenesená",J144,0)</f>
        <v>0</v>
      </c>
      <c r="BI144" s="258">
        <f>IF(N144="nulová",J144,0)</f>
        <v>0</v>
      </c>
      <c r="BJ144" s="18" t="s">
        <v>95</v>
      </c>
      <c r="BK144" s="258">
        <f>ROUND(I144*H144,2)</f>
        <v>0</v>
      </c>
      <c r="BL144" s="18" t="s">
        <v>177</v>
      </c>
      <c r="BM144" s="257" t="s">
        <v>385</v>
      </c>
    </row>
    <row r="145" spans="1:65" s="2" customFormat="1" ht="16.5" customHeight="1">
      <c r="A145" s="39"/>
      <c r="B145" s="40"/>
      <c r="C145" s="246" t="s">
        <v>325</v>
      </c>
      <c r="D145" s="246" t="s">
        <v>172</v>
      </c>
      <c r="E145" s="247" t="s">
        <v>2098</v>
      </c>
      <c r="F145" s="248" t="s">
        <v>2099</v>
      </c>
      <c r="G145" s="249" t="s">
        <v>186</v>
      </c>
      <c r="H145" s="250">
        <v>17</v>
      </c>
      <c r="I145" s="251"/>
      <c r="J145" s="252">
        <f>ROUND(I145*H145,2)</f>
        <v>0</v>
      </c>
      <c r="K145" s="248" t="s">
        <v>1</v>
      </c>
      <c r="L145" s="45"/>
      <c r="M145" s="253" t="s">
        <v>1</v>
      </c>
      <c r="N145" s="254" t="s">
        <v>48</v>
      </c>
      <c r="O145" s="92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7" t="s">
        <v>177</v>
      </c>
      <c r="AT145" s="257" t="s">
        <v>172</v>
      </c>
      <c r="AU145" s="257" t="s">
        <v>89</v>
      </c>
      <c r="AY145" s="18" t="s">
        <v>169</v>
      </c>
      <c r="BE145" s="258">
        <f>IF(N145="základní",J145,0)</f>
        <v>0</v>
      </c>
      <c r="BF145" s="258">
        <f>IF(N145="snížená",J145,0)</f>
        <v>0</v>
      </c>
      <c r="BG145" s="258">
        <f>IF(N145="zákl. přenesená",J145,0)</f>
        <v>0</v>
      </c>
      <c r="BH145" s="258">
        <f>IF(N145="sníž. přenesená",J145,0)</f>
        <v>0</v>
      </c>
      <c r="BI145" s="258">
        <f>IF(N145="nulová",J145,0)</f>
        <v>0</v>
      </c>
      <c r="BJ145" s="18" t="s">
        <v>95</v>
      </c>
      <c r="BK145" s="258">
        <f>ROUND(I145*H145,2)</f>
        <v>0</v>
      </c>
      <c r="BL145" s="18" t="s">
        <v>177</v>
      </c>
      <c r="BM145" s="257" t="s">
        <v>394</v>
      </c>
    </row>
    <row r="146" spans="1:65" s="2" customFormat="1" ht="16.5" customHeight="1">
      <c r="A146" s="39"/>
      <c r="B146" s="40"/>
      <c r="C146" s="246" t="s">
        <v>334</v>
      </c>
      <c r="D146" s="246" t="s">
        <v>172</v>
      </c>
      <c r="E146" s="247" t="s">
        <v>2100</v>
      </c>
      <c r="F146" s="248" t="s">
        <v>2101</v>
      </c>
      <c r="G146" s="249" t="s">
        <v>175</v>
      </c>
      <c r="H146" s="250">
        <v>27</v>
      </c>
      <c r="I146" s="251"/>
      <c r="J146" s="252">
        <f>ROUND(I146*H146,2)</f>
        <v>0</v>
      </c>
      <c r="K146" s="248" t="s">
        <v>1</v>
      </c>
      <c r="L146" s="45"/>
      <c r="M146" s="253" t="s">
        <v>1</v>
      </c>
      <c r="N146" s="254" t="s">
        <v>48</v>
      </c>
      <c r="O146" s="92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7" t="s">
        <v>177</v>
      </c>
      <c r="AT146" s="257" t="s">
        <v>172</v>
      </c>
      <c r="AU146" s="257" t="s">
        <v>89</v>
      </c>
      <c r="AY146" s="18" t="s">
        <v>169</v>
      </c>
      <c r="BE146" s="258">
        <f>IF(N146="základní",J146,0)</f>
        <v>0</v>
      </c>
      <c r="BF146" s="258">
        <f>IF(N146="snížená",J146,0)</f>
        <v>0</v>
      </c>
      <c r="BG146" s="258">
        <f>IF(N146="zákl. přenesená",J146,0)</f>
        <v>0</v>
      </c>
      <c r="BH146" s="258">
        <f>IF(N146="sníž. přenesená",J146,0)</f>
        <v>0</v>
      </c>
      <c r="BI146" s="258">
        <f>IF(N146="nulová",J146,0)</f>
        <v>0</v>
      </c>
      <c r="BJ146" s="18" t="s">
        <v>95</v>
      </c>
      <c r="BK146" s="258">
        <f>ROUND(I146*H146,2)</f>
        <v>0</v>
      </c>
      <c r="BL146" s="18" t="s">
        <v>177</v>
      </c>
      <c r="BM146" s="257" t="s">
        <v>406</v>
      </c>
    </row>
    <row r="147" spans="1:65" s="2" customFormat="1" ht="16.5" customHeight="1">
      <c r="A147" s="39"/>
      <c r="B147" s="40"/>
      <c r="C147" s="246" t="s">
        <v>344</v>
      </c>
      <c r="D147" s="246" t="s">
        <v>172</v>
      </c>
      <c r="E147" s="247" t="s">
        <v>2102</v>
      </c>
      <c r="F147" s="248" t="s">
        <v>2103</v>
      </c>
      <c r="G147" s="249" t="s">
        <v>175</v>
      </c>
      <c r="H147" s="250">
        <v>45</v>
      </c>
      <c r="I147" s="251"/>
      <c r="J147" s="252">
        <f>ROUND(I147*H147,2)</f>
        <v>0</v>
      </c>
      <c r="K147" s="248" t="s">
        <v>1</v>
      </c>
      <c r="L147" s="45"/>
      <c r="M147" s="253" t="s">
        <v>1</v>
      </c>
      <c r="N147" s="254" t="s">
        <v>48</v>
      </c>
      <c r="O147" s="92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7" t="s">
        <v>177</v>
      </c>
      <c r="AT147" s="257" t="s">
        <v>172</v>
      </c>
      <c r="AU147" s="257" t="s">
        <v>89</v>
      </c>
      <c r="AY147" s="18" t="s">
        <v>169</v>
      </c>
      <c r="BE147" s="258">
        <f>IF(N147="základní",J147,0)</f>
        <v>0</v>
      </c>
      <c r="BF147" s="258">
        <f>IF(N147="snížená",J147,0)</f>
        <v>0</v>
      </c>
      <c r="BG147" s="258">
        <f>IF(N147="zákl. přenesená",J147,0)</f>
        <v>0</v>
      </c>
      <c r="BH147" s="258">
        <f>IF(N147="sníž. přenesená",J147,0)</f>
        <v>0</v>
      </c>
      <c r="BI147" s="258">
        <f>IF(N147="nulová",J147,0)</f>
        <v>0</v>
      </c>
      <c r="BJ147" s="18" t="s">
        <v>95</v>
      </c>
      <c r="BK147" s="258">
        <f>ROUND(I147*H147,2)</f>
        <v>0</v>
      </c>
      <c r="BL147" s="18" t="s">
        <v>177</v>
      </c>
      <c r="BM147" s="257" t="s">
        <v>425</v>
      </c>
    </row>
    <row r="148" spans="1:65" s="2" customFormat="1" ht="16.5" customHeight="1">
      <c r="A148" s="39"/>
      <c r="B148" s="40"/>
      <c r="C148" s="246" t="s">
        <v>348</v>
      </c>
      <c r="D148" s="246" t="s">
        <v>172</v>
      </c>
      <c r="E148" s="247" t="s">
        <v>2104</v>
      </c>
      <c r="F148" s="248" t="s">
        <v>2105</v>
      </c>
      <c r="G148" s="249" t="s">
        <v>186</v>
      </c>
      <c r="H148" s="250">
        <v>21</v>
      </c>
      <c r="I148" s="251"/>
      <c r="J148" s="252">
        <f>ROUND(I148*H148,2)</f>
        <v>0</v>
      </c>
      <c r="K148" s="248" t="s">
        <v>1</v>
      </c>
      <c r="L148" s="45"/>
      <c r="M148" s="253" t="s">
        <v>1</v>
      </c>
      <c r="N148" s="254" t="s">
        <v>48</v>
      </c>
      <c r="O148" s="92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7" t="s">
        <v>177</v>
      </c>
      <c r="AT148" s="257" t="s">
        <v>172</v>
      </c>
      <c r="AU148" s="257" t="s">
        <v>89</v>
      </c>
      <c r="AY148" s="18" t="s">
        <v>169</v>
      </c>
      <c r="BE148" s="258">
        <f>IF(N148="základní",J148,0)</f>
        <v>0</v>
      </c>
      <c r="BF148" s="258">
        <f>IF(N148="snížená",J148,0)</f>
        <v>0</v>
      </c>
      <c r="BG148" s="258">
        <f>IF(N148="zákl. přenesená",J148,0)</f>
        <v>0</v>
      </c>
      <c r="BH148" s="258">
        <f>IF(N148="sníž. přenesená",J148,0)</f>
        <v>0</v>
      </c>
      <c r="BI148" s="258">
        <f>IF(N148="nulová",J148,0)</f>
        <v>0</v>
      </c>
      <c r="BJ148" s="18" t="s">
        <v>95</v>
      </c>
      <c r="BK148" s="258">
        <f>ROUND(I148*H148,2)</f>
        <v>0</v>
      </c>
      <c r="BL148" s="18" t="s">
        <v>177</v>
      </c>
      <c r="BM148" s="257" t="s">
        <v>436</v>
      </c>
    </row>
    <row r="149" spans="1:65" s="2" customFormat="1" ht="16.5" customHeight="1">
      <c r="A149" s="39"/>
      <c r="B149" s="40"/>
      <c r="C149" s="246" t="s">
        <v>8</v>
      </c>
      <c r="D149" s="246" t="s">
        <v>172</v>
      </c>
      <c r="E149" s="247" t="s">
        <v>2106</v>
      </c>
      <c r="F149" s="248" t="s">
        <v>2107</v>
      </c>
      <c r="G149" s="249" t="s">
        <v>186</v>
      </c>
      <c r="H149" s="250">
        <v>19</v>
      </c>
      <c r="I149" s="251"/>
      <c r="J149" s="252">
        <f>ROUND(I149*H149,2)</f>
        <v>0</v>
      </c>
      <c r="K149" s="248" t="s">
        <v>1</v>
      </c>
      <c r="L149" s="45"/>
      <c r="M149" s="253" t="s">
        <v>1</v>
      </c>
      <c r="N149" s="254" t="s">
        <v>48</v>
      </c>
      <c r="O149" s="92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7" t="s">
        <v>177</v>
      </c>
      <c r="AT149" s="257" t="s">
        <v>172</v>
      </c>
      <c r="AU149" s="257" t="s">
        <v>89</v>
      </c>
      <c r="AY149" s="18" t="s">
        <v>169</v>
      </c>
      <c r="BE149" s="258">
        <f>IF(N149="základní",J149,0)</f>
        <v>0</v>
      </c>
      <c r="BF149" s="258">
        <f>IF(N149="snížená",J149,0)</f>
        <v>0</v>
      </c>
      <c r="BG149" s="258">
        <f>IF(N149="zákl. přenesená",J149,0)</f>
        <v>0</v>
      </c>
      <c r="BH149" s="258">
        <f>IF(N149="sníž. přenesená",J149,0)</f>
        <v>0</v>
      </c>
      <c r="BI149" s="258">
        <f>IF(N149="nulová",J149,0)</f>
        <v>0</v>
      </c>
      <c r="BJ149" s="18" t="s">
        <v>95</v>
      </c>
      <c r="BK149" s="258">
        <f>ROUND(I149*H149,2)</f>
        <v>0</v>
      </c>
      <c r="BL149" s="18" t="s">
        <v>177</v>
      </c>
      <c r="BM149" s="257" t="s">
        <v>453</v>
      </c>
    </row>
    <row r="150" spans="1:65" s="2" customFormat="1" ht="16.5" customHeight="1">
      <c r="A150" s="39"/>
      <c r="B150" s="40"/>
      <c r="C150" s="246" t="s">
        <v>359</v>
      </c>
      <c r="D150" s="246" t="s">
        <v>172</v>
      </c>
      <c r="E150" s="247" t="s">
        <v>2108</v>
      </c>
      <c r="F150" s="248" t="s">
        <v>2109</v>
      </c>
      <c r="G150" s="249" t="s">
        <v>186</v>
      </c>
      <c r="H150" s="250">
        <v>21</v>
      </c>
      <c r="I150" s="251"/>
      <c r="J150" s="252">
        <f>ROUND(I150*H150,2)</f>
        <v>0</v>
      </c>
      <c r="K150" s="248" t="s">
        <v>1</v>
      </c>
      <c r="L150" s="45"/>
      <c r="M150" s="253" t="s">
        <v>1</v>
      </c>
      <c r="N150" s="254" t="s">
        <v>48</v>
      </c>
      <c r="O150" s="92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7" t="s">
        <v>177</v>
      </c>
      <c r="AT150" s="257" t="s">
        <v>172</v>
      </c>
      <c r="AU150" s="257" t="s">
        <v>89</v>
      </c>
      <c r="AY150" s="18" t="s">
        <v>169</v>
      </c>
      <c r="BE150" s="258">
        <f>IF(N150="základní",J150,0)</f>
        <v>0</v>
      </c>
      <c r="BF150" s="258">
        <f>IF(N150="snížená",J150,0)</f>
        <v>0</v>
      </c>
      <c r="BG150" s="258">
        <f>IF(N150="zákl. přenesená",J150,0)</f>
        <v>0</v>
      </c>
      <c r="BH150" s="258">
        <f>IF(N150="sníž. přenesená",J150,0)</f>
        <v>0</v>
      </c>
      <c r="BI150" s="258">
        <f>IF(N150="nulová",J150,0)</f>
        <v>0</v>
      </c>
      <c r="BJ150" s="18" t="s">
        <v>95</v>
      </c>
      <c r="BK150" s="258">
        <f>ROUND(I150*H150,2)</f>
        <v>0</v>
      </c>
      <c r="BL150" s="18" t="s">
        <v>177</v>
      </c>
      <c r="BM150" s="257" t="s">
        <v>467</v>
      </c>
    </row>
    <row r="151" spans="1:65" s="2" customFormat="1" ht="16.5" customHeight="1">
      <c r="A151" s="39"/>
      <c r="B151" s="40"/>
      <c r="C151" s="246" t="s">
        <v>365</v>
      </c>
      <c r="D151" s="246" t="s">
        <v>172</v>
      </c>
      <c r="E151" s="247" t="s">
        <v>2110</v>
      </c>
      <c r="F151" s="248" t="s">
        <v>2111</v>
      </c>
      <c r="G151" s="249" t="s">
        <v>186</v>
      </c>
      <c r="H151" s="250">
        <v>12</v>
      </c>
      <c r="I151" s="251"/>
      <c r="J151" s="252">
        <f>ROUND(I151*H151,2)</f>
        <v>0</v>
      </c>
      <c r="K151" s="248" t="s">
        <v>1</v>
      </c>
      <c r="L151" s="45"/>
      <c r="M151" s="253" t="s">
        <v>1</v>
      </c>
      <c r="N151" s="254" t="s">
        <v>48</v>
      </c>
      <c r="O151" s="92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7" t="s">
        <v>177</v>
      </c>
      <c r="AT151" s="257" t="s">
        <v>172</v>
      </c>
      <c r="AU151" s="257" t="s">
        <v>89</v>
      </c>
      <c r="AY151" s="18" t="s">
        <v>169</v>
      </c>
      <c r="BE151" s="258">
        <f>IF(N151="základní",J151,0)</f>
        <v>0</v>
      </c>
      <c r="BF151" s="258">
        <f>IF(N151="snížená",J151,0)</f>
        <v>0</v>
      </c>
      <c r="BG151" s="258">
        <f>IF(N151="zákl. přenesená",J151,0)</f>
        <v>0</v>
      </c>
      <c r="BH151" s="258">
        <f>IF(N151="sníž. přenesená",J151,0)</f>
        <v>0</v>
      </c>
      <c r="BI151" s="258">
        <f>IF(N151="nulová",J151,0)</f>
        <v>0</v>
      </c>
      <c r="BJ151" s="18" t="s">
        <v>95</v>
      </c>
      <c r="BK151" s="258">
        <f>ROUND(I151*H151,2)</f>
        <v>0</v>
      </c>
      <c r="BL151" s="18" t="s">
        <v>177</v>
      </c>
      <c r="BM151" s="257" t="s">
        <v>478</v>
      </c>
    </row>
    <row r="152" spans="1:65" s="2" customFormat="1" ht="21.75" customHeight="1">
      <c r="A152" s="39"/>
      <c r="B152" s="40"/>
      <c r="C152" s="246" t="s">
        <v>371</v>
      </c>
      <c r="D152" s="246" t="s">
        <v>172</v>
      </c>
      <c r="E152" s="247" t="s">
        <v>2112</v>
      </c>
      <c r="F152" s="248" t="s">
        <v>2113</v>
      </c>
      <c r="G152" s="249" t="s">
        <v>186</v>
      </c>
      <c r="H152" s="250">
        <v>7</v>
      </c>
      <c r="I152" s="251"/>
      <c r="J152" s="252">
        <f>ROUND(I152*H152,2)</f>
        <v>0</v>
      </c>
      <c r="K152" s="248" t="s">
        <v>1</v>
      </c>
      <c r="L152" s="45"/>
      <c r="M152" s="253" t="s">
        <v>1</v>
      </c>
      <c r="N152" s="254" t="s">
        <v>48</v>
      </c>
      <c r="O152" s="92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7" t="s">
        <v>177</v>
      </c>
      <c r="AT152" s="257" t="s">
        <v>172</v>
      </c>
      <c r="AU152" s="257" t="s">
        <v>89</v>
      </c>
      <c r="AY152" s="18" t="s">
        <v>169</v>
      </c>
      <c r="BE152" s="258">
        <f>IF(N152="základní",J152,0)</f>
        <v>0</v>
      </c>
      <c r="BF152" s="258">
        <f>IF(N152="snížená",J152,0)</f>
        <v>0</v>
      </c>
      <c r="BG152" s="258">
        <f>IF(N152="zákl. přenesená",J152,0)</f>
        <v>0</v>
      </c>
      <c r="BH152" s="258">
        <f>IF(N152="sníž. přenesená",J152,0)</f>
        <v>0</v>
      </c>
      <c r="BI152" s="258">
        <f>IF(N152="nulová",J152,0)</f>
        <v>0</v>
      </c>
      <c r="BJ152" s="18" t="s">
        <v>95</v>
      </c>
      <c r="BK152" s="258">
        <f>ROUND(I152*H152,2)</f>
        <v>0</v>
      </c>
      <c r="BL152" s="18" t="s">
        <v>177</v>
      </c>
      <c r="BM152" s="257" t="s">
        <v>496</v>
      </c>
    </row>
    <row r="153" spans="1:65" s="2" customFormat="1" ht="16.5" customHeight="1">
      <c r="A153" s="39"/>
      <c r="B153" s="40"/>
      <c r="C153" s="246" t="s">
        <v>379</v>
      </c>
      <c r="D153" s="246" t="s">
        <v>172</v>
      </c>
      <c r="E153" s="247" t="s">
        <v>2114</v>
      </c>
      <c r="F153" s="248" t="s">
        <v>2115</v>
      </c>
      <c r="G153" s="249" t="s">
        <v>175</v>
      </c>
      <c r="H153" s="250">
        <v>194</v>
      </c>
      <c r="I153" s="251"/>
      <c r="J153" s="252">
        <f>ROUND(I153*H153,2)</f>
        <v>0</v>
      </c>
      <c r="K153" s="248" t="s">
        <v>1</v>
      </c>
      <c r="L153" s="45"/>
      <c r="M153" s="253" t="s">
        <v>1</v>
      </c>
      <c r="N153" s="254" t="s">
        <v>48</v>
      </c>
      <c r="O153" s="92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7" t="s">
        <v>177</v>
      </c>
      <c r="AT153" s="257" t="s">
        <v>172</v>
      </c>
      <c r="AU153" s="257" t="s">
        <v>89</v>
      </c>
      <c r="AY153" s="18" t="s">
        <v>169</v>
      </c>
      <c r="BE153" s="258">
        <f>IF(N153="základní",J153,0)</f>
        <v>0</v>
      </c>
      <c r="BF153" s="258">
        <f>IF(N153="snížená",J153,0)</f>
        <v>0</v>
      </c>
      <c r="BG153" s="258">
        <f>IF(N153="zákl. přenesená",J153,0)</f>
        <v>0</v>
      </c>
      <c r="BH153" s="258">
        <f>IF(N153="sníž. přenesená",J153,0)</f>
        <v>0</v>
      </c>
      <c r="BI153" s="258">
        <f>IF(N153="nulová",J153,0)</f>
        <v>0</v>
      </c>
      <c r="BJ153" s="18" t="s">
        <v>95</v>
      </c>
      <c r="BK153" s="258">
        <f>ROUND(I153*H153,2)</f>
        <v>0</v>
      </c>
      <c r="BL153" s="18" t="s">
        <v>177</v>
      </c>
      <c r="BM153" s="257" t="s">
        <v>508</v>
      </c>
    </row>
    <row r="154" spans="1:51" s="14" customFormat="1" ht="12">
      <c r="A154" s="14"/>
      <c r="B154" s="270"/>
      <c r="C154" s="271"/>
      <c r="D154" s="261" t="s">
        <v>179</v>
      </c>
      <c r="E154" s="272" t="s">
        <v>1</v>
      </c>
      <c r="F154" s="273" t="s">
        <v>2116</v>
      </c>
      <c r="G154" s="271"/>
      <c r="H154" s="274">
        <v>194</v>
      </c>
      <c r="I154" s="275"/>
      <c r="J154" s="271"/>
      <c r="K154" s="271"/>
      <c r="L154" s="276"/>
      <c r="M154" s="277"/>
      <c r="N154" s="278"/>
      <c r="O154" s="278"/>
      <c r="P154" s="278"/>
      <c r="Q154" s="278"/>
      <c r="R154" s="278"/>
      <c r="S154" s="278"/>
      <c r="T154" s="27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0" t="s">
        <v>179</v>
      </c>
      <c r="AU154" s="280" t="s">
        <v>89</v>
      </c>
      <c r="AV154" s="14" t="s">
        <v>95</v>
      </c>
      <c r="AW154" s="14" t="s">
        <v>35</v>
      </c>
      <c r="AX154" s="14" t="s">
        <v>82</v>
      </c>
      <c r="AY154" s="280" t="s">
        <v>169</v>
      </c>
    </row>
    <row r="155" spans="1:51" s="15" customFormat="1" ht="12">
      <c r="A155" s="15"/>
      <c r="B155" s="281"/>
      <c r="C155" s="282"/>
      <c r="D155" s="261" t="s">
        <v>179</v>
      </c>
      <c r="E155" s="283" t="s">
        <v>1</v>
      </c>
      <c r="F155" s="284" t="s">
        <v>183</v>
      </c>
      <c r="G155" s="282"/>
      <c r="H155" s="285">
        <v>194</v>
      </c>
      <c r="I155" s="286"/>
      <c r="J155" s="282"/>
      <c r="K155" s="282"/>
      <c r="L155" s="287"/>
      <c r="M155" s="288"/>
      <c r="N155" s="289"/>
      <c r="O155" s="289"/>
      <c r="P155" s="289"/>
      <c r="Q155" s="289"/>
      <c r="R155" s="289"/>
      <c r="S155" s="289"/>
      <c r="T155" s="29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1" t="s">
        <v>179</v>
      </c>
      <c r="AU155" s="291" t="s">
        <v>89</v>
      </c>
      <c r="AV155" s="15" t="s">
        <v>177</v>
      </c>
      <c r="AW155" s="15" t="s">
        <v>35</v>
      </c>
      <c r="AX155" s="15" t="s">
        <v>89</v>
      </c>
      <c r="AY155" s="291" t="s">
        <v>169</v>
      </c>
    </row>
    <row r="156" spans="1:65" s="2" customFormat="1" ht="16.5" customHeight="1">
      <c r="A156" s="39"/>
      <c r="B156" s="40"/>
      <c r="C156" s="246" t="s">
        <v>385</v>
      </c>
      <c r="D156" s="246" t="s">
        <v>172</v>
      </c>
      <c r="E156" s="247" t="s">
        <v>2117</v>
      </c>
      <c r="F156" s="248" t="s">
        <v>2118</v>
      </c>
      <c r="G156" s="249" t="s">
        <v>186</v>
      </c>
      <c r="H156" s="250">
        <v>21</v>
      </c>
      <c r="I156" s="251"/>
      <c r="J156" s="252">
        <f>ROUND(I156*H156,2)</f>
        <v>0</v>
      </c>
      <c r="K156" s="248" t="s">
        <v>1</v>
      </c>
      <c r="L156" s="45"/>
      <c r="M156" s="253" t="s">
        <v>1</v>
      </c>
      <c r="N156" s="254" t="s">
        <v>48</v>
      </c>
      <c r="O156" s="92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7" t="s">
        <v>177</v>
      </c>
      <c r="AT156" s="257" t="s">
        <v>172</v>
      </c>
      <c r="AU156" s="257" t="s">
        <v>89</v>
      </c>
      <c r="AY156" s="18" t="s">
        <v>169</v>
      </c>
      <c r="BE156" s="258">
        <f>IF(N156="základní",J156,0)</f>
        <v>0</v>
      </c>
      <c r="BF156" s="258">
        <f>IF(N156="snížená",J156,0)</f>
        <v>0</v>
      </c>
      <c r="BG156" s="258">
        <f>IF(N156="zákl. přenesená",J156,0)</f>
        <v>0</v>
      </c>
      <c r="BH156" s="258">
        <f>IF(N156="sníž. přenesená",J156,0)</f>
        <v>0</v>
      </c>
      <c r="BI156" s="258">
        <f>IF(N156="nulová",J156,0)</f>
        <v>0</v>
      </c>
      <c r="BJ156" s="18" t="s">
        <v>95</v>
      </c>
      <c r="BK156" s="258">
        <f>ROUND(I156*H156,2)</f>
        <v>0</v>
      </c>
      <c r="BL156" s="18" t="s">
        <v>177</v>
      </c>
      <c r="BM156" s="257" t="s">
        <v>519</v>
      </c>
    </row>
    <row r="157" spans="1:65" s="2" customFormat="1" ht="16.5" customHeight="1">
      <c r="A157" s="39"/>
      <c r="B157" s="40"/>
      <c r="C157" s="246" t="s">
        <v>7</v>
      </c>
      <c r="D157" s="246" t="s">
        <v>172</v>
      </c>
      <c r="E157" s="247" t="s">
        <v>2119</v>
      </c>
      <c r="F157" s="248" t="s">
        <v>2120</v>
      </c>
      <c r="G157" s="249" t="s">
        <v>186</v>
      </c>
      <c r="H157" s="250">
        <v>26</v>
      </c>
      <c r="I157" s="251"/>
      <c r="J157" s="252">
        <f>ROUND(I157*H157,2)</f>
        <v>0</v>
      </c>
      <c r="K157" s="248" t="s">
        <v>1</v>
      </c>
      <c r="L157" s="45"/>
      <c r="M157" s="253" t="s">
        <v>1</v>
      </c>
      <c r="N157" s="254" t="s">
        <v>48</v>
      </c>
      <c r="O157" s="92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7" t="s">
        <v>177</v>
      </c>
      <c r="AT157" s="257" t="s">
        <v>172</v>
      </c>
      <c r="AU157" s="257" t="s">
        <v>89</v>
      </c>
      <c r="AY157" s="18" t="s">
        <v>169</v>
      </c>
      <c r="BE157" s="258">
        <f>IF(N157="základní",J157,0)</f>
        <v>0</v>
      </c>
      <c r="BF157" s="258">
        <f>IF(N157="snížená",J157,0)</f>
        <v>0</v>
      </c>
      <c r="BG157" s="258">
        <f>IF(N157="zákl. přenesená",J157,0)</f>
        <v>0</v>
      </c>
      <c r="BH157" s="258">
        <f>IF(N157="sníž. přenesená",J157,0)</f>
        <v>0</v>
      </c>
      <c r="BI157" s="258">
        <f>IF(N157="nulová",J157,0)</f>
        <v>0</v>
      </c>
      <c r="BJ157" s="18" t="s">
        <v>95</v>
      </c>
      <c r="BK157" s="258">
        <f>ROUND(I157*H157,2)</f>
        <v>0</v>
      </c>
      <c r="BL157" s="18" t="s">
        <v>177</v>
      </c>
      <c r="BM157" s="257" t="s">
        <v>581</v>
      </c>
    </row>
    <row r="158" spans="1:65" s="2" customFormat="1" ht="33" customHeight="1">
      <c r="A158" s="39"/>
      <c r="B158" s="40"/>
      <c r="C158" s="246" t="s">
        <v>394</v>
      </c>
      <c r="D158" s="246" t="s">
        <v>172</v>
      </c>
      <c r="E158" s="247" t="s">
        <v>2121</v>
      </c>
      <c r="F158" s="248" t="s">
        <v>2122</v>
      </c>
      <c r="G158" s="249" t="s">
        <v>186</v>
      </c>
      <c r="H158" s="250">
        <v>6</v>
      </c>
      <c r="I158" s="251"/>
      <c r="J158" s="252">
        <f>ROUND(I158*H158,2)</f>
        <v>0</v>
      </c>
      <c r="K158" s="248" t="s">
        <v>1</v>
      </c>
      <c r="L158" s="45"/>
      <c r="M158" s="253" t="s">
        <v>1</v>
      </c>
      <c r="N158" s="254" t="s">
        <v>48</v>
      </c>
      <c r="O158" s="92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7" t="s">
        <v>177</v>
      </c>
      <c r="AT158" s="257" t="s">
        <v>172</v>
      </c>
      <c r="AU158" s="257" t="s">
        <v>89</v>
      </c>
      <c r="AY158" s="18" t="s">
        <v>169</v>
      </c>
      <c r="BE158" s="258">
        <f>IF(N158="základní",J158,0)</f>
        <v>0</v>
      </c>
      <c r="BF158" s="258">
        <f>IF(N158="snížená",J158,0)</f>
        <v>0</v>
      </c>
      <c r="BG158" s="258">
        <f>IF(N158="zákl. přenesená",J158,0)</f>
        <v>0</v>
      </c>
      <c r="BH158" s="258">
        <f>IF(N158="sníž. přenesená",J158,0)</f>
        <v>0</v>
      </c>
      <c r="BI158" s="258">
        <f>IF(N158="nulová",J158,0)</f>
        <v>0</v>
      </c>
      <c r="BJ158" s="18" t="s">
        <v>95</v>
      </c>
      <c r="BK158" s="258">
        <f>ROUND(I158*H158,2)</f>
        <v>0</v>
      </c>
      <c r="BL158" s="18" t="s">
        <v>177</v>
      </c>
      <c r="BM158" s="257" t="s">
        <v>601</v>
      </c>
    </row>
    <row r="159" spans="1:65" s="2" customFormat="1" ht="33" customHeight="1">
      <c r="A159" s="39"/>
      <c r="B159" s="40"/>
      <c r="C159" s="246" t="s">
        <v>400</v>
      </c>
      <c r="D159" s="246" t="s">
        <v>172</v>
      </c>
      <c r="E159" s="247" t="s">
        <v>2123</v>
      </c>
      <c r="F159" s="248" t="s">
        <v>2124</v>
      </c>
      <c r="G159" s="249" t="s">
        <v>186</v>
      </c>
      <c r="H159" s="250">
        <v>8</v>
      </c>
      <c r="I159" s="251"/>
      <c r="J159" s="252">
        <f>ROUND(I159*H159,2)</f>
        <v>0</v>
      </c>
      <c r="K159" s="248" t="s">
        <v>1</v>
      </c>
      <c r="L159" s="45"/>
      <c r="M159" s="253" t="s">
        <v>1</v>
      </c>
      <c r="N159" s="254" t="s">
        <v>48</v>
      </c>
      <c r="O159" s="92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7" t="s">
        <v>177</v>
      </c>
      <c r="AT159" s="257" t="s">
        <v>172</v>
      </c>
      <c r="AU159" s="257" t="s">
        <v>89</v>
      </c>
      <c r="AY159" s="18" t="s">
        <v>169</v>
      </c>
      <c r="BE159" s="258">
        <f>IF(N159="základní",J159,0)</f>
        <v>0</v>
      </c>
      <c r="BF159" s="258">
        <f>IF(N159="snížená",J159,0)</f>
        <v>0</v>
      </c>
      <c r="BG159" s="258">
        <f>IF(N159="zákl. přenesená",J159,0)</f>
        <v>0</v>
      </c>
      <c r="BH159" s="258">
        <f>IF(N159="sníž. přenesená",J159,0)</f>
        <v>0</v>
      </c>
      <c r="BI159" s="258">
        <f>IF(N159="nulová",J159,0)</f>
        <v>0</v>
      </c>
      <c r="BJ159" s="18" t="s">
        <v>95</v>
      </c>
      <c r="BK159" s="258">
        <f>ROUND(I159*H159,2)</f>
        <v>0</v>
      </c>
      <c r="BL159" s="18" t="s">
        <v>177</v>
      </c>
      <c r="BM159" s="257" t="s">
        <v>613</v>
      </c>
    </row>
    <row r="160" spans="1:65" s="2" customFormat="1" ht="16.5" customHeight="1">
      <c r="A160" s="39"/>
      <c r="B160" s="40"/>
      <c r="C160" s="246" t="s">
        <v>406</v>
      </c>
      <c r="D160" s="246" t="s">
        <v>172</v>
      </c>
      <c r="E160" s="247" t="s">
        <v>2125</v>
      </c>
      <c r="F160" s="248" t="s">
        <v>2126</v>
      </c>
      <c r="G160" s="249" t="s">
        <v>186</v>
      </c>
      <c r="H160" s="250">
        <v>12</v>
      </c>
      <c r="I160" s="251"/>
      <c r="J160" s="252">
        <f>ROUND(I160*H160,2)</f>
        <v>0</v>
      </c>
      <c r="K160" s="248" t="s">
        <v>1</v>
      </c>
      <c r="L160" s="45"/>
      <c r="M160" s="253" t="s">
        <v>1</v>
      </c>
      <c r="N160" s="254" t="s">
        <v>48</v>
      </c>
      <c r="O160" s="92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7" t="s">
        <v>177</v>
      </c>
      <c r="AT160" s="257" t="s">
        <v>172</v>
      </c>
      <c r="AU160" s="257" t="s">
        <v>89</v>
      </c>
      <c r="AY160" s="18" t="s">
        <v>169</v>
      </c>
      <c r="BE160" s="258">
        <f>IF(N160="základní",J160,0)</f>
        <v>0</v>
      </c>
      <c r="BF160" s="258">
        <f>IF(N160="snížená",J160,0)</f>
        <v>0</v>
      </c>
      <c r="BG160" s="258">
        <f>IF(N160="zákl. přenesená",J160,0)</f>
        <v>0</v>
      </c>
      <c r="BH160" s="258">
        <f>IF(N160="sníž. přenesená",J160,0)</f>
        <v>0</v>
      </c>
      <c r="BI160" s="258">
        <f>IF(N160="nulová",J160,0)</f>
        <v>0</v>
      </c>
      <c r="BJ160" s="18" t="s">
        <v>95</v>
      </c>
      <c r="BK160" s="258">
        <f>ROUND(I160*H160,2)</f>
        <v>0</v>
      </c>
      <c r="BL160" s="18" t="s">
        <v>177</v>
      </c>
      <c r="BM160" s="257" t="s">
        <v>625</v>
      </c>
    </row>
    <row r="161" spans="1:65" s="2" customFormat="1" ht="16.5" customHeight="1">
      <c r="A161" s="39"/>
      <c r="B161" s="40"/>
      <c r="C161" s="246" t="s">
        <v>417</v>
      </c>
      <c r="D161" s="246" t="s">
        <v>172</v>
      </c>
      <c r="E161" s="247" t="s">
        <v>2127</v>
      </c>
      <c r="F161" s="248" t="s">
        <v>2128</v>
      </c>
      <c r="G161" s="249" t="s">
        <v>199</v>
      </c>
      <c r="H161" s="250">
        <v>0.35</v>
      </c>
      <c r="I161" s="251"/>
      <c r="J161" s="252">
        <f>ROUND(I161*H161,2)</f>
        <v>0</v>
      </c>
      <c r="K161" s="248" t="s">
        <v>1</v>
      </c>
      <c r="L161" s="45"/>
      <c r="M161" s="253" t="s">
        <v>1</v>
      </c>
      <c r="N161" s="254" t="s">
        <v>48</v>
      </c>
      <c r="O161" s="92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7" t="s">
        <v>177</v>
      </c>
      <c r="AT161" s="257" t="s">
        <v>172</v>
      </c>
      <c r="AU161" s="257" t="s">
        <v>89</v>
      </c>
      <c r="AY161" s="18" t="s">
        <v>169</v>
      </c>
      <c r="BE161" s="258">
        <f>IF(N161="základní",J161,0)</f>
        <v>0</v>
      </c>
      <c r="BF161" s="258">
        <f>IF(N161="snížená",J161,0)</f>
        <v>0</v>
      </c>
      <c r="BG161" s="258">
        <f>IF(N161="zákl. přenesená",J161,0)</f>
        <v>0</v>
      </c>
      <c r="BH161" s="258">
        <f>IF(N161="sníž. přenesená",J161,0)</f>
        <v>0</v>
      </c>
      <c r="BI161" s="258">
        <f>IF(N161="nulová",J161,0)</f>
        <v>0</v>
      </c>
      <c r="BJ161" s="18" t="s">
        <v>95</v>
      </c>
      <c r="BK161" s="258">
        <f>ROUND(I161*H161,2)</f>
        <v>0</v>
      </c>
      <c r="BL161" s="18" t="s">
        <v>177</v>
      </c>
      <c r="BM161" s="257" t="s">
        <v>646</v>
      </c>
    </row>
    <row r="162" spans="1:63" s="12" customFormat="1" ht="25.9" customHeight="1">
      <c r="A162" s="12"/>
      <c r="B162" s="231"/>
      <c r="C162" s="232"/>
      <c r="D162" s="233" t="s">
        <v>81</v>
      </c>
      <c r="E162" s="234" t="s">
        <v>1962</v>
      </c>
      <c r="F162" s="234" t="s">
        <v>2129</v>
      </c>
      <c r="G162" s="232"/>
      <c r="H162" s="232"/>
      <c r="I162" s="235"/>
      <c r="J162" s="218">
        <f>BK162</f>
        <v>0</v>
      </c>
      <c r="K162" s="232"/>
      <c r="L162" s="236"/>
      <c r="M162" s="237"/>
      <c r="N162" s="238"/>
      <c r="O162" s="238"/>
      <c r="P162" s="239">
        <f>SUM(P163:P206)</f>
        <v>0</v>
      </c>
      <c r="Q162" s="238"/>
      <c r="R162" s="239">
        <f>SUM(R163:R206)</f>
        <v>0</v>
      </c>
      <c r="S162" s="238"/>
      <c r="T162" s="240">
        <f>SUM(T163:T206)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1" t="s">
        <v>89</v>
      </c>
      <c r="AT162" s="242" t="s">
        <v>81</v>
      </c>
      <c r="AU162" s="242" t="s">
        <v>82</v>
      </c>
      <c r="AY162" s="241" t="s">
        <v>169</v>
      </c>
      <c r="BK162" s="243">
        <f>SUM(BK163:BK206)</f>
        <v>0</v>
      </c>
    </row>
    <row r="163" spans="1:65" s="2" customFormat="1" ht="16.5" customHeight="1">
      <c r="A163" s="39"/>
      <c r="B163" s="40"/>
      <c r="C163" s="246" t="s">
        <v>425</v>
      </c>
      <c r="D163" s="246" t="s">
        <v>172</v>
      </c>
      <c r="E163" s="247" t="s">
        <v>2130</v>
      </c>
      <c r="F163" s="248" t="s">
        <v>2131</v>
      </c>
      <c r="G163" s="249" t="s">
        <v>175</v>
      </c>
      <c r="H163" s="250">
        <v>1.5</v>
      </c>
      <c r="I163" s="251"/>
      <c r="J163" s="252">
        <f>ROUND(I163*H163,2)</f>
        <v>0</v>
      </c>
      <c r="K163" s="248" t="s">
        <v>1</v>
      </c>
      <c r="L163" s="45"/>
      <c r="M163" s="253" t="s">
        <v>1</v>
      </c>
      <c r="N163" s="254" t="s">
        <v>48</v>
      </c>
      <c r="O163" s="92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7" t="s">
        <v>177</v>
      </c>
      <c r="AT163" s="257" t="s">
        <v>172</v>
      </c>
      <c r="AU163" s="257" t="s">
        <v>89</v>
      </c>
      <c r="AY163" s="18" t="s">
        <v>169</v>
      </c>
      <c r="BE163" s="258">
        <f>IF(N163="základní",J163,0)</f>
        <v>0</v>
      </c>
      <c r="BF163" s="258">
        <f>IF(N163="snížená",J163,0)</f>
        <v>0</v>
      </c>
      <c r="BG163" s="258">
        <f>IF(N163="zákl. přenesená",J163,0)</f>
        <v>0</v>
      </c>
      <c r="BH163" s="258">
        <f>IF(N163="sníž. přenesená",J163,0)</f>
        <v>0</v>
      </c>
      <c r="BI163" s="258">
        <f>IF(N163="nulová",J163,0)</f>
        <v>0</v>
      </c>
      <c r="BJ163" s="18" t="s">
        <v>95</v>
      </c>
      <c r="BK163" s="258">
        <f>ROUND(I163*H163,2)</f>
        <v>0</v>
      </c>
      <c r="BL163" s="18" t="s">
        <v>177</v>
      </c>
      <c r="BM163" s="257" t="s">
        <v>658</v>
      </c>
    </row>
    <row r="164" spans="1:65" s="2" customFormat="1" ht="16.5" customHeight="1">
      <c r="A164" s="39"/>
      <c r="B164" s="40"/>
      <c r="C164" s="246" t="s">
        <v>430</v>
      </c>
      <c r="D164" s="246" t="s">
        <v>172</v>
      </c>
      <c r="E164" s="247" t="s">
        <v>2132</v>
      </c>
      <c r="F164" s="248" t="s">
        <v>2133</v>
      </c>
      <c r="G164" s="249" t="s">
        <v>175</v>
      </c>
      <c r="H164" s="250">
        <v>27</v>
      </c>
      <c r="I164" s="251"/>
      <c r="J164" s="252">
        <f>ROUND(I164*H164,2)</f>
        <v>0</v>
      </c>
      <c r="K164" s="248" t="s">
        <v>1</v>
      </c>
      <c r="L164" s="45"/>
      <c r="M164" s="253" t="s">
        <v>1</v>
      </c>
      <c r="N164" s="254" t="s">
        <v>48</v>
      </c>
      <c r="O164" s="92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7" t="s">
        <v>177</v>
      </c>
      <c r="AT164" s="257" t="s">
        <v>172</v>
      </c>
      <c r="AU164" s="257" t="s">
        <v>89</v>
      </c>
      <c r="AY164" s="18" t="s">
        <v>169</v>
      </c>
      <c r="BE164" s="258">
        <f>IF(N164="základní",J164,0)</f>
        <v>0</v>
      </c>
      <c r="BF164" s="258">
        <f>IF(N164="snížená",J164,0)</f>
        <v>0</v>
      </c>
      <c r="BG164" s="258">
        <f>IF(N164="zákl. přenesená",J164,0)</f>
        <v>0</v>
      </c>
      <c r="BH164" s="258">
        <f>IF(N164="sníž. přenesená",J164,0)</f>
        <v>0</v>
      </c>
      <c r="BI164" s="258">
        <f>IF(N164="nulová",J164,0)</f>
        <v>0</v>
      </c>
      <c r="BJ164" s="18" t="s">
        <v>95</v>
      </c>
      <c r="BK164" s="258">
        <f>ROUND(I164*H164,2)</f>
        <v>0</v>
      </c>
      <c r="BL164" s="18" t="s">
        <v>177</v>
      </c>
      <c r="BM164" s="257" t="s">
        <v>668</v>
      </c>
    </row>
    <row r="165" spans="1:65" s="2" customFormat="1" ht="16.5" customHeight="1">
      <c r="A165" s="39"/>
      <c r="B165" s="40"/>
      <c r="C165" s="246" t="s">
        <v>436</v>
      </c>
      <c r="D165" s="246" t="s">
        <v>172</v>
      </c>
      <c r="E165" s="247" t="s">
        <v>2134</v>
      </c>
      <c r="F165" s="248" t="s">
        <v>2135</v>
      </c>
      <c r="G165" s="249" t="s">
        <v>175</v>
      </c>
      <c r="H165" s="250">
        <v>139</v>
      </c>
      <c r="I165" s="251"/>
      <c r="J165" s="252">
        <f>ROUND(I165*H165,2)</f>
        <v>0</v>
      </c>
      <c r="K165" s="248" t="s">
        <v>1</v>
      </c>
      <c r="L165" s="45"/>
      <c r="M165" s="253" t="s">
        <v>1</v>
      </c>
      <c r="N165" s="254" t="s">
        <v>48</v>
      </c>
      <c r="O165" s="92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7" t="s">
        <v>177</v>
      </c>
      <c r="AT165" s="257" t="s">
        <v>172</v>
      </c>
      <c r="AU165" s="257" t="s">
        <v>89</v>
      </c>
      <c r="AY165" s="18" t="s">
        <v>169</v>
      </c>
      <c r="BE165" s="258">
        <f>IF(N165="základní",J165,0)</f>
        <v>0</v>
      </c>
      <c r="BF165" s="258">
        <f>IF(N165="snížená",J165,0)</f>
        <v>0</v>
      </c>
      <c r="BG165" s="258">
        <f>IF(N165="zákl. přenesená",J165,0)</f>
        <v>0</v>
      </c>
      <c r="BH165" s="258">
        <f>IF(N165="sníž. přenesená",J165,0)</f>
        <v>0</v>
      </c>
      <c r="BI165" s="258">
        <f>IF(N165="nulová",J165,0)</f>
        <v>0</v>
      </c>
      <c r="BJ165" s="18" t="s">
        <v>95</v>
      </c>
      <c r="BK165" s="258">
        <f>ROUND(I165*H165,2)</f>
        <v>0</v>
      </c>
      <c r="BL165" s="18" t="s">
        <v>177</v>
      </c>
      <c r="BM165" s="257" t="s">
        <v>679</v>
      </c>
    </row>
    <row r="166" spans="1:65" s="2" customFormat="1" ht="16.5" customHeight="1">
      <c r="A166" s="39"/>
      <c r="B166" s="40"/>
      <c r="C166" s="246" t="s">
        <v>445</v>
      </c>
      <c r="D166" s="246" t="s">
        <v>172</v>
      </c>
      <c r="E166" s="247" t="s">
        <v>2136</v>
      </c>
      <c r="F166" s="248" t="s">
        <v>2137</v>
      </c>
      <c r="G166" s="249" t="s">
        <v>175</v>
      </c>
      <c r="H166" s="250">
        <v>67</v>
      </c>
      <c r="I166" s="251"/>
      <c r="J166" s="252">
        <f>ROUND(I166*H166,2)</f>
        <v>0</v>
      </c>
      <c r="K166" s="248" t="s">
        <v>1</v>
      </c>
      <c r="L166" s="45"/>
      <c r="M166" s="253" t="s">
        <v>1</v>
      </c>
      <c r="N166" s="254" t="s">
        <v>48</v>
      </c>
      <c r="O166" s="92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7" t="s">
        <v>177</v>
      </c>
      <c r="AT166" s="257" t="s">
        <v>172</v>
      </c>
      <c r="AU166" s="257" t="s">
        <v>89</v>
      </c>
      <c r="AY166" s="18" t="s">
        <v>169</v>
      </c>
      <c r="BE166" s="258">
        <f>IF(N166="základní",J166,0)</f>
        <v>0</v>
      </c>
      <c r="BF166" s="258">
        <f>IF(N166="snížená",J166,0)</f>
        <v>0</v>
      </c>
      <c r="BG166" s="258">
        <f>IF(N166="zákl. přenesená",J166,0)</f>
        <v>0</v>
      </c>
      <c r="BH166" s="258">
        <f>IF(N166="sníž. přenesená",J166,0)</f>
        <v>0</v>
      </c>
      <c r="BI166" s="258">
        <f>IF(N166="nulová",J166,0)</f>
        <v>0</v>
      </c>
      <c r="BJ166" s="18" t="s">
        <v>95</v>
      </c>
      <c r="BK166" s="258">
        <f>ROUND(I166*H166,2)</f>
        <v>0</v>
      </c>
      <c r="BL166" s="18" t="s">
        <v>177</v>
      </c>
      <c r="BM166" s="257" t="s">
        <v>688</v>
      </c>
    </row>
    <row r="167" spans="1:65" s="2" customFormat="1" ht="16.5" customHeight="1">
      <c r="A167" s="39"/>
      <c r="B167" s="40"/>
      <c r="C167" s="246" t="s">
        <v>453</v>
      </c>
      <c r="D167" s="246" t="s">
        <v>172</v>
      </c>
      <c r="E167" s="247" t="s">
        <v>2138</v>
      </c>
      <c r="F167" s="248" t="s">
        <v>2139</v>
      </c>
      <c r="G167" s="249" t="s">
        <v>175</v>
      </c>
      <c r="H167" s="250">
        <v>109</v>
      </c>
      <c r="I167" s="251"/>
      <c r="J167" s="252">
        <f>ROUND(I167*H167,2)</f>
        <v>0</v>
      </c>
      <c r="K167" s="248" t="s">
        <v>1</v>
      </c>
      <c r="L167" s="45"/>
      <c r="M167" s="253" t="s">
        <v>1</v>
      </c>
      <c r="N167" s="254" t="s">
        <v>48</v>
      </c>
      <c r="O167" s="92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7" t="s">
        <v>177</v>
      </c>
      <c r="AT167" s="257" t="s">
        <v>172</v>
      </c>
      <c r="AU167" s="257" t="s">
        <v>89</v>
      </c>
      <c r="AY167" s="18" t="s">
        <v>169</v>
      </c>
      <c r="BE167" s="258">
        <f>IF(N167="základní",J167,0)</f>
        <v>0</v>
      </c>
      <c r="BF167" s="258">
        <f>IF(N167="snížená",J167,0)</f>
        <v>0</v>
      </c>
      <c r="BG167" s="258">
        <f>IF(N167="zákl. přenesená",J167,0)</f>
        <v>0</v>
      </c>
      <c r="BH167" s="258">
        <f>IF(N167="sníž. přenesená",J167,0)</f>
        <v>0</v>
      </c>
      <c r="BI167" s="258">
        <f>IF(N167="nulová",J167,0)</f>
        <v>0</v>
      </c>
      <c r="BJ167" s="18" t="s">
        <v>95</v>
      </c>
      <c r="BK167" s="258">
        <f>ROUND(I167*H167,2)</f>
        <v>0</v>
      </c>
      <c r="BL167" s="18" t="s">
        <v>177</v>
      </c>
      <c r="BM167" s="257" t="s">
        <v>698</v>
      </c>
    </row>
    <row r="168" spans="1:65" s="2" customFormat="1" ht="16.5" customHeight="1">
      <c r="A168" s="39"/>
      <c r="B168" s="40"/>
      <c r="C168" s="246" t="s">
        <v>461</v>
      </c>
      <c r="D168" s="246" t="s">
        <v>172</v>
      </c>
      <c r="E168" s="247" t="s">
        <v>2140</v>
      </c>
      <c r="F168" s="248" t="s">
        <v>2141</v>
      </c>
      <c r="G168" s="249" t="s">
        <v>175</v>
      </c>
      <c r="H168" s="250">
        <v>5</v>
      </c>
      <c r="I168" s="251"/>
      <c r="J168" s="252">
        <f>ROUND(I168*H168,2)</f>
        <v>0</v>
      </c>
      <c r="K168" s="248" t="s">
        <v>1</v>
      </c>
      <c r="L168" s="45"/>
      <c r="M168" s="253" t="s">
        <v>1</v>
      </c>
      <c r="N168" s="254" t="s">
        <v>48</v>
      </c>
      <c r="O168" s="92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7" t="s">
        <v>177</v>
      </c>
      <c r="AT168" s="257" t="s">
        <v>172</v>
      </c>
      <c r="AU168" s="257" t="s">
        <v>89</v>
      </c>
      <c r="AY168" s="18" t="s">
        <v>169</v>
      </c>
      <c r="BE168" s="258">
        <f>IF(N168="základní",J168,0)</f>
        <v>0</v>
      </c>
      <c r="BF168" s="258">
        <f>IF(N168="snížená",J168,0)</f>
        <v>0</v>
      </c>
      <c r="BG168" s="258">
        <f>IF(N168="zákl. přenesená",J168,0)</f>
        <v>0</v>
      </c>
      <c r="BH168" s="258">
        <f>IF(N168="sníž. přenesená",J168,0)</f>
        <v>0</v>
      </c>
      <c r="BI168" s="258">
        <f>IF(N168="nulová",J168,0)</f>
        <v>0</v>
      </c>
      <c r="BJ168" s="18" t="s">
        <v>95</v>
      </c>
      <c r="BK168" s="258">
        <f>ROUND(I168*H168,2)</f>
        <v>0</v>
      </c>
      <c r="BL168" s="18" t="s">
        <v>177</v>
      </c>
      <c r="BM168" s="257" t="s">
        <v>708</v>
      </c>
    </row>
    <row r="169" spans="1:65" s="2" customFormat="1" ht="21.75" customHeight="1">
      <c r="A169" s="39"/>
      <c r="B169" s="40"/>
      <c r="C169" s="246" t="s">
        <v>467</v>
      </c>
      <c r="D169" s="246" t="s">
        <v>172</v>
      </c>
      <c r="E169" s="247" t="s">
        <v>2142</v>
      </c>
      <c r="F169" s="248" t="s">
        <v>2143</v>
      </c>
      <c r="G169" s="249" t="s">
        <v>175</v>
      </c>
      <c r="H169" s="250">
        <v>43</v>
      </c>
      <c r="I169" s="251"/>
      <c r="J169" s="252">
        <f>ROUND(I169*H169,2)</f>
        <v>0</v>
      </c>
      <c r="K169" s="248" t="s">
        <v>1</v>
      </c>
      <c r="L169" s="45"/>
      <c r="M169" s="253" t="s">
        <v>1</v>
      </c>
      <c r="N169" s="254" t="s">
        <v>48</v>
      </c>
      <c r="O169" s="92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7" t="s">
        <v>177</v>
      </c>
      <c r="AT169" s="257" t="s">
        <v>172</v>
      </c>
      <c r="AU169" s="257" t="s">
        <v>89</v>
      </c>
      <c r="AY169" s="18" t="s">
        <v>169</v>
      </c>
      <c r="BE169" s="258">
        <f>IF(N169="základní",J169,0)</f>
        <v>0</v>
      </c>
      <c r="BF169" s="258">
        <f>IF(N169="snížená",J169,0)</f>
        <v>0</v>
      </c>
      <c r="BG169" s="258">
        <f>IF(N169="zákl. přenesená",J169,0)</f>
        <v>0</v>
      </c>
      <c r="BH169" s="258">
        <f>IF(N169="sníž. přenesená",J169,0)</f>
        <v>0</v>
      </c>
      <c r="BI169" s="258">
        <f>IF(N169="nulová",J169,0)</f>
        <v>0</v>
      </c>
      <c r="BJ169" s="18" t="s">
        <v>95</v>
      </c>
      <c r="BK169" s="258">
        <f>ROUND(I169*H169,2)</f>
        <v>0</v>
      </c>
      <c r="BL169" s="18" t="s">
        <v>177</v>
      </c>
      <c r="BM169" s="257" t="s">
        <v>723</v>
      </c>
    </row>
    <row r="170" spans="1:65" s="2" customFormat="1" ht="21.75" customHeight="1">
      <c r="A170" s="39"/>
      <c r="B170" s="40"/>
      <c r="C170" s="246" t="s">
        <v>472</v>
      </c>
      <c r="D170" s="246" t="s">
        <v>172</v>
      </c>
      <c r="E170" s="247" t="s">
        <v>2144</v>
      </c>
      <c r="F170" s="248" t="s">
        <v>2145</v>
      </c>
      <c r="G170" s="249" t="s">
        <v>175</v>
      </c>
      <c r="H170" s="250">
        <v>46</v>
      </c>
      <c r="I170" s="251"/>
      <c r="J170" s="252">
        <f>ROUND(I170*H170,2)</f>
        <v>0</v>
      </c>
      <c r="K170" s="248" t="s">
        <v>1</v>
      </c>
      <c r="L170" s="45"/>
      <c r="M170" s="253" t="s">
        <v>1</v>
      </c>
      <c r="N170" s="254" t="s">
        <v>48</v>
      </c>
      <c r="O170" s="92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7" t="s">
        <v>177</v>
      </c>
      <c r="AT170" s="257" t="s">
        <v>172</v>
      </c>
      <c r="AU170" s="257" t="s">
        <v>89</v>
      </c>
      <c r="AY170" s="18" t="s">
        <v>169</v>
      </c>
      <c r="BE170" s="258">
        <f>IF(N170="základní",J170,0)</f>
        <v>0</v>
      </c>
      <c r="BF170" s="258">
        <f>IF(N170="snížená",J170,0)</f>
        <v>0</v>
      </c>
      <c r="BG170" s="258">
        <f>IF(N170="zákl. přenesená",J170,0)</f>
        <v>0</v>
      </c>
      <c r="BH170" s="258">
        <f>IF(N170="sníž. přenesená",J170,0)</f>
        <v>0</v>
      </c>
      <c r="BI170" s="258">
        <f>IF(N170="nulová",J170,0)</f>
        <v>0</v>
      </c>
      <c r="BJ170" s="18" t="s">
        <v>95</v>
      </c>
      <c r="BK170" s="258">
        <f>ROUND(I170*H170,2)</f>
        <v>0</v>
      </c>
      <c r="BL170" s="18" t="s">
        <v>177</v>
      </c>
      <c r="BM170" s="257" t="s">
        <v>734</v>
      </c>
    </row>
    <row r="171" spans="1:65" s="2" customFormat="1" ht="21.75" customHeight="1">
      <c r="A171" s="39"/>
      <c r="B171" s="40"/>
      <c r="C171" s="246" t="s">
        <v>478</v>
      </c>
      <c r="D171" s="246" t="s">
        <v>172</v>
      </c>
      <c r="E171" s="247" t="s">
        <v>2146</v>
      </c>
      <c r="F171" s="248" t="s">
        <v>2147</v>
      </c>
      <c r="G171" s="249" t="s">
        <v>175</v>
      </c>
      <c r="H171" s="250">
        <v>105.5</v>
      </c>
      <c r="I171" s="251"/>
      <c r="J171" s="252">
        <f>ROUND(I171*H171,2)</f>
        <v>0</v>
      </c>
      <c r="K171" s="248" t="s">
        <v>1</v>
      </c>
      <c r="L171" s="45"/>
      <c r="M171" s="253" t="s">
        <v>1</v>
      </c>
      <c r="N171" s="254" t="s">
        <v>48</v>
      </c>
      <c r="O171" s="92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7" t="s">
        <v>177</v>
      </c>
      <c r="AT171" s="257" t="s">
        <v>172</v>
      </c>
      <c r="AU171" s="257" t="s">
        <v>89</v>
      </c>
      <c r="AY171" s="18" t="s">
        <v>169</v>
      </c>
      <c r="BE171" s="258">
        <f>IF(N171="základní",J171,0)</f>
        <v>0</v>
      </c>
      <c r="BF171" s="258">
        <f>IF(N171="snížená",J171,0)</f>
        <v>0</v>
      </c>
      <c r="BG171" s="258">
        <f>IF(N171="zákl. přenesená",J171,0)</f>
        <v>0</v>
      </c>
      <c r="BH171" s="258">
        <f>IF(N171="sníž. přenesená",J171,0)</f>
        <v>0</v>
      </c>
      <c r="BI171" s="258">
        <f>IF(N171="nulová",J171,0)</f>
        <v>0</v>
      </c>
      <c r="BJ171" s="18" t="s">
        <v>95</v>
      </c>
      <c r="BK171" s="258">
        <f>ROUND(I171*H171,2)</f>
        <v>0</v>
      </c>
      <c r="BL171" s="18" t="s">
        <v>177</v>
      </c>
      <c r="BM171" s="257" t="s">
        <v>761</v>
      </c>
    </row>
    <row r="172" spans="1:51" s="14" customFormat="1" ht="12">
      <c r="A172" s="14"/>
      <c r="B172" s="270"/>
      <c r="C172" s="271"/>
      <c r="D172" s="261" t="s">
        <v>179</v>
      </c>
      <c r="E172" s="272" t="s">
        <v>1</v>
      </c>
      <c r="F172" s="273" t="s">
        <v>2148</v>
      </c>
      <c r="G172" s="271"/>
      <c r="H172" s="274">
        <v>105.5</v>
      </c>
      <c r="I172" s="275"/>
      <c r="J172" s="271"/>
      <c r="K172" s="271"/>
      <c r="L172" s="276"/>
      <c r="M172" s="277"/>
      <c r="N172" s="278"/>
      <c r="O172" s="278"/>
      <c r="P172" s="278"/>
      <c r="Q172" s="278"/>
      <c r="R172" s="278"/>
      <c r="S172" s="278"/>
      <c r="T172" s="27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0" t="s">
        <v>179</v>
      </c>
      <c r="AU172" s="280" t="s">
        <v>89</v>
      </c>
      <c r="AV172" s="14" t="s">
        <v>95</v>
      </c>
      <c r="AW172" s="14" t="s">
        <v>35</v>
      </c>
      <c r="AX172" s="14" t="s">
        <v>82</v>
      </c>
      <c r="AY172" s="280" t="s">
        <v>169</v>
      </c>
    </row>
    <row r="173" spans="1:51" s="15" customFormat="1" ht="12">
      <c r="A173" s="15"/>
      <c r="B173" s="281"/>
      <c r="C173" s="282"/>
      <c r="D173" s="261" t="s">
        <v>179</v>
      </c>
      <c r="E173" s="283" t="s">
        <v>1</v>
      </c>
      <c r="F173" s="284" t="s">
        <v>183</v>
      </c>
      <c r="G173" s="282"/>
      <c r="H173" s="285">
        <v>105.5</v>
      </c>
      <c r="I173" s="286"/>
      <c r="J173" s="282"/>
      <c r="K173" s="282"/>
      <c r="L173" s="287"/>
      <c r="M173" s="288"/>
      <c r="N173" s="289"/>
      <c r="O173" s="289"/>
      <c r="P173" s="289"/>
      <c r="Q173" s="289"/>
      <c r="R173" s="289"/>
      <c r="S173" s="289"/>
      <c r="T173" s="290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1" t="s">
        <v>179</v>
      </c>
      <c r="AU173" s="291" t="s">
        <v>89</v>
      </c>
      <c r="AV173" s="15" t="s">
        <v>177</v>
      </c>
      <c r="AW173" s="15" t="s">
        <v>35</v>
      </c>
      <c r="AX173" s="15" t="s">
        <v>89</v>
      </c>
      <c r="AY173" s="291" t="s">
        <v>169</v>
      </c>
    </row>
    <row r="174" spans="1:65" s="2" customFormat="1" ht="21.75" customHeight="1">
      <c r="A174" s="39"/>
      <c r="B174" s="40"/>
      <c r="C174" s="246" t="s">
        <v>485</v>
      </c>
      <c r="D174" s="246" t="s">
        <v>172</v>
      </c>
      <c r="E174" s="247" t="s">
        <v>2149</v>
      </c>
      <c r="F174" s="248" t="s">
        <v>2150</v>
      </c>
      <c r="G174" s="249" t="s">
        <v>175</v>
      </c>
      <c r="H174" s="250">
        <v>5</v>
      </c>
      <c r="I174" s="251"/>
      <c r="J174" s="252">
        <f>ROUND(I174*H174,2)</f>
        <v>0</v>
      </c>
      <c r="K174" s="248" t="s">
        <v>1</v>
      </c>
      <c r="L174" s="45"/>
      <c r="M174" s="253" t="s">
        <v>1</v>
      </c>
      <c r="N174" s="254" t="s">
        <v>48</v>
      </c>
      <c r="O174" s="92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7" t="s">
        <v>177</v>
      </c>
      <c r="AT174" s="257" t="s">
        <v>172</v>
      </c>
      <c r="AU174" s="257" t="s">
        <v>89</v>
      </c>
      <c r="AY174" s="18" t="s">
        <v>169</v>
      </c>
      <c r="BE174" s="258">
        <f>IF(N174="základní",J174,0)</f>
        <v>0</v>
      </c>
      <c r="BF174" s="258">
        <f>IF(N174="snížená",J174,0)</f>
        <v>0</v>
      </c>
      <c r="BG174" s="258">
        <f>IF(N174="zákl. přenesená",J174,0)</f>
        <v>0</v>
      </c>
      <c r="BH174" s="258">
        <f>IF(N174="sníž. přenesená",J174,0)</f>
        <v>0</v>
      </c>
      <c r="BI174" s="258">
        <f>IF(N174="nulová",J174,0)</f>
        <v>0</v>
      </c>
      <c r="BJ174" s="18" t="s">
        <v>95</v>
      </c>
      <c r="BK174" s="258">
        <f>ROUND(I174*H174,2)</f>
        <v>0</v>
      </c>
      <c r="BL174" s="18" t="s">
        <v>177</v>
      </c>
      <c r="BM174" s="257" t="s">
        <v>771</v>
      </c>
    </row>
    <row r="175" spans="1:65" s="2" customFormat="1" ht="21.75" customHeight="1">
      <c r="A175" s="39"/>
      <c r="B175" s="40"/>
      <c r="C175" s="246" t="s">
        <v>496</v>
      </c>
      <c r="D175" s="246" t="s">
        <v>172</v>
      </c>
      <c r="E175" s="247" t="s">
        <v>2151</v>
      </c>
      <c r="F175" s="248" t="s">
        <v>2152</v>
      </c>
      <c r="G175" s="249" t="s">
        <v>175</v>
      </c>
      <c r="H175" s="250">
        <v>157</v>
      </c>
      <c r="I175" s="251"/>
      <c r="J175" s="252">
        <f>ROUND(I175*H175,2)</f>
        <v>0</v>
      </c>
      <c r="K175" s="248" t="s">
        <v>1</v>
      </c>
      <c r="L175" s="45"/>
      <c r="M175" s="253" t="s">
        <v>1</v>
      </c>
      <c r="N175" s="254" t="s">
        <v>48</v>
      </c>
      <c r="O175" s="92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7" t="s">
        <v>177</v>
      </c>
      <c r="AT175" s="257" t="s">
        <v>172</v>
      </c>
      <c r="AU175" s="257" t="s">
        <v>89</v>
      </c>
      <c r="AY175" s="18" t="s">
        <v>169</v>
      </c>
      <c r="BE175" s="258">
        <f>IF(N175="základní",J175,0)</f>
        <v>0</v>
      </c>
      <c r="BF175" s="258">
        <f>IF(N175="snížená",J175,0)</f>
        <v>0</v>
      </c>
      <c r="BG175" s="258">
        <f>IF(N175="zákl. přenesená",J175,0)</f>
        <v>0</v>
      </c>
      <c r="BH175" s="258">
        <f>IF(N175="sníž. přenesená",J175,0)</f>
        <v>0</v>
      </c>
      <c r="BI175" s="258">
        <f>IF(N175="nulová",J175,0)</f>
        <v>0</v>
      </c>
      <c r="BJ175" s="18" t="s">
        <v>95</v>
      </c>
      <c r="BK175" s="258">
        <f>ROUND(I175*H175,2)</f>
        <v>0</v>
      </c>
      <c r="BL175" s="18" t="s">
        <v>177</v>
      </c>
      <c r="BM175" s="257" t="s">
        <v>779</v>
      </c>
    </row>
    <row r="176" spans="1:51" s="14" customFormat="1" ht="12">
      <c r="A176" s="14"/>
      <c r="B176" s="270"/>
      <c r="C176" s="271"/>
      <c r="D176" s="261" t="s">
        <v>179</v>
      </c>
      <c r="E176" s="272" t="s">
        <v>1</v>
      </c>
      <c r="F176" s="273" t="s">
        <v>2153</v>
      </c>
      <c r="G176" s="271"/>
      <c r="H176" s="274">
        <v>157</v>
      </c>
      <c r="I176" s="275"/>
      <c r="J176" s="271"/>
      <c r="K176" s="271"/>
      <c r="L176" s="276"/>
      <c r="M176" s="277"/>
      <c r="N176" s="278"/>
      <c r="O176" s="278"/>
      <c r="P176" s="278"/>
      <c r="Q176" s="278"/>
      <c r="R176" s="278"/>
      <c r="S176" s="278"/>
      <c r="T176" s="27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0" t="s">
        <v>179</v>
      </c>
      <c r="AU176" s="280" t="s">
        <v>89</v>
      </c>
      <c r="AV176" s="14" t="s">
        <v>95</v>
      </c>
      <c r="AW176" s="14" t="s">
        <v>35</v>
      </c>
      <c r="AX176" s="14" t="s">
        <v>82</v>
      </c>
      <c r="AY176" s="280" t="s">
        <v>169</v>
      </c>
    </row>
    <row r="177" spans="1:51" s="15" customFormat="1" ht="12">
      <c r="A177" s="15"/>
      <c r="B177" s="281"/>
      <c r="C177" s="282"/>
      <c r="D177" s="261" t="s">
        <v>179</v>
      </c>
      <c r="E177" s="283" t="s">
        <v>1</v>
      </c>
      <c r="F177" s="284" t="s">
        <v>183</v>
      </c>
      <c r="G177" s="282"/>
      <c r="H177" s="285">
        <v>157</v>
      </c>
      <c r="I177" s="286"/>
      <c r="J177" s="282"/>
      <c r="K177" s="282"/>
      <c r="L177" s="287"/>
      <c r="M177" s="288"/>
      <c r="N177" s="289"/>
      <c r="O177" s="289"/>
      <c r="P177" s="289"/>
      <c r="Q177" s="289"/>
      <c r="R177" s="289"/>
      <c r="S177" s="289"/>
      <c r="T177" s="29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1" t="s">
        <v>179</v>
      </c>
      <c r="AU177" s="291" t="s">
        <v>89</v>
      </c>
      <c r="AV177" s="15" t="s">
        <v>177</v>
      </c>
      <c r="AW177" s="15" t="s">
        <v>35</v>
      </c>
      <c r="AX177" s="15" t="s">
        <v>89</v>
      </c>
      <c r="AY177" s="291" t="s">
        <v>169</v>
      </c>
    </row>
    <row r="178" spans="1:65" s="2" customFormat="1" ht="33" customHeight="1">
      <c r="A178" s="39"/>
      <c r="B178" s="40"/>
      <c r="C178" s="246" t="s">
        <v>502</v>
      </c>
      <c r="D178" s="246" t="s">
        <v>172</v>
      </c>
      <c r="E178" s="247" t="s">
        <v>2154</v>
      </c>
      <c r="F178" s="248" t="s">
        <v>2155</v>
      </c>
      <c r="G178" s="249" t="s">
        <v>175</v>
      </c>
      <c r="H178" s="250">
        <v>96</v>
      </c>
      <c r="I178" s="251"/>
      <c r="J178" s="252">
        <f>ROUND(I178*H178,2)</f>
        <v>0</v>
      </c>
      <c r="K178" s="248" t="s">
        <v>1</v>
      </c>
      <c r="L178" s="45"/>
      <c r="M178" s="253" t="s">
        <v>1</v>
      </c>
      <c r="N178" s="254" t="s">
        <v>48</v>
      </c>
      <c r="O178" s="92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7" t="s">
        <v>177</v>
      </c>
      <c r="AT178" s="257" t="s">
        <v>172</v>
      </c>
      <c r="AU178" s="257" t="s">
        <v>89</v>
      </c>
      <c r="AY178" s="18" t="s">
        <v>169</v>
      </c>
      <c r="BE178" s="258">
        <f>IF(N178="základní",J178,0)</f>
        <v>0</v>
      </c>
      <c r="BF178" s="258">
        <f>IF(N178="snížená",J178,0)</f>
        <v>0</v>
      </c>
      <c r="BG178" s="258">
        <f>IF(N178="zákl. přenesená",J178,0)</f>
        <v>0</v>
      </c>
      <c r="BH178" s="258">
        <f>IF(N178="sníž. přenesená",J178,0)</f>
        <v>0</v>
      </c>
      <c r="BI178" s="258">
        <f>IF(N178="nulová",J178,0)</f>
        <v>0</v>
      </c>
      <c r="BJ178" s="18" t="s">
        <v>95</v>
      </c>
      <c r="BK178" s="258">
        <f>ROUND(I178*H178,2)</f>
        <v>0</v>
      </c>
      <c r="BL178" s="18" t="s">
        <v>177</v>
      </c>
      <c r="BM178" s="257" t="s">
        <v>791</v>
      </c>
    </row>
    <row r="179" spans="1:65" s="2" customFormat="1" ht="33" customHeight="1">
      <c r="A179" s="39"/>
      <c r="B179" s="40"/>
      <c r="C179" s="246" t="s">
        <v>508</v>
      </c>
      <c r="D179" s="246" t="s">
        <v>172</v>
      </c>
      <c r="E179" s="247" t="s">
        <v>2156</v>
      </c>
      <c r="F179" s="248" t="s">
        <v>2157</v>
      </c>
      <c r="G179" s="249" t="s">
        <v>175</v>
      </c>
      <c r="H179" s="250">
        <v>21</v>
      </c>
      <c r="I179" s="251"/>
      <c r="J179" s="252">
        <f>ROUND(I179*H179,2)</f>
        <v>0</v>
      </c>
      <c r="K179" s="248" t="s">
        <v>1</v>
      </c>
      <c r="L179" s="45"/>
      <c r="M179" s="253" t="s">
        <v>1</v>
      </c>
      <c r="N179" s="254" t="s">
        <v>48</v>
      </c>
      <c r="O179" s="92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7" t="s">
        <v>177</v>
      </c>
      <c r="AT179" s="257" t="s">
        <v>172</v>
      </c>
      <c r="AU179" s="257" t="s">
        <v>89</v>
      </c>
      <c r="AY179" s="18" t="s">
        <v>169</v>
      </c>
      <c r="BE179" s="258">
        <f>IF(N179="základní",J179,0)</f>
        <v>0</v>
      </c>
      <c r="BF179" s="258">
        <f>IF(N179="snížená",J179,0)</f>
        <v>0</v>
      </c>
      <c r="BG179" s="258">
        <f>IF(N179="zákl. přenesená",J179,0)</f>
        <v>0</v>
      </c>
      <c r="BH179" s="258">
        <f>IF(N179="sníž. přenesená",J179,0)</f>
        <v>0</v>
      </c>
      <c r="BI179" s="258">
        <f>IF(N179="nulová",J179,0)</f>
        <v>0</v>
      </c>
      <c r="BJ179" s="18" t="s">
        <v>95</v>
      </c>
      <c r="BK179" s="258">
        <f>ROUND(I179*H179,2)</f>
        <v>0</v>
      </c>
      <c r="BL179" s="18" t="s">
        <v>177</v>
      </c>
      <c r="BM179" s="257" t="s">
        <v>800</v>
      </c>
    </row>
    <row r="180" spans="1:65" s="2" customFormat="1" ht="33" customHeight="1">
      <c r="A180" s="39"/>
      <c r="B180" s="40"/>
      <c r="C180" s="246" t="s">
        <v>514</v>
      </c>
      <c r="D180" s="246" t="s">
        <v>172</v>
      </c>
      <c r="E180" s="247" t="s">
        <v>2158</v>
      </c>
      <c r="F180" s="248" t="s">
        <v>2159</v>
      </c>
      <c r="G180" s="249" t="s">
        <v>175</v>
      </c>
      <c r="H180" s="250">
        <v>40</v>
      </c>
      <c r="I180" s="251"/>
      <c r="J180" s="252">
        <f>ROUND(I180*H180,2)</f>
        <v>0</v>
      </c>
      <c r="K180" s="248" t="s">
        <v>1</v>
      </c>
      <c r="L180" s="45"/>
      <c r="M180" s="253" t="s">
        <v>1</v>
      </c>
      <c r="N180" s="254" t="s">
        <v>48</v>
      </c>
      <c r="O180" s="92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7" t="s">
        <v>177</v>
      </c>
      <c r="AT180" s="257" t="s">
        <v>172</v>
      </c>
      <c r="AU180" s="257" t="s">
        <v>89</v>
      </c>
      <c r="AY180" s="18" t="s">
        <v>169</v>
      </c>
      <c r="BE180" s="258">
        <f>IF(N180="základní",J180,0)</f>
        <v>0</v>
      </c>
      <c r="BF180" s="258">
        <f>IF(N180="snížená",J180,0)</f>
        <v>0</v>
      </c>
      <c r="BG180" s="258">
        <f>IF(N180="zákl. přenesená",J180,0)</f>
        <v>0</v>
      </c>
      <c r="BH180" s="258">
        <f>IF(N180="sníž. přenesená",J180,0)</f>
        <v>0</v>
      </c>
      <c r="BI180" s="258">
        <f>IF(N180="nulová",J180,0)</f>
        <v>0</v>
      </c>
      <c r="BJ180" s="18" t="s">
        <v>95</v>
      </c>
      <c r="BK180" s="258">
        <f>ROUND(I180*H180,2)</f>
        <v>0</v>
      </c>
      <c r="BL180" s="18" t="s">
        <v>177</v>
      </c>
      <c r="BM180" s="257" t="s">
        <v>808</v>
      </c>
    </row>
    <row r="181" spans="1:65" s="2" customFormat="1" ht="16.5" customHeight="1">
      <c r="A181" s="39"/>
      <c r="B181" s="40"/>
      <c r="C181" s="246" t="s">
        <v>519</v>
      </c>
      <c r="D181" s="246" t="s">
        <v>172</v>
      </c>
      <c r="E181" s="247" t="s">
        <v>2160</v>
      </c>
      <c r="F181" s="248" t="s">
        <v>2161</v>
      </c>
      <c r="G181" s="249" t="s">
        <v>186</v>
      </c>
      <c r="H181" s="250">
        <v>78</v>
      </c>
      <c r="I181" s="251"/>
      <c r="J181" s="252">
        <f>ROUND(I181*H181,2)</f>
        <v>0</v>
      </c>
      <c r="K181" s="248" t="s">
        <v>1</v>
      </c>
      <c r="L181" s="45"/>
      <c r="M181" s="253" t="s">
        <v>1</v>
      </c>
      <c r="N181" s="254" t="s">
        <v>48</v>
      </c>
      <c r="O181" s="92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7" t="s">
        <v>177</v>
      </c>
      <c r="AT181" s="257" t="s">
        <v>172</v>
      </c>
      <c r="AU181" s="257" t="s">
        <v>89</v>
      </c>
      <c r="AY181" s="18" t="s">
        <v>169</v>
      </c>
      <c r="BE181" s="258">
        <f>IF(N181="základní",J181,0)</f>
        <v>0</v>
      </c>
      <c r="BF181" s="258">
        <f>IF(N181="snížená",J181,0)</f>
        <v>0</v>
      </c>
      <c r="BG181" s="258">
        <f>IF(N181="zákl. přenesená",J181,0)</f>
        <v>0</v>
      </c>
      <c r="BH181" s="258">
        <f>IF(N181="sníž. přenesená",J181,0)</f>
        <v>0</v>
      </c>
      <c r="BI181" s="258">
        <f>IF(N181="nulová",J181,0)</f>
        <v>0</v>
      </c>
      <c r="BJ181" s="18" t="s">
        <v>95</v>
      </c>
      <c r="BK181" s="258">
        <f>ROUND(I181*H181,2)</f>
        <v>0</v>
      </c>
      <c r="BL181" s="18" t="s">
        <v>177</v>
      </c>
      <c r="BM181" s="257" t="s">
        <v>824</v>
      </c>
    </row>
    <row r="182" spans="1:65" s="2" customFormat="1" ht="16.5" customHeight="1">
      <c r="A182" s="39"/>
      <c r="B182" s="40"/>
      <c r="C182" s="246" t="s">
        <v>524</v>
      </c>
      <c r="D182" s="246" t="s">
        <v>172</v>
      </c>
      <c r="E182" s="247" t="s">
        <v>2162</v>
      </c>
      <c r="F182" s="248" t="s">
        <v>2163</v>
      </c>
      <c r="G182" s="249" t="s">
        <v>186</v>
      </c>
      <c r="H182" s="250">
        <v>4</v>
      </c>
      <c r="I182" s="251"/>
      <c r="J182" s="252">
        <f>ROUND(I182*H182,2)</f>
        <v>0</v>
      </c>
      <c r="K182" s="248" t="s">
        <v>1</v>
      </c>
      <c r="L182" s="45"/>
      <c r="M182" s="253" t="s">
        <v>1</v>
      </c>
      <c r="N182" s="254" t="s">
        <v>48</v>
      </c>
      <c r="O182" s="92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7" t="s">
        <v>177</v>
      </c>
      <c r="AT182" s="257" t="s">
        <v>172</v>
      </c>
      <c r="AU182" s="257" t="s">
        <v>89</v>
      </c>
      <c r="AY182" s="18" t="s">
        <v>169</v>
      </c>
      <c r="BE182" s="258">
        <f>IF(N182="základní",J182,0)</f>
        <v>0</v>
      </c>
      <c r="BF182" s="258">
        <f>IF(N182="snížená",J182,0)</f>
        <v>0</v>
      </c>
      <c r="BG182" s="258">
        <f>IF(N182="zákl. přenesená",J182,0)</f>
        <v>0</v>
      </c>
      <c r="BH182" s="258">
        <f>IF(N182="sníž. přenesená",J182,0)</f>
        <v>0</v>
      </c>
      <c r="BI182" s="258">
        <f>IF(N182="nulová",J182,0)</f>
        <v>0</v>
      </c>
      <c r="BJ182" s="18" t="s">
        <v>95</v>
      </c>
      <c r="BK182" s="258">
        <f>ROUND(I182*H182,2)</f>
        <v>0</v>
      </c>
      <c r="BL182" s="18" t="s">
        <v>177</v>
      </c>
      <c r="BM182" s="257" t="s">
        <v>835</v>
      </c>
    </row>
    <row r="183" spans="1:65" s="2" customFormat="1" ht="16.5" customHeight="1">
      <c r="A183" s="39"/>
      <c r="B183" s="40"/>
      <c r="C183" s="246" t="s">
        <v>581</v>
      </c>
      <c r="D183" s="246" t="s">
        <v>172</v>
      </c>
      <c r="E183" s="247" t="s">
        <v>2164</v>
      </c>
      <c r="F183" s="248" t="s">
        <v>2165</v>
      </c>
      <c r="G183" s="249" t="s">
        <v>186</v>
      </c>
      <c r="H183" s="250">
        <v>21</v>
      </c>
      <c r="I183" s="251"/>
      <c r="J183" s="252">
        <f>ROUND(I183*H183,2)</f>
        <v>0</v>
      </c>
      <c r="K183" s="248" t="s">
        <v>1</v>
      </c>
      <c r="L183" s="45"/>
      <c r="M183" s="253" t="s">
        <v>1</v>
      </c>
      <c r="N183" s="254" t="s">
        <v>48</v>
      </c>
      <c r="O183" s="92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7" t="s">
        <v>177</v>
      </c>
      <c r="AT183" s="257" t="s">
        <v>172</v>
      </c>
      <c r="AU183" s="257" t="s">
        <v>89</v>
      </c>
      <c r="AY183" s="18" t="s">
        <v>169</v>
      </c>
      <c r="BE183" s="258">
        <f>IF(N183="základní",J183,0)</f>
        <v>0</v>
      </c>
      <c r="BF183" s="258">
        <f>IF(N183="snížená",J183,0)</f>
        <v>0</v>
      </c>
      <c r="BG183" s="258">
        <f>IF(N183="zákl. přenesená",J183,0)</f>
        <v>0</v>
      </c>
      <c r="BH183" s="258">
        <f>IF(N183="sníž. přenesená",J183,0)</f>
        <v>0</v>
      </c>
      <c r="BI183" s="258">
        <f>IF(N183="nulová",J183,0)</f>
        <v>0</v>
      </c>
      <c r="BJ183" s="18" t="s">
        <v>95</v>
      </c>
      <c r="BK183" s="258">
        <f>ROUND(I183*H183,2)</f>
        <v>0</v>
      </c>
      <c r="BL183" s="18" t="s">
        <v>177</v>
      </c>
      <c r="BM183" s="257" t="s">
        <v>844</v>
      </c>
    </row>
    <row r="184" spans="1:65" s="2" customFormat="1" ht="21.75" customHeight="1">
      <c r="A184" s="39"/>
      <c r="B184" s="40"/>
      <c r="C184" s="246" t="s">
        <v>597</v>
      </c>
      <c r="D184" s="246" t="s">
        <v>172</v>
      </c>
      <c r="E184" s="247" t="s">
        <v>2166</v>
      </c>
      <c r="F184" s="248" t="s">
        <v>2167</v>
      </c>
      <c r="G184" s="249" t="s">
        <v>186</v>
      </c>
      <c r="H184" s="250">
        <v>7</v>
      </c>
      <c r="I184" s="251"/>
      <c r="J184" s="252">
        <f>ROUND(I184*H184,2)</f>
        <v>0</v>
      </c>
      <c r="K184" s="248" t="s">
        <v>1</v>
      </c>
      <c r="L184" s="45"/>
      <c r="M184" s="253" t="s">
        <v>1</v>
      </c>
      <c r="N184" s="254" t="s">
        <v>48</v>
      </c>
      <c r="O184" s="92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7" t="s">
        <v>177</v>
      </c>
      <c r="AT184" s="257" t="s">
        <v>172</v>
      </c>
      <c r="AU184" s="257" t="s">
        <v>89</v>
      </c>
      <c r="AY184" s="18" t="s">
        <v>169</v>
      </c>
      <c r="BE184" s="258">
        <f>IF(N184="základní",J184,0)</f>
        <v>0</v>
      </c>
      <c r="BF184" s="258">
        <f>IF(N184="snížená",J184,0)</f>
        <v>0</v>
      </c>
      <c r="BG184" s="258">
        <f>IF(N184="zákl. přenesená",J184,0)</f>
        <v>0</v>
      </c>
      <c r="BH184" s="258">
        <f>IF(N184="sníž. přenesená",J184,0)</f>
        <v>0</v>
      </c>
      <c r="BI184" s="258">
        <f>IF(N184="nulová",J184,0)</f>
        <v>0</v>
      </c>
      <c r="BJ184" s="18" t="s">
        <v>95</v>
      </c>
      <c r="BK184" s="258">
        <f>ROUND(I184*H184,2)</f>
        <v>0</v>
      </c>
      <c r="BL184" s="18" t="s">
        <v>177</v>
      </c>
      <c r="BM184" s="257" t="s">
        <v>852</v>
      </c>
    </row>
    <row r="185" spans="1:65" s="2" customFormat="1" ht="16.5" customHeight="1">
      <c r="A185" s="39"/>
      <c r="B185" s="40"/>
      <c r="C185" s="246" t="s">
        <v>601</v>
      </c>
      <c r="D185" s="246" t="s">
        <v>172</v>
      </c>
      <c r="E185" s="247" t="s">
        <v>2168</v>
      </c>
      <c r="F185" s="248" t="s">
        <v>2169</v>
      </c>
      <c r="G185" s="249" t="s">
        <v>186</v>
      </c>
      <c r="H185" s="250">
        <v>2</v>
      </c>
      <c r="I185" s="251"/>
      <c r="J185" s="252">
        <f>ROUND(I185*H185,2)</f>
        <v>0</v>
      </c>
      <c r="K185" s="248" t="s">
        <v>1</v>
      </c>
      <c r="L185" s="45"/>
      <c r="M185" s="253" t="s">
        <v>1</v>
      </c>
      <c r="N185" s="254" t="s">
        <v>48</v>
      </c>
      <c r="O185" s="92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7" t="s">
        <v>177</v>
      </c>
      <c r="AT185" s="257" t="s">
        <v>172</v>
      </c>
      <c r="AU185" s="257" t="s">
        <v>89</v>
      </c>
      <c r="AY185" s="18" t="s">
        <v>169</v>
      </c>
      <c r="BE185" s="258">
        <f>IF(N185="základní",J185,0)</f>
        <v>0</v>
      </c>
      <c r="BF185" s="258">
        <f>IF(N185="snížená",J185,0)</f>
        <v>0</v>
      </c>
      <c r="BG185" s="258">
        <f>IF(N185="zákl. přenesená",J185,0)</f>
        <v>0</v>
      </c>
      <c r="BH185" s="258">
        <f>IF(N185="sníž. přenesená",J185,0)</f>
        <v>0</v>
      </c>
      <c r="BI185" s="258">
        <f>IF(N185="nulová",J185,0)</f>
        <v>0</v>
      </c>
      <c r="BJ185" s="18" t="s">
        <v>95</v>
      </c>
      <c r="BK185" s="258">
        <f>ROUND(I185*H185,2)</f>
        <v>0</v>
      </c>
      <c r="BL185" s="18" t="s">
        <v>177</v>
      </c>
      <c r="BM185" s="257" t="s">
        <v>866</v>
      </c>
    </row>
    <row r="186" spans="1:65" s="2" customFormat="1" ht="16.5" customHeight="1">
      <c r="A186" s="39"/>
      <c r="B186" s="40"/>
      <c r="C186" s="246" t="s">
        <v>609</v>
      </c>
      <c r="D186" s="246" t="s">
        <v>172</v>
      </c>
      <c r="E186" s="247" t="s">
        <v>2170</v>
      </c>
      <c r="F186" s="248" t="s">
        <v>2171</v>
      </c>
      <c r="G186" s="249" t="s">
        <v>186</v>
      </c>
      <c r="H186" s="250">
        <v>2</v>
      </c>
      <c r="I186" s="251"/>
      <c r="J186" s="252">
        <f>ROUND(I186*H186,2)</f>
        <v>0</v>
      </c>
      <c r="K186" s="248" t="s">
        <v>1</v>
      </c>
      <c r="L186" s="45"/>
      <c r="M186" s="253" t="s">
        <v>1</v>
      </c>
      <c r="N186" s="254" t="s">
        <v>48</v>
      </c>
      <c r="O186" s="92"/>
      <c r="P186" s="255">
        <f>O186*H186</f>
        <v>0</v>
      </c>
      <c r="Q186" s="255">
        <v>0</v>
      </c>
      <c r="R186" s="255">
        <f>Q186*H186</f>
        <v>0</v>
      </c>
      <c r="S186" s="255">
        <v>0</v>
      </c>
      <c r="T186" s="25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7" t="s">
        <v>177</v>
      </c>
      <c r="AT186" s="257" t="s">
        <v>172</v>
      </c>
      <c r="AU186" s="257" t="s">
        <v>89</v>
      </c>
      <c r="AY186" s="18" t="s">
        <v>169</v>
      </c>
      <c r="BE186" s="258">
        <f>IF(N186="základní",J186,0)</f>
        <v>0</v>
      </c>
      <c r="BF186" s="258">
        <f>IF(N186="snížená",J186,0)</f>
        <v>0</v>
      </c>
      <c r="BG186" s="258">
        <f>IF(N186="zákl. přenesená",J186,0)</f>
        <v>0</v>
      </c>
      <c r="BH186" s="258">
        <f>IF(N186="sníž. přenesená",J186,0)</f>
        <v>0</v>
      </c>
      <c r="BI186" s="258">
        <f>IF(N186="nulová",J186,0)</f>
        <v>0</v>
      </c>
      <c r="BJ186" s="18" t="s">
        <v>95</v>
      </c>
      <c r="BK186" s="258">
        <f>ROUND(I186*H186,2)</f>
        <v>0</v>
      </c>
      <c r="BL186" s="18" t="s">
        <v>177</v>
      </c>
      <c r="BM186" s="257" t="s">
        <v>878</v>
      </c>
    </row>
    <row r="187" spans="1:65" s="2" customFormat="1" ht="16.5" customHeight="1">
      <c r="A187" s="39"/>
      <c r="B187" s="40"/>
      <c r="C187" s="246" t="s">
        <v>613</v>
      </c>
      <c r="D187" s="246" t="s">
        <v>172</v>
      </c>
      <c r="E187" s="247" t="s">
        <v>2172</v>
      </c>
      <c r="F187" s="248" t="s">
        <v>2173</v>
      </c>
      <c r="G187" s="249" t="s">
        <v>186</v>
      </c>
      <c r="H187" s="250">
        <v>7</v>
      </c>
      <c r="I187" s="251"/>
      <c r="J187" s="252">
        <f>ROUND(I187*H187,2)</f>
        <v>0</v>
      </c>
      <c r="K187" s="248" t="s">
        <v>1</v>
      </c>
      <c r="L187" s="45"/>
      <c r="M187" s="253" t="s">
        <v>1</v>
      </c>
      <c r="N187" s="254" t="s">
        <v>48</v>
      </c>
      <c r="O187" s="92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7" t="s">
        <v>177</v>
      </c>
      <c r="AT187" s="257" t="s">
        <v>172</v>
      </c>
      <c r="AU187" s="257" t="s">
        <v>89</v>
      </c>
      <c r="AY187" s="18" t="s">
        <v>169</v>
      </c>
      <c r="BE187" s="258">
        <f>IF(N187="základní",J187,0)</f>
        <v>0</v>
      </c>
      <c r="BF187" s="258">
        <f>IF(N187="snížená",J187,0)</f>
        <v>0</v>
      </c>
      <c r="BG187" s="258">
        <f>IF(N187="zákl. přenesená",J187,0)</f>
        <v>0</v>
      </c>
      <c r="BH187" s="258">
        <f>IF(N187="sníž. přenesená",J187,0)</f>
        <v>0</v>
      </c>
      <c r="BI187" s="258">
        <f>IF(N187="nulová",J187,0)</f>
        <v>0</v>
      </c>
      <c r="BJ187" s="18" t="s">
        <v>95</v>
      </c>
      <c r="BK187" s="258">
        <f>ROUND(I187*H187,2)</f>
        <v>0</v>
      </c>
      <c r="BL187" s="18" t="s">
        <v>177</v>
      </c>
      <c r="BM187" s="257" t="s">
        <v>889</v>
      </c>
    </row>
    <row r="188" spans="1:65" s="2" customFormat="1" ht="16.5" customHeight="1">
      <c r="A188" s="39"/>
      <c r="B188" s="40"/>
      <c r="C188" s="246" t="s">
        <v>620</v>
      </c>
      <c r="D188" s="246" t="s">
        <v>172</v>
      </c>
      <c r="E188" s="247" t="s">
        <v>2174</v>
      </c>
      <c r="F188" s="248" t="s">
        <v>2175</v>
      </c>
      <c r="G188" s="249" t="s">
        <v>1635</v>
      </c>
      <c r="H188" s="250">
        <v>1</v>
      </c>
      <c r="I188" s="251"/>
      <c r="J188" s="252">
        <f>ROUND(I188*H188,2)</f>
        <v>0</v>
      </c>
      <c r="K188" s="248" t="s">
        <v>1</v>
      </c>
      <c r="L188" s="45"/>
      <c r="M188" s="253" t="s">
        <v>1</v>
      </c>
      <c r="N188" s="254" t="s">
        <v>48</v>
      </c>
      <c r="O188" s="92"/>
      <c r="P188" s="255">
        <f>O188*H188</f>
        <v>0</v>
      </c>
      <c r="Q188" s="255">
        <v>0</v>
      </c>
      <c r="R188" s="255">
        <f>Q188*H188</f>
        <v>0</v>
      </c>
      <c r="S188" s="255">
        <v>0</v>
      </c>
      <c r="T188" s="25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7" t="s">
        <v>177</v>
      </c>
      <c r="AT188" s="257" t="s">
        <v>172</v>
      </c>
      <c r="AU188" s="257" t="s">
        <v>89</v>
      </c>
      <c r="AY188" s="18" t="s">
        <v>169</v>
      </c>
      <c r="BE188" s="258">
        <f>IF(N188="základní",J188,0)</f>
        <v>0</v>
      </c>
      <c r="BF188" s="258">
        <f>IF(N188="snížená",J188,0)</f>
        <v>0</v>
      </c>
      <c r="BG188" s="258">
        <f>IF(N188="zákl. přenesená",J188,0)</f>
        <v>0</v>
      </c>
      <c r="BH188" s="258">
        <f>IF(N188="sníž. přenesená",J188,0)</f>
        <v>0</v>
      </c>
      <c r="BI188" s="258">
        <f>IF(N188="nulová",J188,0)</f>
        <v>0</v>
      </c>
      <c r="BJ188" s="18" t="s">
        <v>95</v>
      </c>
      <c r="BK188" s="258">
        <f>ROUND(I188*H188,2)</f>
        <v>0</v>
      </c>
      <c r="BL188" s="18" t="s">
        <v>177</v>
      </c>
      <c r="BM188" s="257" t="s">
        <v>900</v>
      </c>
    </row>
    <row r="189" spans="1:65" s="2" customFormat="1" ht="21.75" customHeight="1">
      <c r="A189" s="39"/>
      <c r="B189" s="40"/>
      <c r="C189" s="246" t="s">
        <v>625</v>
      </c>
      <c r="D189" s="246" t="s">
        <v>172</v>
      </c>
      <c r="E189" s="247" t="s">
        <v>2176</v>
      </c>
      <c r="F189" s="248" t="s">
        <v>2177</v>
      </c>
      <c r="G189" s="249" t="s">
        <v>186</v>
      </c>
      <c r="H189" s="250">
        <v>1</v>
      </c>
      <c r="I189" s="251"/>
      <c r="J189" s="252">
        <f>ROUND(I189*H189,2)</f>
        <v>0</v>
      </c>
      <c r="K189" s="248" t="s">
        <v>1</v>
      </c>
      <c r="L189" s="45"/>
      <c r="M189" s="253" t="s">
        <v>1</v>
      </c>
      <c r="N189" s="254" t="s">
        <v>48</v>
      </c>
      <c r="O189" s="92"/>
      <c r="P189" s="255">
        <f>O189*H189</f>
        <v>0</v>
      </c>
      <c r="Q189" s="255">
        <v>0</v>
      </c>
      <c r="R189" s="255">
        <f>Q189*H189</f>
        <v>0</v>
      </c>
      <c r="S189" s="255">
        <v>0</v>
      </c>
      <c r="T189" s="25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7" t="s">
        <v>177</v>
      </c>
      <c r="AT189" s="257" t="s">
        <v>172</v>
      </c>
      <c r="AU189" s="257" t="s">
        <v>89</v>
      </c>
      <c r="AY189" s="18" t="s">
        <v>169</v>
      </c>
      <c r="BE189" s="258">
        <f>IF(N189="základní",J189,0)</f>
        <v>0</v>
      </c>
      <c r="BF189" s="258">
        <f>IF(N189="snížená",J189,0)</f>
        <v>0</v>
      </c>
      <c r="BG189" s="258">
        <f>IF(N189="zákl. přenesená",J189,0)</f>
        <v>0</v>
      </c>
      <c r="BH189" s="258">
        <f>IF(N189="sníž. přenesená",J189,0)</f>
        <v>0</v>
      </c>
      <c r="BI189" s="258">
        <f>IF(N189="nulová",J189,0)</f>
        <v>0</v>
      </c>
      <c r="BJ189" s="18" t="s">
        <v>95</v>
      </c>
      <c r="BK189" s="258">
        <f>ROUND(I189*H189,2)</f>
        <v>0</v>
      </c>
      <c r="BL189" s="18" t="s">
        <v>177</v>
      </c>
      <c r="BM189" s="257" t="s">
        <v>910</v>
      </c>
    </row>
    <row r="190" spans="1:65" s="2" customFormat="1" ht="21.75" customHeight="1">
      <c r="A190" s="39"/>
      <c r="B190" s="40"/>
      <c r="C190" s="246" t="s">
        <v>632</v>
      </c>
      <c r="D190" s="246" t="s">
        <v>172</v>
      </c>
      <c r="E190" s="247" t="s">
        <v>2178</v>
      </c>
      <c r="F190" s="248" t="s">
        <v>2179</v>
      </c>
      <c r="G190" s="249" t="s">
        <v>186</v>
      </c>
      <c r="H190" s="250">
        <v>1</v>
      </c>
      <c r="I190" s="251"/>
      <c r="J190" s="252">
        <f>ROUND(I190*H190,2)</f>
        <v>0</v>
      </c>
      <c r="K190" s="248" t="s">
        <v>1</v>
      </c>
      <c r="L190" s="45"/>
      <c r="M190" s="253" t="s">
        <v>1</v>
      </c>
      <c r="N190" s="254" t="s">
        <v>48</v>
      </c>
      <c r="O190" s="92"/>
      <c r="P190" s="255">
        <f>O190*H190</f>
        <v>0</v>
      </c>
      <c r="Q190" s="255">
        <v>0</v>
      </c>
      <c r="R190" s="255">
        <f>Q190*H190</f>
        <v>0</v>
      </c>
      <c r="S190" s="255">
        <v>0</v>
      </c>
      <c r="T190" s="25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7" t="s">
        <v>177</v>
      </c>
      <c r="AT190" s="257" t="s">
        <v>172</v>
      </c>
      <c r="AU190" s="257" t="s">
        <v>89</v>
      </c>
      <c r="AY190" s="18" t="s">
        <v>169</v>
      </c>
      <c r="BE190" s="258">
        <f>IF(N190="základní",J190,0)</f>
        <v>0</v>
      </c>
      <c r="BF190" s="258">
        <f>IF(N190="snížená",J190,0)</f>
        <v>0</v>
      </c>
      <c r="BG190" s="258">
        <f>IF(N190="zákl. přenesená",J190,0)</f>
        <v>0</v>
      </c>
      <c r="BH190" s="258">
        <f>IF(N190="sníž. přenesená",J190,0)</f>
        <v>0</v>
      </c>
      <c r="BI190" s="258">
        <f>IF(N190="nulová",J190,0)</f>
        <v>0</v>
      </c>
      <c r="BJ190" s="18" t="s">
        <v>95</v>
      </c>
      <c r="BK190" s="258">
        <f>ROUND(I190*H190,2)</f>
        <v>0</v>
      </c>
      <c r="BL190" s="18" t="s">
        <v>177</v>
      </c>
      <c r="BM190" s="257" t="s">
        <v>920</v>
      </c>
    </row>
    <row r="191" spans="1:65" s="2" customFormat="1" ht="16.5" customHeight="1">
      <c r="A191" s="39"/>
      <c r="B191" s="40"/>
      <c r="C191" s="246" t="s">
        <v>646</v>
      </c>
      <c r="D191" s="246" t="s">
        <v>172</v>
      </c>
      <c r="E191" s="247" t="s">
        <v>2180</v>
      </c>
      <c r="F191" s="248" t="s">
        <v>2181</v>
      </c>
      <c r="G191" s="249" t="s">
        <v>186</v>
      </c>
      <c r="H191" s="250">
        <v>2</v>
      </c>
      <c r="I191" s="251"/>
      <c r="J191" s="252">
        <f>ROUND(I191*H191,2)</f>
        <v>0</v>
      </c>
      <c r="K191" s="248" t="s">
        <v>1</v>
      </c>
      <c r="L191" s="45"/>
      <c r="M191" s="253" t="s">
        <v>1</v>
      </c>
      <c r="N191" s="254" t="s">
        <v>48</v>
      </c>
      <c r="O191" s="92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7" t="s">
        <v>177</v>
      </c>
      <c r="AT191" s="257" t="s">
        <v>172</v>
      </c>
      <c r="AU191" s="257" t="s">
        <v>89</v>
      </c>
      <c r="AY191" s="18" t="s">
        <v>169</v>
      </c>
      <c r="BE191" s="258">
        <f>IF(N191="základní",J191,0)</f>
        <v>0</v>
      </c>
      <c r="BF191" s="258">
        <f>IF(N191="snížená",J191,0)</f>
        <v>0</v>
      </c>
      <c r="BG191" s="258">
        <f>IF(N191="zákl. přenesená",J191,0)</f>
        <v>0</v>
      </c>
      <c r="BH191" s="258">
        <f>IF(N191="sníž. přenesená",J191,0)</f>
        <v>0</v>
      </c>
      <c r="BI191" s="258">
        <f>IF(N191="nulová",J191,0)</f>
        <v>0</v>
      </c>
      <c r="BJ191" s="18" t="s">
        <v>95</v>
      </c>
      <c r="BK191" s="258">
        <f>ROUND(I191*H191,2)</f>
        <v>0</v>
      </c>
      <c r="BL191" s="18" t="s">
        <v>177</v>
      </c>
      <c r="BM191" s="257" t="s">
        <v>931</v>
      </c>
    </row>
    <row r="192" spans="1:65" s="2" customFormat="1" ht="16.5" customHeight="1">
      <c r="A192" s="39"/>
      <c r="B192" s="40"/>
      <c r="C192" s="246" t="s">
        <v>651</v>
      </c>
      <c r="D192" s="246" t="s">
        <v>172</v>
      </c>
      <c r="E192" s="247" t="s">
        <v>2182</v>
      </c>
      <c r="F192" s="248" t="s">
        <v>2183</v>
      </c>
      <c r="G192" s="249" t="s">
        <v>186</v>
      </c>
      <c r="H192" s="250">
        <v>2</v>
      </c>
      <c r="I192" s="251"/>
      <c r="J192" s="252">
        <f>ROUND(I192*H192,2)</f>
        <v>0</v>
      </c>
      <c r="K192" s="248" t="s">
        <v>1</v>
      </c>
      <c r="L192" s="45"/>
      <c r="M192" s="253" t="s">
        <v>1</v>
      </c>
      <c r="N192" s="254" t="s">
        <v>48</v>
      </c>
      <c r="O192" s="92"/>
      <c r="P192" s="255">
        <f>O192*H192</f>
        <v>0</v>
      </c>
      <c r="Q192" s="255">
        <v>0</v>
      </c>
      <c r="R192" s="255">
        <f>Q192*H192</f>
        <v>0</v>
      </c>
      <c r="S192" s="255">
        <v>0</v>
      </c>
      <c r="T192" s="25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7" t="s">
        <v>177</v>
      </c>
      <c r="AT192" s="257" t="s">
        <v>172</v>
      </c>
      <c r="AU192" s="257" t="s">
        <v>89</v>
      </c>
      <c r="AY192" s="18" t="s">
        <v>169</v>
      </c>
      <c r="BE192" s="258">
        <f>IF(N192="základní",J192,0)</f>
        <v>0</v>
      </c>
      <c r="BF192" s="258">
        <f>IF(N192="snížená",J192,0)</f>
        <v>0</v>
      </c>
      <c r="BG192" s="258">
        <f>IF(N192="zákl. přenesená",J192,0)</f>
        <v>0</v>
      </c>
      <c r="BH192" s="258">
        <f>IF(N192="sníž. přenesená",J192,0)</f>
        <v>0</v>
      </c>
      <c r="BI192" s="258">
        <f>IF(N192="nulová",J192,0)</f>
        <v>0</v>
      </c>
      <c r="BJ192" s="18" t="s">
        <v>95</v>
      </c>
      <c r="BK192" s="258">
        <f>ROUND(I192*H192,2)</f>
        <v>0</v>
      </c>
      <c r="BL192" s="18" t="s">
        <v>177</v>
      </c>
      <c r="BM192" s="257" t="s">
        <v>940</v>
      </c>
    </row>
    <row r="193" spans="1:65" s="2" customFormat="1" ht="16.5" customHeight="1">
      <c r="A193" s="39"/>
      <c r="B193" s="40"/>
      <c r="C193" s="246" t="s">
        <v>658</v>
      </c>
      <c r="D193" s="246" t="s">
        <v>172</v>
      </c>
      <c r="E193" s="247" t="s">
        <v>2184</v>
      </c>
      <c r="F193" s="248" t="s">
        <v>2185</v>
      </c>
      <c r="G193" s="249" t="s">
        <v>186</v>
      </c>
      <c r="H193" s="250">
        <v>2</v>
      </c>
      <c r="I193" s="251"/>
      <c r="J193" s="252">
        <f>ROUND(I193*H193,2)</f>
        <v>0</v>
      </c>
      <c r="K193" s="248" t="s">
        <v>1</v>
      </c>
      <c r="L193" s="45"/>
      <c r="M193" s="253" t="s">
        <v>1</v>
      </c>
      <c r="N193" s="254" t="s">
        <v>48</v>
      </c>
      <c r="O193" s="92"/>
      <c r="P193" s="255">
        <f>O193*H193</f>
        <v>0</v>
      </c>
      <c r="Q193" s="255">
        <v>0</v>
      </c>
      <c r="R193" s="255">
        <f>Q193*H193</f>
        <v>0</v>
      </c>
      <c r="S193" s="255">
        <v>0</v>
      </c>
      <c r="T193" s="25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7" t="s">
        <v>177</v>
      </c>
      <c r="AT193" s="257" t="s">
        <v>172</v>
      </c>
      <c r="AU193" s="257" t="s">
        <v>89</v>
      </c>
      <c r="AY193" s="18" t="s">
        <v>169</v>
      </c>
      <c r="BE193" s="258">
        <f>IF(N193="základní",J193,0)</f>
        <v>0</v>
      </c>
      <c r="BF193" s="258">
        <f>IF(N193="snížená",J193,0)</f>
        <v>0</v>
      </c>
      <c r="BG193" s="258">
        <f>IF(N193="zákl. přenesená",J193,0)</f>
        <v>0</v>
      </c>
      <c r="BH193" s="258">
        <f>IF(N193="sníž. přenesená",J193,0)</f>
        <v>0</v>
      </c>
      <c r="BI193" s="258">
        <f>IF(N193="nulová",J193,0)</f>
        <v>0</v>
      </c>
      <c r="BJ193" s="18" t="s">
        <v>95</v>
      </c>
      <c r="BK193" s="258">
        <f>ROUND(I193*H193,2)</f>
        <v>0</v>
      </c>
      <c r="BL193" s="18" t="s">
        <v>177</v>
      </c>
      <c r="BM193" s="257" t="s">
        <v>950</v>
      </c>
    </row>
    <row r="194" spans="1:65" s="2" customFormat="1" ht="21.75" customHeight="1">
      <c r="A194" s="39"/>
      <c r="B194" s="40"/>
      <c r="C194" s="246" t="s">
        <v>664</v>
      </c>
      <c r="D194" s="246" t="s">
        <v>172</v>
      </c>
      <c r="E194" s="247" t="s">
        <v>2186</v>
      </c>
      <c r="F194" s="248" t="s">
        <v>2187</v>
      </c>
      <c r="G194" s="249" t="s">
        <v>186</v>
      </c>
      <c r="H194" s="250">
        <v>7</v>
      </c>
      <c r="I194" s="251"/>
      <c r="J194" s="252">
        <f>ROUND(I194*H194,2)</f>
        <v>0</v>
      </c>
      <c r="K194" s="248" t="s">
        <v>1</v>
      </c>
      <c r="L194" s="45"/>
      <c r="M194" s="253" t="s">
        <v>1</v>
      </c>
      <c r="N194" s="254" t="s">
        <v>48</v>
      </c>
      <c r="O194" s="92"/>
      <c r="P194" s="255">
        <f>O194*H194</f>
        <v>0</v>
      </c>
      <c r="Q194" s="255">
        <v>0</v>
      </c>
      <c r="R194" s="255">
        <f>Q194*H194</f>
        <v>0</v>
      </c>
      <c r="S194" s="255">
        <v>0</v>
      </c>
      <c r="T194" s="25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7" t="s">
        <v>177</v>
      </c>
      <c r="AT194" s="257" t="s">
        <v>172</v>
      </c>
      <c r="AU194" s="257" t="s">
        <v>89</v>
      </c>
      <c r="AY194" s="18" t="s">
        <v>169</v>
      </c>
      <c r="BE194" s="258">
        <f>IF(N194="základní",J194,0)</f>
        <v>0</v>
      </c>
      <c r="BF194" s="258">
        <f>IF(N194="snížená",J194,0)</f>
        <v>0</v>
      </c>
      <c r="BG194" s="258">
        <f>IF(N194="zákl. přenesená",J194,0)</f>
        <v>0</v>
      </c>
      <c r="BH194" s="258">
        <f>IF(N194="sníž. přenesená",J194,0)</f>
        <v>0</v>
      </c>
      <c r="BI194" s="258">
        <f>IF(N194="nulová",J194,0)</f>
        <v>0</v>
      </c>
      <c r="BJ194" s="18" t="s">
        <v>95</v>
      </c>
      <c r="BK194" s="258">
        <f>ROUND(I194*H194,2)</f>
        <v>0</v>
      </c>
      <c r="BL194" s="18" t="s">
        <v>177</v>
      </c>
      <c r="BM194" s="257" t="s">
        <v>960</v>
      </c>
    </row>
    <row r="195" spans="1:65" s="2" customFormat="1" ht="16.5" customHeight="1">
      <c r="A195" s="39"/>
      <c r="B195" s="40"/>
      <c r="C195" s="246" t="s">
        <v>668</v>
      </c>
      <c r="D195" s="246" t="s">
        <v>172</v>
      </c>
      <c r="E195" s="247" t="s">
        <v>2188</v>
      </c>
      <c r="F195" s="248" t="s">
        <v>2189</v>
      </c>
      <c r="G195" s="249" t="s">
        <v>186</v>
      </c>
      <c r="H195" s="250">
        <v>7</v>
      </c>
      <c r="I195" s="251"/>
      <c r="J195" s="252">
        <f>ROUND(I195*H195,2)</f>
        <v>0</v>
      </c>
      <c r="K195" s="248" t="s">
        <v>1</v>
      </c>
      <c r="L195" s="45"/>
      <c r="M195" s="253" t="s">
        <v>1</v>
      </c>
      <c r="N195" s="254" t="s">
        <v>48</v>
      </c>
      <c r="O195" s="92"/>
      <c r="P195" s="255">
        <f>O195*H195</f>
        <v>0</v>
      </c>
      <c r="Q195" s="255">
        <v>0</v>
      </c>
      <c r="R195" s="255">
        <f>Q195*H195</f>
        <v>0</v>
      </c>
      <c r="S195" s="255">
        <v>0</v>
      </c>
      <c r="T195" s="25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7" t="s">
        <v>177</v>
      </c>
      <c r="AT195" s="257" t="s">
        <v>172</v>
      </c>
      <c r="AU195" s="257" t="s">
        <v>89</v>
      </c>
      <c r="AY195" s="18" t="s">
        <v>169</v>
      </c>
      <c r="BE195" s="258">
        <f>IF(N195="základní",J195,0)</f>
        <v>0</v>
      </c>
      <c r="BF195" s="258">
        <f>IF(N195="snížená",J195,0)</f>
        <v>0</v>
      </c>
      <c r="BG195" s="258">
        <f>IF(N195="zákl. přenesená",J195,0)</f>
        <v>0</v>
      </c>
      <c r="BH195" s="258">
        <f>IF(N195="sníž. přenesená",J195,0)</f>
        <v>0</v>
      </c>
      <c r="BI195" s="258">
        <f>IF(N195="nulová",J195,0)</f>
        <v>0</v>
      </c>
      <c r="BJ195" s="18" t="s">
        <v>95</v>
      </c>
      <c r="BK195" s="258">
        <f>ROUND(I195*H195,2)</f>
        <v>0</v>
      </c>
      <c r="BL195" s="18" t="s">
        <v>177</v>
      </c>
      <c r="BM195" s="257" t="s">
        <v>973</v>
      </c>
    </row>
    <row r="196" spans="1:65" s="2" customFormat="1" ht="16.5" customHeight="1">
      <c r="A196" s="39"/>
      <c r="B196" s="40"/>
      <c r="C196" s="246" t="s">
        <v>673</v>
      </c>
      <c r="D196" s="246" t="s">
        <v>172</v>
      </c>
      <c r="E196" s="247" t="s">
        <v>2190</v>
      </c>
      <c r="F196" s="248" t="s">
        <v>2191</v>
      </c>
      <c r="G196" s="249" t="s">
        <v>175</v>
      </c>
      <c r="H196" s="250">
        <v>342</v>
      </c>
      <c r="I196" s="251"/>
      <c r="J196" s="252">
        <f>ROUND(I196*H196,2)</f>
        <v>0</v>
      </c>
      <c r="K196" s="248" t="s">
        <v>1</v>
      </c>
      <c r="L196" s="45"/>
      <c r="M196" s="253" t="s">
        <v>1</v>
      </c>
      <c r="N196" s="254" t="s">
        <v>48</v>
      </c>
      <c r="O196" s="92"/>
      <c r="P196" s="255">
        <f>O196*H196</f>
        <v>0</v>
      </c>
      <c r="Q196" s="255">
        <v>0</v>
      </c>
      <c r="R196" s="255">
        <f>Q196*H196</f>
        <v>0</v>
      </c>
      <c r="S196" s="255">
        <v>0</v>
      </c>
      <c r="T196" s="25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7" t="s">
        <v>177</v>
      </c>
      <c r="AT196" s="257" t="s">
        <v>172</v>
      </c>
      <c r="AU196" s="257" t="s">
        <v>89</v>
      </c>
      <c r="AY196" s="18" t="s">
        <v>169</v>
      </c>
      <c r="BE196" s="258">
        <f>IF(N196="základní",J196,0)</f>
        <v>0</v>
      </c>
      <c r="BF196" s="258">
        <f>IF(N196="snížená",J196,0)</f>
        <v>0</v>
      </c>
      <c r="BG196" s="258">
        <f>IF(N196="zákl. přenesená",J196,0)</f>
        <v>0</v>
      </c>
      <c r="BH196" s="258">
        <f>IF(N196="sníž. přenesená",J196,0)</f>
        <v>0</v>
      </c>
      <c r="BI196" s="258">
        <f>IF(N196="nulová",J196,0)</f>
        <v>0</v>
      </c>
      <c r="BJ196" s="18" t="s">
        <v>95</v>
      </c>
      <c r="BK196" s="258">
        <f>ROUND(I196*H196,2)</f>
        <v>0</v>
      </c>
      <c r="BL196" s="18" t="s">
        <v>177</v>
      </c>
      <c r="BM196" s="257" t="s">
        <v>988</v>
      </c>
    </row>
    <row r="197" spans="1:51" s="14" customFormat="1" ht="12">
      <c r="A197" s="14"/>
      <c r="B197" s="270"/>
      <c r="C197" s="271"/>
      <c r="D197" s="261" t="s">
        <v>179</v>
      </c>
      <c r="E197" s="272" t="s">
        <v>1</v>
      </c>
      <c r="F197" s="273" t="s">
        <v>2192</v>
      </c>
      <c r="G197" s="271"/>
      <c r="H197" s="274">
        <v>342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179</v>
      </c>
      <c r="AU197" s="280" t="s">
        <v>89</v>
      </c>
      <c r="AV197" s="14" t="s">
        <v>95</v>
      </c>
      <c r="AW197" s="14" t="s">
        <v>35</v>
      </c>
      <c r="AX197" s="14" t="s">
        <v>82</v>
      </c>
      <c r="AY197" s="280" t="s">
        <v>169</v>
      </c>
    </row>
    <row r="198" spans="1:51" s="15" customFormat="1" ht="12">
      <c r="A198" s="15"/>
      <c r="B198" s="281"/>
      <c r="C198" s="282"/>
      <c r="D198" s="261" t="s">
        <v>179</v>
      </c>
      <c r="E198" s="283" t="s">
        <v>1</v>
      </c>
      <c r="F198" s="284" t="s">
        <v>183</v>
      </c>
      <c r="G198" s="282"/>
      <c r="H198" s="285">
        <v>342</v>
      </c>
      <c r="I198" s="286"/>
      <c r="J198" s="282"/>
      <c r="K198" s="282"/>
      <c r="L198" s="287"/>
      <c r="M198" s="288"/>
      <c r="N198" s="289"/>
      <c r="O198" s="289"/>
      <c r="P198" s="289"/>
      <c r="Q198" s="289"/>
      <c r="R198" s="289"/>
      <c r="S198" s="289"/>
      <c r="T198" s="29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1" t="s">
        <v>179</v>
      </c>
      <c r="AU198" s="291" t="s">
        <v>89</v>
      </c>
      <c r="AV198" s="15" t="s">
        <v>177</v>
      </c>
      <c r="AW198" s="15" t="s">
        <v>35</v>
      </c>
      <c r="AX198" s="15" t="s">
        <v>89</v>
      </c>
      <c r="AY198" s="291" t="s">
        <v>169</v>
      </c>
    </row>
    <row r="199" spans="1:65" s="2" customFormat="1" ht="16.5" customHeight="1">
      <c r="A199" s="39"/>
      <c r="B199" s="40"/>
      <c r="C199" s="246" t="s">
        <v>679</v>
      </c>
      <c r="D199" s="246" t="s">
        <v>172</v>
      </c>
      <c r="E199" s="247" t="s">
        <v>2193</v>
      </c>
      <c r="F199" s="248" t="s">
        <v>2194</v>
      </c>
      <c r="G199" s="249" t="s">
        <v>175</v>
      </c>
      <c r="H199" s="250">
        <v>5</v>
      </c>
      <c r="I199" s="251"/>
      <c r="J199" s="252">
        <f>ROUND(I199*H199,2)</f>
        <v>0</v>
      </c>
      <c r="K199" s="248" t="s">
        <v>1</v>
      </c>
      <c r="L199" s="45"/>
      <c r="M199" s="253" t="s">
        <v>1</v>
      </c>
      <c r="N199" s="254" t="s">
        <v>48</v>
      </c>
      <c r="O199" s="92"/>
      <c r="P199" s="255">
        <f>O199*H199</f>
        <v>0</v>
      </c>
      <c r="Q199" s="255">
        <v>0</v>
      </c>
      <c r="R199" s="255">
        <f>Q199*H199</f>
        <v>0</v>
      </c>
      <c r="S199" s="255">
        <v>0</v>
      </c>
      <c r="T199" s="25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7" t="s">
        <v>177</v>
      </c>
      <c r="AT199" s="257" t="s">
        <v>172</v>
      </c>
      <c r="AU199" s="257" t="s">
        <v>89</v>
      </c>
      <c r="AY199" s="18" t="s">
        <v>169</v>
      </c>
      <c r="BE199" s="258">
        <f>IF(N199="základní",J199,0)</f>
        <v>0</v>
      </c>
      <c r="BF199" s="258">
        <f>IF(N199="snížená",J199,0)</f>
        <v>0</v>
      </c>
      <c r="BG199" s="258">
        <f>IF(N199="zákl. přenesená",J199,0)</f>
        <v>0</v>
      </c>
      <c r="BH199" s="258">
        <f>IF(N199="sníž. přenesená",J199,0)</f>
        <v>0</v>
      </c>
      <c r="BI199" s="258">
        <f>IF(N199="nulová",J199,0)</f>
        <v>0</v>
      </c>
      <c r="BJ199" s="18" t="s">
        <v>95</v>
      </c>
      <c r="BK199" s="258">
        <f>ROUND(I199*H199,2)</f>
        <v>0</v>
      </c>
      <c r="BL199" s="18" t="s">
        <v>177</v>
      </c>
      <c r="BM199" s="257" t="s">
        <v>1002</v>
      </c>
    </row>
    <row r="200" spans="1:65" s="2" customFormat="1" ht="16.5" customHeight="1">
      <c r="A200" s="39"/>
      <c r="B200" s="40"/>
      <c r="C200" s="246" t="s">
        <v>683</v>
      </c>
      <c r="D200" s="246" t="s">
        <v>172</v>
      </c>
      <c r="E200" s="247" t="s">
        <v>2195</v>
      </c>
      <c r="F200" s="248" t="s">
        <v>2196</v>
      </c>
      <c r="G200" s="249" t="s">
        <v>175</v>
      </c>
      <c r="H200" s="250">
        <v>1.5</v>
      </c>
      <c r="I200" s="251"/>
      <c r="J200" s="252">
        <f>ROUND(I200*H200,2)</f>
        <v>0</v>
      </c>
      <c r="K200" s="248" t="s">
        <v>1</v>
      </c>
      <c r="L200" s="45"/>
      <c r="M200" s="253" t="s">
        <v>1</v>
      </c>
      <c r="N200" s="254" t="s">
        <v>48</v>
      </c>
      <c r="O200" s="92"/>
      <c r="P200" s="255">
        <f>O200*H200</f>
        <v>0</v>
      </c>
      <c r="Q200" s="255">
        <v>0</v>
      </c>
      <c r="R200" s="255">
        <f>Q200*H200</f>
        <v>0</v>
      </c>
      <c r="S200" s="255">
        <v>0</v>
      </c>
      <c r="T200" s="25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7" t="s">
        <v>177</v>
      </c>
      <c r="AT200" s="257" t="s">
        <v>172</v>
      </c>
      <c r="AU200" s="257" t="s">
        <v>89</v>
      </c>
      <c r="AY200" s="18" t="s">
        <v>169</v>
      </c>
      <c r="BE200" s="258">
        <f>IF(N200="základní",J200,0)</f>
        <v>0</v>
      </c>
      <c r="BF200" s="258">
        <f>IF(N200="snížená",J200,0)</f>
        <v>0</v>
      </c>
      <c r="BG200" s="258">
        <f>IF(N200="zákl. přenesená",J200,0)</f>
        <v>0</v>
      </c>
      <c r="BH200" s="258">
        <f>IF(N200="sníž. přenesená",J200,0)</f>
        <v>0</v>
      </c>
      <c r="BI200" s="258">
        <f>IF(N200="nulová",J200,0)</f>
        <v>0</v>
      </c>
      <c r="BJ200" s="18" t="s">
        <v>95</v>
      </c>
      <c r="BK200" s="258">
        <f>ROUND(I200*H200,2)</f>
        <v>0</v>
      </c>
      <c r="BL200" s="18" t="s">
        <v>177</v>
      </c>
      <c r="BM200" s="257" t="s">
        <v>1016</v>
      </c>
    </row>
    <row r="201" spans="1:65" s="2" customFormat="1" ht="16.5" customHeight="1">
      <c r="A201" s="39"/>
      <c r="B201" s="40"/>
      <c r="C201" s="246" t="s">
        <v>688</v>
      </c>
      <c r="D201" s="246" t="s">
        <v>172</v>
      </c>
      <c r="E201" s="247" t="s">
        <v>2197</v>
      </c>
      <c r="F201" s="248" t="s">
        <v>2198</v>
      </c>
      <c r="G201" s="249" t="s">
        <v>175</v>
      </c>
      <c r="H201" s="250">
        <v>348.5</v>
      </c>
      <c r="I201" s="251"/>
      <c r="J201" s="252">
        <f>ROUND(I201*H201,2)</f>
        <v>0</v>
      </c>
      <c r="K201" s="248" t="s">
        <v>1</v>
      </c>
      <c r="L201" s="45"/>
      <c r="M201" s="253" t="s">
        <v>1</v>
      </c>
      <c r="N201" s="254" t="s">
        <v>48</v>
      </c>
      <c r="O201" s="92"/>
      <c r="P201" s="255">
        <f>O201*H201</f>
        <v>0</v>
      </c>
      <c r="Q201" s="255">
        <v>0</v>
      </c>
      <c r="R201" s="255">
        <f>Q201*H201</f>
        <v>0</v>
      </c>
      <c r="S201" s="255">
        <v>0</v>
      </c>
      <c r="T201" s="25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7" t="s">
        <v>177</v>
      </c>
      <c r="AT201" s="257" t="s">
        <v>172</v>
      </c>
      <c r="AU201" s="257" t="s">
        <v>89</v>
      </c>
      <c r="AY201" s="18" t="s">
        <v>169</v>
      </c>
      <c r="BE201" s="258">
        <f>IF(N201="základní",J201,0)</f>
        <v>0</v>
      </c>
      <c r="BF201" s="258">
        <f>IF(N201="snížená",J201,0)</f>
        <v>0</v>
      </c>
      <c r="BG201" s="258">
        <f>IF(N201="zákl. přenesená",J201,0)</f>
        <v>0</v>
      </c>
      <c r="BH201" s="258">
        <f>IF(N201="sníž. přenesená",J201,0)</f>
        <v>0</v>
      </c>
      <c r="BI201" s="258">
        <f>IF(N201="nulová",J201,0)</f>
        <v>0</v>
      </c>
      <c r="BJ201" s="18" t="s">
        <v>95</v>
      </c>
      <c r="BK201" s="258">
        <f>ROUND(I201*H201,2)</f>
        <v>0</v>
      </c>
      <c r="BL201" s="18" t="s">
        <v>177</v>
      </c>
      <c r="BM201" s="257" t="s">
        <v>1026</v>
      </c>
    </row>
    <row r="202" spans="1:51" s="14" customFormat="1" ht="12">
      <c r="A202" s="14"/>
      <c r="B202" s="270"/>
      <c r="C202" s="271"/>
      <c r="D202" s="261" t="s">
        <v>179</v>
      </c>
      <c r="E202" s="272" t="s">
        <v>1</v>
      </c>
      <c r="F202" s="273" t="s">
        <v>2199</v>
      </c>
      <c r="G202" s="271"/>
      <c r="H202" s="274">
        <v>348.5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179</v>
      </c>
      <c r="AU202" s="280" t="s">
        <v>89</v>
      </c>
      <c r="AV202" s="14" t="s">
        <v>95</v>
      </c>
      <c r="AW202" s="14" t="s">
        <v>35</v>
      </c>
      <c r="AX202" s="14" t="s">
        <v>82</v>
      </c>
      <c r="AY202" s="280" t="s">
        <v>169</v>
      </c>
    </row>
    <row r="203" spans="1:51" s="15" customFormat="1" ht="12">
      <c r="A203" s="15"/>
      <c r="B203" s="281"/>
      <c r="C203" s="282"/>
      <c r="D203" s="261" t="s">
        <v>179</v>
      </c>
      <c r="E203" s="283" t="s">
        <v>1</v>
      </c>
      <c r="F203" s="284" t="s">
        <v>183</v>
      </c>
      <c r="G203" s="282"/>
      <c r="H203" s="285">
        <v>348.5</v>
      </c>
      <c r="I203" s="286"/>
      <c r="J203" s="282"/>
      <c r="K203" s="282"/>
      <c r="L203" s="287"/>
      <c r="M203" s="288"/>
      <c r="N203" s="289"/>
      <c r="O203" s="289"/>
      <c r="P203" s="289"/>
      <c r="Q203" s="289"/>
      <c r="R203" s="289"/>
      <c r="S203" s="289"/>
      <c r="T203" s="29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1" t="s">
        <v>179</v>
      </c>
      <c r="AU203" s="291" t="s">
        <v>89</v>
      </c>
      <c r="AV203" s="15" t="s">
        <v>177</v>
      </c>
      <c r="AW203" s="15" t="s">
        <v>35</v>
      </c>
      <c r="AX203" s="15" t="s">
        <v>89</v>
      </c>
      <c r="AY203" s="291" t="s">
        <v>169</v>
      </c>
    </row>
    <row r="204" spans="1:65" s="2" customFormat="1" ht="16.5" customHeight="1">
      <c r="A204" s="39"/>
      <c r="B204" s="40"/>
      <c r="C204" s="246" t="s">
        <v>694</v>
      </c>
      <c r="D204" s="246" t="s">
        <v>172</v>
      </c>
      <c r="E204" s="247" t="s">
        <v>2200</v>
      </c>
      <c r="F204" s="248" t="s">
        <v>2201</v>
      </c>
      <c r="G204" s="249" t="s">
        <v>175</v>
      </c>
      <c r="H204" s="250">
        <v>27</v>
      </c>
      <c r="I204" s="251"/>
      <c r="J204" s="252">
        <f>ROUND(I204*H204,2)</f>
        <v>0</v>
      </c>
      <c r="K204" s="248" t="s">
        <v>1</v>
      </c>
      <c r="L204" s="45"/>
      <c r="M204" s="253" t="s">
        <v>1</v>
      </c>
      <c r="N204" s="254" t="s">
        <v>48</v>
      </c>
      <c r="O204" s="92"/>
      <c r="P204" s="255">
        <f>O204*H204</f>
        <v>0</v>
      </c>
      <c r="Q204" s="255">
        <v>0</v>
      </c>
      <c r="R204" s="255">
        <f>Q204*H204</f>
        <v>0</v>
      </c>
      <c r="S204" s="255">
        <v>0</v>
      </c>
      <c r="T204" s="25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7" t="s">
        <v>177</v>
      </c>
      <c r="AT204" s="257" t="s">
        <v>172</v>
      </c>
      <c r="AU204" s="257" t="s">
        <v>89</v>
      </c>
      <c r="AY204" s="18" t="s">
        <v>169</v>
      </c>
      <c r="BE204" s="258">
        <f>IF(N204="základní",J204,0)</f>
        <v>0</v>
      </c>
      <c r="BF204" s="258">
        <f>IF(N204="snížená",J204,0)</f>
        <v>0</v>
      </c>
      <c r="BG204" s="258">
        <f>IF(N204="zákl. přenesená",J204,0)</f>
        <v>0</v>
      </c>
      <c r="BH204" s="258">
        <f>IF(N204="sníž. přenesená",J204,0)</f>
        <v>0</v>
      </c>
      <c r="BI204" s="258">
        <f>IF(N204="nulová",J204,0)</f>
        <v>0</v>
      </c>
      <c r="BJ204" s="18" t="s">
        <v>95</v>
      </c>
      <c r="BK204" s="258">
        <f>ROUND(I204*H204,2)</f>
        <v>0</v>
      </c>
      <c r="BL204" s="18" t="s">
        <v>177</v>
      </c>
      <c r="BM204" s="257" t="s">
        <v>1035</v>
      </c>
    </row>
    <row r="205" spans="1:65" s="2" customFormat="1" ht="16.5" customHeight="1">
      <c r="A205" s="39"/>
      <c r="B205" s="40"/>
      <c r="C205" s="246" t="s">
        <v>698</v>
      </c>
      <c r="D205" s="246" t="s">
        <v>172</v>
      </c>
      <c r="E205" s="247" t="s">
        <v>2202</v>
      </c>
      <c r="F205" s="248" t="s">
        <v>2203</v>
      </c>
      <c r="G205" s="249" t="s">
        <v>175</v>
      </c>
      <c r="H205" s="250">
        <v>27</v>
      </c>
      <c r="I205" s="251"/>
      <c r="J205" s="252">
        <f>ROUND(I205*H205,2)</f>
        <v>0</v>
      </c>
      <c r="K205" s="248" t="s">
        <v>1</v>
      </c>
      <c r="L205" s="45"/>
      <c r="M205" s="253" t="s">
        <v>1</v>
      </c>
      <c r="N205" s="254" t="s">
        <v>48</v>
      </c>
      <c r="O205" s="92"/>
      <c r="P205" s="255">
        <f>O205*H205</f>
        <v>0</v>
      </c>
      <c r="Q205" s="255">
        <v>0</v>
      </c>
      <c r="R205" s="255">
        <f>Q205*H205</f>
        <v>0</v>
      </c>
      <c r="S205" s="255">
        <v>0</v>
      </c>
      <c r="T205" s="25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7" t="s">
        <v>177</v>
      </c>
      <c r="AT205" s="257" t="s">
        <v>172</v>
      </c>
      <c r="AU205" s="257" t="s">
        <v>89</v>
      </c>
      <c r="AY205" s="18" t="s">
        <v>169</v>
      </c>
      <c r="BE205" s="258">
        <f>IF(N205="základní",J205,0)</f>
        <v>0</v>
      </c>
      <c r="BF205" s="258">
        <f>IF(N205="snížená",J205,0)</f>
        <v>0</v>
      </c>
      <c r="BG205" s="258">
        <f>IF(N205="zákl. přenesená",J205,0)</f>
        <v>0</v>
      </c>
      <c r="BH205" s="258">
        <f>IF(N205="sníž. přenesená",J205,0)</f>
        <v>0</v>
      </c>
      <c r="BI205" s="258">
        <f>IF(N205="nulová",J205,0)</f>
        <v>0</v>
      </c>
      <c r="BJ205" s="18" t="s">
        <v>95</v>
      </c>
      <c r="BK205" s="258">
        <f>ROUND(I205*H205,2)</f>
        <v>0</v>
      </c>
      <c r="BL205" s="18" t="s">
        <v>177</v>
      </c>
      <c r="BM205" s="257" t="s">
        <v>1045</v>
      </c>
    </row>
    <row r="206" spans="1:65" s="2" customFormat="1" ht="16.5" customHeight="1">
      <c r="A206" s="39"/>
      <c r="B206" s="40"/>
      <c r="C206" s="246" t="s">
        <v>703</v>
      </c>
      <c r="D206" s="246" t="s">
        <v>172</v>
      </c>
      <c r="E206" s="247" t="s">
        <v>2204</v>
      </c>
      <c r="F206" s="248" t="s">
        <v>2205</v>
      </c>
      <c r="G206" s="249" t="s">
        <v>199</v>
      </c>
      <c r="H206" s="250">
        <v>0.389</v>
      </c>
      <c r="I206" s="251"/>
      <c r="J206" s="252">
        <f>ROUND(I206*H206,2)</f>
        <v>0</v>
      </c>
      <c r="K206" s="248" t="s">
        <v>1</v>
      </c>
      <c r="L206" s="45"/>
      <c r="M206" s="253" t="s">
        <v>1</v>
      </c>
      <c r="N206" s="254" t="s">
        <v>48</v>
      </c>
      <c r="O206" s="92"/>
      <c r="P206" s="255">
        <f>O206*H206</f>
        <v>0</v>
      </c>
      <c r="Q206" s="255">
        <v>0</v>
      </c>
      <c r="R206" s="255">
        <f>Q206*H206</f>
        <v>0</v>
      </c>
      <c r="S206" s="255">
        <v>0</v>
      </c>
      <c r="T206" s="25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7" t="s">
        <v>177</v>
      </c>
      <c r="AT206" s="257" t="s">
        <v>172</v>
      </c>
      <c r="AU206" s="257" t="s">
        <v>89</v>
      </c>
      <c r="AY206" s="18" t="s">
        <v>169</v>
      </c>
      <c r="BE206" s="258">
        <f>IF(N206="základní",J206,0)</f>
        <v>0</v>
      </c>
      <c r="BF206" s="258">
        <f>IF(N206="snížená",J206,0)</f>
        <v>0</v>
      </c>
      <c r="BG206" s="258">
        <f>IF(N206="zákl. přenesená",J206,0)</f>
        <v>0</v>
      </c>
      <c r="BH206" s="258">
        <f>IF(N206="sníž. přenesená",J206,0)</f>
        <v>0</v>
      </c>
      <c r="BI206" s="258">
        <f>IF(N206="nulová",J206,0)</f>
        <v>0</v>
      </c>
      <c r="BJ206" s="18" t="s">
        <v>95</v>
      </c>
      <c r="BK206" s="258">
        <f>ROUND(I206*H206,2)</f>
        <v>0</v>
      </c>
      <c r="BL206" s="18" t="s">
        <v>177</v>
      </c>
      <c r="BM206" s="257" t="s">
        <v>1055</v>
      </c>
    </row>
    <row r="207" spans="1:63" s="12" customFormat="1" ht="25.9" customHeight="1">
      <c r="A207" s="12"/>
      <c r="B207" s="231"/>
      <c r="C207" s="232"/>
      <c r="D207" s="233" t="s">
        <v>81</v>
      </c>
      <c r="E207" s="234" t="s">
        <v>1981</v>
      </c>
      <c r="F207" s="234" t="s">
        <v>2206</v>
      </c>
      <c r="G207" s="232"/>
      <c r="H207" s="232"/>
      <c r="I207" s="235"/>
      <c r="J207" s="218">
        <f>BK207</f>
        <v>0</v>
      </c>
      <c r="K207" s="232"/>
      <c r="L207" s="236"/>
      <c r="M207" s="237"/>
      <c r="N207" s="238"/>
      <c r="O207" s="238"/>
      <c r="P207" s="239">
        <f>SUM(P208:P211)</f>
        <v>0</v>
      </c>
      <c r="Q207" s="238"/>
      <c r="R207" s="239">
        <f>SUM(R208:R211)</f>
        <v>0</v>
      </c>
      <c r="S207" s="238"/>
      <c r="T207" s="240">
        <f>SUM(T208:T211)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41" t="s">
        <v>89</v>
      </c>
      <c r="AT207" s="242" t="s">
        <v>81</v>
      </c>
      <c r="AU207" s="242" t="s">
        <v>82</v>
      </c>
      <c r="AY207" s="241" t="s">
        <v>169</v>
      </c>
      <c r="BK207" s="243">
        <f>SUM(BK208:BK211)</f>
        <v>0</v>
      </c>
    </row>
    <row r="208" spans="1:65" s="2" customFormat="1" ht="16.5" customHeight="1">
      <c r="A208" s="39"/>
      <c r="B208" s="40"/>
      <c r="C208" s="246" t="s">
        <v>708</v>
      </c>
      <c r="D208" s="246" t="s">
        <v>172</v>
      </c>
      <c r="E208" s="247" t="s">
        <v>2207</v>
      </c>
      <c r="F208" s="248" t="s">
        <v>2208</v>
      </c>
      <c r="G208" s="249" t="s">
        <v>1953</v>
      </c>
      <c r="H208" s="250">
        <v>2</v>
      </c>
      <c r="I208" s="251"/>
      <c r="J208" s="252">
        <f>ROUND(I208*H208,2)</f>
        <v>0</v>
      </c>
      <c r="K208" s="248" t="s">
        <v>1</v>
      </c>
      <c r="L208" s="45"/>
      <c r="M208" s="253" t="s">
        <v>1</v>
      </c>
      <c r="N208" s="254" t="s">
        <v>48</v>
      </c>
      <c r="O208" s="92"/>
      <c r="P208" s="255">
        <f>O208*H208</f>
        <v>0</v>
      </c>
      <c r="Q208" s="255">
        <v>0</v>
      </c>
      <c r="R208" s="255">
        <f>Q208*H208</f>
        <v>0</v>
      </c>
      <c r="S208" s="255">
        <v>0</v>
      </c>
      <c r="T208" s="25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7" t="s">
        <v>177</v>
      </c>
      <c r="AT208" s="257" t="s">
        <v>172</v>
      </c>
      <c r="AU208" s="257" t="s">
        <v>89</v>
      </c>
      <c r="AY208" s="18" t="s">
        <v>169</v>
      </c>
      <c r="BE208" s="258">
        <f>IF(N208="základní",J208,0)</f>
        <v>0</v>
      </c>
      <c r="BF208" s="258">
        <f>IF(N208="snížená",J208,0)</f>
        <v>0</v>
      </c>
      <c r="BG208" s="258">
        <f>IF(N208="zákl. přenesená",J208,0)</f>
        <v>0</v>
      </c>
      <c r="BH208" s="258">
        <f>IF(N208="sníž. přenesená",J208,0)</f>
        <v>0</v>
      </c>
      <c r="BI208" s="258">
        <f>IF(N208="nulová",J208,0)</f>
        <v>0</v>
      </c>
      <c r="BJ208" s="18" t="s">
        <v>95</v>
      </c>
      <c r="BK208" s="258">
        <f>ROUND(I208*H208,2)</f>
        <v>0</v>
      </c>
      <c r="BL208" s="18" t="s">
        <v>177</v>
      </c>
      <c r="BM208" s="257" t="s">
        <v>1064</v>
      </c>
    </row>
    <row r="209" spans="1:65" s="2" customFormat="1" ht="16.5" customHeight="1">
      <c r="A209" s="39"/>
      <c r="B209" s="40"/>
      <c r="C209" s="246" t="s">
        <v>717</v>
      </c>
      <c r="D209" s="246" t="s">
        <v>172</v>
      </c>
      <c r="E209" s="247" t="s">
        <v>2209</v>
      </c>
      <c r="F209" s="248" t="s">
        <v>2210</v>
      </c>
      <c r="G209" s="249" t="s">
        <v>186</v>
      </c>
      <c r="H209" s="250">
        <v>2</v>
      </c>
      <c r="I209" s="251"/>
      <c r="J209" s="252">
        <f>ROUND(I209*H209,2)</f>
        <v>0</v>
      </c>
      <c r="K209" s="248" t="s">
        <v>1</v>
      </c>
      <c r="L209" s="45"/>
      <c r="M209" s="253" t="s">
        <v>1</v>
      </c>
      <c r="N209" s="254" t="s">
        <v>48</v>
      </c>
      <c r="O209" s="92"/>
      <c r="P209" s="255">
        <f>O209*H209</f>
        <v>0</v>
      </c>
      <c r="Q209" s="255">
        <v>0</v>
      </c>
      <c r="R209" s="255">
        <f>Q209*H209</f>
        <v>0</v>
      </c>
      <c r="S209" s="255">
        <v>0</v>
      </c>
      <c r="T209" s="25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7" t="s">
        <v>177</v>
      </c>
      <c r="AT209" s="257" t="s">
        <v>172</v>
      </c>
      <c r="AU209" s="257" t="s">
        <v>89</v>
      </c>
      <c r="AY209" s="18" t="s">
        <v>169</v>
      </c>
      <c r="BE209" s="258">
        <f>IF(N209="základní",J209,0)</f>
        <v>0</v>
      </c>
      <c r="BF209" s="258">
        <f>IF(N209="snížená",J209,0)</f>
        <v>0</v>
      </c>
      <c r="BG209" s="258">
        <f>IF(N209="zákl. přenesená",J209,0)</f>
        <v>0</v>
      </c>
      <c r="BH209" s="258">
        <f>IF(N209="sníž. přenesená",J209,0)</f>
        <v>0</v>
      </c>
      <c r="BI209" s="258">
        <f>IF(N209="nulová",J209,0)</f>
        <v>0</v>
      </c>
      <c r="BJ209" s="18" t="s">
        <v>95</v>
      </c>
      <c r="BK209" s="258">
        <f>ROUND(I209*H209,2)</f>
        <v>0</v>
      </c>
      <c r="BL209" s="18" t="s">
        <v>177</v>
      </c>
      <c r="BM209" s="257" t="s">
        <v>1076</v>
      </c>
    </row>
    <row r="210" spans="1:65" s="2" customFormat="1" ht="16.5" customHeight="1">
      <c r="A210" s="39"/>
      <c r="B210" s="40"/>
      <c r="C210" s="246" t="s">
        <v>723</v>
      </c>
      <c r="D210" s="246" t="s">
        <v>172</v>
      </c>
      <c r="E210" s="247" t="s">
        <v>2211</v>
      </c>
      <c r="F210" s="248" t="s">
        <v>2212</v>
      </c>
      <c r="G210" s="249" t="s">
        <v>186</v>
      </c>
      <c r="H210" s="250">
        <v>7</v>
      </c>
      <c r="I210" s="251"/>
      <c r="J210" s="252">
        <f>ROUND(I210*H210,2)</f>
        <v>0</v>
      </c>
      <c r="K210" s="248" t="s">
        <v>1</v>
      </c>
      <c r="L210" s="45"/>
      <c r="M210" s="253" t="s">
        <v>1</v>
      </c>
      <c r="N210" s="254" t="s">
        <v>48</v>
      </c>
      <c r="O210" s="92"/>
      <c r="P210" s="255">
        <f>O210*H210</f>
        <v>0</v>
      </c>
      <c r="Q210" s="255">
        <v>0</v>
      </c>
      <c r="R210" s="255">
        <f>Q210*H210</f>
        <v>0</v>
      </c>
      <c r="S210" s="255">
        <v>0</v>
      </c>
      <c r="T210" s="25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7" t="s">
        <v>177</v>
      </c>
      <c r="AT210" s="257" t="s">
        <v>172</v>
      </c>
      <c r="AU210" s="257" t="s">
        <v>89</v>
      </c>
      <c r="AY210" s="18" t="s">
        <v>169</v>
      </c>
      <c r="BE210" s="258">
        <f>IF(N210="základní",J210,0)</f>
        <v>0</v>
      </c>
      <c r="BF210" s="258">
        <f>IF(N210="snížená",J210,0)</f>
        <v>0</v>
      </c>
      <c r="BG210" s="258">
        <f>IF(N210="zákl. přenesená",J210,0)</f>
        <v>0</v>
      </c>
      <c r="BH210" s="258">
        <f>IF(N210="sníž. přenesená",J210,0)</f>
        <v>0</v>
      </c>
      <c r="BI210" s="258">
        <f>IF(N210="nulová",J210,0)</f>
        <v>0</v>
      </c>
      <c r="BJ210" s="18" t="s">
        <v>95</v>
      </c>
      <c r="BK210" s="258">
        <f>ROUND(I210*H210,2)</f>
        <v>0</v>
      </c>
      <c r="BL210" s="18" t="s">
        <v>177</v>
      </c>
      <c r="BM210" s="257" t="s">
        <v>1089</v>
      </c>
    </row>
    <row r="211" spans="1:65" s="2" customFormat="1" ht="16.5" customHeight="1">
      <c r="A211" s="39"/>
      <c r="B211" s="40"/>
      <c r="C211" s="246" t="s">
        <v>728</v>
      </c>
      <c r="D211" s="246" t="s">
        <v>172</v>
      </c>
      <c r="E211" s="247" t="s">
        <v>2213</v>
      </c>
      <c r="F211" s="248" t="s">
        <v>2214</v>
      </c>
      <c r="G211" s="249" t="s">
        <v>199</v>
      </c>
      <c r="H211" s="250">
        <v>0.022</v>
      </c>
      <c r="I211" s="251"/>
      <c r="J211" s="252">
        <f>ROUND(I211*H211,2)</f>
        <v>0</v>
      </c>
      <c r="K211" s="248" t="s">
        <v>1</v>
      </c>
      <c r="L211" s="45"/>
      <c r="M211" s="253" t="s">
        <v>1</v>
      </c>
      <c r="N211" s="254" t="s">
        <v>48</v>
      </c>
      <c r="O211" s="92"/>
      <c r="P211" s="255">
        <f>O211*H211</f>
        <v>0</v>
      </c>
      <c r="Q211" s="255">
        <v>0</v>
      </c>
      <c r="R211" s="255">
        <f>Q211*H211</f>
        <v>0</v>
      </c>
      <c r="S211" s="255">
        <v>0</v>
      </c>
      <c r="T211" s="25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7" t="s">
        <v>177</v>
      </c>
      <c r="AT211" s="257" t="s">
        <v>172</v>
      </c>
      <c r="AU211" s="257" t="s">
        <v>89</v>
      </c>
      <c r="AY211" s="18" t="s">
        <v>169</v>
      </c>
      <c r="BE211" s="258">
        <f>IF(N211="základní",J211,0)</f>
        <v>0</v>
      </c>
      <c r="BF211" s="258">
        <f>IF(N211="snížená",J211,0)</f>
        <v>0</v>
      </c>
      <c r="BG211" s="258">
        <f>IF(N211="zákl. přenesená",J211,0)</f>
        <v>0</v>
      </c>
      <c r="BH211" s="258">
        <f>IF(N211="sníž. přenesená",J211,0)</f>
        <v>0</v>
      </c>
      <c r="BI211" s="258">
        <f>IF(N211="nulová",J211,0)</f>
        <v>0</v>
      </c>
      <c r="BJ211" s="18" t="s">
        <v>95</v>
      </c>
      <c r="BK211" s="258">
        <f>ROUND(I211*H211,2)</f>
        <v>0</v>
      </c>
      <c r="BL211" s="18" t="s">
        <v>177</v>
      </c>
      <c r="BM211" s="257" t="s">
        <v>1098</v>
      </c>
    </row>
    <row r="212" spans="1:63" s="12" customFormat="1" ht="25.9" customHeight="1">
      <c r="A212" s="12"/>
      <c r="B212" s="231"/>
      <c r="C212" s="232"/>
      <c r="D212" s="233" t="s">
        <v>81</v>
      </c>
      <c r="E212" s="234" t="s">
        <v>2000</v>
      </c>
      <c r="F212" s="234" t="s">
        <v>2215</v>
      </c>
      <c r="G212" s="232"/>
      <c r="H212" s="232"/>
      <c r="I212" s="235"/>
      <c r="J212" s="218">
        <f>BK212</f>
        <v>0</v>
      </c>
      <c r="K212" s="232"/>
      <c r="L212" s="236"/>
      <c r="M212" s="237"/>
      <c r="N212" s="238"/>
      <c r="O212" s="238"/>
      <c r="P212" s="239">
        <f>SUM(P213:P248)</f>
        <v>0</v>
      </c>
      <c r="Q212" s="238"/>
      <c r="R212" s="239">
        <f>SUM(R213:R248)</f>
        <v>0</v>
      </c>
      <c r="S212" s="238"/>
      <c r="T212" s="240">
        <f>SUM(T213:T248)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41" t="s">
        <v>89</v>
      </c>
      <c r="AT212" s="242" t="s">
        <v>81</v>
      </c>
      <c r="AU212" s="242" t="s">
        <v>82</v>
      </c>
      <c r="AY212" s="241" t="s">
        <v>169</v>
      </c>
      <c r="BK212" s="243">
        <f>SUM(BK213:BK248)</f>
        <v>0</v>
      </c>
    </row>
    <row r="213" spans="1:65" s="2" customFormat="1" ht="16.5" customHeight="1">
      <c r="A213" s="39"/>
      <c r="B213" s="40"/>
      <c r="C213" s="246" t="s">
        <v>734</v>
      </c>
      <c r="D213" s="246" t="s">
        <v>172</v>
      </c>
      <c r="E213" s="247" t="s">
        <v>2216</v>
      </c>
      <c r="F213" s="248" t="s">
        <v>2217</v>
      </c>
      <c r="G213" s="249" t="s">
        <v>186</v>
      </c>
      <c r="H213" s="250">
        <v>5</v>
      </c>
      <c r="I213" s="251"/>
      <c r="J213" s="252">
        <f>ROUND(I213*H213,2)</f>
        <v>0</v>
      </c>
      <c r="K213" s="248" t="s">
        <v>1</v>
      </c>
      <c r="L213" s="45"/>
      <c r="M213" s="253" t="s">
        <v>1</v>
      </c>
      <c r="N213" s="254" t="s">
        <v>48</v>
      </c>
      <c r="O213" s="92"/>
      <c r="P213" s="255">
        <f>O213*H213</f>
        <v>0</v>
      </c>
      <c r="Q213" s="255">
        <v>0</v>
      </c>
      <c r="R213" s="255">
        <f>Q213*H213</f>
        <v>0</v>
      </c>
      <c r="S213" s="255">
        <v>0</v>
      </c>
      <c r="T213" s="25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7" t="s">
        <v>177</v>
      </c>
      <c r="AT213" s="257" t="s">
        <v>172</v>
      </c>
      <c r="AU213" s="257" t="s">
        <v>89</v>
      </c>
      <c r="AY213" s="18" t="s">
        <v>169</v>
      </c>
      <c r="BE213" s="258">
        <f>IF(N213="základní",J213,0)</f>
        <v>0</v>
      </c>
      <c r="BF213" s="258">
        <f>IF(N213="snížená",J213,0)</f>
        <v>0</v>
      </c>
      <c r="BG213" s="258">
        <f>IF(N213="zákl. přenesená",J213,0)</f>
        <v>0</v>
      </c>
      <c r="BH213" s="258">
        <f>IF(N213="sníž. přenesená",J213,0)</f>
        <v>0</v>
      </c>
      <c r="BI213" s="258">
        <f>IF(N213="nulová",J213,0)</f>
        <v>0</v>
      </c>
      <c r="BJ213" s="18" t="s">
        <v>95</v>
      </c>
      <c r="BK213" s="258">
        <f>ROUND(I213*H213,2)</f>
        <v>0</v>
      </c>
      <c r="BL213" s="18" t="s">
        <v>177</v>
      </c>
      <c r="BM213" s="257" t="s">
        <v>1109</v>
      </c>
    </row>
    <row r="214" spans="1:65" s="2" customFormat="1" ht="16.5" customHeight="1">
      <c r="A214" s="39"/>
      <c r="B214" s="40"/>
      <c r="C214" s="246" t="s">
        <v>738</v>
      </c>
      <c r="D214" s="246" t="s">
        <v>172</v>
      </c>
      <c r="E214" s="247" t="s">
        <v>2218</v>
      </c>
      <c r="F214" s="248" t="s">
        <v>2219</v>
      </c>
      <c r="G214" s="249" t="s">
        <v>1953</v>
      </c>
      <c r="H214" s="250">
        <v>12</v>
      </c>
      <c r="I214" s="251"/>
      <c r="J214" s="252">
        <f>ROUND(I214*H214,2)</f>
        <v>0</v>
      </c>
      <c r="K214" s="248" t="s">
        <v>1</v>
      </c>
      <c r="L214" s="45"/>
      <c r="M214" s="253" t="s">
        <v>1</v>
      </c>
      <c r="N214" s="254" t="s">
        <v>48</v>
      </c>
      <c r="O214" s="92"/>
      <c r="P214" s="255">
        <f>O214*H214</f>
        <v>0</v>
      </c>
      <c r="Q214" s="255">
        <v>0</v>
      </c>
      <c r="R214" s="255">
        <f>Q214*H214</f>
        <v>0</v>
      </c>
      <c r="S214" s="255">
        <v>0</v>
      </c>
      <c r="T214" s="256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7" t="s">
        <v>177</v>
      </c>
      <c r="AT214" s="257" t="s">
        <v>172</v>
      </c>
      <c r="AU214" s="257" t="s">
        <v>89</v>
      </c>
      <c r="AY214" s="18" t="s">
        <v>169</v>
      </c>
      <c r="BE214" s="258">
        <f>IF(N214="základní",J214,0)</f>
        <v>0</v>
      </c>
      <c r="BF214" s="258">
        <f>IF(N214="snížená",J214,0)</f>
        <v>0</v>
      </c>
      <c r="BG214" s="258">
        <f>IF(N214="zákl. přenesená",J214,0)</f>
        <v>0</v>
      </c>
      <c r="BH214" s="258">
        <f>IF(N214="sníž. přenesená",J214,0)</f>
        <v>0</v>
      </c>
      <c r="BI214" s="258">
        <f>IF(N214="nulová",J214,0)</f>
        <v>0</v>
      </c>
      <c r="BJ214" s="18" t="s">
        <v>95</v>
      </c>
      <c r="BK214" s="258">
        <f>ROUND(I214*H214,2)</f>
        <v>0</v>
      </c>
      <c r="BL214" s="18" t="s">
        <v>177</v>
      </c>
      <c r="BM214" s="257" t="s">
        <v>1123</v>
      </c>
    </row>
    <row r="215" spans="1:65" s="2" customFormat="1" ht="16.5" customHeight="1">
      <c r="A215" s="39"/>
      <c r="B215" s="40"/>
      <c r="C215" s="246" t="s">
        <v>761</v>
      </c>
      <c r="D215" s="246" t="s">
        <v>172</v>
      </c>
      <c r="E215" s="247" t="s">
        <v>2220</v>
      </c>
      <c r="F215" s="248" t="s">
        <v>2221</v>
      </c>
      <c r="G215" s="249" t="s">
        <v>186</v>
      </c>
      <c r="H215" s="250">
        <v>11</v>
      </c>
      <c r="I215" s="251"/>
      <c r="J215" s="252">
        <f>ROUND(I215*H215,2)</f>
        <v>0</v>
      </c>
      <c r="K215" s="248" t="s">
        <v>1</v>
      </c>
      <c r="L215" s="45"/>
      <c r="M215" s="253" t="s">
        <v>1</v>
      </c>
      <c r="N215" s="254" t="s">
        <v>48</v>
      </c>
      <c r="O215" s="92"/>
      <c r="P215" s="255">
        <f>O215*H215</f>
        <v>0</v>
      </c>
      <c r="Q215" s="255">
        <v>0</v>
      </c>
      <c r="R215" s="255">
        <f>Q215*H215</f>
        <v>0</v>
      </c>
      <c r="S215" s="255">
        <v>0</v>
      </c>
      <c r="T215" s="25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7" t="s">
        <v>177</v>
      </c>
      <c r="AT215" s="257" t="s">
        <v>172</v>
      </c>
      <c r="AU215" s="257" t="s">
        <v>89</v>
      </c>
      <c r="AY215" s="18" t="s">
        <v>169</v>
      </c>
      <c r="BE215" s="258">
        <f>IF(N215="základní",J215,0)</f>
        <v>0</v>
      </c>
      <c r="BF215" s="258">
        <f>IF(N215="snížená",J215,0)</f>
        <v>0</v>
      </c>
      <c r="BG215" s="258">
        <f>IF(N215="zákl. přenesená",J215,0)</f>
        <v>0</v>
      </c>
      <c r="BH215" s="258">
        <f>IF(N215="sníž. přenesená",J215,0)</f>
        <v>0</v>
      </c>
      <c r="BI215" s="258">
        <f>IF(N215="nulová",J215,0)</f>
        <v>0</v>
      </c>
      <c r="BJ215" s="18" t="s">
        <v>95</v>
      </c>
      <c r="BK215" s="258">
        <f>ROUND(I215*H215,2)</f>
        <v>0</v>
      </c>
      <c r="BL215" s="18" t="s">
        <v>177</v>
      </c>
      <c r="BM215" s="257" t="s">
        <v>1133</v>
      </c>
    </row>
    <row r="216" spans="1:65" s="2" customFormat="1" ht="16.5" customHeight="1">
      <c r="A216" s="39"/>
      <c r="B216" s="40"/>
      <c r="C216" s="246" t="s">
        <v>767</v>
      </c>
      <c r="D216" s="246" t="s">
        <v>172</v>
      </c>
      <c r="E216" s="247" t="s">
        <v>2222</v>
      </c>
      <c r="F216" s="248" t="s">
        <v>2223</v>
      </c>
      <c r="G216" s="249" t="s">
        <v>186</v>
      </c>
      <c r="H216" s="250">
        <v>11</v>
      </c>
      <c r="I216" s="251"/>
      <c r="J216" s="252">
        <f>ROUND(I216*H216,2)</f>
        <v>0</v>
      </c>
      <c r="K216" s="248" t="s">
        <v>1</v>
      </c>
      <c r="L216" s="45"/>
      <c r="M216" s="253" t="s">
        <v>1</v>
      </c>
      <c r="N216" s="254" t="s">
        <v>48</v>
      </c>
      <c r="O216" s="92"/>
      <c r="P216" s="255">
        <f>O216*H216</f>
        <v>0</v>
      </c>
      <c r="Q216" s="255">
        <v>0</v>
      </c>
      <c r="R216" s="255">
        <f>Q216*H216</f>
        <v>0</v>
      </c>
      <c r="S216" s="255">
        <v>0</v>
      </c>
      <c r="T216" s="25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7" t="s">
        <v>177</v>
      </c>
      <c r="AT216" s="257" t="s">
        <v>172</v>
      </c>
      <c r="AU216" s="257" t="s">
        <v>89</v>
      </c>
      <c r="AY216" s="18" t="s">
        <v>169</v>
      </c>
      <c r="BE216" s="258">
        <f>IF(N216="základní",J216,0)</f>
        <v>0</v>
      </c>
      <c r="BF216" s="258">
        <f>IF(N216="snížená",J216,0)</f>
        <v>0</v>
      </c>
      <c r="BG216" s="258">
        <f>IF(N216="zákl. přenesená",J216,0)</f>
        <v>0</v>
      </c>
      <c r="BH216" s="258">
        <f>IF(N216="sníž. přenesená",J216,0)</f>
        <v>0</v>
      </c>
      <c r="BI216" s="258">
        <f>IF(N216="nulová",J216,0)</f>
        <v>0</v>
      </c>
      <c r="BJ216" s="18" t="s">
        <v>95</v>
      </c>
      <c r="BK216" s="258">
        <f>ROUND(I216*H216,2)</f>
        <v>0</v>
      </c>
      <c r="BL216" s="18" t="s">
        <v>177</v>
      </c>
      <c r="BM216" s="257" t="s">
        <v>1148</v>
      </c>
    </row>
    <row r="217" spans="1:65" s="2" customFormat="1" ht="21.75" customHeight="1">
      <c r="A217" s="39"/>
      <c r="B217" s="40"/>
      <c r="C217" s="246" t="s">
        <v>771</v>
      </c>
      <c r="D217" s="246" t="s">
        <v>172</v>
      </c>
      <c r="E217" s="247" t="s">
        <v>2224</v>
      </c>
      <c r="F217" s="248" t="s">
        <v>2225</v>
      </c>
      <c r="G217" s="249" t="s">
        <v>186</v>
      </c>
      <c r="H217" s="250">
        <v>1</v>
      </c>
      <c r="I217" s="251"/>
      <c r="J217" s="252">
        <f>ROUND(I217*H217,2)</f>
        <v>0</v>
      </c>
      <c r="K217" s="248" t="s">
        <v>1</v>
      </c>
      <c r="L217" s="45"/>
      <c r="M217" s="253" t="s">
        <v>1</v>
      </c>
      <c r="N217" s="254" t="s">
        <v>48</v>
      </c>
      <c r="O217" s="92"/>
      <c r="P217" s="255">
        <f>O217*H217</f>
        <v>0</v>
      </c>
      <c r="Q217" s="255">
        <v>0</v>
      </c>
      <c r="R217" s="255">
        <f>Q217*H217</f>
        <v>0</v>
      </c>
      <c r="S217" s="255">
        <v>0</v>
      </c>
      <c r="T217" s="256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7" t="s">
        <v>177</v>
      </c>
      <c r="AT217" s="257" t="s">
        <v>172</v>
      </c>
      <c r="AU217" s="257" t="s">
        <v>89</v>
      </c>
      <c r="AY217" s="18" t="s">
        <v>169</v>
      </c>
      <c r="BE217" s="258">
        <f>IF(N217="základní",J217,0)</f>
        <v>0</v>
      </c>
      <c r="BF217" s="258">
        <f>IF(N217="snížená",J217,0)</f>
        <v>0</v>
      </c>
      <c r="BG217" s="258">
        <f>IF(N217="zákl. přenesená",J217,0)</f>
        <v>0</v>
      </c>
      <c r="BH217" s="258">
        <f>IF(N217="sníž. přenesená",J217,0)</f>
        <v>0</v>
      </c>
      <c r="BI217" s="258">
        <f>IF(N217="nulová",J217,0)</f>
        <v>0</v>
      </c>
      <c r="BJ217" s="18" t="s">
        <v>95</v>
      </c>
      <c r="BK217" s="258">
        <f>ROUND(I217*H217,2)</f>
        <v>0</v>
      </c>
      <c r="BL217" s="18" t="s">
        <v>177</v>
      </c>
      <c r="BM217" s="257" t="s">
        <v>1156</v>
      </c>
    </row>
    <row r="218" spans="1:65" s="2" customFormat="1" ht="21.75" customHeight="1">
      <c r="A218" s="39"/>
      <c r="B218" s="40"/>
      <c r="C218" s="246" t="s">
        <v>775</v>
      </c>
      <c r="D218" s="246" t="s">
        <v>172</v>
      </c>
      <c r="E218" s="247" t="s">
        <v>2226</v>
      </c>
      <c r="F218" s="248" t="s">
        <v>2227</v>
      </c>
      <c r="G218" s="249" t="s">
        <v>186</v>
      </c>
      <c r="H218" s="250">
        <v>1</v>
      </c>
      <c r="I218" s="251"/>
      <c r="J218" s="252">
        <f>ROUND(I218*H218,2)</f>
        <v>0</v>
      </c>
      <c r="K218" s="248" t="s">
        <v>1</v>
      </c>
      <c r="L218" s="45"/>
      <c r="M218" s="253" t="s">
        <v>1</v>
      </c>
      <c r="N218" s="254" t="s">
        <v>48</v>
      </c>
      <c r="O218" s="92"/>
      <c r="P218" s="255">
        <f>O218*H218</f>
        <v>0</v>
      </c>
      <c r="Q218" s="255">
        <v>0</v>
      </c>
      <c r="R218" s="255">
        <f>Q218*H218</f>
        <v>0</v>
      </c>
      <c r="S218" s="255">
        <v>0</v>
      </c>
      <c r="T218" s="25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7" t="s">
        <v>177</v>
      </c>
      <c r="AT218" s="257" t="s">
        <v>172</v>
      </c>
      <c r="AU218" s="257" t="s">
        <v>89</v>
      </c>
      <c r="AY218" s="18" t="s">
        <v>169</v>
      </c>
      <c r="BE218" s="258">
        <f>IF(N218="základní",J218,0)</f>
        <v>0</v>
      </c>
      <c r="BF218" s="258">
        <f>IF(N218="snížená",J218,0)</f>
        <v>0</v>
      </c>
      <c r="BG218" s="258">
        <f>IF(N218="zákl. přenesená",J218,0)</f>
        <v>0</v>
      </c>
      <c r="BH218" s="258">
        <f>IF(N218="sníž. přenesená",J218,0)</f>
        <v>0</v>
      </c>
      <c r="BI218" s="258">
        <f>IF(N218="nulová",J218,0)</f>
        <v>0</v>
      </c>
      <c r="BJ218" s="18" t="s">
        <v>95</v>
      </c>
      <c r="BK218" s="258">
        <f>ROUND(I218*H218,2)</f>
        <v>0</v>
      </c>
      <c r="BL218" s="18" t="s">
        <v>177</v>
      </c>
      <c r="BM218" s="257" t="s">
        <v>1166</v>
      </c>
    </row>
    <row r="219" spans="1:65" s="2" customFormat="1" ht="16.5" customHeight="1">
      <c r="A219" s="39"/>
      <c r="B219" s="40"/>
      <c r="C219" s="246" t="s">
        <v>779</v>
      </c>
      <c r="D219" s="246" t="s">
        <v>172</v>
      </c>
      <c r="E219" s="247" t="s">
        <v>2228</v>
      </c>
      <c r="F219" s="248" t="s">
        <v>2229</v>
      </c>
      <c r="G219" s="249" t="s">
        <v>1953</v>
      </c>
      <c r="H219" s="250">
        <v>12</v>
      </c>
      <c r="I219" s="251"/>
      <c r="J219" s="252">
        <f>ROUND(I219*H219,2)</f>
        <v>0</v>
      </c>
      <c r="K219" s="248" t="s">
        <v>1</v>
      </c>
      <c r="L219" s="45"/>
      <c r="M219" s="253" t="s">
        <v>1</v>
      </c>
      <c r="N219" s="254" t="s">
        <v>48</v>
      </c>
      <c r="O219" s="92"/>
      <c r="P219" s="255">
        <f>O219*H219</f>
        <v>0</v>
      </c>
      <c r="Q219" s="255">
        <v>0</v>
      </c>
      <c r="R219" s="255">
        <f>Q219*H219</f>
        <v>0</v>
      </c>
      <c r="S219" s="255">
        <v>0</v>
      </c>
      <c r="T219" s="25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7" t="s">
        <v>177</v>
      </c>
      <c r="AT219" s="257" t="s">
        <v>172</v>
      </c>
      <c r="AU219" s="257" t="s">
        <v>89</v>
      </c>
      <c r="AY219" s="18" t="s">
        <v>169</v>
      </c>
      <c r="BE219" s="258">
        <f>IF(N219="základní",J219,0)</f>
        <v>0</v>
      </c>
      <c r="BF219" s="258">
        <f>IF(N219="snížená",J219,0)</f>
        <v>0</v>
      </c>
      <c r="BG219" s="258">
        <f>IF(N219="zákl. přenesená",J219,0)</f>
        <v>0</v>
      </c>
      <c r="BH219" s="258">
        <f>IF(N219="sníž. přenesená",J219,0)</f>
        <v>0</v>
      </c>
      <c r="BI219" s="258">
        <f>IF(N219="nulová",J219,0)</f>
        <v>0</v>
      </c>
      <c r="BJ219" s="18" t="s">
        <v>95</v>
      </c>
      <c r="BK219" s="258">
        <f>ROUND(I219*H219,2)</f>
        <v>0</v>
      </c>
      <c r="BL219" s="18" t="s">
        <v>177</v>
      </c>
      <c r="BM219" s="257" t="s">
        <v>1174</v>
      </c>
    </row>
    <row r="220" spans="1:65" s="2" customFormat="1" ht="21.75" customHeight="1">
      <c r="A220" s="39"/>
      <c r="B220" s="40"/>
      <c r="C220" s="246" t="s">
        <v>785</v>
      </c>
      <c r="D220" s="246" t="s">
        <v>172</v>
      </c>
      <c r="E220" s="247" t="s">
        <v>2230</v>
      </c>
      <c r="F220" s="248" t="s">
        <v>2231</v>
      </c>
      <c r="G220" s="249" t="s">
        <v>186</v>
      </c>
      <c r="H220" s="250">
        <v>5</v>
      </c>
      <c r="I220" s="251"/>
      <c r="J220" s="252">
        <f>ROUND(I220*H220,2)</f>
        <v>0</v>
      </c>
      <c r="K220" s="248" t="s">
        <v>1</v>
      </c>
      <c r="L220" s="45"/>
      <c r="M220" s="253" t="s">
        <v>1</v>
      </c>
      <c r="N220" s="254" t="s">
        <v>48</v>
      </c>
      <c r="O220" s="92"/>
      <c r="P220" s="255">
        <f>O220*H220</f>
        <v>0</v>
      </c>
      <c r="Q220" s="255">
        <v>0</v>
      </c>
      <c r="R220" s="255">
        <f>Q220*H220</f>
        <v>0</v>
      </c>
      <c r="S220" s="255">
        <v>0</v>
      </c>
      <c r="T220" s="256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7" t="s">
        <v>177</v>
      </c>
      <c r="AT220" s="257" t="s">
        <v>172</v>
      </c>
      <c r="AU220" s="257" t="s">
        <v>89</v>
      </c>
      <c r="AY220" s="18" t="s">
        <v>169</v>
      </c>
      <c r="BE220" s="258">
        <f>IF(N220="základní",J220,0)</f>
        <v>0</v>
      </c>
      <c r="BF220" s="258">
        <f>IF(N220="snížená",J220,0)</f>
        <v>0</v>
      </c>
      <c r="BG220" s="258">
        <f>IF(N220="zákl. přenesená",J220,0)</f>
        <v>0</v>
      </c>
      <c r="BH220" s="258">
        <f>IF(N220="sníž. přenesená",J220,0)</f>
        <v>0</v>
      </c>
      <c r="BI220" s="258">
        <f>IF(N220="nulová",J220,0)</f>
        <v>0</v>
      </c>
      <c r="BJ220" s="18" t="s">
        <v>95</v>
      </c>
      <c r="BK220" s="258">
        <f>ROUND(I220*H220,2)</f>
        <v>0</v>
      </c>
      <c r="BL220" s="18" t="s">
        <v>177</v>
      </c>
      <c r="BM220" s="257" t="s">
        <v>1184</v>
      </c>
    </row>
    <row r="221" spans="1:65" s="2" customFormat="1" ht="16.5" customHeight="1">
      <c r="A221" s="39"/>
      <c r="B221" s="40"/>
      <c r="C221" s="246" t="s">
        <v>791</v>
      </c>
      <c r="D221" s="246" t="s">
        <v>172</v>
      </c>
      <c r="E221" s="247" t="s">
        <v>2232</v>
      </c>
      <c r="F221" s="248" t="s">
        <v>2233</v>
      </c>
      <c r="G221" s="249" t="s">
        <v>186</v>
      </c>
      <c r="H221" s="250">
        <v>1</v>
      </c>
      <c r="I221" s="251"/>
      <c r="J221" s="252">
        <f>ROUND(I221*H221,2)</f>
        <v>0</v>
      </c>
      <c r="K221" s="248" t="s">
        <v>1</v>
      </c>
      <c r="L221" s="45"/>
      <c r="M221" s="253" t="s">
        <v>1</v>
      </c>
      <c r="N221" s="254" t="s">
        <v>48</v>
      </c>
      <c r="O221" s="92"/>
      <c r="P221" s="255">
        <f>O221*H221</f>
        <v>0</v>
      </c>
      <c r="Q221" s="255">
        <v>0</v>
      </c>
      <c r="R221" s="255">
        <f>Q221*H221</f>
        <v>0</v>
      </c>
      <c r="S221" s="255">
        <v>0</v>
      </c>
      <c r="T221" s="25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7" t="s">
        <v>177</v>
      </c>
      <c r="AT221" s="257" t="s">
        <v>172</v>
      </c>
      <c r="AU221" s="257" t="s">
        <v>89</v>
      </c>
      <c r="AY221" s="18" t="s">
        <v>169</v>
      </c>
      <c r="BE221" s="258">
        <f>IF(N221="základní",J221,0)</f>
        <v>0</v>
      </c>
      <c r="BF221" s="258">
        <f>IF(N221="snížená",J221,0)</f>
        <v>0</v>
      </c>
      <c r="BG221" s="258">
        <f>IF(N221="zákl. přenesená",J221,0)</f>
        <v>0</v>
      </c>
      <c r="BH221" s="258">
        <f>IF(N221="sníž. přenesená",J221,0)</f>
        <v>0</v>
      </c>
      <c r="BI221" s="258">
        <f>IF(N221="nulová",J221,0)</f>
        <v>0</v>
      </c>
      <c r="BJ221" s="18" t="s">
        <v>95</v>
      </c>
      <c r="BK221" s="258">
        <f>ROUND(I221*H221,2)</f>
        <v>0</v>
      </c>
      <c r="BL221" s="18" t="s">
        <v>177</v>
      </c>
      <c r="BM221" s="257" t="s">
        <v>1192</v>
      </c>
    </row>
    <row r="222" spans="1:65" s="2" customFormat="1" ht="16.5" customHeight="1">
      <c r="A222" s="39"/>
      <c r="B222" s="40"/>
      <c r="C222" s="246" t="s">
        <v>796</v>
      </c>
      <c r="D222" s="246" t="s">
        <v>172</v>
      </c>
      <c r="E222" s="247" t="s">
        <v>2234</v>
      </c>
      <c r="F222" s="248" t="s">
        <v>2235</v>
      </c>
      <c r="G222" s="249" t="s">
        <v>186</v>
      </c>
      <c r="H222" s="250">
        <v>1</v>
      </c>
      <c r="I222" s="251"/>
      <c r="J222" s="252">
        <f>ROUND(I222*H222,2)</f>
        <v>0</v>
      </c>
      <c r="K222" s="248" t="s">
        <v>1</v>
      </c>
      <c r="L222" s="45"/>
      <c r="M222" s="253" t="s">
        <v>1</v>
      </c>
      <c r="N222" s="254" t="s">
        <v>48</v>
      </c>
      <c r="O222" s="92"/>
      <c r="P222" s="255">
        <f>O222*H222</f>
        <v>0</v>
      </c>
      <c r="Q222" s="255">
        <v>0</v>
      </c>
      <c r="R222" s="255">
        <f>Q222*H222</f>
        <v>0</v>
      </c>
      <c r="S222" s="255">
        <v>0</v>
      </c>
      <c r="T222" s="25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7" t="s">
        <v>177</v>
      </c>
      <c r="AT222" s="257" t="s">
        <v>172</v>
      </c>
      <c r="AU222" s="257" t="s">
        <v>89</v>
      </c>
      <c r="AY222" s="18" t="s">
        <v>169</v>
      </c>
      <c r="BE222" s="258">
        <f>IF(N222="základní",J222,0)</f>
        <v>0</v>
      </c>
      <c r="BF222" s="258">
        <f>IF(N222="snížená",J222,0)</f>
        <v>0</v>
      </c>
      <c r="BG222" s="258">
        <f>IF(N222="zákl. přenesená",J222,0)</f>
        <v>0</v>
      </c>
      <c r="BH222" s="258">
        <f>IF(N222="sníž. přenesená",J222,0)</f>
        <v>0</v>
      </c>
      <c r="BI222" s="258">
        <f>IF(N222="nulová",J222,0)</f>
        <v>0</v>
      </c>
      <c r="BJ222" s="18" t="s">
        <v>95</v>
      </c>
      <c r="BK222" s="258">
        <f>ROUND(I222*H222,2)</f>
        <v>0</v>
      </c>
      <c r="BL222" s="18" t="s">
        <v>177</v>
      </c>
      <c r="BM222" s="257" t="s">
        <v>1200</v>
      </c>
    </row>
    <row r="223" spans="1:65" s="2" customFormat="1" ht="16.5" customHeight="1">
      <c r="A223" s="39"/>
      <c r="B223" s="40"/>
      <c r="C223" s="246" t="s">
        <v>800</v>
      </c>
      <c r="D223" s="246" t="s">
        <v>172</v>
      </c>
      <c r="E223" s="247" t="s">
        <v>2236</v>
      </c>
      <c r="F223" s="248" t="s">
        <v>2237</v>
      </c>
      <c r="G223" s="249" t="s">
        <v>186</v>
      </c>
      <c r="H223" s="250">
        <v>6</v>
      </c>
      <c r="I223" s="251"/>
      <c r="J223" s="252">
        <f>ROUND(I223*H223,2)</f>
        <v>0</v>
      </c>
      <c r="K223" s="248" t="s">
        <v>1</v>
      </c>
      <c r="L223" s="45"/>
      <c r="M223" s="253" t="s">
        <v>1</v>
      </c>
      <c r="N223" s="254" t="s">
        <v>48</v>
      </c>
      <c r="O223" s="92"/>
      <c r="P223" s="255">
        <f>O223*H223</f>
        <v>0</v>
      </c>
      <c r="Q223" s="255">
        <v>0</v>
      </c>
      <c r="R223" s="255">
        <f>Q223*H223</f>
        <v>0</v>
      </c>
      <c r="S223" s="255">
        <v>0</v>
      </c>
      <c r="T223" s="25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7" t="s">
        <v>177</v>
      </c>
      <c r="AT223" s="257" t="s">
        <v>172</v>
      </c>
      <c r="AU223" s="257" t="s">
        <v>89</v>
      </c>
      <c r="AY223" s="18" t="s">
        <v>169</v>
      </c>
      <c r="BE223" s="258">
        <f>IF(N223="základní",J223,0)</f>
        <v>0</v>
      </c>
      <c r="BF223" s="258">
        <f>IF(N223="snížená",J223,0)</f>
        <v>0</v>
      </c>
      <c r="BG223" s="258">
        <f>IF(N223="zákl. přenesená",J223,0)</f>
        <v>0</v>
      </c>
      <c r="BH223" s="258">
        <f>IF(N223="sníž. přenesená",J223,0)</f>
        <v>0</v>
      </c>
      <c r="BI223" s="258">
        <f>IF(N223="nulová",J223,0)</f>
        <v>0</v>
      </c>
      <c r="BJ223" s="18" t="s">
        <v>95</v>
      </c>
      <c r="BK223" s="258">
        <f>ROUND(I223*H223,2)</f>
        <v>0</v>
      </c>
      <c r="BL223" s="18" t="s">
        <v>177</v>
      </c>
      <c r="BM223" s="257" t="s">
        <v>1208</v>
      </c>
    </row>
    <row r="224" spans="1:65" s="2" customFormat="1" ht="21.75" customHeight="1">
      <c r="A224" s="39"/>
      <c r="B224" s="40"/>
      <c r="C224" s="246" t="s">
        <v>804</v>
      </c>
      <c r="D224" s="246" t="s">
        <v>172</v>
      </c>
      <c r="E224" s="247" t="s">
        <v>2238</v>
      </c>
      <c r="F224" s="248" t="s">
        <v>2239</v>
      </c>
      <c r="G224" s="249" t="s">
        <v>1953</v>
      </c>
      <c r="H224" s="250">
        <v>2</v>
      </c>
      <c r="I224" s="251"/>
      <c r="J224" s="252">
        <f>ROUND(I224*H224,2)</f>
        <v>0</v>
      </c>
      <c r="K224" s="248" t="s">
        <v>1</v>
      </c>
      <c r="L224" s="45"/>
      <c r="M224" s="253" t="s">
        <v>1</v>
      </c>
      <c r="N224" s="254" t="s">
        <v>48</v>
      </c>
      <c r="O224" s="92"/>
      <c r="P224" s="255">
        <f>O224*H224</f>
        <v>0</v>
      </c>
      <c r="Q224" s="255">
        <v>0</v>
      </c>
      <c r="R224" s="255">
        <f>Q224*H224</f>
        <v>0</v>
      </c>
      <c r="S224" s="255">
        <v>0</v>
      </c>
      <c r="T224" s="25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7" t="s">
        <v>177</v>
      </c>
      <c r="AT224" s="257" t="s">
        <v>172</v>
      </c>
      <c r="AU224" s="257" t="s">
        <v>89</v>
      </c>
      <c r="AY224" s="18" t="s">
        <v>169</v>
      </c>
      <c r="BE224" s="258">
        <f>IF(N224="základní",J224,0)</f>
        <v>0</v>
      </c>
      <c r="BF224" s="258">
        <f>IF(N224="snížená",J224,0)</f>
        <v>0</v>
      </c>
      <c r="BG224" s="258">
        <f>IF(N224="zákl. přenesená",J224,0)</f>
        <v>0</v>
      </c>
      <c r="BH224" s="258">
        <f>IF(N224="sníž. přenesená",J224,0)</f>
        <v>0</v>
      </c>
      <c r="BI224" s="258">
        <f>IF(N224="nulová",J224,0)</f>
        <v>0</v>
      </c>
      <c r="BJ224" s="18" t="s">
        <v>95</v>
      </c>
      <c r="BK224" s="258">
        <f>ROUND(I224*H224,2)</f>
        <v>0</v>
      </c>
      <c r="BL224" s="18" t="s">
        <v>177</v>
      </c>
      <c r="BM224" s="257" t="s">
        <v>1219</v>
      </c>
    </row>
    <row r="225" spans="1:65" s="2" customFormat="1" ht="16.5" customHeight="1">
      <c r="A225" s="39"/>
      <c r="B225" s="40"/>
      <c r="C225" s="246" t="s">
        <v>808</v>
      </c>
      <c r="D225" s="246" t="s">
        <v>172</v>
      </c>
      <c r="E225" s="247" t="s">
        <v>2240</v>
      </c>
      <c r="F225" s="248" t="s">
        <v>2241</v>
      </c>
      <c r="G225" s="249" t="s">
        <v>186</v>
      </c>
      <c r="H225" s="250">
        <v>2</v>
      </c>
      <c r="I225" s="251"/>
      <c r="J225" s="252">
        <f>ROUND(I225*H225,2)</f>
        <v>0</v>
      </c>
      <c r="K225" s="248" t="s">
        <v>1</v>
      </c>
      <c r="L225" s="45"/>
      <c r="M225" s="253" t="s">
        <v>1</v>
      </c>
      <c r="N225" s="254" t="s">
        <v>48</v>
      </c>
      <c r="O225" s="92"/>
      <c r="P225" s="255">
        <f>O225*H225</f>
        <v>0</v>
      </c>
      <c r="Q225" s="255">
        <v>0</v>
      </c>
      <c r="R225" s="255">
        <f>Q225*H225</f>
        <v>0</v>
      </c>
      <c r="S225" s="255">
        <v>0</v>
      </c>
      <c r="T225" s="256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7" t="s">
        <v>177</v>
      </c>
      <c r="AT225" s="257" t="s">
        <v>172</v>
      </c>
      <c r="AU225" s="257" t="s">
        <v>89</v>
      </c>
      <c r="AY225" s="18" t="s">
        <v>169</v>
      </c>
      <c r="BE225" s="258">
        <f>IF(N225="základní",J225,0)</f>
        <v>0</v>
      </c>
      <c r="BF225" s="258">
        <f>IF(N225="snížená",J225,0)</f>
        <v>0</v>
      </c>
      <c r="BG225" s="258">
        <f>IF(N225="zákl. přenesená",J225,0)</f>
        <v>0</v>
      </c>
      <c r="BH225" s="258">
        <f>IF(N225="sníž. přenesená",J225,0)</f>
        <v>0</v>
      </c>
      <c r="BI225" s="258">
        <f>IF(N225="nulová",J225,0)</f>
        <v>0</v>
      </c>
      <c r="BJ225" s="18" t="s">
        <v>95</v>
      </c>
      <c r="BK225" s="258">
        <f>ROUND(I225*H225,2)</f>
        <v>0</v>
      </c>
      <c r="BL225" s="18" t="s">
        <v>177</v>
      </c>
      <c r="BM225" s="257" t="s">
        <v>1228</v>
      </c>
    </row>
    <row r="226" spans="1:65" s="2" customFormat="1" ht="16.5" customHeight="1">
      <c r="A226" s="39"/>
      <c r="B226" s="40"/>
      <c r="C226" s="246" t="s">
        <v>818</v>
      </c>
      <c r="D226" s="246" t="s">
        <v>172</v>
      </c>
      <c r="E226" s="247" t="s">
        <v>2242</v>
      </c>
      <c r="F226" s="248" t="s">
        <v>2243</v>
      </c>
      <c r="G226" s="249" t="s">
        <v>2244</v>
      </c>
      <c r="H226" s="250">
        <v>2</v>
      </c>
      <c r="I226" s="251"/>
      <c r="J226" s="252">
        <f>ROUND(I226*H226,2)</f>
        <v>0</v>
      </c>
      <c r="K226" s="248" t="s">
        <v>1</v>
      </c>
      <c r="L226" s="45"/>
      <c r="M226" s="253" t="s">
        <v>1</v>
      </c>
      <c r="N226" s="254" t="s">
        <v>48</v>
      </c>
      <c r="O226" s="92"/>
      <c r="P226" s="255">
        <f>O226*H226</f>
        <v>0</v>
      </c>
      <c r="Q226" s="255">
        <v>0</v>
      </c>
      <c r="R226" s="255">
        <f>Q226*H226</f>
        <v>0</v>
      </c>
      <c r="S226" s="255">
        <v>0</v>
      </c>
      <c r="T226" s="256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7" t="s">
        <v>177</v>
      </c>
      <c r="AT226" s="257" t="s">
        <v>172</v>
      </c>
      <c r="AU226" s="257" t="s">
        <v>89</v>
      </c>
      <c r="AY226" s="18" t="s">
        <v>169</v>
      </c>
      <c r="BE226" s="258">
        <f>IF(N226="základní",J226,0)</f>
        <v>0</v>
      </c>
      <c r="BF226" s="258">
        <f>IF(N226="snížená",J226,0)</f>
        <v>0</v>
      </c>
      <c r="BG226" s="258">
        <f>IF(N226="zákl. přenesená",J226,0)</f>
        <v>0</v>
      </c>
      <c r="BH226" s="258">
        <f>IF(N226="sníž. přenesená",J226,0)</f>
        <v>0</v>
      </c>
      <c r="BI226" s="258">
        <f>IF(N226="nulová",J226,0)</f>
        <v>0</v>
      </c>
      <c r="BJ226" s="18" t="s">
        <v>95</v>
      </c>
      <c r="BK226" s="258">
        <f>ROUND(I226*H226,2)</f>
        <v>0</v>
      </c>
      <c r="BL226" s="18" t="s">
        <v>177</v>
      </c>
      <c r="BM226" s="257" t="s">
        <v>1238</v>
      </c>
    </row>
    <row r="227" spans="1:65" s="2" customFormat="1" ht="16.5" customHeight="1">
      <c r="A227" s="39"/>
      <c r="B227" s="40"/>
      <c r="C227" s="246" t="s">
        <v>824</v>
      </c>
      <c r="D227" s="246" t="s">
        <v>172</v>
      </c>
      <c r="E227" s="247" t="s">
        <v>2245</v>
      </c>
      <c r="F227" s="248" t="s">
        <v>2246</v>
      </c>
      <c r="G227" s="249" t="s">
        <v>1953</v>
      </c>
      <c r="H227" s="250">
        <v>5</v>
      </c>
      <c r="I227" s="251"/>
      <c r="J227" s="252">
        <f>ROUND(I227*H227,2)</f>
        <v>0</v>
      </c>
      <c r="K227" s="248" t="s">
        <v>1</v>
      </c>
      <c r="L227" s="45"/>
      <c r="M227" s="253" t="s">
        <v>1</v>
      </c>
      <c r="N227" s="254" t="s">
        <v>48</v>
      </c>
      <c r="O227" s="92"/>
      <c r="P227" s="255">
        <f>O227*H227</f>
        <v>0</v>
      </c>
      <c r="Q227" s="255">
        <v>0</v>
      </c>
      <c r="R227" s="255">
        <f>Q227*H227</f>
        <v>0</v>
      </c>
      <c r="S227" s="255">
        <v>0</v>
      </c>
      <c r="T227" s="25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7" t="s">
        <v>177</v>
      </c>
      <c r="AT227" s="257" t="s">
        <v>172</v>
      </c>
      <c r="AU227" s="257" t="s">
        <v>89</v>
      </c>
      <c r="AY227" s="18" t="s">
        <v>169</v>
      </c>
      <c r="BE227" s="258">
        <f>IF(N227="základní",J227,0)</f>
        <v>0</v>
      </c>
      <c r="BF227" s="258">
        <f>IF(N227="snížená",J227,0)</f>
        <v>0</v>
      </c>
      <c r="BG227" s="258">
        <f>IF(N227="zákl. přenesená",J227,0)</f>
        <v>0</v>
      </c>
      <c r="BH227" s="258">
        <f>IF(N227="sníž. přenesená",J227,0)</f>
        <v>0</v>
      </c>
      <c r="BI227" s="258">
        <f>IF(N227="nulová",J227,0)</f>
        <v>0</v>
      </c>
      <c r="BJ227" s="18" t="s">
        <v>95</v>
      </c>
      <c r="BK227" s="258">
        <f>ROUND(I227*H227,2)</f>
        <v>0</v>
      </c>
      <c r="BL227" s="18" t="s">
        <v>177</v>
      </c>
      <c r="BM227" s="257" t="s">
        <v>1250</v>
      </c>
    </row>
    <row r="228" spans="1:65" s="2" customFormat="1" ht="21.75" customHeight="1">
      <c r="A228" s="39"/>
      <c r="B228" s="40"/>
      <c r="C228" s="246" t="s">
        <v>830</v>
      </c>
      <c r="D228" s="246" t="s">
        <v>172</v>
      </c>
      <c r="E228" s="247" t="s">
        <v>2247</v>
      </c>
      <c r="F228" s="248" t="s">
        <v>2248</v>
      </c>
      <c r="G228" s="249" t="s">
        <v>186</v>
      </c>
      <c r="H228" s="250">
        <v>2</v>
      </c>
      <c r="I228" s="251"/>
      <c r="J228" s="252">
        <f>ROUND(I228*H228,2)</f>
        <v>0</v>
      </c>
      <c r="K228" s="248" t="s">
        <v>1</v>
      </c>
      <c r="L228" s="45"/>
      <c r="M228" s="253" t="s">
        <v>1</v>
      </c>
      <c r="N228" s="254" t="s">
        <v>48</v>
      </c>
      <c r="O228" s="92"/>
      <c r="P228" s="255">
        <f>O228*H228</f>
        <v>0</v>
      </c>
      <c r="Q228" s="255">
        <v>0</v>
      </c>
      <c r="R228" s="255">
        <f>Q228*H228</f>
        <v>0</v>
      </c>
      <c r="S228" s="255">
        <v>0</v>
      </c>
      <c r="T228" s="25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7" t="s">
        <v>177</v>
      </c>
      <c r="AT228" s="257" t="s">
        <v>172</v>
      </c>
      <c r="AU228" s="257" t="s">
        <v>89</v>
      </c>
      <c r="AY228" s="18" t="s">
        <v>169</v>
      </c>
      <c r="BE228" s="258">
        <f>IF(N228="základní",J228,0)</f>
        <v>0</v>
      </c>
      <c r="BF228" s="258">
        <f>IF(N228="snížená",J228,0)</f>
        <v>0</v>
      </c>
      <c r="BG228" s="258">
        <f>IF(N228="zákl. přenesená",J228,0)</f>
        <v>0</v>
      </c>
      <c r="BH228" s="258">
        <f>IF(N228="sníž. přenesená",J228,0)</f>
        <v>0</v>
      </c>
      <c r="BI228" s="258">
        <f>IF(N228="nulová",J228,0)</f>
        <v>0</v>
      </c>
      <c r="BJ228" s="18" t="s">
        <v>95</v>
      </c>
      <c r="BK228" s="258">
        <f>ROUND(I228*H228,2)</f>
        <v>0</v>
      </c>
      <c r="BL228" s="18" t="s">
        <v>177</v>
      </c>
      <c r="BM228" s="257" t="s">
        <v>1262</v>
      </c>
    </row>
    <row r="229" spans="1:65" s="2" customFormat="1" ht="16.5" customHeight="1">
      <c r="A229" s="39"/>
      <c r="B229" s="40"/>
      <c r="C229" s="246" t="s">
        <v>835</v>
      </c>
      <c r="D229" s="246" t="s">
        <v>172</v>
      </c>
      <c r="E229" s="247" t="s">
        <v>2249</v>
      </c>
      <c r="F229" s="248" t="s">
        <v>2250</v>
      </c>
      <c r="G229" s="249" t="s">
        <v>186</v>
      </c>
      <c r="H229" s="250">
        <v>3</v>
      </c>
      <c r="I229" s="251"/>
      <c r="J229" s="252">
        <f>ROUND(I229*H229,2)</f>
        <v>0</v>
      </c>
      <c r="K229" s="248" t="s">
        <v>1</v>
      </c>
      <c r="L229" s="45"/>
      <c r="M229" s="253" t="s">
        <v>1</v>
      </c>
      <c r="N229" s="254" t="s">
        <v>48</v>
      </c>
      <c r="O229" s="92"/>
      <c r="P229" s="255">
        <f>O229*H229</f>
        <v>0</v>
      </c>
      <c r="Q229" s="255">
        <v>0</v>
      </c>
      <c r="R229" s="255">
        <f>Q229*H229</f>
        <v>0</v>
      </c>
      <c r="S229" s="255">
        <v>0</v>
      </c>
      <c r="T229" s="256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7" t="s">
        <v>177</v>
      </c>
      <c r="AT229" s="257" t="s">
        <v>172</v>
      </c>
      <c r="AU229" s="257" t="s">
        <v>89</v>
      </c>
      <c r="AY229" s="18" t="s">
        <v>169</v>
      </c>
      <c r="BE229" s="258">
        <f>IF(N229="základní",J229,0)</f>
        <v>0</v>
      </c>
      <c r="BF229" s="258">
        <f>IF(N229="snížená",J229,0)</f>
        <v>0</v>
      </c>
      <c r="BG229" s="258">
        <f>IF(N229="zákl. přenesená",J229,0)</f>
        <v>0</v>
      </c>
      <c r="BH229" s="258">
        <f>IF(N229="sníž. přenesená",J229,0)</f>
        <v>0</v>
      </c>
      <c r="BI229" s="258">
        <f>IF(N229="nulová",J229,0)</f>
        <v>0</v>
      </c>
      <c r="BJ229" s="18" t="s">
        <v>95</v>
      </c>
      <c r="BK229" s="258">
        <f>ROUND(I229*H229,2)</f>
        <v>0</v>
      </c>
      <c r="BL229" s="18" t="s">
        <v>177</v>
      </c>
      <c r="BM229" s="257" t="s">
        <v>1272</v>
      </c>
    </row>
    <row r="230" spans="1:65" s="2" customFormat="1" ht="16.5" customHeight="1">
      <c r="A230" s="39"/>
      <c r="B230" s="40"/>
      <c r="C230" s="246" t="s">
        <v>839</v>
      </c>
      <c r="D230" s="246" t="s">
        <v>172</v>
      </c>
      <c r="E230" s="247" t="s">
        <v>2251</v>
      </c>
      <c r="F230" s="248" t="s">
        <v>2252</v>
      </c>
      <c r="G230" s="249" t="s">
        <v>1953</v>
      </c>
      <c r="H230" s="250">
        <v>1</v>
      </c>
      <c r="I230" s="251"/>
      <c r="J230" s="252">
        <f>ROUND(I230*H230,2)</f>
        <v>0</v>
      </c>
      <c r="K230" s="248" t="s">
        <v>1</v>
      </c>
      <c r="L230" s="45"/>
      <c r="M230" s="253" t="s">
        <v>1</v>
      </c>
      <c r="N230" s="254" t="s">
        <v>48</v>
      </c>
      <c r="O230" s="92"/>
      <c r="P230" s="255">
        <f>O230*H230</f>
        <v>0</v>
      </c>
      <c r="Q230" s="255">
        <v>0</v>
      </c>
      <c r="R230" s="255">
        <f>Q230*H230</f>
        <v>0</v>
      </c>
      <c r="S230" s="255">
        <v>0</v>
      </c>
      <c r="T230" s="25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7" t="s">
        <v>177</v>
      </c>
      <c r="AT230" s="257" t="s">
        <v>172</v>
      </c>
      <c r="AU230" s="257" t="s">
        <v>89</v>
      </c>
      <c r="AY230" s="18" t="s">
        <v>169</v>
      </c>
      <c r="BE230" s="258">
        <f>IF(N230="základní",J230,0)</f>
        <v>0</v>
      </c>
      <c r="BF230" s="258">
        <f>IF(N230="snížená",J230,0)</f>
        <v>0</v>
      </c>
      <c r="BG230" s="258">
        <f>IF(N230="zákl. přenesená",J230,0)</f>
        <v>0</v>
      </c>
      <c r="BH230" s="258">
        <f>IF(N230="sníž. přenesená",J230,0)</f>
        <v>0</v>
      </c>
      <c r="BI230" s="258">
        <f>IF(N230="nulová",J230,0)</f>
        <v>0</v>
      </c>
      <c r="BJ230" s="18" t="s">
        <v>95</v>
      </c>
      <c r="BK230" s="258">
        <f>ROUND(I230*H230,2)</f>
        <v>0</v>
      </c>
      <c r="BL230" s="18" t="s">
        <v>177</v>
      </c>
      <c r="BM230" s="257" t="s">
        <v>1280</v>
      </c>
    </row>
    <row r="231" spans="1:65" s="2" customFormat="1" ht="16.5" customHeight="1">
      <c r="A231" s="39"/>
      <c r="B231" s="40"/>
      <c r="C231" s="246" t="s">
        <v>844</v>
      </c>
      <c r="D231" s="246" t="s">
        <v>172</v>
      </c>
      <c r="E231" s="247" t="s">
        <v>2253</v>
      </c>
      <c r="F231" s="248" t="s">
        <v>2254</v>
      </c>
      <c r="G231" s="249" t="s">
        <v>1953</v>
      </c>
      <c r="H231" s="250">
        <v>1</v>
      </c>
      <c r="I231" s="251"/>
      <c r="J231" s="252">
        <f>ROUND(I231*H231,2)</f>
        <v>0</v>
      </c>
      <c r="K231" s="248" t="s">
        <v>1</v>
      </c>
      <c r="L231" s="45"/>
      <c r="M231" s="253" t="s">
        <v>1</v>
      </c>
      <c r="N231" s="254" t="s">
        <v>48</v>
      </c>
      <c r="O231" s="92"/>
      <c r="P231" s="255">
        <f>O231*H231</f>
        <v>0</v>
      </c>
      <c r="Q231" s="255">
        <v>0</v>
      </c>
      <c r="R231" s="255">
        <f>Q231*H231</f>
        <v>0</v>
      </c>
      <c r="S231" s="255">
        <v>0</v>
      </c>
      <c r="T231" s="25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7" t="s">
        <v>177</v>
      </c>
      <c r="AT231" s="257" t="s">
        <v>172</v>
      </c>
      <c r="AU231" s="257" t="s">
        <v>89</v>
      </c>
      <c r="AY231" s="18" t="s">
        <v>169</v>
      </c>
      <c r="BE231" s="258">
        <f>IF(N231="základní",J231,0)</f>
        <v>0</v>
      </c>
      <c r="BF231" s="258">
        <f>IF(N231="snížená",J231,0)</f>
        <v>0</v>
      </c>
      <c r="BG231" s="258">
        <f>IF(N231="zákl. přenesená",J231,0)</f>
        <v>0</v>
      </c>
      <c r="BH231" s="258">
        <f>IF(N231="sníž. přenesená",J231,0)</f>
        <v>0</v>
      </c>
      <c r="BI231" s="258">
        <f>IF(N231="nulová",J231,0)</f>
        <v>0</v>
      </c>
      <c r="BJ231" s="18" t="s">
        <v>95</v>
      </c>
      <c r="BK231" s="258">
        <f>ROUND(I231*H231,2)</f>
        <v>0</v>
      </c>
      <c r="BL231" s="18" t="s">
        <v>177</v>
      </c>
      <c r="BM231" s="257" t="s">
        <v>1288</v>
      </c>
    </row>
    <row r="232" spans="1:65" s="2" customFormat="1" ht="16.5" customHeight="1">
      <c r="A232" s="39"/>
      <c r="B232" s="40"/>
      <c r="C232" s="246" t="s">
        <v>848</v>
      </c>
      <c r="D232" s="246" t="s">
        <v>172</v>
      </c>
      <c r="E232" s="247" t="s">
        <v>2255</v>
      </c>
      <c r="F232" s="248" t="s">
        <v>2256</v>
      </c>
      <c r="G232" s="249" t="s">
        <v>1953</v>
      </c>
      <c r="H232" s="250">
        <v>1</v>
      </c>
      <c r="I232" s="251"/>
      <c r="J232" s="252">
        <f>ROUND(I232*H232,2)</f>
        <v>0</v>
      </c>
      <c r="K232" s="248" t="s">
        <v>1</v>
      </c>
      <c r="L232" s="45"/>
      <c r="M232" s="253" t="s">
        <v>1</v>
      </c>
      <c r="N232" s="254" t="s">
        <v>48</v>
      </c>
      <c r="O232" s="92"/>
      <c r="P232" s="255">
        <f>O232*H232</f>
        <v>0</v>
      </c>
      <c r="Q232" s="255">
        <v>0</v>
      </c>
      <c r="R232" s="255">
        <f>Q232*H232</f>
        <v>0</v>
      </c>
      <c r="S232" s="255">
        <v>0</v>
      </c>
      <c r="T232" s="25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7" t="s">
        <v>177</v>
      </c>
      <c r="AT232" s="257" t="s">
        <v>172</v>
      </c>
      <c r="AU232" s="257" t="s">
        <v>89</v>
      </c>
      <c r="AY232" s="18" t="s">
        <v>169</v>
      </c>
      <c r="BE232" s="258">
        <f>IF(N232="základní",J232,0)</f>
        <v>0</v>
      </c>
      <c r="BF232" s="258">
        <f>IF(N232="snížená",J232,0)</f>
        <v>0</v>
      </c>
      <c r="BG232" s="258">
        <f>IF(N232="zákl. přenesená",J232,0)</f>
        <v>0</v>
      </c>
      <c r="BH232" s="258">
        <f>IF(N232="sníž. přenesená",J232,0)</f>
        <v>0</v>
      </c>
      <c r="BI232" s="258">
        <f>IF(N232="nulová",J232,0)</f>
        <v>0</v>
      </c>
      <c r="BJ232" s="18" t="s">
        <v>95</v>
      </c>
      <c r="BK232" s="258">
        <f>ROUND(I232*H232,2)</f>
        <v>0</v>
      </c>
      <c r="BL232" s="18" t="s">
        <v>177</v>
      </c>
      <c r="BM232" s="257" t="s">
        <v>1296</v>
      </c>
    </row>
    <row r="233" spans="1:65" s="2" customFormat="1" ht="16.5" customHeight="1">
      <c r="A233" s="39"/>
      <c r="B233" s="40"/>
      <c r="C233" s="246" t="s">
        <v>852</v>
      </c>
      <c r="D233" s="246" t="s">
        <v>172</v>
      </c>
      <c r="E233" s="247" t="s">
        <v>2257</v>
      </c>
      <c r="F233" s="248" t="s">
        <v>2258</v>
      </c>
      <c r="G233" s="249" t="s">
        <v>1953</v>
      </c>
      <c r="H233" s="250">
        <v>1</v>
      </c>
      <c r="I233" s="251"/>
      <c r="J233" s="252">
        <f>ROUND(I233*H233,2)</f>
        <v>0</v>
      </c>
      <c r="K233" s="248" t="s">
        <v>1</v>
      </c>
      <c r="L233" s="45"/>
      <c r="M233" s="253" t="s">
        <v>1</v>
      </c>
      <c r="N233" s="254" t="s">
        <v>48</v>
      </c>
      <c r="O233" s="92"/>
      <c r="P233" s="255">
        <f>O233*H233</f>
        <v>0</v>
      </c>
      <c r="Q233" s="255">
        <v>0</v>
      </c>
      <c r="R233" s="255">
        <f>Q233*H233</f>
        <v>0</v>
      </c>
      <c r="S233" s="255">
        <v>0</v>
      </c>
      <c r="T233" s="256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7" t="s">
        <v>177</v>
      </c>
      <c r="AT233" s="257" t="s">
        <v>172</v>
      </c>
      <c r="AU233" s="257" t="s">
        <v>89</v>
      </c>
      <c r="AY233" s="18" t="s">
        <v>169</v>
      </c>
      <c r="BE233" s="258">
        <f>IF(N233="základní",J233,0)</f>
        <v>0</v>
      </c>
      <c r="BF233" s="258">
        <f>IF(N233="snížená",J233,0)</f>
        <v>0</v>
      </c>
      <c r="BG233" s="258">
        <f>IF(N233="zákl. přenesená",J233,0)</f>
        <v>0</v>
      </c>
      <c r="BH233" s="258">
        <f>IF(N233="sníž. přenesená",J233,0)</f>
        <v>0</v>
      </c>
      <c r="BI233" s="258">
        <f>IF(N233="nulová",J233,0)</f>
        <v>0</v>
      </c>
      <c r="BJ233" s="18" t="s">
        <v>95</v>
      </c>
      <c r="BK233" s="258">
        <f>ROUND(I233*H233,2)</f>
        <v>0</v>
      </c>
      <c r="BL233" s="18" t="s">
        <v>177</v>
      </c>
      <c r="BM233" s="257" t="s">
        <v>1304</v>
      </c>
    </row>
    <row r="234" spans="1:65" s="2" customFormat="1" ht="16.5" customHeight="1">
      <c r="A234" s="39"/>
      <c r="B234" s="40"/>
      <c r="C234" s="246" t="s">
        <v>858</v>
      </c>
      <c r="D234" s="246" t="s">
        <v>172</v>
      </c>
      <c r="E234" s="247" t="s">
        <v>2259</v>
      </c>
      <c r="F234" s="248" t="s">
        <v>2260</v>
      </c>
      <c r="G234" s="249" t="s">
        <v>1953</v>
      </c>
      <c r="H234" s="250">
        <v>1</v>
      </c>
      <c r="I234" s="251"/>
      <c r="J234" s="252">
        <f>ROUND(I234*H234,2)</f>
        <v>0</v>
      </c>
      <c r="K234" s="248" t="s">
        <v>1</v>
      </c>
      <c r="L234" s="45"/>
      <c r="M234" s="253" t="s">
        <v>1</v>
      </c>
      <c r="N234" s="254" t="s">
        <v>48</v>
      </c>
      <c r="O234" s="92"/>
      <c r="P234" s="255">
        <f>O234*H234</f>
        <v>0</v>
      </c>
      <c r="Q234" s="255">
        <v>0</v>
      </c>
      <c r="R234" s="255">
        <f>Q234*H234</f>
        <v>0</v>
      </c>
      <c r="S234" s="255">
        <v>0</v>
      </c>
      <c r="T234" s="25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7" t="s">
        <v>177</v>
      </c>
      <c r="AT234" s="257" t="s">
        <v>172</v>
      </c>
      <c r="AU234" s="257" t="s">
        <v>89</v>
      </c>
      <c r="AY234" s="18" t="s">
        <v>169</v>
      </c>
      <c r="BE234" s="258">
        <f>IF(N234="základní",J234,0)</f>
        <v>0</v>
      </c>
      <c r="BF234" s="258">
        <f>IF(N234="snížená",J234,0)</f>
        <v>0</v>
      </c>
      <c r="BG234" s="258">
        <f>IF(N234="zákl. přenesená",J234,0)</f>
        <v>0</v>
      </c>
      <c r="BH234" s="258">
        <f>IF(N234="sníž. přenesená",J234,0)</f>
        <v>0</v>
      </c>
      <c r="BI234" s="258">
        <f>IF(N234="nulová",J234,0)</f>
        <v>0</v>
      </c>
      <c r="BJ234" s="18" t="s">
        <v>95</v>
      </c>
      <c r="BK234" s="258">
        <f>ROUND(I234*H234,2)</f>
        <v>0</v>
      </c>
      <c r="BL234" s="18" t="s">
        <v>177</v>
      </c>
      <c r="BM234" s="257" t="s">
        <v>1312</v>
      </c>
    </row>
    <row r="235" spans="1:65" s="2" customFormat="1" ht="16.5" customHeight="1">
      <c r="A235" s="39"/>
      <c r="B235" s="40"/>
      <c r="C235" s="246" t="s">
        <v>866</v>
      </c>
      <c r="D235" s="246" t="s">
        <v>172</v>
      </c>
      <c r="E235" s="247" t="s">
        <v>2261</v>
      </c>
      <c r="F235" s="248" t="s">
        <v>2262</v>
      </c>
      <c r="G235" s="249" t="s">
        <v>1953</v>
      </c>
      <c r="H235" s="250">
        <v>7</v>
      </c>
      <c r="I235" s="251"/>
      <c r="J235" s="252">
        <f>ROUND(I235*H235,2)</f>
        <v>0</v>
      </c>
      <c r="K235" s="248" t="s">
        <v>1</v>
      </c>
      <c r="L235" s="45"/>
      <c r="M235" s="253" t="s">
        <v>1</v>
      </c>
      <c r="N235" s="254" t="s">
        <v>48</v>
      </c>
      <c r="O235" s="92"/>
      <c r="P235" s="255">
        <f>O235*H235</f>
        <v>0</v>
      </c>
      <c r="Q235" s="255">
        <v>0</v>
      </c>
      <c r="R235" s="255">
        <f>Q235*H235</f>
        <v>0</v>
      </c>
      <c r="S235" s="255">
        <v>0</v>
      </c>
      <c r="T235" s="25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7" t="s">
        <v>177</v>
      </c>
      <c r="AT235" s="257" t="s">
        <v>172</v>
      </c>
      <c r="AU235" s="257" t="s">
        <v>89</v>
      </c>
      <c r="AY235" s="18" t="s">
        <v>169</v>
      </c>
      <c r="BE235" s="258">
        <f>IF(N235="základní",J235,0)</f>
        <v>0</v>
      </c>
      <c r="BF235" s="258">
        <f>IF(N235="snížená",J235,0)</f>
        <v>0</v>
      </c>
      <c r="BG235" s="258">
        <f>IF(N235="zákl. přenesená",J235,0)</f>
        <v>0</v>
      </c>
      <c r="BH235" s="258">
        <f>IF(N235="sníž. přenesená",J235,0)</f>
        <v>0</v>
      </c>
      <c r="BI235" s="258">
        <f>IF(N235="nulová",J235,0)</f>
        <v>0</v>
      </c>
      <c r="BJ235" s="18" t="s">
        <v>95</v>
      </c>
      <c r="BK235" s="258">
        <f>ROUND(I235*H235,2)</f>
        <v>0</v>
      </c>
      <c r="BL235" s="18" t="s">
        <v>177</v>
      </c>
      <c r="BM235" s="257" t="s">
        <v>1320</v>
      </c>
    </row>
    <row r="236" spans="1:65" s="2" customFormat="1" ht="16.5" customHeight="1">
      <c r="A236" s="39"/>
      <c r="B236" s="40"/>
      <c r="C236" s="246" t="s">
        <v>872</v>
      </c>
      <c r="D236" s="246" t="s">
        <v>172</v>
      </c>
      <c r="E236" s="247" t="s">
        <v>2263</v>
      </c>
      <c r="F236" s="248" t="s">
        <v>2264</v>
      </c>
      <c r="G236" s="249" t="s">
        <v>1953</v>
      </c>
      <c r="H236" s="250">
        <v>38</v>
      </c>
      <c r="I236" s="251"/>
      <c r="J236" s="252">
        <f>ROUND(I236*H236,2)</f>
        <v>0</v>
      </c>
      <c r="K236" s="248" t="s">
        <v>1</v>
      </c>
      <c r="L236" s="45"/>
      <c r="M236" s="253" t="s">
        <v>1</v>
      </c>
      <c r="N236" s="254" t="s">
        <v>48</v>
      </c>
      <c r="O236" s="92"/>
      <c r="P236" s="255">
        <f>O236*H236</f>
        <v>0</v>
      </c>
      <c r="Q236" s="255">
        <v>0</v>
      </c>
      <c r="R236" s="255">
        <f>Q236*H236</f>
        <v>0</v>
      </c>
      <c r="S236" s="255">
        <v>0</v>
      </c>
      <c r="T236" s="25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7" t="s">
        <v>177</v>
      </c>
      <c r="AT236" s="257" t="s">
        <v>172</v>
      </c>
      <c r="AU236" s="257" t="s">
        <v>89</v>
      </c>
      <c r="AY236" s="18" t="s">
        <v>169</v>
      </c>
      <c r="BE236" s="258">
        <f>IF(N236="základní",J236,0)</f>
        <v>0</v>
      </c>
      <c r="BF236" s="258">
        <f>IF(N236="snížená",J236,0)</f>
        <v>0</v>
      </c>
      <c r="BG236" s="258">
        <f>IF(N236="zákl. přenesená",J236,0)</f>
        <v>0</v>
      </c>
      <c r="BH236" s="258">
        <f>IF(N236="sníž. přenesená",J236,0)</f>
        <v>0</v>
      </c>
      <c r="BI236" s="258">
        <f>IF(N236="nulová",J236,0)</f>
        <v>0</v>
      </c>
      <c r="BJ236" s="18" t="s">
        <v>95</v>
      </c>
      <c r="BK236" s="258">
        <f>ROUND(I236*H236,2)</f>
        <v>0</v>
      </c>
      <c r="BL236" s="18" t="s">
        <v>177</v>
      </c>
      <c r="BM236" s="257" t="s">
        <v>1328</v>
      </c>
    </row>
    <row r="237" spans="1:65" s="2" customFormat="1" ht="16.5" customHeight="1">
      <c r="A237" s="39"/>
      <c r="B237" s="40"/>
      <c r="C237" s="246" t="s">
        <v>878</v>
      </c>
      <c r="D237" s="246" t="s">
        <v>172</v>
      </c>
      <c r="E237" s="247" t="s">
        <v>2265</v>
      </c>
      <c r="F237" s="248" t="s">
        <v>2266</v>
      </c>
      <c r="G237" s="249" t="s">
        <v>1953</v>
      </c>
      <c r="H237" s="250">
        <v>14</v>
      </c>
      <c r="I237" s="251"/>
      <c r="J237" s="252">
        <f>ROUND(I237*H237,2)</f>
        <v>0</v>
      </c>
      <c r="K237" s="248" t="s">
        <v>1</v>
      </c>
      <c r="L237" s="45"/>
      <c r="M237" s="253" t="s">
        <v>1</v>
      </c>
      <c r="N237" s="254" t="s">
        <v>48</v>
      </c>
      <c r="O237" s="92"/>
      <c r="P237" s="255">
        <f>O237*H237</f>
        <v>0</v>
      </c>
      <c r="Q237" s="255">
        <v>0</v>
      </c>
      <c r="R237" s="255">
        <f>Q237*H237</f>
        <v>0</v>
      </c>
      <c r="S237" s="255">
        <v>0</v>
      </c>
      <c r="T237" s="25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7" t="s">
        <v>177</v>
      </c>
      <c r="AT237" s="257" t="s">
        <v>172</v>
      </c>
      <c r="AU237" s="257" t="s">
        <v>89</v>
      </c>
      <c r="AY237" s="18" t="s">
        <v>169</v>
      </c>
      <c r="BE237" s="258">
        <f>IF(N237="základní",J237,0)</f>
        <v>0</v>
      </c>
      <c r="BF237" s="258">
        <f>IF(N237="snížená",J237,0)</f>
        <v>0</v>
      </c>
      <c r="BG237" s="258">
        <f>IF(N237="zákl. přenesená",J237,0)</f>
        <v>0</v>
      </c>
      <c r="BH237" s="258">
        <f>IF(N237="sníž. přenesená",J237,0)</f>
        <v>0</v>
      </c>
      <c r="BI237" s="258">
        <f>IF(N237="nulová",J237,0)</f>
        <v>0</v>
      </c>
      <c r="BJ237" s="18" t="s">
        <v>95</v>
      </c>
      <c r="BK237" s="258">
        <f>ROUND(I237*H237,2)</f>
        <v>0</v>
      </c>
      <c r="BL237" s="18" t="s">
        <v>177</v>
      </c>
      <c r="BM237" s="257" t="s">
        <v>1338</v>
      </c>
    </row>
    <row r="238" spans="1:65" s="2" customFormat="1" ht="16.5" customHeight="1">
      <c r="A238" s="39"/>
      <c r="B238" s="40"/>
      <c r="C238" s="246" t="s">
        <v>883</v>
      </c>
      <c r="D238" s="246" t="s">
        <v>172</v>
      </c>
      <c r="E238" s="247" t="s">
        <v>2267</v>
      </c>
      <c r="F238" s="248" t="s">
        <v>2268</v>
      </c>
      <c r="G238" s="249" t="s">
        <v>186</v>
      </c>
      <c r="H238" s="250">
        <v>12</v>
      </c>
      <c r="I238" s="251"/>
      <c r="J238" s="252">
        <f>ROUND(I238*H238,2)</f>
        <v>0</v>
      </c>
      <c r="K238" s="248" t="s">
        <v>1</v>
      </c>
      <c r="L238" s="45"/>
      <c r="M238" s="253" t="s">
        <v>1</v>
      </c>
      <c r="N238" s="254" t="s">
        <v>48</v>
      </c>
      <c r="O238" s="92"/>
      <c r="P238" s="255">
        <f>O238*H238</f>
        <v>0</v>
      </c>
      <c r="Q238" s="255">
        <v>0</v>
      </c>
      <c r="R238" s="255">
        <f>Q238*H238</f>
        <v>0</v>
      </c>
      <c r="S238" s="255">
        <v>0</v>
      </c>
      <c r="T238" s="256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7" t="s">
        <v>177</v>
      </c>
      <c r="AT238" s="257" t="s">
        <v>172</v>
      </c>
      <c r="AU238" s="257" t="s">
        <v>89</v>
      </c>
      <c r="AY238" s="18" t="s">
        <v>169</v>
      </c>
      <c r="BE238" s="258">
        <f>IF(N238="základní",J238,0)</f>
        <v>0</v>
      </c>
      <c r="BF238" s="258">
        <f>IF(N238="snížená",J238,0)</f>
        <v>0</v>
      </c>
      <c r="BG238" s="258">
        <f>IF(N238="zákl. přenesená",J238,0)</f>
        <v>0</v>
      </c>
      <c r="BH238" s="258">
        <f>IF(N238="sníž. přenesená",J238,0)</f>
        <v>0</v>
      </c>
      <c r="BI238" s="258">
        <f>IF(N238="nulová",J238,0)</f>
        <v>0</v>
      </c>
      <c r="BJ238" s="18" t="s">
        <v>95</v>
      </c>
      <c r="BK238" s="258">
        <f>ROUND(I238*H238,2)</f>
        <v>0</v>
      </c>
      <c r="BL238" s="18" t="s">
        <v>177</v>
      </c>
      <c r="BM238" s="257" t="s">
        <v>1346</v>
      </c>
    </row>
    <row r="239" spans="1:65" s="2" customFormat="1" ht="21.75" customHeight="1">
      <c r="A239" s="39"/>
      <c r="B239" s="40"/>
      <c r="C239" s="246" t="s">
        <v>889</v>
      </c>
      <c r="D239" s="246" t="s">
        <v>172</v>
      </c>
      <c r="E239" s="247" t="s">
        <v>2269</v>
      </c>
      <c r="F239" s="248" t="s">
        <v>2270</v>
      </c>
      <c r="G239" s="249" t="s">
        <v>186</v>
      </c>
      <c r="H239" s="250">
        <v>12</v>
      </c>
      <c r="I239" s="251"/>
      <c r="J239" s="252">
        <f>ROUND(I239*H239,2)</f>
        <v>0</v>
      </c>
      <c r="K239" s="248" t="s">
        <v>1</v>
      </c>
      <c r="L239" s="45"/>
      <c r="M239" s="253" t="s">
        <v>1</v>
      </c>
      <c r="N239" s="254" t="s">
        <v>48</v>
      </c>
      <c r="O239" s="92"/>
      <c r="P239" s="255">
        <f>O239*H239</f>
        <v>0</v>
      </c>
      <c r="Q239" s="255">
        <v>0</v>
      </c>
      <c r="R239" s="255">
        <f>Q239*H239</f>
        <v>0</v>
      </c>
      <c r="S239" s="255">
        <v>0</v>
      </c>
      <c r="T239" s="256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7" t="s">
        <v>177</v>
      </c>
      <c r="AT239" s="257" t="s">
        <v>172</v>
      </c>
      <c r="AU239" s="257" t="s">
        <v>89</v>
      </c>
      <c r="AY239" s="18" t="s">
        <v>169</v>
      </c>
      <c r="BE239" s="258">
        <f>IF(N239="základní",J239,0)</f>
        <v>0</v>
      </c>
      <c r="BF239" s="258">
        <f>IF(N239="snížená",J239,0)</f>
        <v>0</v>
      </c>
      <c r="BG239" s="258">
        <f>IF(N239="zákl. přenesená",J239,0)</f>
        <v>0</v>
      </c>
      <c r="BH239" s="258">
        <f>IF(N239="sníž. přenesená",J239,0)</f>
        <v>0</v>
      </c>
      <c r="BI239" s="258">
        <f>IF(N239="nulová",J239,0)</f>
        <v>0</v>
      </c>
      <c r="BJ239" s="18" t="s">
        <v>95</v>
      </c>
      <c r="BK239" s="258">
        <f>ROUND(I239*H239,2)</f>
        <v>0</v>
      </c>
      <c r="BL239" s="18" t="s">
        <v>177</v>
      </c>
      <c r="BM239" s="257" t="s">
        <v>1354</v>
      </c>
    </row>
    <row r="240" spans="1:65" s="2" customFormat="1" ht="16.5" customHeight="1">
      <c r="A240" s="39"/>
      <c r="B240" s="40"/>
      <c r="C240" s="246" t="s">
        <v>895</v>
      </c>
      <c r="D240" s="246" t="s">
        <v>172</v>
      </c>
      <c r="E240" s="247" t="s">
        <v>2271</v>
      </c>
      <c r="F240" s="248" t="s">
        <v>2272</v>
      </c>
      <c r="G240" s="249" t="s">
        <v>2273</v>
      </c>
      <c r="H240" s="250">
        <v>1</v>
      </c>
      <c r="I240" s="251"/>
      <c r="J240" s="252">
        <f>ROUND(I240*H240,2)</f>
        <v>0</v>
      </c>
      <c r="K240" s="248" t="s">
        <v>1</v>
      </c>
      <c r="L240" s="45"/>
      <c r="M240" s="253" t="s">
        <v>1</v>
      </c>
      <c r="N240" s="254" t="s">
        <v>48</v>
      </c>
      <c r="O240" s="92"/>
      <c r="P240" s="255">
        <f>O240*H240</f>
        <v>0</v>
      </c>
      <c r="Q240" s="255">
        <v>0</v>
      </c>
      <c r="R240" s="255">
        <f>Q240*H240</f>
        <v>0</v>
      </c>
      <c r="S240" s="255">
        <v>0</v>
      </c>
      <c r="T240" s="25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7" t="s">
        <v>177</v>
      </c>
      <c r="AT240" s="257" t="s">
        <v>172</v>
      </c>
      <c r="AU240" s="257" t="s">
        <v>89</v>
      </c>
      <c r="AY240" s="18" t="s">
        <v>169</v>
      </c>
      <c r="BE240" s="258">
        <f>IF(N240="základní",J240,0)</f>
        <v>0</v>
      </c>
      <c r="BF240" s="258">
        <f>IF(N240="snížená",J240,0)</f>
        <v>0</v>
      </c>
      <c r="BG240" s="258">
        <f>IF(N240="zákl. přenesená",J240,0)</f>
        <v>0</v>
      </c>
      <c r="BH240" s="258">
        <f>IF(N240="sníž. přenesená",J240,0)</f>
        <v>0</v>
      </c>
      <c r="BI240" s="258">
        <f>IF(N240="nulová",J240,0)</f>
        <v>0</v>
      </c>
      <c r="BJ240" s="18" t="s">
        <v>95</v>
      </c>
      <c r="BK240" s="258">
        <f>ROUND(I240*H240,2)</f>
        <v>0</v>
      </c>
      <c r="BL240" s="18" t="s">
        <v>177</v>
      </c>
      <c r="BM240" s="257" t="s">
        <v>1362</v>
      </c>
    </row>
    <row r="241" spans="1:65" s="2" customFormat="1" ht="16.5" customHeight="1">
      <c r="A241" s="39"/>
      <c r="B241" s="40"/>
      <c r="C241" s="246" t="s">
        <v>900</v>
      </c>
      <c r="D241" s="246" t="s">
        <v>172</v>
      </c>
      <c r="E241" s="247" t="s">
        <v>2274</v>
      </c>
      <c r="F241" s="248" t="s">
        <v>2275</v>
      </c>
      <c r="G241" s="249" t="s">
        <v>1953</v>
      </c>
      <c r="H241" s="250">
        <v>2</v>
      </c>
      <c r="I241" s="251"/>
      <c r="J241" s="252">
        <f>ROUND(I241*H241,2)</f>
        <v>0</v>
      </c>
      <c r="K241" s="248" t="s">
        <v>1</v>
      </c>
      <c r="L241" s="45"/>
      <c r="M241" s="253" t="s">
        <v>1</v>
      </c>
      <c r="N241" s="254" t="s">
        <v>48</v>
      </c>
      <c r="O241" s="92"/>
      <c r="P241" s="255">
        <f>O241*H241</f>
        <v>0</v>
      </c>
      <c r="Q241" s="255">
        <v>0</v>
      </c>
      <c r="R241" s="255">
        <f>Q241*H241</f>
        <v>0</v>
      </c>
      <c r="S241" s="255">
        <v>0</v>
      </c>
      <c r="T241" s="256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7" t="s">
        <v>177</v>
      </c>
      <c r="AT241" s="257" t="s">
        <v>172</v>
      </c>
      <c r="AU241" s="257" t="s">
        <v>89</v>
      </c>
      <c r="AY241" s="18" t="s">
        <v>169</v>
      </c>
      <c r="BE241" s="258">
        <f>IF(N241="základní",J241,0)</f>
        <v>0</v>
      </c>
      <c r="BF241" s="258">
        <f>IF(N241="snížená",J241,0)</f>
        <v>0</v>
      </c>
      <c r="BG241" s="258">
        <f>IF(N241="zákl. přenesená",J241,0)</f>
        <v>0</v>
      </c>
      <c r="BH241" s="258">
        <f>IF(N241="sníž. přenesená",J241,0)</f>
        <v>0</v>
      </c>
      <c r="BI241" s="258">
        <f>IF(N241="nulová",J241,0)</f>
        <v>0</v>
      </c>
      <c r="BJ241" s="18" t="s">
        <v>95</v>
      </c>
      <c r="BK241" s="258">
        <f>ROUND(I241*H241,2)</f>
        <v>0</v>
      </c>
      <c r="BL241" s="18" t="s">
        <v>177</v>
      </c>
      <c r="BM241" s="257" t="s">
        <v>1370</v>
      </c>
    </row>
    <row r="242" spans="1:65" s="2" customFormat="1" ht="16.5" customHeight="1">
      <c r="A242" s="39"/>
      <c r="B242" s="40"/>
      <c r="C242" s="246" t="s">
        <v>904</v>
      </c>
      <c r="D242" s="246" t="s">
        <v>172</v>
      </c>
      <c r="E242" s="247" t="s">
        <v>2276</v>
      </c>
      <c r="F242" s="248" t="s">
        <v>2277</v>
      </c>
      <c r="G242" s="249" t="s">
        <v>186</v>
      </c>
      <c r="H242" s="250">
        <v>2</v>
      </c>
      <c r="I242" s="251"/>
      <c r="J242" s="252">
        <f>ROUND(I242*H242,2)</f>
        <v>0</v>
      </c>
      <c r="K242" s="248" t="s">
        <v>1</v>
      </c>
      <c r="L242" s="45"/>
      <c r="M242" s="253" t="s">
        <v>1</v>
      </c>
      <c r="N242" s="254" t="s">
        <v>48</v>
      </c>
      <c r="O242" s="92"/>
      <c r="P242" s="255">
        <f>O242*H242</f>
        <v>0</v>
      </c>
      <c r="Q242" s="255">
        <v>0</v>
      </c>
      <c r="R242" s="255">
        <f>Q242*H242</f>
        <v>0</v>
      </c>
      <c r="S242" s="255">
        <v>0</v>
      </c>
      <c r="T242" s="256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7" t="s">
        <v>177</v>
      </c>
      <c r="AT242" s="257" t="s">
        <v>172</v>
      </c>
      <c r="AU242" s="257" t="s">
        <v>89</v>
      </c>
      <c r="AY242" s="18" t="s">
        <v>169</v>
      </c>
      <c r="BE242" s="258">
        <f>IF(N242="základní",J242,0)</f>
        <v>0</v>
      </c>
      <c r="BF242" s="258">
        <f>IF(N242="snížená",J242,0)</f>
        <v>0</v>
      </c>
      <c r="BG242" s="258">
        <f>IF(N242="zákl. přenesená",J242,0)</f>
        <v>0</v>
      </c>
      <c r="BH242" s="258">
        <f>IF(N242="sníž. přenesená",J242,0)</f>
        <v>0</v>
      </c>
      <c r="BI242" s="258">
        <f>IF(N242="nulová",J242,0)</f>
        <v>0</v>
      </c>
      <c r="BJ242" s="18" t="s">
        <v>95</v>
      </c>
      <c r="BK242" s="258">
        <f>ROUND(I242*H242,2)</f>
        <v>0</v>
      </c>
      <c r="BL242" s="18" t="s">
        <v>177</v>
      </c>
      <c r="BM242" s="257" t="s">
        <v>1380</v>
      </c>
    </row>
    <row r="243" spans="1:65" s="2" customFormat="1" ht="16.5" customHeight="1">
      <c r="A243" s="39"/>
      <c r="B243" s="40"/>
      <c r="C243" s="246" t="s">
        <v>910</v>
      </c>
      <c r="D243" s="246" t="s">
        <v>172</v>
      </c>
      <c r="E243" s="247" t="s">
        <v>2278</v>
      </c>
      <c r="F243" s="248" t="s">
        <v>2279</v>
      </c>
      <c r="G243" s="249" t="s">
        <v>186</v>
      </c>
      <c r="H243" s="250">
        <v>5</v>
      </c>
      <c r="I243" s="251"/>
      <c r="J243" s="252">
        <f>ROUND(I243*H243,2)</f>
        <v>0</v>
      </c>
      <c r="K243" s="248" t="s">
        <v>1</v>
      </c>
      <c r="L243" s="45"/>
      <c r="M243" s="253" t="s">
        <v>1</v>
      </c>
      <c r="N243" s="254" t="s">
        <v>48</v>
      </c>
      <c r="O243" s="92"/>
      <c r="P243" s="255">
        <f>O243*H243</f>
        <v>0</v>
      </c>
      <c r="Q243" s="255">
        <v>0</v>
      </c>
      <c r="R243" s="255">
        <f>Q243*H243</f>
        <v>0</v>
      </c>
      <c r="S243" s="255">
        <v>0</v>
      </c>
      <c r="T243" s="25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7" t="s">
        <v>177</v>
      </c>
      <c r="AT243" s="257" t="s">
        <v>172</v>
      </c>
      <c r="AU243" s="257" t="s">
        <v>89</v>
      </c>
      <c r="AY243" s="18" t="s">
        <v>169</v>
      </c>
      <c r="BE243" s="258">
        <f>IF(N243="základní",J243,0)</f>
        <v>0</v>
      </c>
      <c r="BF243" s="258">
        <f>IF(N243="snížená",J243,0)</f>
        <v>0</v>
      </c>
      <c r="BG243" s="258">
        <f>IF(N243="zákl. přenesená",J243,0)</f>
        <v>0</v>
      </c>
      <c r="BH243" s="258">
        <f>IF(N243="sníž. přenesená",J243,0)</f>
        <v>0</v>
      </c>
      <c r="BI243" s="258">
        <f>IF(N243="nulová",J243,0)</f>
        <v>0</v>
      </c>
      <c r="BJ243" s="18" t="s">
        <v>95</v>
      </c>
      <c r="BK243" s="258">
        <f>ROUND(I243*H243,2)</f>
        <v>0</v>
      </c>
      <c r="BL243" s="18" t="s">
        <v>177</v>
      </c>
      <c r="BM243" s="257" t="s">
        <v>1390</v>
      </c>
    </row>
    <row r="244" spans="1:65" s="2" customFormat="1" ht="16.5" customHeight="1">
      <c r="A244" s="39"/>
      <c r="B244" s="40"/>
      <c r="C244" s="246" t="s">
        <v>914</v>
      </c>
      <c r="D244" s="246" t="s">
        <v>172</v>
      </c>
      <c r="E244" s="247" t="s">
        <v>2280</v>
      </c>
      <c r="F244" s="248" t="s">
        <v>2281</v>
      </c>
      <c r="G244" s="249" t="s">
        <v>186</v>
      </c>
      <c r="H244" s="250">
        <v>5</v>
      </c>
      <c r="I244" s="251"/>
      <c r="J244" s="252">
        <f>ROUND(I244*H244,2)</f>
        <v>0</v>
      </c>
      <c r="K244" s="248" t="s">
        <v>1</v>
      </c>
      <c r="L244" s="45"/>
      <c r="M244" s="253" t="s">
        <v>1</v>
      </c>
      <c r="N244" s="254" t="s">
        <v>48</v>
      </c>
      <c r="O244" s="92"/>
      <c r="P244" s="255">
        <f>O244*H244</f>
        <v>0</v>
      </c>
      <c r="Q244" s="255">
        <v>0</v>
      </c>
      <c r="R244" s="255">
        <f>Q244*H244</f>
        <v>0</v>
      </c>
      <c r="S244" s="255">
        <v>0</v>
      </c>
      <c r="T244" s="25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7" t="s">
        <v>177</v>
      </c>
      <c r="AT244" s="257" t="s">
        <v>172</v>
      </c>
      <c r="AU244" s="257" t="s">
        <v>89</v>
      </c>
      <c r="AY244" s="18" t="s">
        <v>169</v>
      </c>
      <c r="BE244" s="258">
        <f>IF(N244="základní",J244,0)</f>
        <v>0</v>
      </c>
      <c r="BF244" s="258">
        <f>IF(N244="snížená",J244,0)</f>
        <v>0</v>
      </c>
      <c r="BG244" s="258">
        <f>IF(N244="zákl. přenesená",J244,0)</f>
        <v>0</v>
      </c>
      <c r="BH244" s="258">
        <f>IF(N244="sníž. přenesená",J244,0)</f>
        <v>0</v>
      </c>
      <c r="BI244" s="258">
        <f>IF(N244="nulová",J244,0)</f>
        <v>0</v>
      </c>
      <c r="BJ244" s="18" t="s">
        <v>95</v>
      </c>
      <c r="BK244" s="258">
        <f>ROUND(I244*H244,2)</f>
        <v>0</v>
      </c>
      <c r="BL244" s="18" t="s">
        <v>177</v>
      </c>
      <c r="BM244" s="257" t="s">
        <v>1400</v>
      </c>
    </row>
    <row r="245" spans="1:65" s="2" customFormat="1" ht="16.5" customHeight="1">
      <c r="A245" s="39"/>
      <c r="B245" s="40"/>
      <c r="C245" s="246" t="s">
        <v>920</v>
      </c>
      <c r="D245" s="246" t="s">
        <v>172</v>
      </c>
      <c r="E245" s="247" t="s">
        <v>2282</v>
      </c>
      <c r="F245" s="248" t="s">
        <v>2283</v>
      </c>
      <c r="G245" s="249" t="s">
        <v>186</v>
      </c>
      <c r="H245" s="250">
        <v>5</v>
      </c>
      <c r="I245" s="251"/>
      <c r="J245" s="252">
        <f>ROUND(I245*H245,2)</f>
        <v>0</v>
      </c>
      <c r="K245" s="248" t="s">
        <v>1</v>
      </c>
      <c r="L245" s="45"/>
      <c r="M245" s="253" t="s">
        <v>1</v>
      </c>
      <c r="N245" s="254" t="s">
        <v>48</v>
      </c>
      <c r="O245" s="92"/>
      <c r="P245" s="255">
        <f>O245*H245</f>
        <v>0</v>
      </c>
      <c r="Q245" s="255">
        <v>0</v>
      </c>
      <c r="R245" s="255">
        <f>Q245*H245</f>
        <v>0</v>
      </c>
      <c r="S245" s="255">
        <v>0</v>
      </c>
      <c r="T245" s="256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7" t="s">
        <v>177</v>
      </c>
      <c r="AT245" s="257" t="s">
        <v>172</v>
      </c>
      <c r="AU245" s="257" t="s">
        <v>89</v>
      </c>
      <c r="AY245" s="18" t="s">
        <v>169</v>
      </c>
      <c r="BE245" s="258">
        <f>IF(N245="základní",J245,0)</f>
        <v>0</v>
      </c>
      <c r="BF245" s="258">
        <f>IF(N245="snížená",J245,0)</f>
        <v>0</v>
      </c>
      <c r="BG245" s="258">
        <f>IF(N245="zákl. přenesená",J245,0)</f>
        <v>0</v>
      </c>
      <c r="BH245" s="258">
        <f>IF(N245="sníž. přenesená",J245,0)</f>
        <v>0</v>
      </c>
      <c r="BI245" s="258">
        <f>IF(N245="nulová",J245,0)</f>
        <v>0</v>
      </c>
      <c r="BJ245" s="18" t="s">
        <v>95</v>
      </c>
      <c r="BK245" s="258">
        <f>ROUND(I245*H245,2)</f>
        <v>0</v>
      </c>
      <c r="BL245" s="18" t="s">
        <v>177</v>
      </c>
      <c r="BM245" s="257" t="s">
        <v>1411</v>
      </c>
    </row>
    <row r="246" spans="1:65" s="2" customFormat="1" ht="16.5" customHeight="1">
      <c r="A246" s="39"/>
      <c r="B246" s="40"/>
      <c r="C246" s="246" t="s">
        <v>924</v>
      </c>
      <c r="D246" s="246" t="s">
        <v>172</v>
      </c>
      <c r="E246" s="247" t="s">
        <v>2284</v>
      </c>
      <c r="F246" s="248" t="s">
        <v>2285</v>
      </c>
      <c r="G246" s="249" t="s">
        <v>186</v>
      </c>
      <c r="H246" s="250">
        <v>5</v>
      </c>
      <c r="I246" s="251"/>
      <c r="J246" s="252">
        <f>ROUND(I246*H246,2)</f>
        <v>0</v>
      </c>
      <c r="K246" s="248" t="s">
        <v>1</v>
      </c>
      <c r="L246" s="45"/>
      <c r="M246" s="253" t="s">
        <v>1</v>
      </c>
      <c r="N246" s="254" t="s">
        <v>48</v>
      </c>
      <c r="O246" s="92"/>
      <c r="P246" s="255">
        <f>O246*H246</f>
        <v>0</v>
      </c>
      <c r="Q246" s="255">
        <v>0</v>
      </c>
      <c r="R246" s="255">
        <f>Q246*H246</f>
        <v>0</v>
      </c>
      <c r="S246" s="255">
        <v>0</v>
      </c>
      <c r="T246" s="256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7" t="s">
        <v>177</v>
      </c>
      <c r="AT246" s="257" t="s">
        <v>172</v>
      </c>
      <c r="AU246" s="257" t="s">
        <v>89</v>
      </c>
      <c r="AY246" s="18" t="s">
        <v>169</v>
      </c>
      <c r="BE246" s="258">
        <f>IF(N246="základní",J246,0)</f>
        <v>0</v>
      </c>
      <c r="BF246" s="258">
        <f>IF(N246="snížená",J246,0)</f>
        <v>0</v>
      </c>
      <c r="BG246" s="258">
        <f>IF(N246="zákl. přenesená",J246,0)</f>
        <v>0</v>
      </c>
      <c r="BH246" s="258">
        <f>IF(N246="sníž. přenesená",J246,0)</f>
        <v>0</v>
      </c>
      <c r="BI246" s="258">
        <f>IF(N246="nulová",J246,0)</f>
        <v>0</v>
      </c>
      <c r="BJ246" s="18" t="s">
        <v>95</v>
      </c>
      <c r="BK246" s="258">
        <f>ROUND(I246*H246,2)</f>
        <v>0</v>
      </c>
      <c r="BL246" s="18" t="s">
        <v>177</v>
      </c>
      <c r="BM246" s="257" t="s">
        <v>1425</v>
      </c>
    </row>
    <row r="247" spans="1:65" s="2" customFormat="1" ht="21.75" customHeight="1">
      <c r="A247" s="39"/>
      <c r="B247" s="40"/>
      <c r="C247" s="246" t="s">
        <v>931</v>
      </c>
      <c r="D247" s="246" t="s">
        <v>172</v>
      </c>
      <c r="E247" s="247" t="s">
        <v>2286</v>
      </c>
      <c r="F247" s="248" t="s">
        <v>2287</v>
      </c>
      <c r="G247" s="249" t="s">
        <v>186</v>
      </c>
      <c r="H247" s="250">
        <v>14</v>
      </c>
      <c r="I247" s="251"/>
      <c r="J247" s="252">
        <f>ROUND(I247*H247,2)</f>
        <v>0</v>
      </c>
      <c r="K247" s="248" t="s">
        <v>1</v>
      </c>
      <c r="L247" s="45"/>
      <c r="M247" s="253" t="s">
        <v>1</v>
      </c>
      <c r="N247" s="254" t="s">
        <v>48</v>
      </c>
      <c r="O247" s="92"/>
      <c r="P247" s="255">
        <f>O247*H247</f>
        <v>0</v>
      </c>
      <c r="Q247" s="255">
        <v>0</v>
      </c>
      <c r="R247" s="255">
        <f>Q247*H247</f>
        <v>0</v>
      </c>
      <c r="S247" s="255">
        <v>0</v>
      </c>
      <c r="T247" s="256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7" t="s">
        <v>177</v>
      </c>
      <c r="AT247" s="257" t="s">
        <v>172</v>
      </c>
      <c r="AU247" s="257" t="s">
        <v>89</v>
      </c>
      <c r="AY247" s="18" t="s">
        <v>169</v>
      </c>
      <c r="BE247" s="258">
        <f>IF(N247="základní",J247,0)</f>
        <v>0</v>
      </c>
      <c r="BF247" s="258">
        <f>IF(N247="snížená",J247,0)</f>
        <v>0</v>
      </c>
      <c r="BG247" s="258">
        <f>IF(N247="zákl. přenesená",J247,0)</f>
        <v>0</v>
      </c>
      <c r="BH247" s="258">
        <f>IF(N247="sníž. přenesená",J247,0)</f>
        <v>0</v>
      </c>
      <c r="BI247" s="258">
        <f>IF(N247="nulová",J247,0)</f>
        <v>0</v>
      </c>
      <c r="BJ247" s="18" t="s">
        <v>95</v>
      </c>
      <c r="BK247" s="258">
        <f>ROUND(I247*H247,2)</f>
        <v>0</v>
      </c>
      <c r="BL247" s="18" t="s">
        <v>177</v>
      </c>
      <c r="BM247" s="257" t="s">
        <v>1440</v>
      </c>
    </row>
    <row r="248" spans="1:65" s="2" customFormat="1" ht="16.5" customHeight="1">
      <c r="A248" s="39"/>
      <c r="B248" s="40"/>
      <c r="C248" s="246" t="s">
        <v>936</v>
      </c>
      <c r="D248" s="246" t="s">
        <v>172</v>
      </c>
      <c r="E248" s="247" t="s">
        <v>2288</v>
      </c>
      <c r="F248" s="248" t="s">
        <v>2289</v>
      </c>
      <c r="G248" s="249" t="s">
        <v>199</v>
      </c>
      <c r="H248" s="250">
        <v>0.954</v>
      </c>
      <c r="I248" s="251"/>
      <c r="J248" s="252">
        <f>ROUND(I248*H248,2)</f>
        <v>0</v>
      </c>
      <c r="K248" s="248" t="s">
        <v>1</v>
      </c>
      <c r="L248" s="45"/>
      <c r="M248" s="253" t="s">
        <v>1</v>
      </c>
      <c r="N248" s="254" t="s">
        <v>48</v>
      </c>
      <c r="O248" s="92"/>
      <c r="P248" s="255">
        <f>O248*H248</f>
        <v>0</v>
      </c>
      <c r="Q248" s="255">
        <v>0</v>
      </c>
      <c r="R248" s="255">
        <f>Q248*H248</f>
        <v>0</v>
      </c>
      <c r="S248" s="255">
        <v>0</v>
      </c>
      <c r="T248" s="25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7" t="s">
        <v>177</v>
      </c>
      <c r="AT248" s="257" t="s">
        <v>172</v>
      </c>
      <c r="AU248" s="257" t="s">
        <v>89</v>
      </c>
      <c r="AY248" s="18" t="s">
        <v>169</v>
      </c>
      <c r="BE248" s="258">
        <f>IF(N248="základní",J248,0)</f>
        <v>0</v>
      </c>
      <c r="BF248" s="258">
        <f>IF(N248="snížená",J248,0)</f>
        <v>0</v>
      </c>
      <c r="BG248" s="258">
        <f>IF(N248="zákl. přenesená",J248,0)</f>
        <v>0</v>
      </c>
      <c r="BH248" s="258">
        <f>IF(N248="sníž. přenesená",J248,0)</f>
        <v>0</v>
      </c>
      <c r="BI248" s="258">
        <f>IF(N248="nulová",J248,0)</f>
        <v>0</v>
      </c>
      <c r="BJ248" s="18" t="s">
        <v>95</v>
      </c>
      <c r="BK248" s="258">
        <f>ROUND(I248*H248,2)</f>
        <v>0</v>
      </c>
      <c r="BL248" s="18" t="s">
        <v>177</v>
      </c>
      <c r="BM248" s="257" t="s">
        <v>1449</v>
      </c>
    </row>
    <row r="249" spans="1:63" s="12" customFormat="1" ht="25.9" customHeight="1">
      <c r="A249" s="12"/>
      <c r="B249" s="231"/>
      <c r="C249" s="232"/>
      <c r="D249" s="233" t="s">
        <v>81</v>
      </c>
      <c r="E249" s="234" t="s">
        <v>2027</v>
      </c>
      <c r="F249" s="234" t="s">
        <v>2290</v>
      </c>
      <c r="G249" s="232"/>
      <c r="H249" s="232"/>
      <c r="I249" s="235"/>
      <c r="J249" s="218">
        <f>BK249</f>
        <v>0</v>
      </c>
      <c r="K249" s="232"/>
      <c r="L249" s="236"/>
      <c r="M249" s="237"/>
      <c r="N249" s="238"/>
      <c r="O249" s="238"/>
      <c r="P249" s="239">
        <f>SUM(P250:P253)</f>
        <v>0</v>
      </c>
      <c r="Q249" s="238"/>
      <c r="R249" s="239">
        <f>SUM(R250:R253)</f>
        <v>0</v>
      </c>
      <c r="S249" s="238"/>
      <c r="T249" s="240">
        <f>SUM(T250:T253)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41" t="s">
        <v>89</v>
      </c>
      <c r="AT249" s="242" t="s">
        <v>81</v>
      </c>
      <c r="AU249" s="242" t="s">
        <v>82</v>
      </c>
      <c r="AY249" s="241" t="s">
        <v>169</v>
      </c>
      <c r="BK249" s="243">
        <f>SUM(BK250:BK253)</f>
        <v>0</v>
      </c>
    </row>
    <row r="250" spans="1:65" s="2" customFormat="1" ht="16.5" customHeight="1">
      <c r="A250" s="39"/>
      <c r="B250" s="40"/>
      <c r="C250" s="246" t="s">
        <v>940</v>
      </c>
      <c r="D250" s="246" t="s">
        <v>172</v>
      </c>
      <c r="E250" s="247" t="s">
        <v>2291</v>
      </c>
      <c r="F250" s="248" t="s">
        <v>2292</v>
      </c>
      <c r="G250" s="249" t="s">
        <v>1953</v>
      </c>
      <c r="H250" s="250">
        <v>11</v>
      </c>
      <c r="I250" s="251"/>
      <c r="J250" s="252">
        <f>ROUND(I250*H250,2)</f>
        <v>0</v>
      </c>
      <c r="K250" s="248" t="s">
        <v>1</v>
      </c>
      <c r="L250" s="45"/>
      <c r="M250" s="253" t="s">
        <v>1</v>
      </c>
      <c r="N250" s="254" t="s">
        <v>48</v>
      </c>
      <c r="O250" s="92"/>
      <c r="P250" s="255">
        <f>O250*H250</f>
        <v>0</v>
      </c>
      <c r="Q250" s="255">
        <v>0</v>
      </c>
      <c r="R250" s="255">
        <f>Q250*H250</f>
        <v>0</v>
      </c>
      <c r="S250" s="255">
        <v>0</v>
      </c>
      <c r="T250" s="256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7" t="s">
        <v>177</v>
      </c>
      <c r="AT250" s="257" t="s">
        <v>172</v>
      </c>
      <c r="AU250" s="257" t="s">
        <v>89</v>
      </c>
      <c r="AY250" s="18" t="s">
        <v>169</v>
      </c>
      <c r="BE250" s="258">
        <f>IF(N250="základní",J250,0)</f>
        <v>0</v>
      </c>
      <c r="BF250" s="258">
        <f>IF(N250="snížená",J250,0)</f>
        <v>0</v>
      </c>
      <c r="BG250" s="258">
        <f>IF(N250="zákl. přenesená",J250,0)</f>
        <v>0</v>
      </c>
      <c r="BH250" s="258">
        <f>IF(N250="sníž. přenesená",J250,0)</f>
        <v>0</v>
      </c>
      <c r="BI250" s="258">
        <f>IF(N250="nulová",J250,0)</f>
        <v>0</v>
      </c>
      <c r="BJ250" s="18" t="s">
        <v>95</v>
      </c>
      <c r="BK250" s="258">
        <f>ROUND(I250*H250,2)</f>
        <v>0</v>
      </c>
      <c r="BL250" s="18" t="s">
        <v>177</v>
      </c>
      <c r="BM250" s="257" t="s">
        <v>1462</v>
      </c>
    </row>
    <row r="251" spans="1:65" s="2" customFormat="1" ht="16.5" customHeight="1">
      <c r="A251" s="39"/>
      <c r="B251" s="40"/>
      <c r="C251" s="246" t="s">
        <v>944</v>
      </c>
      <c r="D251" s="246" t="s">
        <v>172</v>
      </c>
      <c r="E251" s="247" t="s">
        <v>2293</v>
      </c>
      <c r="F251" s="248" t="s">
        <v>2294</v>
      </c>
      <c r="G251" s="249" t="s">
        <v>1953</v>
      </c>
      <c r="H251" s="250">
        <v>1</v>
      </c>
      <c r="I251" s="251"/>
      <c r="J251" s="252">
        <f>ROUND(I251*H251,2)</f>
        <v>0</v>
      </c>
      <c r="K251" s="248" t="s">
        <v>1</v>
      </c>
      <c r="L251" s="45"/>
      <c r="M251" s="253" t="s">
        <v>1</v>
      </c>
      <c r="N251" s="254" t="s">
        <v>48</v>
      </c>
      <c r="O251" s="92"/>
      <c r="P251" s="255">
        <f>O251*H251</f>
        <v>0</v>
      </c>
      <c r="Q251" s="255">
        <v>0</v>
      </c>
      <c r="R251" s="255">
        <f>Q251*H251</f>
        <v>0</v>
      </c>
      <c r="S251" s="255">
        <v>0</v>
      </c>
      <c r="T251" s="25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7" t="s">
        <v>177</v>
      </c>
      <c r="AT251" s="257" t="s">
        <v>172</v>
      </c>
      <c r="AU251" s="257" t="s">
        <v>89</v>
      </c>
      <c r="AY251" s="18" t="s">
        <v>169</v>
      </c>
      <c r="BE251" s="258">
        <f>IF(N251="základní",J251,0)</f>
        <v>0</v>
      </c>
      <c r="BF251" s="258">
        <f>IF(N251="snížená",J251,0)</f>
        <v>0</v>
      </c>
      <c r="BG251" s="258">
        <f>IF(N251="zákl. přenesená",J251,0)</f>
        <v>0</v>
      </c>
      <c r="BH251" s="258">
        <f>IF(N251="sníž. přenesená",J251,0)</f>
        <v>0</v>
      </c>
      <c r="BI251" s="258">
        <f>IF(N251="nulová",J251,0)</f>
        <v>0</v>
      </c>
      <c r="BJ251" s="18" t="s">
        <v>95</v>
      </c>
      <c r="BK251" s="258">
        <f>ROUND(I251*H251,2)</f>
        <v>0</v>
      </c>
      <c r="BL251" s="18" t="s">
        <v>177</v>
      </c>
      <c r="BM251" s="257" t="s">
        <v>1474</v>
      </c>
    </row>
    <row r="252" spans="1:65" s="2" customFormat="1" ht="21.75" customHeight="1">
      <c r="A252" s="39"/>
      <c r="B252" s="40"/>
      <c r="C252" s="246" t="s">
        <v>950</v>
      </c>
      <c r="D252" s="246" t="s">
        <v>172</v>
      </c>
      <c r="E252" s="247" t="s">
        <v>2295</v>
      </c>
      <c r="F252" s="248" t="s">
        <v>2296</v>
      </c>
      <c r="G252" s="249" t="s">
        <v>186</v>
      </c>
      <c r="H252" s="250">
        <v>12</v>
      </c>
      <c r="I252" s="251"/>
      <c r="J252" s="252">
        <f>ROUND(I252*H252,2)</f>
        <v>0</v>
      </c>
      <c r="K252" s="248" t="s">
        <v>1</v>
      </c>
      <c r="L252" s="45"/>
      <c r="M252" s="253" t="s">
        <v>1</v>
      </c>
      <c r="N252" s="254" t="s">
        <v>48</v>
      </c>
      <c r="O252" s="92"/>
      <c r="P252" s="255">
        <f>O252*H252</f>
        <v>0</v>
      </c>
      <c r="Q252" s="255">
        <v>0</v>
      </c>
      <c r="R252" s="255">
        <f>Q252*H252</f>
        <v>0</v>
      </c>
      <c r="S252" s="255">
        <v>0</v>
      </c>
      <c r="T252" s="25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7" t="s">
        <v>177</v>
      </c>
      <c r="AT252" s="257" t="s">
        <v>172</v>
      </c>
      <c r="AU252" s="257" t="s">
        <v>89</v>
      </c>
      <c r="AY252" s="18" t="s">
        <v>169</v>
      </c>
      <c r="BE252" s="258">
        <f>IF(N252="základní",J252,0)</f>
        <v>0</v>
      </c>
      <c r="BF252" s="258">
        <f>IF(N252="snížená",J252,0)</f>
        <v>0</v>
      </c>
      <c r="BG252" s="258">
        <f>IF(N252="zákl. přenesená",J252,0)</f>
        <v>0</v>
      </c>
      <c r="BH252" s="258">
        <f>IF(N252="sníž. přenesená",J252,0)</f>
        <v>0</v>
      </c>
      <c r="BI252" s="258">
        <f>IF(N252="nulová",J252,0)</f>
        <v>0</v>
      </c>
      <c r="BJ252" s="18" t="s">
        <v>95</v>
      </c>
      <c r="BK252" s="258">
        <f>ROUND(I252*H252,2)</f>
        <v>0</v>
      </c>
      <c r="BL252" s="18" t="s">
        <v>177</v>
      </c>
      <c r="BM252" s="257" t="s">
        <v>1487</v>
      </c>
    </row>
    <row r="253" spans="1:65" s="2" customFormat="1" ht="16.5" customHeight="1">
      <c r="A253" s="39"/>
      <c r="B253" s="40"/>
      <c r="C253" s="246" t="s">
        <v>956</v>
      </c>
      <c r="D253" s="246" t="s">
        <v>172</v>
      </c>
      <c r="E253" s="247" t="s">
        <v>2297</v>
      </c>
      <c r="F253" s="248" t="s">
        <v>2298</v>
      </c>
      <c r="G253" s="249" t="s">
        <v>199</v>
      </c>
      <c r="H253" s="250">
        <v>0.162</v>
      </c>
      <c r="I253" s="251"/>
      <c r="J253" s="252">
        <f>ROUND(I253*H253,2)</f>
        <v>0</v>
      </c>
      <c r="K253" s="248" t="s">
        <v>1</v>
      </c>
      <c r="L253" s="45"/>
      <c r="M253" s="253" t="s">
        <v>1</v>
      </c>
      <c r="N253" s="254" t="s">
        <v>48</v>
      </c>
      <c r="O253" s="92"/>
      <c r="P253" s="255">
        <f>O253*H253</f>
        <v>0</v>
      </c>
      <c r="Q253" s="255">
        <v>0</v>
      </c>
      <c r="R253" s="255">
        <f>Q253*H253</f>
        <v>0</v>
      </c>
      <c r="S253" s="255">
        <v>0</v>
      </c>
      <c r="T253" s="25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7" t="s">
        <v>177</v>
      </c>
      <c r="AT253" s="257" t="s">
        <v>172</v>
      </c>
      <c r="AU253" s="257" t="s">
        <v>89</v>
      </c>
      <c r="AY253" s="18" t="s">
        <v>169</v>
      </c>
      <c r="BE253" s="258">
        <f>IF(N253="základní",J253,0)</f>
        <v>0</v>
      </c>
      <c r="BF253" s="258">
        <f>IF(N253="snížená",J253,0)</f>
        <v>0</v>
      </c>
      <c r="BG253" s="258">
        <f>IF(N253="zákl. přenesená",J253,0)</f>
        <v>0</v>
      </c>
      <c r="BH253" s="258">
        <f>IF(N253="sníž. přenesená",J253,0)</f>
        <v>0</v>
      </c>
      <c r="BI253" s="258">
        <f>IF(N253="nulová",J253,0)</f>
        <v>0</v>
      </c>
      <c r="BJ253" s="18" t="s">
        <v>95</v>
      </c>
      <c r="BK253" s="258">
        <f>ROUND(I253*H253,2)</f>
        <v>0</v>
      </c>
      <c r="BL253" s="18" t="s">
        <v>177</v>
      </c>
      <c r="BM253" s="257" t="s">
        <v>1502</v>
      </c>
    </row>
    <row r="254" spans="1:63" s="12" customFormat="1" ht="25.9" customHeight="1">
      <c r="A254" s="12"/>
      <c r="B254" s="231"/>
      <c r="C254" s="232"/>
      <c r="D254" s="233" t="s">
        <v>81</v>
      </c>
      <c r="E254" s="234" t="s">
        <v>2053</v>
      </c>
      <c r="F254" s="234" t="s">
        <v>1337</v>
      </c>
      <c r="G254" s="232"/>
      <c r="H254" s="232"/>
      <c r="I254" s="235"/>
      <c r="J254" s="218">
        <f>BK254</f>
        <v>0</v>
      </c>
      <c r="K254" s="232"/>
      <c r="L254" s="236"/>
      <c r="M254" s="237"/>
      <c r="N254" s="238"/>
      <c r="O254" s="238"/>
      <c r="P254" s="239">
        <f>SUM(P255:P258)</f>
        <v>0</v>
      </c>
      <c r="Q254" s="238"/>
      <c r="R254" s="239">
        <f>SUM(R255:R258)</f>
        <v>0</v>
      </c>
      <c r="S254" s="238"/>
      <c r="T254" s="240">
        <f>SUM(T255:T258)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41" t="s">
        <v>89</v>
      </c>
      <c r="AT254" s="242" t="s">
        <v>81</v>
      </c>
      <c r="AU254" s="242" t="s">
        <v>82</v>
      </c>
      <c r="AY254" s="241" t="s">
        <v>169</v>
      </c>
      <c r="BK254" s="243">
        <f>SUM(BK255:BK258)</f>
        <v>0</v>
      </c>
    </row>
    <row r="255" spans="1:65" s="2" customFormat="1" ht="16.5" customHeight="1">
      <c r="A255" s="39"/>
      <c r="B255" s="40"/>
      <c r="C255" s="246" t="s">
        <v>960</v>
      </c>
      <c r="D255" s="246" t="s">
        <v>172</v>
      </c>
      <c r="E255" s="247" t="s">
        <v>2299</v>
      </c>
      <c r="F255" s="248" t="s">
        <v>2300</v>
      </c>
      <c r="G255" s="249" t="s">
        <v>175</v>
      </c>
      <c r="H255" s="250">
        <v>34</v>
      </c>
      <c r="I255" s="251"/>
      <c r="J255" s="252">
        <f>ROUND(I255*H255,2)</f>
        <v>0</v>
      </c>
      <c r="K255" s="248" t="s">
        <v>1</v>
      </c>
      <c r="L255" s="45"/>
      <c r="M255" s="253" t="s">
        <v>1</v>
      </c>
      <c r="N255" s="254" t="s">
        <v>48</v>
      </c>
      <c r="O255" s="92"/>
      <c r="P255" s="255">
        <f>O255*H255</f>
        <v>0</v>
      </c>
      <c r="Q255" s="255">
        <v>0</v>
      </c>
      <c r="R255" s="255">
        <f>Q255*H255</f>
        <v>0</v>
      </c>
      <c r="S255" s="255">
        <v>0</v>
      </c>
      <c r="T255" s="25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57" t="s">
        <v>177</v>
      </c>
      <c r="AT255" s="257" t="s">
        <v>172</v>
      </c>
      <c r="AU255" s="257" t="s">
        <v>89</v>
      </c>
      <c r="AY255" s="18" t="s">
        <v>169</v>
      </c>
      <c r="BE255" s="258">
        <f>IF(N255="základní",J255,0)</f>
        <v>0</v>
      </c>
      <c r="BF255" s="258">
        <f>IF(N255="snížená",J255,0)</f>
        <v>0</v>
      </c>
      <c r="BG255" s="258">
        <f>IF(N255="zákl. přenesená",J255,0)</f>
        <v>0</v>
      </c>
      <c r="BH255" s="258">
        <f>IF(N255="sníž. přenesená",J255,0)</f>
        <v>0</v>
      </c>
      <c r="BI255" s="258">
        <f>IF(N255="nulová",J255,0)</f>
        <v>0</v>
      </c>
      <c r="BJ255" s="18" t="s">
        <v>95</v>
      </c>
      <c r="BK255" s="258">
        <f>ROUND(I255*H255,2)</f>
        <v>0</v>
      </c>
      <c r="BL255" s="18" t="s">
        <v>177</v>
      </c>
      <c r="BM255" s="257" t="s">
        <v>1512</v>
      </c>
    </row>
    <row r="256" spans="1:65" s="2" customFormat="1" ht="16.5" customHeight="1">
      <c r="A256" s="39"/>
      <c r="B256" s="40"/>
      <c r="C256" s="246" t="s">
        <v>967</v>
      </c>
      <c r="D256" s="246" t="s">
        <v>172</v>
      </c>
      <c r="E256" s="247" t="s">
        <v>2301</v>
      </c>
      <c r="F256" s="248" t="s">
        <v>2302</v>
      </c>
      <c r="G256" s="249" t="s">
        <v>2303</v>
      </c>
      <c r="H256" s="250">
        <v>20</v>
      </c>
      <c r="I256" s="251"/>
      <c r="J256" s="252">
        <f>ROUND(I256*H256,2)</f>
        <v>0</v>
      </c>
      <c r="K256" s="248" t="s">
        <v>1</v>
      </c>
      <c r="L256" s="45"/>
      <c r="M256" s="253" t="s">
        <v>1</v>
      </c>
      <c r="N256" s="254" t="s">
        <v>48</v>
      </c>
      <c r="O256" s="92"/>
      <c r="P256" s="255">
        <f>O256*H256</f>
        <v>0</v>
      </c>
      <c r="Q256" s="255">
        <v>0</v>
      </c>
      <c r="R256" s="255">
        <f>Q256*H256</f>
        <v>0</v>
      </c>
      <c r="S256" s="255">
        <v>0</v>
      </c>
      <c r="T256" s="256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7" t="s">
        <v>177</v>
      </c>
      <c r="AT256" s="257" t="s">
        <v>172</v>
      </c>
      <c r="AU256" s="257" t="s">
        <v>89</v>
      </c>
      <c r="AY256" s="18" t="s">
        <v>169</v>
      </c>
      <c r="BE256" s="258">
        <f>IF(N256="základní",J256,0)</f>
        <v>0</v>
      </c>
      <c r="BF256" s="258">
        <f>IF(N256="snížená",J256,0)</f>
        <v>0</v>
      </c>
      <c r="BG256" s="258">
        <f>IF(N256="zákl. přenesená",J256,0)</f>
        <v>0</v>
      </c>
      <c r="BH256" s="258">
        <f>IF(N256="sníž. přenesená",J256,0)</f>
        <v>0</v>
      </c>
      <c r="BI256" s="258">
        <f>IF(N256="nulová",J256,0)</f>
        <v>0</v>
      </c>
      <c r="BJ256" s="18" t="s">
        <v>95</v>
      </c>
      <c r="BK256" s="258">
        <f>ROUND(I256*H256,2)</f>
        <v>0</v>
      </c>
      <c r="BL256" s="18" t="s">
        <v>177</v>
      </c>
      <c r="BM256" s="257" t="s">
        <v>1522</v>
      </c>
    </row>
    <row r="257" spans="1:65" s="2" customFormat="1" ht="16.5" customHeight="1">
      <c r="A257" s="39"/>
      <c r="B257" s="40"/>
      <c r="C257" s="246" t="s">
        <v>973</v>
      </c>
      <c r="D257" s="246" t="s">
        <v>172</v>
      </c>
      <c r="E257" s="247" t="s">
        <v>2304</v>
      </c>
      <c r="F257" s="248" t="s">
        <v>2305</v>
      </c>
      <c r="G257" s="249" t="s">
        <v>2303</v>
      </c>
      <c r="H257" s="250">
        <v>20</v>
      </c>
      <c r="I257" s="251"/>
      <c r="J257" s="252">
        <f>ROUND(I257*H257,2)</f>
        <v>0</v>
      </c>
      <c r="K257" s="248" t="s">
        <v>1</v>
      </c>
      <c r="L257" s="45"/>
      <c r="M257" s="253" t="s">
        <v>1</v>
      </c>
      <c r="N257" s="254" t="s">
        <v>48</v>
      </c>
      <c r="O257" s="92"/>
      <c r="P257" s="255">
        <f>O257*H257</f>
        <v>0</v>
      </c>
      <c r="Q257" s="255">
        <v>0</v>
      </c>
      <c r="R257" s="255">
        <f>Q257*H257</f>
        <v>0</v>
      </c>
      <c r="S257" s="255">
        <v>0</v>
      </c>
      <c r="T257" s="25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7" t="s">
        <v>177</v>
      </c>
      <c r="AT257" s="257" t="s">
        <v>172</v>
      </c>
      <c r="AU257" s="257" t="s">
        <v>89</v>
      </c>
      <c r="AY257" s="18" t="s">
        <v>169</v>
      </c>
      <c r="BE257" s="258">
        <f>IF(N257="základní",J257,0)</f>
        <v>0</v>
      </c>
      <c r="BF257" s="258">
        <f>IF(N257="snížená",J257,0)</f>
        <v>0</v>
      </c>
      <c r="BG257" s="258">
        <f>IF(N257="zákl. přenesená",J257,0)</f>
        <v>0</v>
      </c>
      <c r="BH257" s="258">
        <f>IF(N257="sníž. přenesená",J257,0)</f>
        <v>0</v>
      </c>
      <c r="BI257" s="258">
        <f>IF(N257="nulová",J257,0)</f>
        <v>0</v>
      </c>
      <c r="BJ257" s="18" t="s">
        <v>95</v>
      </c>
      <c r="BK257" s="258">
        <f>ROUND(I257*H257,2)</f>
        <v>0</v>
      </c>
      <c r="BL257" s="18" t="s">
        <v>177</v>
      </c>
      <c r="BM257" s="257" t="s">
        <v>1532</v>
      </c>
    </row>
    <row r="258" spans="1:65" s="2" customFormat="1" ht="16.5" customHeight="1">
      <c r="A258" s="39"/>
      <c r="B258" s="40"/>
      <c r="C258" s="246" t="s">
        <v>979</v>
      </c>
      <c r="D258" s="246" t="s">
        <v>172</v>
      </c>
      <c r="E258" s="247" t="s">
        <v>2306</v>
      </c>
      <c r="F258" s="248" t="s">
        <v>2307</v>
      </c>
      <c r="G258" s="249" t="s">
        <v>199</v>
      </c>
      <c r="H258" s="250">
        <v>0.021</v>
      </c>
      <c r="I258" s="251"/>
      <c r="J258" s="252">
        <f>ROUND(I258*H258,2)</f>
        <v>0</v>
      </c>
      <c r="K258" s="248" t="s">
        <v>1</v>
      </c>
      <c r="L258" s="45"/>
      <c r="M258" s="253" t="s">
        <v>1</v>
      </c>
      <c r="N258" s="254" t="s">
        <v>48</v>
      </c>
      <c r="O258" s="92"/>
      <c r="P258" s="255">
        <f>O258*H258</f>
        <v>0</v>
      </c>
      <c r="Q258" s="255">
        <v>0</v>
      </c>
      <c r="R258" s="255">
        <f>Q258*H258</f>
        <v>0</v>
      </c>
      <c r="S258" s="255">
        <v>0</v>
      </c>
      <c r="T258" s="256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7" t="s">
        <v>177</v>
      </c>
      <c r="AT258" s="257" t="s">
        <v>172</v>
      </c>
      <c r="AU258" s="257" t="s">
        <v>89</v>
      </c>
      <c r="AY258" s="18" t="s">
        <v>169</v>
      </c>
      <c r="BE258" s="258">
        <f>IF(N258="základní",J258,0)</f>
        <v>0</v>
      </c>
      <c r="BF258" s="258">
        <f>IF(N258="snížená",J258,0)</f>
        <v>0</v>
      </c>
      <c r="BG258" s="258">
        <f>IF(N258="zákl. přenesená",J258,0)</f>
        <v>0</v>
      </c>
      <c r="BH258" s="258">
        <f>IF(N258="sníž. přenesená",J258,0)</f>
        <v>0</v>
      </c>
      <c r="BI258" s="258">
        <f>IF(N258="nulová",J258,0)</f>
        <v>0</v>
      </c>
      <c r="BJ258" s="18" t="s">
        <v>95</v>
      </c>
      <c r="BK258" s="258">
        <f>ROUND(I258*H258,2)</f>
        <v>0</v>
      </c>
      <c r="BL258" s="18" t="s">
        <v>177</v>
      </c>
      <c r="BM258" s="257" t="s">
        <v>1542</v>
      </c>
    </row>
    <row r="259" spans="1:63" s="12" customFormat="1" ht="25.9" customHeight="1">
      <c r="A259" s="12"/>
      <c r="B259" s="231"/>
      <c r="C259" s="232"/>
      <c r="D259" s="233" t="s">
        <v>81</v>
      </c>
      <c r="E259" s="234" t="s">
        <v>2059</v>
      </c>
      <c r="F259" s="234" t="s">
        <v>2054</v>
      </c>
      <c r="G259" s="232"/>
      <c r="H259" s="232"/>
      <c r="I259" s="235"/>
      <c r="J259" s="218">
        <f>BK259</f>
        <v>0</v>
      </c>
      <c r="K259" s="232"/>
      <c r="L259" s="236"/>
      <c r="M259" s="237"/>
      <c r="N259" s="238"/>
      <c r="O259" s="238"/>
      <c r="P259" s="239">
        <f>SUM(P260:P262)</f>
        <v>0</v>
      </c>
      <c r="Q259" s="238"/>
      <c r="R259" s="239">
        <f>SUM(R260:R262)</f>
        <v>0</v>
      </c>
      <c r="S259" s="238"/>
      <c r="T259" s="240">
        <f>SUM(T260:T262)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41" t="s">
        <v>89</v>
      </c>
      <c r="AT259" s="242" t="s">
        <v>81</v>
      </c>
      <c r="AU259" s="242" t="s">
        <v>82</v>
      </c>
      <c r="AY259" s="241" t="s">
        <v>169</v>
      </c>
      <c r="BK259" s="243">
        <f>SUM(BK260:BK262)</f>
        <v>0</v>
      </c>
    </row>
    <row r="260" spans="1:65" s="2" customFormat="1" ht="16.5" customHeight="1">
      <c r="A260" s="39"/>
      <c r="B260" s="40"/>
      <c r="C260" s="246" t="s">
        <v>988</v>
      </c>
      <c r="D260" s="246" t="s">
        <v>172</v>
      </c>
      <c r="E260" s="247" t="s">
        <v>2308</v>
      </c>
      <c r="F260" s="248" t="s">
        <v>2309</v>
      </c>
      <c r="G260" s="249" t="s">
        <v>2063</v>
      </c>
      <c r="H260" s="250">
        <v>1</v>
      </c>
      <c r="I260" s="251"/>
      <c r="J260" s="252">
        <f>ROUND(I260*H260,2)</f>
        <v>0</v>
      </c>
      <c r="K260" s="248" t="s">
        <v>1</v>
      </c>
      <c r="L260" s="45"/>
      <c r="M260" s="253" t="s">
        <v>1</v>
      </c>
      <c r="N260" s="254" t="s">
        <v>48</v>
      </c>
      <c r="O260" s="92"/>
      <c r="P260" s="255">
        <f>O260*H260</f>
        <v>0</v>
      </c>
      <c r="Q260" s="255">
        <v>0</v>
      </c>
      <c r="R260" s="255">
        <f>Q260*H260</f>
        <v>0</v>
      </c>
      <c r="S260" s="255">
        <v>0</v>
      </c>
      <c r="T260" s="25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7" t="s">
        <v>177</v>
      </c>
      <c r="AT260" s="257" t="s">
        <v>172</v>
      </c>
      <c r="AU260" s="257" t="s">
        <v>89</v>
      </c>
      <c r="AY260" s="18" t="s">
        <v>169</v>
      </c>
      <c r="BE260" s="258">
        <f>IF(N260="základní",J260,0)</f>
        <v>0</v>
      </c>
      <c r="BF260" s="258">
        <f>IF(N260="snížená",J260,0)</f>
        <v>0</v>
      </c>
      <c r="BG260" s="258">
        <f>IF(N260="zákl. přenesená",J260,0)</f>
        <v>0</v>
      </c>
      <c r="BH260" s="258">
        <f>IF(N260="sníž. přenesená",J260,0)</f>
        <v>0</v>
      </c>
      <c r="BI260" s="258">
        <f>IF(N260="nulová",J260,0)</f>
        <v>0</v>
      </c>
      <c r="BJ260" s="18" t="s">
        <v>95</v>
      </c>
      <c r="BK260" s="258">
        <f>ROUND(I260*H260,2)</f>
        <v>0</v>
      </c>
      <c r="BL260" s="18" t="s">
        <v>177</v>
      </c>
      <c r="BM260" s="257" t="s">
        <v>218</v>
      </c>
    </row>
    <row r="261" spans="1:65" s="2" customFormat="1" ht="16.5" customHeight="1">
      <c r="A261" s="39"/>
      <c r="B261" s="40"/>
      <c r="C261" s="246" t="s">
        <v>996</v>
      </c>
      <c r="D261" s="246" t="s">
        <v>172</v>
      </c>
      <c r="E261" s="247" t="s">
        <v>2310</v>
      </c>
      <c r="F261" s="248" t="s">
        <v>2056</v>
      </c>
      <c r="G261" s="249" t="s">
        <v>2063</v>
      </c>
      <c r="H261" s="250">
        <v>1</v>
      </c>
      <c r="I261" s="251"/>
      <c r="J261" s="252">
        <f>ROUND(I261*H261,2)</f>
        <v>0</v>
      </c>
      <c r="K261" s="248" t="s">
        <v>1</v>
      </c>
      <c r="L261" s="45"/>
      <c r="M261" s="253" t="s">
        <v>1</v>
      </c>
      <c r="N261" s="254" t="s">
        <v>48</v>
      </c>
      <c r="O261" s="92"/>
      <c r="P261" s="255">
        <f>O261*H261</f>
        <v>0</v>
      </c>
      <c r="Q261" s="255">
        <v>0</v>
      </c>
      <c r="R261" s="255">
        <f>Q261*H261</f>
        <v>0</v>
      </c>
      <c r="S261" s="255">
        <v>0</v>
      </c>
      <c r="T261" s="25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7" t="s">
        <v>177</v>
      </c>
      <c r="AT261" s="257" t="s">
        <v>172</v>
      </c>
      <c r="AU261" s="257" t="s">
        <v>89</v>
      </c>
      <c r="AY261" s="18" t="s">
        <v>169</v>
      </c>
      <c r="BE261" s="258">
        <f>IF(N261="základní",J261,0)</f>
        <v>0</v>
      </c>
      <c r="BF261" s="258">
        <f>IF(N261="snížená",J261,0)</f>
        <v>0</v>
      </c>
      <c r="BG261" s="258">
        <f>IF(N261="zákl. přenesená",J261,0)</f>
        <v>0</v>
      </c>
      <c r="BH261" s="258">
        <f>IF(N261="sníž. přenesená",J261,0)</f>
        <v>0</v>
      </c>
      <c r="BI261" s="258">
        <f>IF(N261="nulová",J261,0)</f>
        <v>0</v>
      </c>
      <c r="BJ261" s="18" t="s">
        <v>95</v>
      </c>
      <c r="BK261" s="258">
        <f>ROUND(I261*H261,2)</f>
        <v>0</v>
      </c>
      <c r="BL261" s="18" t="s">
        <v>177</v>
      </c>
      <c r="BM261" s="257" t="s">
        <v>1563</v>
      </c>
    </row>
    <row r="262" spans="1:65" s="2" customFormat="1" ht="16.5" customHeight="1">
      <c r="A262" s="39"/>
      <c r="B262" s="40"/>
      <c r="C262" s="246" t="s">
        <v>1002</v>
      </c>
      <c r="D262" s="246" t="s">
        <v>172</v>
      </c>
      <c r="E262" s="247" t="s">
        <v>2311</v>
      </c>
      <c r="F262" s="248" t="s">
        <v>2058</v>
      </c>
      <c r="G262" s="249" t="s">
        <v>2063</v>
      </c>
      <c r="H262" s="250">
        <v>1</v>
      </c>
      <c r="I262" s="251"/>
      <c r="J262" s="252">
        <f>ROUND(I262*H262,2)</f>
        <v>0</v>
      </c>
      <c r="K262" s="248" t="s">
        <v>1</v>
      </c>
      <c r="L262" s="45"/>
      <c r="M262" s="253" t="s">
        <v>1</v>
      </c>
      <c r="N262" s="254" t="s">
        <v>48</v>
      </c>
      <c r="O262" s="92"/>
      <c r="P262" s="255">
        <f>O262*H262</f>
        <v>0</v>
      </c>
      <c r="Q262" s="255">
        <v>0</v>
      </c>
      <c r="R262" s="255">
        <f>Q262*H262</f>
        <v>0</v>
      </c>
      <c r="S262" s="255">
        <v>0</v>
      </c>
      <c r="T262" s="25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7" t="s">
        <v>177</v>
      </c>
      <c r="AT262" s="257" t="s">
        <v>172</v>
      </c>
      <c r="AU262" s="257" t="s">
        <v>89</v>
      </c>
      <c r="AY262" s="18" t="s">
        <v>169</v>
      </c>
      <c r="BE262" s="258">
        <f>IF(N262="základní",J262,0)</f>
        <v>0</v>
      </c>
      <c r="BF262" s="258">
        <f>IF(N262="snížená",J262,0)</f>
        <v>0</v>
      </c>
      <c r="BG262" s="258">
        <f>IF(N262="zákl. přenesená",J262,0)</f>
        <v>0</v>
      </c>
      <c r="BH262" s="258">
        <f>IF(N262="sníž. přenesená",J262,0)</f>
        <v>0</v>
      </c>
      <c r="BI262" s="258">
        <f>IF(N262="nulová",J262,0)</f>
        <v>0</v>
      </c>
      <c r="BJ262" s="18" t="s">
        <v>95</v>
      </c>
      <c r="BK262" s="258">
        <f>ROUND(I262*H262,2)</f>
        <v>0</v>
      </c>
      <c r="BL262" s="18" t="s">
        <v>177</v>
      </c>
      <c r="BM262" s="257" t="s">
        <v>1571</v>
      </c>
    </row>
    <row r="263" spans="1:63" s="12" customFormat="1" ht="25.9" customHeight="1">
      <c r="A263" s="12"/>
      <c r="B263" s="231"/>
      <c r="C263" s="232"/>
      <c r="D263" s="233" t="s">
        <v>81</v>
      </c>
      <c r="E263" s="234" t="s">
        <v>2312</v>
      </c>
      <c r="F263" s="234" t="s">
        <v>2060</v>
      </c>
      <c r="G263" s="232"/>
      <c r="H263" s="232"/>
      <c r="I263" s="235"/>
      <c r="J263" s="218">
        <f>BK263</f>
        <v>0</v>
      </c>
      <c r="K263" s="232"/>
      <c r="L263" s="236"/>
      <c r="M263" s="237"/>
      <c r="N263" s="238"/>
      <c r="O263" s="238"/>
      <c r="P263" s="239">
        <f>P264</f>
        <v>0</v>
      </c>
      <c r="Q263" s="238"/>
      <c r="R263" s="239">
        <f>R264</f>
        <v>0</v>
      </c>
      <c r="S263" s="238"/>
      <c r="T263" s="240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41" t="s">
        <v>89</v>
      </c>
      <c r="AT263" s="242" t="s">
        <v>81</v>
      </c>
      <c r="AU263" s="242" t="s">
        <v>82</v>
      </c>
      <c r="AY263" s="241" t="s">
        <v>169</v>
      </c>
      <c r="BK263" s="243">
        <f>BK264</f>
        <v>0</v>
      </c>
    </row>
    <row r="264" spans="1:65" s="2" customFormat="1" ht="16.5" customHeight="1">
      <c r="A264" s="39"/>
      <c r="B264" s="40"/>
      <c r="C264" s="246" t="s">
        <v>1008</v>
      </c>
      <c r="D264" s="246" t="s">
        <v>172</v>
      </c>
      <c r="E264" s="247" t="s">
        <v>2313</v>
      </c>
      <c r="F264" s="248" t="s">
        <v>1802</v>
      </c>
      <c r="G264" s="249" t="s">
        <v>2063</v>
      </c>
      <c r="H264" s="250">
        <v>1</v>
      </c>
      <c r="I264" s="251"/>
      <c r="J264" s="252">
        <f>ROUND(I264*H264,2)</f>
        <v>0</v>
      </c>
      <c r="K264" s="248" t="s">
        <v>1</v>
      </c>
      <c r="L264" s="45"/>
      <c r="M264" s="253" t="s">
        <v>1</v>
      </c>
      <c r="N264" s="254" t="s">
        <v>48</v>
      </c>
      <c r="O264" s="92"/>
      <c r="P264" s="255">
        <f>O264*H264</f>
        <v>0</v>
      </c>
      <c r="Q264" s="255">
        <v>0</v>
      </c>
      <c r="R264" s="255">
        <f>Q264*H264</f>
        <v>0</v>
      </c>
      <c r="S264" s="255">
        <v>0</v>
      </c>
      <c r="T264" s="25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7" t="s">
        <v>177</v>
      </c>
      <c r="AT264" s="257" t="s">
        <v>172</v>
      </c>
      <c r="AU264" s="257" t="s">
        <v>89</v>
      </c>
      <c r="AY264" s="18" t="s">
        <v>169</v>
      </c>
      <c r="BE264" s="258">
        <f>IF(N264="základní",J264,0)</f>
        <v>0</v>
      </c>
      <c r="BF264" s="258">
        <f>IF(N264="snížená",J264,0)</f>
        <v>0</v>
      </c>
      <c r="BG264" s="258">
        <f>IF(N264="zákl. přenesená",J264,0)</f>
        <v>0</v>
      </c>
      <c r="BH264" s="258">
        <f>IF(N264="sníž. přenesená",J264,0)</f>
        <v>0</v>
      </c>
      <c r="BI264" s="258">
        <f>IF(N264="nulová",J264,0)</f>
        <v>0</v>
      </c>
      <c r="BJ264" s="18" t="s">
        <v>95</v>
      </c>
      <c r="BK264" s="258">
        <f>ROUND(I264*H264,2)</f>
        <v>0</v>
      </c>
      <c r="BL264" s="18" t="s">
        <v>177</v>
      </c>
      <c r="BM264" s="257" t="s">
        <v>1579</v>
      </c>
    </row>
    <row r="265" spans="1:63" s="2" customFormat="1" ht="49.9" customHeight="1">
      <c r="A265" s="39"/>
      <c r="B265" s="40"/>
      <c r="C265" s="41"/>
      <c r="D265" s="41"/>
      <c r="E265" s="234" t="s">
        <v>210</v>
      </c>
      <c r="F265" s="234" t="s">
        <v>211</v>
      </c>
      <c r="G265" s="41"/>
      <c r="H265" s="41"/>
      <c r="I265" s="155"/>
      <c r="J265" s="218">
        <f>BK265</f>
        <v>0</v>
      </c>
      <c r="K265" s="41"/>
      <c r="L265" s="45"/>
      <c r="M265" s="292"/>
      <c r="N265" s="293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81</v>
      </c>
      <c r="AU265" s="18" t="s">
        <v>82</v>
      </c>
      <c r="AY265" s="18" t="s">
        <v>212</v>
      </c>
      <c r="BK265" s="258">
        <f>SUM(BK266:BK270)</f>
        <v>0</v>
      </c>
    </row>
    <row r="266" spans="1:63" s="2" customFormat="1" ht="16.3" customHeight="1">
      <c r="A266" s="39"/>
      <c r="B266" s="40"/>
      <c r="C266" s="294" t="s">
        <v>1</v>
      </c>
      <c r="D266" s="294" t="s">
        <v>172</v>
      </c>
      <c r="E266" s="295" t="s">
        <v>1</v>
      </c>
      <c r="F266" s="296" t="s">
        <v>1</v>
      </c>
      <c r="G266" s="297" t="s">
        <v>1</v>
      </c>
      <c r="H266" s="298"/>
      <c r="I266" s="299"/>
      <c r="J266" s="300">
        <f>BK266</f>
        <v>0</v>
      </c>
      <c r="K266" s="301"/>
      <c r="L266" s="45"/>
      <c r="M266" s="302" t="s">
        <v>1</v>
      </c>
      <c r="N266" s="303" t="s">
        <v>48</v>
      </c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212</v>
      </c>
      <c r="AU266" s="18" t="s">
        <v>89</v>
      </c>
      <c r="AY266" s="18" t="s">
        <v>212</v>
      </c>
      <c r="BE266" s="258">
        <f>IF(N266="základní",J266,0)</f>
        <v>0</v>
      </c>
      <c r="BF266" s="258">
        <f>IF(N266="snížená",J266,0)</f>
        <v>0</v>
      </c>
      <c r="BG266" s="258">
        <f>IF(N266="zákl. přenesená",J266,0)</f>
        <v>0</v>
      </c>
      <c r="BH266" s="258">
        <f>IF(N266="sníž. přenesená",J266,0)</f>
        <v>0</v>
      </c>
      <c r="BI266" s="258">
        <f>IF(N266="nulová",J266,0)</f>
        <v>0</v>
      </c>
      <c r="BJ266" s="18" t="s">
        <v>95</v>
      </c>
      <c r="BK266" s="258">
        <f>I266*H266</f>
        <v>0</v>
      </c>
    </row>
    <row r="267" spans="1:63" s="2" customFormat="1" ht="16.3" customHeight="1">
      <c r="A267" s="39"/>
      <c r="B267" s="40"/>
      <c r="C267" s="294" t="s">
        <v>1</v>
      </c>
      <c r="D267" s="294" t="s">
        <v>172</v>
      </c>
      <c r="E267" s="295" t="s">
        <v>1</v>
      </c>
      <c r="F267" s="296" t="s">
        <v>1</v>
      </c>
      <c r="G267" s="297" t="s">
        <v>1</v>
      </c>
      <c r="H267" s="298"/>
      <c r="I267" s="299"/>
      <c r="J267" s="300">
        <f>BK267</f>
        <v>0</v>
      </c>
      <c r="K267" s="301"/>
      <c r="L267" s="45"/>
      <c r="M267" s="302" t="s">
        <v>1</v>
      </c>
      <c r="N267" s="303" t="s">
        <v>48</v>
      </c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212</v>
      </c>
      <c r="AU267" s="18" t="s">
        <v>89</v>
      </c>
      <c r="AY267" s="18" t="s">
        <v>212</v>
      </c>
      <c r="BE267" s="258">
        <f>IF(N267="základní",J267,0)</f>
        <v>0</v>
      </c>
      <c r="BF267" s="258">
        <f>IF(N267="snížená",J267,0)</f>
        <v>0</v>
      </c>
      <c r="BG267" s="258">
        <f>IF(N267="zákl. přenesená",J267,0)</f>
        <v>0</v>
      </c>
      <c r="BH267" s="258">
        <f>IF(N267="sníž. přenesená",J267,0)</f>
        <v>0</v>
      </c>
      <c r="BI267" s="258">
        <f>IF(N267="nulová",J267,0)</f>
        <v>0</v>
      </c>
      <c r="BJ267" s="18" t="s">
        <v>95</v>
      </c>
      <c r="BK267" s="258">
        <f>I267*H267</f>
        <v>0</v>
      </c>
    </row>
    <row r="268" spans="1:63" s="2" customFormat="1" ht="16.3" customHeight="1">
      <c r="A268" s="39"/>
      <c r="B268" s="40"/>
      <c r="C268" s="294" t="s">
        <v>1</v>
      </c>
      <c r="D268" s="294" t="s">
        <v>172</v>
      </c>
      <c r="E268" s="295" t="s">
        <v>1</v>
      </c>
      <c r="F268" s="296" t="s">
        <v>1</v>
      </c>
      <c r="G268" s="297" t="s">
        <v>1</v>
      </c>
      <c r="H268" s="298"/>
      <c r="I268" s="299"/>
      <c r="J268" s="300">
        <f>BK268</f>
        <v>0</v>
      </c>
      <c r="K268" s="301"/>
      <c r="L268" s="45"/>
      <c r="M268" s="302" t="s">
        <v>1</v>
      </c>
      <c r="N268" s="303" t="s">
        <v>48</v>
      </c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212</v>
      </c>
      <c r="AU268" s="18" t="s">
        <v>89</v>
      </c>
      <c r="AY268" s="18" t="s">
        <v>212</v>
      </c>
      <c r="BE268" s="258">
        <f>IF(N268="základní",J268,0)</f>
        <v>0</v>
      </c>
      <c r="BF268" s="258">
        <f>IF(N268="snížená",J268,0)</f>
        <v>0</v>
      </c>
      <c r="BG268" s="258">
        <f>IF(N268="zákl. přenesená",J268,0)</f>
        <v>0</v>
      </c>
      <c r="BH268" s="258">
        <f>IF(N268="sníž. přenesená",J268,0)</f>
        <v>0</v>
      </c>
      <c r="BI268" s="258">
        <f>IF(N268="nulová",J268,0)</f>
        <v>0</v>
      </c>
      <c r="BJ268" s="18" t="s">
        <v>95</v>
      </c>
      <c r="BK268" s="258">
        <f>I268*H268</f>
        <v>0</v>
      </c>
    </row>
    <row r="269" spans="1:63" s="2" customFormat="1" ht="16.3" customHeight="1">
      <c r="A269" s="39"/>
      <c r="B269" s="40"/>
      <c r="C269" s="294" t="s">
        <v>1</v>
      </c>
      <c r="D269" s="294" t="s">
        <v>172</v>
      </c>
      <c r="E269" s="295" t="s">
        <v>1</v>
      </c>
      <c r="F269" s="296" t="s">
        <v>1</v>
      </c>
      <c r="G269" s="297" t="s">
        <v>1</v>
      </c>
      <c r="H269" s="298"/>
      <c r="I269" s="299"/>
      <c r="J269" s="300">
        <f>BK269</f>
        <v>0</v>
      </c>
      <c r="K269" s="301"/>
      <c r="L269" s="45"/>
      <c r="M269" s="302" t="s">
        <v>1</v>
      </c>
      <c r="N269" s="303" t="s">
        <v>48</v>
      </c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212</v>
      </c>
      <c r="AU269" s="18" t="s">
        <v>89</v>
      </c>
      <c r="AY269" s="18" t="s">
        <v>212</v>
      </c>
      <c r="BE269" s="258">
        <f>IF(N269="základní",J269,0)</f>
        <v>0</v>
      </c>
      <c r="BF269" s="258">
        <f>IF(N269="snížená",J269,0)</f>
        <v>0</v>
      </c>
      <c r="BG269" s="258">
        <f>IF(N269="zákl. přenesená",J269,0)</f>
        <v>0</v>
      </c>
      <c r="BH269" s="258">
        <f>IF(N269="sníž. přenesená",J269,0)</f>
        <v>0</v>
      </c>
      <c r="BI269" s="258">
        <f>IF(N269="nulová",J269,0)</f>
        <v>0</v>
      </c>
      <c r="BJ269" s="18" t="s">
        <v>95</v>
      </c>
      <c r="BK269" s="258">
        <f>I269*H269</f>
        <v>0</v>
      </c>
    </row>
    <row r="270" spans="1:63" s="2" customFormat="1" ht="16.3" customHeight="1">
      <c r="A270" s="39"/>
      <c r="B270" s="40"/>
      <c r="C270" s="294" t="s">
        <v>1</v>
      </c>
      <c r="D270" s="294" t="s">
        <v>172</v>
      </c>
      <c r="E270" s="295" t="s">
        <v>1</v>
      </c>
      <c r="F270" s="296" t="s">
        <v>1</v>
      </c>
      <c r="G270" s="297" t="s">
        <v>1</v>
      </c>
      <c r="H270" s="298"/>
      <c r="I270" s="299"/>
      <c r="J270" s="300">
        <f>BK270</f>
        <v>0</v>
      </c>
      <c r="K270" s="301"/>
      <c r="L270" s="45"/>
      <c r="M270" s="302" t="s">
        <v>1</v>
      </c>
      <c r="N270" s="303" t="s">
        <v>48</v>
      </c>
      <c r="O270" s="304"/>
      <c r="P270" s="304"/>
      <c r="Q270" s="304"/>
      <c r="R270" s="304"/>
      <c r="S270" s="304"/>
      <c r="T270" s="305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212</v>
      </c>
      <c r="AU270" s="18" t="s">
        <v>89</v>
      </c>
      <c r="AY270" s="18" t="s">
        <v>212</v>
      </c>
      <c r="BE270" s="258">
        <f>IF(N270="základní",J270,0)</f>
        <v>0</v>
      </c>
      <c r="BF270" s="258">
        <f>IF(N270="snížená",J270,0)</f>
        <v>0</v>
      </c>
      <c r="BG270" s="258">
        <f>IF(N270="zákl. přenesená",J270,0)</f>
        <v>0</v>
      </c>
      <c r="BH270" s="258">
        <f>IF(N270="sníž. přenesená",J270,0)</f>
        <v>0</v>
      </c>
      <c r="BI270" s="258">
        <f>IF(N270="nulová",J270,0)</f>
        <v>0</v>
      </c>
      <c r="BJ270" s="18" t="s">
        <v>95</v>
      </c>
      <c r="BK270" s="258">
        <f>I270*H270</f>
        <v>0</v>
      </c>
    </row>
    <row r="271" spans="1:31" s="2" customFormat="1" ht="6.95" customHeight="1">
      <c r="A271" s="39"/>
      <c r="B271" s="67"/>
      <c r="C271" s="68"/>
      <c r="D271" s="68"/>
      <c r="E271" s="68"/>
      <c r="F271" s="68"/>
      <c r="G271" s="68"/>
      <c r="H271" s="68"/>
      <c r="I271" s="193"/>
      <c r="J271" s="68"/>
      <c r="K271" s="68"/>
      <c r="L271" s="45"/>
      <c r="M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</sheetData>
  <sheetProtection password="CC35" sheet="1" objects="1" scenarios="1" formatColumns="0" formatRows="0" autoFilter="0"/>
  <autoFilter ref="C130:K27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dataValidations count="2">
    <dataValidation type="list" allowBlank="1" showInputMessage="1" showErrorMessage="1" error="Povoleny jsou hodnoty K, M." sqref="D266:D271">
      <formula1>"K, M"</formula1>
    </dataValidation>
    <dataValidation type="list" allowBlank="1" showInputMessage="1" showErrorMessage="1" error="Povoleny jsou hodnoty základní, snížená, zákl. přenesená, sníž. přenesená, nulová." sqref="N266:N271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tuscher</dc:creator>
  <cp:keywords/>
  <dc:description/>
  <cp:lastModifiedBy>martin tuscher</cp:lastModifiedBy>
  <dcterms:created xsi:type="dcterms:W3CDTF">2020-02-20T05:59:11Z</dcterms:created>
  <dcterms:modified xsi:type="dcterms:W3CDTF">2020-02-20T05:59:40Z</dcterms:modified>
  <cp:category/>
  <cp:version/>
  <cp:contentType/>
  <cp:contentStatus/>
</cp:coreProperties>
</file>