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4000" windowHeight="97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'Položky'!$A$1:$G$110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<sst xmlns="http://schemas.openxmlformats.org/spreadsheetml/2006/main" count="410" uniqueCount="282">
  <si>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</si>
  <si>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</si>
  <si>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</si>
  <si>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</si>
  <si>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</si>
  <si>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</si>
  <si>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</si>
  <si>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</si>
  <si>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</si>
  <si>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</si>
  <si>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</si>
  <si>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</si>
  <si>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</si>
  <si>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</si>
  <si>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</si>
  <si>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</si>
  <si>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</si>
  <si>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</si>
  <si>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</si>
  <si>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</si>
  <si>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</si>
  <si>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</si>
  <si>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</si>
  <si>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</si>
  <si>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</si>
  <si>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</si>
  <si>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</si>
  <si>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</si>
  <si>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</si>
  <si>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</si>
  <si>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</si>
  <si>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</si>
  <si>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</si>
  <si>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</si>
  <si>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</si>
  <si>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</si>
  <si>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</si>
  <si>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</si>
  <si>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</si>
  <si>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</si>
  <si>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</si>
  <si>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</si>
  <si>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</si>
  <si>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</si>
  <si>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</si>
  <si>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</si>
  <si>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</si>
  <si>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</si>
  <si>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</si>
  <si>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</si>
  <si>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</si>
  <si>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</si>
  <si>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</si>
  <si>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</si>
  <si>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</si>
  <si>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</si>
  <si>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</si>
  <si>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</si>
  <si>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</si>
  <si>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</si>
  <si>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</si>
  <si>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</si>
  <si>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</si>
  <si>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</si>
  <si>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</si>
  <si>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</si>
  <si>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</si>
  <si>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</si>
  <si>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</si>
  <si>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</si>
  <si>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</si>
  <si>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</si>
  <si>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</si>
  <si>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</si>
  <si>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</si>
  <si>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</si>
  <si>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Granit Zedníček s.r.o.</t>
  </si>
  <si>
    <t>Tepelná čerpadla s ústředním vytápěním</t>
  </si>
  <si>
    <t>D1</t>
  </si>
  <si>
    <t>Zdroje tepla a zařízení strojoven</t>
  </si>
  <si>
    <t>01</t>
  </si>
  <si>
    <t>Venkovní jednotka tepelného čerpadla vzduch/voda min. výkon 14kW (2°/35°C)</t>
  </si>
  <si>
    <t>kus</t>
  </si>
  <si>
    <t>02</t>
  </si>
  <si>
    <t>Vnitřní jednotka tepelného čerpadla vzduch/voda 14 kW se zabudovaným elektrokotlem</t>
  </si>
  <si>
    <t>03</t>
  </si>
  <si>
    <t>Venkovní jednotka tepelného čerpadla vzduch/voda min. výkon 8kW (2°/35°C)</t>
  </si>
  <si>
    <t>04</t>
  </si>
  <si>
    <t>Vnitřní jednotka tepelného čerpadla vzduch/voda 8kW se zabudovaným zásobníkem TUV min. 180L</t>
  </si>
  <si>
    <t>05</t>
  </si>
  <si>
    <t>Akumulační nádoba objem 500L včetně izolace</t>
  </si>
  <si>
    <t>06</t>
  </si>
  <si>
    <t>07</t>
  </si>
  <si>
    <t>Tlaková expanzní nádoba pro topné soustavy objem 35 l</t>
  </si>
  <si>
    <t>08</t>
  </si>
  <si>
    <t>Rozdělovač/sběrač pro 2 topné okruhy včetně držáku na stěnu</t>
  </si>
  <si>
    <t>09</t>
  </si>
  <si>
    <t>soubor</t>
  </si>
  <si>
    <t>10</t>
  </si>
  <si>
    <t>11</t>
  </si>
  <si>
    <t>12</t>
  </si>
  <si>
    <t>13</t>
  </si>
  <si>
    <t>Autorizované spuštění TČ, zaškolení obsluhy</t>
  </si>
  <si>
    <t>14</t>
  </si>
  <si>
    <t>15</t>
  </si>
  <si>
    <t>Prostorový termostat pro TČ</t>
  </si>
  <si>
    <t>16</t>
  </si>
  <si>
    <t>Venkovní čidlo teploty</t>
  </si>
  <si>
    <t>17</t>
  </si>
  <si>
    <t>Výchozí a 1. provozní revize tlakové exp. nádoby</t>
  </si>
  <si>
    <t>D4</t>
  </si>
  <si>
    <t>Armatury</t>
  </si>
  <si>
    <t>50903022</t>
  </si>
  <si>
    <t>Oběhové čerpadlo 25/1-4 230V 180mm včetně šroubení</t>
  </si>
  <si>
    <t>23</t>
  </si>
  <si>
    <t>3-cestný zónový přepínací ventil 1" KVS6.3</t>
  </si>
  <si>
    <t>25</t>
  </si>
  <si>
    <t>Automatický odvzdušňovací ventil 1/2"</t>
  </si>
  <si>
    <t>26</t>
  </si>
  <si>
    <t>Manometr spodní 0-4bar</t>
  </si>
  <si>
    <t>27</t>
  </si>
  <si>
    <t>Bezpečnostní sestava (odvzdušnění, manometr, pojistný ventil)</t>
  </si>
  <si>
    <t>29</t>
  </si>
  <si>
    <t>Filtrball (kulový kohout s filtrem) 1"</t>
  </si>
  <si>
    <t>30</t>
  </si>
  <si>
    <t>Zpětná klapka 1"</t>
  </si>
  <si>
    <t>31</t>
  </si>
  <si>
    <t>Zpětná klapka 5/4"</t>
  </si>
  <si>
    <t>32</t>
  </si>
  <si>
    <t>Kohout kulový 3/4" motýl</t>
  </si>
  <si>
    <t>33</t>
  </si>
  <si>
    <t>Kohout kulový 1" motýl</t>
  </si>
  <si>
    <t>34</t>
  </si>
  <si>
    <t>Kohout kulový 5/4" motýl</t>
  </si>
  <si>
    <t>35</t>
  </si>
  <si>
    <t>Kohout vypouštěcí 1/2"</t>
  </si>
  <si>
    <t>36</t>
  </si>
  <si>
    <t>Šroubení topenářské přímé 1"</t>
  </si>
  <si>
    <t>37</t>
  </si>
  <si>
    <t>Šroubení topenářské přímé 3/4"</t>
  </si>
  <si>
    <t>38</t>
  </si>
  <si>
    <t>T kus mosaz 1" / 1" / 1"</t>
  </si>
  <si>
    <t>39</t>
  </si>
  <si>
    <t>T kus mosaz 1" / 1/2" / 1"</t>
  </si>
  <si>
    <t>40</t>
  </si>
  <si>
    <t>Pojistný ventil vč. zpětné klapky 3/4" max 0,6 MPa</t>
  </si>
  <si>
    <t>41</t>
  </si>
  <si>
    <t>Tlaková expanzní nádoba pro pitnou vodu objem 12L</t>
  </si>
  <si>
    <t>42</t>
  </si>
  <si>
    <t>Jímka pro teplotní čidlo 1/2" 150mm</t>
  </si>
  <si>
    <t>43</t>
  </si>
  <si>
    <t>Šroubení topenářské rohové 5/4"</t>
  </si>
  <si>
    <t>44</t>
  </si>
  <si>
    <t>Ruční odvzdušňovací ventil 1/2"</t>
  </si>
  <si>
    <t>45</t>
  </si>
  <si>
    <t>D2</t>
  </si>
  <si>
    <t>Rozvod potrubí</t>
  </si>
  <si>
    <t>51</t>
  </si>
  <si>
    <t>Uhlíková ocel 15x1,2</t>
  </si>
  <si>
    <t>m</t>
  </si>
  <si>
    <t>52</t>
  </si>
  <si>
    <t>Uhlíková ocel 18x1,2</t>
  </si>
  <si>
    <t>53</t>
  </si>
  <si>
    <t>Uhlíková ocel 22x1,5</t>
  </si>
  <si>
    <t>54</t>
  </si>
  <si>
    <t>Uhlíková ocel 28x1,5</t>
  </si>
  <si>
    <t>55</t>
  </si>
  <si>
    <t>Uhlíková ocel 35x1,5</t>
  </si>
  <si>
    <t>56</t>
  </si>
  <si>
    <t>Vícevrstvá trubka PEX-AL-PEX 26x3</t>
  </si>
  <si>
    <t>57</t>
  </si>
  <si>
    <t>Vícevrstvá trubka PEX-AL-PEX 32x3</t>
  </si>
  <si>
    <t>58</t>
  </si>
  <si>
    <t>Kaučuková izolace 28/13</t>
  </si>
  <si>
    <t>59</t>
  </si>
  <si>
    <t>Kaučuková izolace 35/13</t>
  </si>
  <si>
    <t>60</t>
  </si>
  <si>
    <t>Kaučuková izolační samolepící páska</t>
  </si>
  <si>
    <t>61</t>
  </si>
  <si>
    <t>HT trubka pro odvod kondenzátu venk. jednotky TČ</t>
  </si>
  <si>
    <t>62</t>
  </si>
  <si>
    <t>Tlaková zkouška potrubí, odvzdušnění</t>
  </si>
  <si>
    <t>D30</t>
  </si>
  <si>
    <t>Otopná tělesa</t>
  </si>
  <si>
    <t>71</t>
  </si>
  <si>
    <t>Deskové otopné těleso VK 1160100</t>
  </si>
  <si>
    <t>72</t>
  </si>
  <si>
    <t>Deskové otopné těleso VK 2260060</t>
  </si>
  <si>
    <t>73</t>
  </si>
  <si>
    <t>Deskové otopné těleso VK 2260080</t>
  </si>
  <si>
    <t>74</t>
  </si>
  <si>
    <t>Deskové otopné těleso VK 2260100</t>
  </si>
  <si>
    <t>75</t>
  </si>
  <si>
    <t>Deskové otopné těleso VK 2260140</t>
  </si>
  <si>
    <t>76</t>
  </si>
  <si>
    <t>Deskové otopné těleso VK 2260160</t>
  </si>
  <si>
    <t>77</t>
  </si>
  <si>
    <t>78</t>
  </si>
  <si>
    <t>Montáž deskových otopných těles</t>
  </si>
  <si>
    <t>79</t>
  </si>
  <si>
    <t>Montáž trubkových otopných těles</t>
  </si>
  <si>
    <t>80</t>
  </si>
  <si>
    <t>Termostatická hlavice</t>
  </si>
  <si>
    <t>81</t>
  </si>
  <si>
    <t>Dopojovací armatura deskoých otopných těles</t>
  </si>
  <si>
    <t>82</t>
  </si>
  <si>
    <t>Dopojovací armatura trubkových otopných těles</t>
  </si>
  <si>
    <t>D31</t>
  </si>
  <si>
    <t>Teplovodní ohřívače vzduchu</t>
  </si>
  <si>
    <t>91</t>
  </si>
  <si>
    <t>Teplovodní ohřívač vzduchu min.výkon 7,9kW při 55°/40°C , včetně žaluzie</t>
  </si>
  <si>
    <t>92</t>
  </si>
  <si>
    <t>Otočná podpěra na stěnu</t>
  </si>
  <si>
    <t>93</t>
  </si>
  <si>
    <t>Montáž teplovodních ohřívačů a armatur</t>
  </si>
  <si>
    <t>94</t>
  </si>
  <si>
    <t>95</t>
  </si>
  <si>
    <t>96</t>
  </si>
  <si>
    <t>97</t>
  </si>
  <si>
    <t>Trostorový ovládací termostat týdenní</t>
  </si>
  <si>
    <t>98</t>
  </si>
  <si>
    <t>T kus mosaz 3/4" / 1/2" / 3/4"</t>
  </si>
  <si>
    <t>D32</t>
  </si>
  <si>
    <t>Elektroinstalace</t>
  </si>
  <si>
    <t>101</t>
  </si>
  <si>
    <t>Kabel CYKY-J 4x10</t>
  </si>
  <si>
    <t>102</t>
  </si>
  <si>
    <t>Kabel CYKY-J 5x4</t>
  </si>
  <si>
    <t>103</t>
  </si>
  <si>
    <t>Kabel CKYY-J 3x1,5</t>
  </si>
  <si>
    <t>104</t>
  </si>
  <si>
    <t>Kabel JYTY 2x1</t>
  </si>
  <si>
    <t>105</t>
  </si>
  <si>
    <t>Relé Z-S230/S MODUL 230VAC 16A</t>
  </si>
  <si>
    <t>106</t>
  </si>
  <si>
    <t>Jistič 6B 1-fázový</t>
  </si>
  <si>
    <t>107</t>
  </si>
  <si>
    <t>Jistič 16B 3-fázový</t>
  </si>
  <si>
    <t>108</t>
  </si>
  <si>
    <t>Jistič 32B 3-fázový</t>
  </si>
  <si>
    <t>109</t>
  </si>
  <si>
    <t>Jistič 50B 3-fázový</t>
  </si>
  <si>
    <t>110</t>
  </si>
  <si>
    <t>Domovní elektrický rozvaděč</t>
  </si>
  <si>
    <t>111</t>
  </si>
  <si>
    <t>Elektroinstalační spojovací krabice</t>
  </si>
  <si>
    <t>112</t>
  </si>
  <si>
    <t>113</t>
  </si>
  <si>
    <t>Elektromontážní práce</t>
  </si>
  <si>
    <t>kpl</t>
  </si>
  <si>
    <t>114</t>
  </si>
  <si>
    <t>Elektroinstalační materiál (dutinky, lišty, ...)</t>
  </si>
  <si>
    <t>115</t>
  </si>
  <si>
    <t>Výchozí revize elektroinstalace</t>
  </si>
  <si>
    <t>D33</t>
  </si>
  <si>
    <t>Ostatní</t>
  </si>
  <si>
    <t>131</t>
  </si>
  <si>
    <t>Betonový základ pro venkovní jednotku TČ včetně zhotovení</t>
  </si>
  <si>
    <t>132</t>
  </si>
  <si>
    <t>Objímky dvoudílné s gumou 3/8"-5/4"</t>
  </si>
  <si>
    <t>133</t>
  </si>
  <si>
    <t>Drobný pomocný materiál (těsnění, hmoždinky, šrouby, fitinky, ...)</t>
  </si>
  <si>
    <t>134</t>
  </si>
  <si>
    <t>Doprava montážních pracovníků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</si>
  <si>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</si>
  <si>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</si>
  <si>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</si>
  <si>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</si>
  <si>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</si>
  <si>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</si>
  <si>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</si>
  <si>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</si>
  <si>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Čerpadlová jednotka (oběhové čerpadlo 25/1-6 230V 180mm, 2x teploměr, 2x KK1", 1x ZK1", 3-cestný směš. ventil DN 25 KVS 8,3)   </t>
  </si>
  <si>
    <t xml:space="preserve">Montáž technologie tepelného čerpadla včetně akumulační nádrže, expanzní nádrže a nezbytných armatur (vytápění dílny)   </t>
  </si>
  <si>
    <t xml:space="preserve">Montáž technologie tepelného čerpadla včetně akumulační nádrže, expanzní nádrže, rozdělovače/sběrače a nezbytných armatur (vytápění výrobní hala č.III)  </t>
  </si>
  <si>
    <t xml:space="preserve">Montáž technologie tepelného čerpadla včetně nezbytných armatur (vytápění sociální zázemí)   </t>
  </si>
  <si>
    <t>Odporový kabel pro odvod kondenzátu venkovní  jednotky</t>
  </si>
  <si>
    <t>Tlaková expanzní nádoba pro topné soustavy objem 50 l</t>
  </si>
  <si>
    <t xml:space="preserve">Trubkové otopné těleso se středovým dopojením 1820/600   </t>
  </si>
  <si>
    <t xml:space="preserve">Chránička kabelového rozvodu mezi vni/ven jednotkou TČ   </t>
  </si>
  <si>
    <t>ROZPOČET S VÝKAZEM VÝMĚR</t>
  </si>
  <si>
    <t>Dohnal Lukáš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</si>
</sst>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 t="str">
        <f>Rekapitulace!G2</f>
        <v>Tepelná čerpadla s ústředním vytápěním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73</v>
      </c>
      <c r="B5" s="18"/>
      <c r="C5" s="19" t="s">
        <v>76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73</v>
      </c>
      <c r="B7" s="25"/>
      <c r="C7" s="26" t="s">
        <v>76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199" t="s">
        <v>281</v>
      </c>
      <c r="D8" s="199"/>
      <c r="E8" s="200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199"/>
      <c r="D9" s="199"/>
      <c r="E9" s="200"/>
      <c r="F9" s="13"/>
      <c r="G9" s="34"/>
      <c r="H9" s="35"/>
    </row>
    <row r="10" spans="1:8" ht="12.75">
      <c r="A10" s="29" t="s">
        <v>14</v>
      </c>
      <c r="B10" s="13"/>
      <c r="C10" s="199" t="s">
        <v>76</v>
      </c>
      <c r="D10" s="199"/>
      <c r="E10" s="199"/>
      <c r="F10" s="36"/>
      <c r="G10" s="37"/>
      <c r="H10" s="38"/>
    </row>
    <row r="11" spans="1:57" ht="13.5" customHeight="1">
      <c r="A11" s="29" t="s">
        <v>15</v>
      </c>
      <c r="B11" s="13"/>
      <c r="C11" s="199"/>
      <c r="D11" s="199"/>
      <c r="E11" s="199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1" t="s">
        <v>281</v>
      </c>
      <c r="D12" s="201"/>
      <c r="E12" s="201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Rekapitulace!A19</f>
        <v>Ztížené výrobní podmínky</v>
      </c>
      <c r="E15" s="58"/>
      <c r="F15" s="59"/>
      <c r="G15" s="56">
        <f>Rekapitulace!I19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Rekapitulace!A20</f>
        <v>Oborová přirážka</v>
      </c>
      <c r="E16" s="60"/>
      <c r="F16" s="61"/>
      <c r="G16" s="56">
        <f>Rekapitulace!I20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Rekapitulace!A21</f>
        <v>Přesun stavebních kapacit</v>
      </c>
      <c r="E17" s="60"/>
      <c r="F17" s="61"/>
      <c r="G17" s="56">
        <f>Rekapitulace!I21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Rekapitulace!A22</f>
        <v>Mimostaveništní doprava</v>
      </c>
      <c r="E18" s="60"/>
      <c r="F18" s="61"/>
      <c r="G18" s="56">
        <f>Rekapitulace!I22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Rekapitulace!A23</f>
        <v>Zařízení staveniště</v>
      </c>
      <c r="E19" s="60"/>
      <c r="F19" s="61"/>
      <c r="G19" s="56">
        <f>Rekapitulace!I23</f>
        <v>0</v>
      </c>
    </row>
    <row r="20" spans="1:7" ht="15.95" customHeight="1">
      <c r="A20" s="64"/>
      <c r="B20" s="55"/>
      <c r="C20" s="56"/>
      <c r="D20" s="9" t="str">
        <f>Rekapitulace!A24</f>
        <v>Provoz investora</v>
      </c>
      <c r="E20" s="60"/>
      <c r="F20" s="61"/>
      <c r="G20" s="56">
        <f>Rekapitulace!I24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Rekapitulace!A25</f>
        <v>Kompletační činnost (IČD)</v>
      </c>
      <c r="E21" s="60"/>
      <c r="F21" s="61"/>
      <c r="G21" s="56">
        <f>Rekapitulace!I25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02" t="s">
        <v>33</v>
      </c>
      <c r="B23" s="20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4">
        <f>C23-F32</f>
        <v>0</v>
      </c>
      <c r="G30" s="205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4">
        <f>ROUND(PRODUCT(F30,C31/100),0)</f>
        <v>0</v>
      </c>
      <c r="G31" s="205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4">
        <v>0</v>
      </c>
      <c r="G32" s="205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4">
        <f>ROUND(PRODUCT(F32,C33/100),0)</f>
        <v>0</v>
      </c>
      <c r="G33" s="205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6">
        <f>ROUND(SUM(F30:F33),0)</f>
        <v>0</v>
      </c>
      <c r="G34" s="207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98"/>
      <c r="C37" s="198"/>
      <c r="D37" s="198"/>
      <c r="E37" s="198"/>
      <c r="F37" s="198"/>
      <c r="G37" s="198"/>
      <c r="H37" t="s">
        <v>5</v>
      </c>
    </row>
    <row r="38" spans="1:8" ht="12.75" customHeight="1">
      <c r="A38" s="96"/>
      <c r="B38" s="198"/>
      <c r="C38" s="198"/>
      <c r="D38" s="198"/>
      <c r="E38" s="198"/>
      <c r="F38" s="198"/>
      <c r="G38" s="198"/>
      <c r="H38" t="s">
        <v>5</v>
      </c>
    </row>
    <row r="39" spans="1:8" ht="12.75">
      <c r="A39" s="96"/>
      <c r="B39" s="198"/>
      <c r="C39" s="198"/>
      <c r="D39" s="198"/>
      <c r="E39" s="198"/>
      <c r="F39" s="198"/>
      <c r="G39" s="198"/>
      <c r="H39" t="s">
        <v>5</v>
      </c>
    </row>
    <row r="40" spans="1:8" ht="12.75">
      <c r="A40" s="96"/>
      <c r="B40" s="198"/>
      <c r="C40" s="198"/>
      <c r="D40" s="198"/>
      <c r="E40" s="198"/>
      <c r="F40" s="198"/>
      <c r="G40" s="198"/>
      <c r="H40" t="s">
        <v>5</v>
      </c>
    </row>
    <row r="41" spans="1:8" ht="12.75">
      <c r="A41" s="96"/>
      <c r="B41" s="198"/>
      <c r="C41" s="198"/>
      <c r="D41" s="198"/>
      <c r="E41" s="198"/>
      <c r="F41" s="198"/>
      <c r="G41" s="198"/>
      <c r="H41" t="s">
        <v>5</v>
      </c>
    </row>
    <row r="42" spans="1:8" ht="12.75">
      <c r="A42" s="96"/>
      <c r="B42" s="198"/>
      <c r="C42" s="198"/>
      <c r="D42" s="198"/>
      <c r="E42" s="198"/>
      <c r="F42" s="198"/>
      <c r="G42" s="198"/>
      <c r="H42" t="s">
        <v>5</v>
      </c>
    </row>
    <row r="43" spans="1:8" ht="12.75">
      <c r="A43" s="96"/>
      <c r="B43" s="198"/>
      <c r="C43" s="198"/>
      <c r="D43" s="198"/>
      <c r="E43" s="198"/>
      <c r="F43" s="198"/>
      <c r="G43" s="198"/>
      <c r="H43" t="s">
        <v>5</v>
      </c>
    </row>
    <row r="44" spans="1:8" ht="12.75">
      <c r="A44" s="96"/>
      <c r="B44" s="198"/>
      <c r="C44" s="198"/>
      <c r="D44" s="198"/>
      <c r="E44" s="198"/>
      <c r="F44" s="198"/>
      <c r="G44" s="198"/>
      <c r="H44" t="s">
        <v>5</v>
      </c>
    </row>
    <row r="45" spans="1:8" ht="0.75" customHeight="1">
      <c r="A45" s="96"/>
      <c r="B45" s="198"/>
      <c r="C45" s="198"/>
      <c r="D45" s="198"/>
      <c r="E45" s="198"/>
      <c r="F45" s="198"/>
      <c r="G45" s="198"/>
      <c r="H45" t="s">
        <v>5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selection activeCell="K6" sqref="K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48</v>
      </c>
      <c r="B1" s="210"/>
      <c r="C1" s="97" t="str">
        <f>CONCATENATE(cislostavby," ",nazevstavby)</f>
        <v>1 Granit Zedníček s.r.o.</v>
      </c>
      <c r="D1" s="98"/>
      <c r="E1" s="99"/>
      <c r="F1" s="98"/>
      <c r="G1" s="100" t="s">
        <v>49</v>
      </c>
      <c r="H1" s="101"/>
      <c r="I1" s="102"/>
    </row>
    <row r="2" spans="1:9" ht="13.5" thickBot="1">
      <c r="A2" s="211" t="s">
        <v>50</v>
      </c>
      <c r="B2" s="212"/>
      <c r="C2" s="103" t="str">
        <f>CONCATENATE(cisloobjektu," ",nazevobjektu)</f>
        <v>1 Granit Zedníček s.r.o.</v>
      </c>
      <c r="D2" s="104"/>
      <c r="E2" s="105"/>
      <c r="F2" s="104"/>
      <c r="G2" s="213" t="s">
        <v>77</v>
      </c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4" t="str">
        <f>Položky!B7</f>
        <v>D1</v>
      </c>
      <c r="B7" s="115" t="str">
        <f>Položky!C7</f>
        <v>Zdroje tepla a zařízení strojoven</v>
      </c>
      <c r="C7" s="66"/>
      <c r="D7" s="116"/>
      <c r="E7" s="195">
        <f>Položky!BA25</f>
        <v>0</v>
      </c>
      <c r="F7" s="196">
        <f>Položky!BB25</f>
        <v>0</v>
      </c>
      <c r="G7" s="196">
        <f>Položky!BC25</f>
        <v>0</v>
      </c>
      <c r="H7" s="196">
        <f>Položky!BD25</f>
        <v>0</v>
      </c>
      <c r="I7" s="197">
        <f>Položky!BE25</f>
        <v>0</v>
      </c>
    </row>
    <row r="8" spans="1:9" s="35" customFormat="1" ht="12.75">
      <c r="A8" s="194" t="str">
        <f>Položky!B26</f>
        <v>D4</v>
      </c>
      <c r="B8" s="115" t="str">
        <f>Položky!C26</f>
        <v>Armatury</v>
      </c>
      <c r="C8" s="66"/>
      <c r="D8" s="116"/>
      <c r="E8" s="195">
        <f>Položky!BA49</f>
        <v>0</v>
      </c>
      <c r="F8" s="196">
        <f>Položky!BB49</f>
        <v>0</v>
      </c>
      <c r="G8" s="196">
        <f>Položky!BC49</f>
        <v>0</v>
      </c>
      <c r="H8" s="196">
        <f>Položky!BD49</f>
        <v>0</v>
      </c>
      <c r="I8" s="197">
        <f>Položky!BE49</f>
        <v>0</v>
      </c>
    </row>
    <row r="9" spans="1:9" s="35" customFormat="1" ht="12.75">
      <c r="A9" s="194" t="str">
        <f>Položky!B50</f>
        <v>D2</v>
      </c>
      <c r="B9" s="115" t="str">
        <f>Položky!C50</f>
        <v>Rozvod potrubí</v>
      </c>
      <c r="C9" s="66"/>
      <c r="D9" s="116"/>
      <c r="E9" s="195">
        <f>Položky!BA63</f>
        <v>0</v>
      </c>
      <c r="F9" s="196">
        <f>Položky!BB63</f>
        <v>0</v>
      </c>
      <c r="G9" s="196">
        <f>Položky!BC63</f>
        <v>0</v>
      </c>
      <c r="H9" s="196">
        <f>Položky!BD63</f>
        <v>0</v>
      </c>
      <c r="I9" s="197">
        <f>Položky!BE63</f>
        <v>0</v>
      </c>
    </row>
    <row r="10" spans="1:9" s="35" customFormat="1" ht="12.75">
      <c r="A10" s="194" t="str">
        <f>Položky!B64</f>
        <v>D30</v>
      </c>
      <c r="B10" s="115" t="str">
        <f>Položky!C64</f>
        <v>Otopná tělesa</v>
      </c>
      <c r="C10" s="66"/>
      <c r="D10" s="116"/>
      <c r="E10" s="195">
        <f>Položky!BA77</f>
        <v>0</v>
      </c>
      <c r="F10" s="196">
        <f>Položky!BB77</f>
        <v>0</v>
      </c>
      <c r="G10" s="196">
        <f>Položky!BC77</f>
        <v>0</v>
      </c>
      <c r="H10" s="196">
        <f>Položky!BD77</f>
        <v>0</v>
      </c>
      <c r="I10" s="197">
        <f>Položky!BE77</f>
        <v>0</v>
      </c>
    </row>
    <row r="11" spans="1:9" s="35" customFormat="1" ht="12.75">
      <c r="A11" s="194" t="str">
        <f>Položky!B78</f>
        <v>D31</v>
      </c>
      <c r="B11" s="115" t="str">
        <f>Položky!C78</f>
        <v>Teplovodní ohřívače vzduchu</v>
      </c>
      <c r="C11" s="66"/>
      <c r="D11" s="116"/>
      <c r="E11" s="195">
        <f>Položky!BA87</f>
        <v>0</v>
      </c>
      <c r="F11" s="196">
        <f>Položky!BB87</f>
        <v>0</v>
      </c>
      <c r="G11" s="196">
        <f>Položky!BC87</f>
        <v>0</v>
      </c>
      <c r="H11" s="196">
        <f>Položky!BD87</f>
        <v>0</v>
      </c>
      <c r="I11" s="197">
        <f>Položky!BE87</f>
        <v>0</v>
      </c>
    </row>
    <row r="12" spans="1:9" s="35" customFormat="1" ht="12.75">
      <c r="A12" s="194" t="str">
        <f>Položky!B88</f>
        <v>D32</v>
      </c>
      <c r="B12" s="115" t="str">
        <f>Položky!C88</f>
        <v>Elektroinstalace</v>
      </c>
      <c r="C12" s="66"/>
      <c r="D12" s="116"/>
      <c r="E12" s="195">
        <f>Položky!BA104</f>
        <v>0</v>
      </c>
      <c r="F12" s="196">
        <f>Položky!BB104</f>
        <v>0</v>
      </c>
      <c r="G12" s="196">
        <f>Položky!BC104</f>
        <v>0</v>
      </c>
      <c r="H12" s="196">
        <f>Položky!BD104</f>
        <v>0</v>
      </c>
      <c r="I12" s="197">
        <f>Položky!BE104</f>
        <v>0</v>
      </c>
    </row>
    <row r="13" spans="1:9" s="35" customFormat="1" ht="13.5" thickBot="1">
      <c r="A13" s="194" t="str">
        <f>Položky!B105</f>
        <v>D33</v>
      </c>
      <c r="B13" s="115" t="str">
        <f>Položky!C105</f>
        <v>Ostatní</v>
      </c>
      <c r="C13" s="66"/>
      <c r="D13" s="116"/>
      <c r="E13" s="195">
        <f>Položky!BA110</f>
        <v>0</v>
      </c>
      <c r="F13" s="196">
        <f>Položky!BB110</f>
        <v>0</v>
      </c>
      <c r="G13" s="196">
        <f>Položky!BC110</f>
        <v>0</v>
      </c>
      <c r="H13" s="196">
        <f>Položky!BD110</f>
        <v>0</v>
      </c>
      <c r="I13" s="197">
        <f>Položky!BE110</f>
        <v>0</v>
      </c>
    </row>
    <row r="14" spans="1:9" s="123" customFormat="1" ht="13.5" thickBot="1">
      <c r="A14" s="117"/>
      <c r="B14" s="118" t="s">
        <v>57</v>
      </c>
      <c r="C14" s="118"/>
      <c r="D14" s="119"/>
      <c r="E14" s="120">
        <f>SUM(E7:E13)</f>
        <v>0</v>
      </c>
      <c r="F14" s="121">
        <f>SUM(F7:F13)</f>
        <v>0</v>
      </c>
      <c r="G14" s="121">
        <f>SUM(G7:G13)</f>
        <v>0</v>
      </c>
      <c r="H14" s="121">
        <f>SUM(H7:H13)</f>
        <v>0</v>
      </c>
      <c r="I14" s="122">
        <f>SUM(I7:I13)</f>
        <v>0</v>
      </c>
    </row>
    <row r="15" spans="1:9" ht="12.75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>
      <c r="A16" s="107" t="s">
        <v>58</v>
      </c>
      <c r="B16" s="107"/>
      <c r="C16" s="107"/>
      <c r="D16" s="107"/>
      <c r="E16" s="107"/>
      <c r="F16" s="107"/>
      <c r="G16" s="124"/>
      <c r="H16" s="107"/>
      <c r="I16" s="107"/>
      <c r="BA16" s="41"/>
      <c r="BB16" s="41"/>
      <c r="BC16" s="41"/>
      <c r="BD16" s="41"/>
      <c r="BE16" s="41"/>
    </row>
    <row r="17" spans="1:9" ht="13.5" thickBot="1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1" t="s">
        <v>59</v>
      </c>
      <c r="B18" s="72"/>
      <c r="C18" s="72"/>
      <c r="D18" s="125"/>
      <c r="E18" s="126" t="s">
        <v>60</v>
      </c>
      <c r="F18" s="127" t="s">
        <v>61</v>
      </c>
      <c r="G18" s="128" t="s">
        <v>62</v>
      </c>
      <c r="H18" s="129"/>
      <c r="I18" s="130" t="s">
        <v>60</v>
      </c>
    </row>
    <row r="19" spans="1:53" ht="12.75">
      <c r="A19" s="64" t="s">
        <v>264</v>
      </c>
      <c r="B19" s="55"/>
      <c r="C19" s="55"/>
      <c r="D19" s="131"/>
      <c r="E19" s="132"/>
      <c r="F19" s="133"/>
      <c r="G19" s="134">
        <f aca="true" t="shared" si="0" ref="G19:G26">CHOOSE(BA19+1,HSV+PSV,HSV+PSV+Mont,HSV+PSV+Dodavka+Mont,HSV,PSV,Mont,Dodavka,Mont+Dodavka,0)</f>
        <v>0</v>
      </c>
      <c r="H19" s="135"/>
      <c r="I19" s="136">
        <f aca="true" t="shared" si="1" ref="I19:I26">E19+F19*G19/100</f>
        <v>0</v>
      </c>
      <c r="BA19">
        <v>0</v>
      </c>
    </row>
    <row r="20" spans="1:53" ht="12.75">
      <c r="A20" s="64" t="s">
        <v>265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266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267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268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269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270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3" ht="12.75">
      <c r="A26" s="64" t="s">
        <v>271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9" ht="13.5" thickBot="1">
      <c r="A27" s="137"/>
      <c r="B27" s="138" t="s">
        <v>63</v>
      </c>
      <c r="C27" s="139"/>
      <c r="D27" s="140"/>
      <c r="E27" s="141"/>
      <c r="F27" s="142"/>
      <c r="G27" s="142"/>
      <c r="H27" s="216">
        <f>SUM(I19:I26)</f>
        <v>0</v>
      </c>
      <c r="I27" s="217"/>
    </row>
    <row r="29" spans="2:9" ht="12.75">
      <c r="B29" s="123"/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83"/>
  <sheetViews>
    <sheetView showGridLines="0" showZeros="0" zoomScale="115" zoomScaleNormal="115" workbookViewId="0" topLeftCell="C1">
      <selection activeCell="G79" sqref="G79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4.375" style="146" customWidth="1"/>
    <col min="4" max="4" width="5.625" style="146" customWidth="1"/>
    <col min="5" max="5" width="8.625" style="188" customWidth="1"/>
    <col min="6" max="6" width="8.75390625" style="146" customWidth="1"/>
    <col min="7" max="7" width="11.2539062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280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48</v>
      </c>
      <c r="B3" s="210"/>
      <c r="C3" s="97" t="str">
        <f>CONCATENATE(cislostavby," ",nazevstavby)</f>
        <v>1 Granit Zedníček s.r.o.</v>
      </c>
      <c r="D3" s="151"/>
      <c r="E3" s="152" t="s">
        <v>64</v>
      </c>
      <c r="F3" s="153">
        <f>Rekapitulace!H1</f>
        <v>0</v>
      </c>
      <c r="G3" s="154"/>
    </row>
    <row r="4" spans="1:7" ht="13.5" thickBot="1">
      <c r="A4" s="219" t="s">
        <v>50</v>
      </c>
      <c r="B4" s="212"/>
      <c r="C4" s="103" t="str">
        <f>CONCATENATE(cisloobjektu," ",nazevobjektu)</f>
        <v>1 Granit Zedníček s.r.o.</v>
      </c>
      <c r="D4" s="155"/>
      <c r="E4" s="220" t="str">
        <f>Rekapitulace!G2</f>
        <v>Tepelná čerpadla s ústředním vytápěním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78</v>
      </c>
      <c r="C7" s="165" t="s">
        <v>79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80</v>
      </c>
      <c r="C8" s="173" t="s">
        <v>81</v>
      </c>
      <c r="D8" s="174" t="s">
        <v>82</v>
      </c>
      <c r="E8" s="175">
        <v>2</v>
      </c>
      <c r="F8" s="175">
        <v>0</v>
      </c>
      <c r="G8" s="176">
        <f aca="true" t="shared" si="0" ref="G8:G24">E8*F8</f>
        <v>0</v>
      </c>
      <c r="O8" s="170">
        <v>2</v>
      </c>
      <c r="AA8" s="146">
        <v>3</v>
      </c>
      <c r="AB8" s="146">
        <v>1</v>
      </c>
      <c r="AC8" s="146">
        <v>1</v>
      </c>
      <c r="AZ8" s="146">
        <v>1</v>
      </c>
      <c r="BA8" s="146">
        <f aca="true" t="shared" si="1" ref="BA8:BA24">IF(AZ8=1,G8,0)</f>
        <v>0</v>
      </c>
      <c r="BB8" s="146">
        <f aca="true" t="shared" si="2" ref="BB8:BB24">IF(AZ8=2,G8,0)</f>
        <v>0</v>
      </c>
      <c r="BC8" s="146">
        <f aca="true" t="shared" si="3" ref="BC8:BC24">IF(AZ8=3,G8,0)</f>
        <v>0</v>
      </c>
      <c r="BD8" s="146">
        <f aca="true" t="shared" si="4" ref="BD8:BD24">IF(AZ8=4,G8,0)</f>
        <v>0</v>
      </c>
      <c r="BE8" s="146">
        <f aca="true" t="shared" si="5" ref="BE8:BE24">IF(AZ8=5,G8,0)</f>
        <v>0</v>
      </c>
      <c r="CA8" s="177">
        <v>3</v>
      </c>
      <c r="CB8" s="177">
        <v>1</v>
      </c>
      <c r="CZ8" s="146">
        <v>0</v>
      </c>
    </row>
    <row r="9" spans="1:104" ht="22.5">
      <c r="A9" s="171">
        <v>2</v>
      </c>
      <c r="B9" s="172" t="s">
        <v>83</v>
      </c>
      <c r="C9" s="173" t="s">
        <v>84</v>
      </c>
      <c r="D9" s="174" t="s">
        <v>82</v>
      </c>
      <c r="E9" s="175">
        <v>2</v>
      </c>
      <c r="F9" s="175">
        <v>0</v>
      </c>
      <c r="G9" s="176">
        <f t="shared" si="0"/>
        <v>0</v>
      </c>
      <c r="O9" s="170">
        <v>2</v>
      </c>
      <c r="AA9" s="146">
        <v>3</v>
      </c>
      <c r="AB9" s="146">
        <v>1</v>
      </c>
      <c r="AC9" s="146">
        <v>2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3</v>
      </c>
      <c r="CB9" s="177">
        <v>1</v>
      </c>
      <c r="CZ9" s="146">
        <v>0</v>
      </c>
    </row>
    <row r="10" spans="1:104" ht="22.5">
      <c r="A10" s="171">
        <v>3</v>
      </c>
      <c r="B10" s="172" t="s">
        <v>85</v>
      </c>
      <c r="C10" s="173" t="s">
        <v>86</v>
      </c>
      <c r="D10" s="174" t="s">
        <v>82</v>
      </c>
      <c r="E10" s="175">
        <v>1</v>
      </c>
      <c r="F10" s="175">
        <v>0</v>
      </c>
      <c r="G10" s="176">
        <f t="shared" si="0"/>
        <v>0</v>
      </c>
      <c r="O10" s="170">
        <v>2</v>
      </c>
      <c r="AA10" s="146">
        <v>3</v>
      </c>
      <c r="AB10" s="146">
        <v>1</v>
      </c>
      <c r="AC10" s="146">
        <v>3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3</v>
      </c>
      <c r="CB10" s="177">
        <v>1</v>
      </c>
      <c r="CZ10" s="146">
        <v>0</v>
      </c>
    </row>
    <row r="11" spans="1:104" ht="22.5">
      <c r="A11" s="171">
        <v>4</v>
      </c>
      <c r="B11" s="172" t="s">
        <v>87</v>
      </c>
      <c r="C11" s="173" t="s">
        <v>88</v>
      </c>
      <c r="D11" s="174" t="s">
        <v>82</v>
      </c>
      <c r="E11" s="175">
        <v>1</v>
      </c>
      <c r="F11" s="175">
        <v>0</v>
      </c>
      <c r="G11" s="176">
        <f t="shared" si="0"/>
        <v>0</v>
      </c>
      <c r="O11" s="170">
        <v>2</v>
      </c>
      <c r="AA11" s="146">
        <v>3</v>
      </c>
      <c r="AB11" s="146">
        <v>1</v>
      </c>
      <c r="AC11" s="146">
        <v>4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3</v>
      </c>
      <c r="CB11" s="177">
        <v>1</v>
      </c>
      <c r="CZ11" s="146">
        <v>0</v>
      </c>
    </row>
    <row r="12" spans="1:104" ht="12.75">
      <c r="A12" s="171">
        <v>5</v>
      </c>
      <c r="B12" s="172" t="s">
        <v>89</v>
      </c>
      <c r="C12" s="173" t="s">
        <v>90</v>
      </c>
      <c r="D12" s="174" t="s">
        <v>82</v>
      </c>
      <c r="E12" s="175">
        <v>2</v>
      </c>
      <c r="F12" s="175">
        <v>0</v>
      </c>
      <c r="G12" s="176">
        <f t="shared" si="0"/>
        <v>0</v>
      </c>
      <c r="O12" s="170">
        <v>2</v>
      </c>
      <c r="AA12" s="146">
        <v>3</v>
      </c>
      <c r="AB12" s="146">
        <v>1</v>
      </c>
      <c r="AC12" s="146">
        <v>5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3</v>
      </c>
      <c r="CB12" s="177">
        <v>1</v>
      </c>
      <c r="CZ12" s="146">
        <v>0</v>
      </c>
    </row>
    <row r="13" spans="1:104" ht="12.75">
      <c r="A13" s="171">
        <v>6</v>
      </c>
      <c r="B13" s="172" t="s">
        <v>91</v>
      </c>
      <c r="C13" s="173" t="s">
        <v>277</v>
      </c>
      <c r="D13" s="174" t="s">
        <v>82</v>
      </c>
      <c r="E13" s="175">
        <v>2</v>
      </c>
      <c r="F13" s="175">
        <v>0</v>
      </c>
      <c r="G13" s="176">
        <f t="shared" si="0"/>
        <v>0</v>
      </c>
      <c r="O13" s="170">
        <v>2</v>
      </c>
      <c r="AA13" s="146">
        <v>3</v>
      </c>
      <c r="AB13" s="146">
        <v>1</v>
      </c>
      <c r="AC13" s="146">
        <v>6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3</v>
      </c>
      <c r="CB13" s="177">
        <v>1</v>
      </c>
      <c r="CZ13" s="146">
        <v>0</v>
      </c>
    </row>
    <row r="14" spans="1:104" ht="12.75">
      <c r="A14" s="171">
        <v>7</v>
      </c>
      <c r="B14" s="172" t="s">
        <v>92</v>
      </c>
      <c r="C14" s="173" t="s">
        <v>93</v>
      </c>
      <c r="D14" s="174" t="s">
        <v>82</v>
      </c>
      <c r="E14" s="175">
        <v>1</v>
      </c>
      <c r="F14" s="175">
        <v>0</v>
      </c>
      <c r="G14" s="176">
        <f t="shared" si="0"/>
        <v>0</v>
      </c>
      <c r="O14" s="170">
        <v>2</v>
      </c>
      <c r="AA14" s="146">
        <v>3</v>
      </c>
      <c r="AB14" s="146">
        <v>1</v>
      </c>
      <c r="AC14" s="146">
        <v>7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3</v>
      </c>
      <c r="CB14" s="177">
        <v>1</v>
      </c>
      <c r="CZ14" s="146">
        <v>0</v>
      </c>
    </row>
    <row r="15" spans="1:104" ht="22.5">
      <c r="A15" s="171">
        <v>8</v>
      </c>
      <c r="B15" s="172" t="s">
        <v>94</v>
      </c>
      <c r="C15" s="173" t="s">
        <v>95</v>
      </c>
      <c r="D15" s="174" t="s">
        <v>82</v>
      </c>
      <c r="E15" s="175">
        <v>1</v>
      </c>
      <c r="F15" s="175">
        <v>0</v>
      </c>
      <c r="G15" s="176">
        <f t="shared" si="0"/>
        <v>0</v>
      </c>
      <c r="O15" s="170">
        <v>2</v>
      </c>
      <c r="AA15" s="146">
        <v>3</v>
      </c>
      <c r="AB15" s="146">
        <v>1</v>
      </c>
      <c r="AC15" s="146">
        <v>8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3</v>
      </c>
      <c r="CB15" s="177">
        <v>1</v>
      </c>
      <c r="CZ15" s="146">
        <v>0</v>
      </c>
    </row>
    <row r="16" spans="1:104" ht="33.75">
      <c r="A16" s="171">
        <v>9</v>
      </c>
      <c r="B16" s="172" t="s">
        <v>96</v>
      </c>
      <c r="C16" s="173" t="s">
        <v>272</v>
      </c>
      <c r="D16" s="174" t="s">
        <v>97</v>
      </c>
      <c r="E16" s="175">
        <v>2</v>
      </c>
      <c r="F16" s="175">
        <v>0</v>
      </c>
      <c r="G16" s="176">
        <f t="shared" si="0"/>
        <v>0</v>
      </c>
      <c r="O16" s="170">
        <v>2</v>
      </c>
      <c r="AA16" s="146">
        <v>3</v>
      </c>
      <c r="AB16" s="146">
        <v>1</v>
      </c>
      <c r="AC16" s="146">
        <v>9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3</v>
      </c>
      <c r="CB16" s="177">
        <v>1</v>
      </c>
      <c r="CZ16" s="146">
        <v>0</v>
      </c>
    </row>
    <row r="17" spans="1:104" ht="33.75">
      <c r="A17" s="171">
        <v>10</v>
      </c>
      <c r="B17" s="172" t="s">
        <v>98</v>
      </c>
      <c r="C17" s="173" t="s">
        <v>273</v>
      </c>
      <c r="D17" s="174" t="s">
        <v>97</v>
      </c>
      <c r="E17" s="175">
        <v>1</v>
      </c>
      <c r="F17" s="175">
        <v>0</v>
      </c>
      <c r="G17" s="176">
        <f t="shared" si="0"/>
        <v>0</v>
      </c>
      <c r="O17" s="170">
        <v>2</v>
      </c>
      <c r="AA17" s="146">
        <v>3</v>
      </c>
      <c r="AB17" s="146">
        <v>1</v>
      </c>
      <c r="AC17" s="146">
        <v>10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3</v>
      </c>
      <c r="CB17" s="177">
        <v>1</v>
      </c>
      <c r="CZ17" s="146">
        <v>0</v>
      </c>
    </row>
    <row r="18" spans="1:104" ht="33.75">
      <c r="A18" s="171">
        <v>11</v>
      </c>
      <c r="B18" s="172" t="s">
        <v>99</v>
      </c>
      <c r="C18" s="173" t="s">
        <v>274</v>
      </c>
      <c r="D18" s="174" t="s">
        <v>97</v>
      </c>
      <c r="E18" s="175">
        <v>1</v>
      </c>
      <c r="F18" s="175">
        <v>0</v>
      </c>
      <c r="G18" s="176">
        <f t="shared" si="0"/>
        <v>0</v>
      </c>
      <c r="O18" s="170">
        <v>2</v>
      </c>
      <c r="AA18" s="146">
        <v>3</v>
      </c>
      <c r="AB18" s="146">
        <v>1</v>
      </c>
      <c r="AC18" s="146">
        <v>11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3</v>
      </c>
      <c r="CB18" s="177">
        <v>1</v>
      </c>
      <c r="CZ18" s="146">
        <v>0</v>
      </c>
    </row>
    <row r="19" spans="1:104" ht="22.5">
      <c r="A19" s="171">
        <v>12</v>
      </c>
      <c r="B19" s="172" t="s">
        <v>100</v>
      </c>
      <c r="C19" s="173" t="s">
        <v>275</v>
      </c>
      <c r="D19" s="174" t="s">
        <v>97</v>
      </c>
      <c r="E19" s="175">
        <v>1</v>
      </c>
      <c r="F19" s="175">
        <v>0</v>
      </c>
      <c r="G19" s="176">
        <f t="shared" si="0"/>
        <v>0</v>
      </c>
      <c r="O19" s="170">
        <v>2</v>
      </c>
      <c r="AA19" s="146">
        <v>3</v>
      </c>
      <c r="AB19" s="146">
        <v>1</v>
      </c>
      <c r="AC19" s="146">
        <v>12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3</v>
      </c>
      <c r="CB19" s="177">
        <v>1</v>
      </c>
      <c r="CZ19" s="146">
        <v>0</v>
      </c>
    </row>
    <row r="20" spans="1:104" ht="12.75">
      <c r="A20" s="171">
        <v>13</v>
      </c>
      <c r="B20" s="172" t="s">
        <v>101</v>
      </c>
      <c r="C20" s="173" t="s">
        <v>102</v>
      </c>
      <c r="D20" s="174" t="s">
        <v>97</v>
      </c>
      <c r="E20" s="175">
        <v>1</v>
      </c>
      <c r="F20" s="175">
        <v>0</v>
      </c>
      <c r="G20" s="176">
        <f t="shared" si="0"/>
        <v>0</v>
      </c>
      <c r="O20" s="170">
        <v>2</v>
      </c>
      <c r="AA20" s="146">
        <v>3</v>
      </c>
      <c r="AB20" s="146">
        <v>1</v>
      </c>
      <c r="AC20" s="146">
        <v>13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3</v>
      </c>
      <c r="CB20" s="177">
        <v>1</v>
      </c>
      <c r="CZ20" s="146">
        <v>0</v>
      </c>
    </row>
    <row r="21" spans="1:104" ht="12.75">
      <c r="A21" s="171">
        <v>14</v>
      </c>
      <c r="B21" s="172" t="s">
        <v>103</v>
      </c>
      <c r="C21" s="173" t="s">
        <v>276</v>
      </c>
      <c r="D21" s="174" t="s">
        <v>97</v>
      </c>
      <c r="E21" s="175">
        <v>3</v>
      </c>
      <c r="F21" s="175">
        <v>0</v>
      </c>
      <c r="G21" s="176">
        <f t="shared" si="0"/>
        <v>0</v>
      </c>
      <c r="O21" s="170">
        <v>2</v>
      </c>
      <c r="AA21" s="146">
        <v>3</v>
      </c>
      <c r="AB21" s="146">
        <v>1</v>
      </c>
      <c r="AC21" s="146">
        <v>14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3</v>
      </c>
      <c r="CB21" s="177">
        <v>1</v>
      </c>
      <c r="CZ21" s="146">
        <v>0</v>
      </c>
    </row>
    <row r="22" spans="1:104" ht="12.75">
      <c r="A22" s="171">
        <v>15</v>
      </c>
      <c r="B22" s="172" t="s">
        <v>104</v>
      </c>
      <c r="C22" s="173" t="s">
        <v>105</v>
      </c>
      <c r="D22" s="174" t="s">
        <v>82</v>
      </c>
      <c r="E22" s="175">
        <v>2</v>
      </c>
      <c r="F22" s="175">
        <v>0</v>
      </c>
      <c r="G22" s="176">
        <f t="shared" si="0"/>
        <v>0</v>
      </c>
      <c r="O22" s="170">
        <v>2</v>
      </c>
      <c r="AA22" s="146">
        <v>3</v>
      </c>
      <c r="AB22" s="146">
        <v>1</v>
      </c>
      <c r="AC22" s="146">
        <v>15</v>
      </c>
      <c r="AZ22" s="146">
        <v>1</v>
      </c>
      <c r="BA22" s="146">
        <f t="shared" si="1"/>
        <v>0</v>
      </c>
      <c r="BB22" s="146">
        <f t="shared" si="2"/>
        <v>0</v>
      </c>
      <c r="BC22" s="146">
        <f t="shared" si="3"/>
        <v>0</v>
      </c>
      <c r="BD22" s="146">
        <f t="shared" si="4"/>
        <v>0</v>
      </c>
      <c r="BE22" s="146">
        <f t="shared" si="5"/>
        <v>0</v>
      </c>
      <c r="CA22" s="177">
        <v>3</v>
      </c>
      <c r="CB22" s="177">
        <v>1</v>
      </c>
      <c r="CZ22" s="146">
        <v>0</v>
      </c>
    </row>
    <row r="23" spans="1:104" ht="12.75">
      <c r="A23" s="171">
        <v>16</v>
      </c>
      <c r="B23" s="172" t="s">
        <v>106</v>
      </c>
      <c r="C23" s="173" t="s">
        <v>107</v>
      </c>
      <c r="D23" s="174" t="s">
        <v>82</v>
      </c>
      <c r="E23" s="175">
        <v>3</v>
      </c>
      <c r="F23" s="175">
        <v>0</v>
      </c>
      <c r="G23" s="176">
        <f t="shared" si="0"/>
        <v>0</v>
      </c>
      <c r="O23" s="170">
        <v>2</v>
      </c>
      <c r="AA23" s="146">
        <v>3</v>
      </c>
      <c r="AB23" s="146">
        <v>1</v>
      </c>
      <c r="AC23" s="146">
        <v>16</v>
      </c>
      <c r="AZ23" s="146">
        <v>1</v>
      </c>
      <c r="BA23" s="146">
        <f t="shared" si="1"/>
        <v>0</v>
      </c>
      <c r="BB23" s="146">
        <f t="shared" si="2"/>
        <v>0</v>
      </c>
      <c r="BC23" s="146">
        <f t="shared" si="3"/>
        <v>0</v>
      </c>
      <c r="BD23" s="146">
        <f t="shared" si="4"/>
        <v>0</v>
      </c>
      <c r="BE23" s="146">
        <f t="shared" si="5"/>
        <v>0</v>
      </c>
      <c r="CA23" s="177">
        <v>3</v>
      </c>
      <c r="CB23" s="177">
        <v>1</v>
      </c>
      <c r="CZ23" s="146">
        <v>0</v>
      </c>
    </row>
    <row r="24" spans="1:104" ht="12.75">
      <c r="A24" s="171">
        <v>17</v>
      </c>
      <c r="B24" s="172" t="s">
        <v>108</v>
      </c>
      <c r="C24" s="173" t="s">
        <v>109</v>
      </c>
      <c r="D24" s="174" t="s">
        <v>82</v>
      </c>
      <c r="E24" s="175">
        <v>3</v>
      </c>
      <c r="F24" s="175">
        <v>0</v>
      </c>
      <c r="G24" s="176">
        <f t="shared" si="0"/>
        <v>0</v>
      </c>
      <c r="O24" s="170">
        <v>2</v>
      </c>
      <c r="AA24" s="146">
        <v>3</v>
      </c>
      <c r="AB24" s="146">
        <v>1</v>
      </c>
      <c r="AC24" s="146">
        <v>17</v>
      </c>
      <c r="AZ24" s="146">
        <v>1</v>
      </c>
      <c r="BA24" s="146">
        <f t="shared" si="1"/>
        <v>0</v>
      </c>
      <c r="BB24" s="146">
        <f t="shared" si="2"/>
        <v>0</v>
      </c>
      <c r="BC24" s="146">
        <f t="shared" si="3"/>
        <v>0</v>
      </c>
      <c r="BD24" s="146">
        <f t="shared" si="4"/>
        <v>0</v>
      </c>
      <c r="BE24" s="146">
        <f t="shared" si="5"/>
        <v>0</v>
      </c>
      <c r="CA24" s="177">
        <v>3</v>
      </c>
      <c r="CB24" s="177">
        <v>1</v>
      </c>
      <c r="CZ24" s="146">
        <v>0</v>
      </c>
    </row>
    <row r="25" spans="1:57" ht="12.75">
      <c r="A25" s="178"/>
      <c r="B25" s="179" t="s">
        <v>74</v>
      </c>
      <c r="C25" s="180" t="str">
        <f>CONCATENATE(B7," ",C7)</f>
        <v>D1 Zdroje tepla a zařízení strojoven</v>
      </c>
      <c r="D25" s="181"/>
      <c r="E25" s="182"/>
      <c r="F25" s="183"/>
      <c r="G25" s="184">
        <f>SUM(G7:G24)</f>
        <v>0</v>
      </c>
      <c r="O25" s="170">
        <v>4</v>
      </c>
      <c r="BA25" s="185">
        <f>SUM(BA7:BA24)</f>
        <v>0</v>
      </c>
      <c r="BB25" s="185">
        <f>SUM(BB7:BB24)</f>
        <v>0</v>
      </c>
      <c r="BC25" s="185">
        <f>SUM(BC7:BC24)</f>
        <v>0</v>
      </c>
      <c r="BD25" s="185">
        <f>SUM(BD7:BD24)</f>
        <v>0</v>
      </c>
      <c r="BE25" s="185">
        <f>SUM(BE7:BE24)</f>
        <v>0</v>
      </c>
    </row>
    <row r="26" spans="1:15" ht="12.75">
      <c r="A26" s="163" t="s">
        <v>72</v>
      </c>
      <c r="B26" s="164" t="s">
        <v>110</v>
      </c>
      <c r="C26" s="165" t="s">
        <v>111</v>
      </c>
      <c r="D26" s="166"/>
      <c r="E26" s="167"/>
      <c r="F26" s="167"/>
      <c r="G26" s="168"/>
      <c r="H26" s="169"/>
      <c r="I26" s="169"/>
      <c r="O26" s="170">
        <v>1</v>
      </c>
    </row>
    <row r="27" spans="1:104" ht="12.75">
      <c r="A27" s="171">
        <v>18</v>
      </c>
      <c r="B27" s="172" t="s">
        <v>112</v>
      </c>
      <c r="C27" s="173" t="s">
        <v>113</v>
      </c>
      <c r="D27" s="174" t="s">
        <v>82</v>
      </c>
      <c r="E27" s="175">
        <v>2</v>
      </c>
      <c r="F27" s="175">
        <v>0</v>
      </c>
      <c r="G27" s="176">
        <f aca="true" t="shared" si="6" ref="G27:G48">E27*F27</f>
        <v>0</v>
      </c>
      <c r="O27" s="170">
        <v>2</v>
      </c>
      <c r="AA27" s="146">
        <v>3</v>
      </c>
      <c r="AB27" s="146">
        <v>1</v>
      </c>
      <c r="AC27" s="146">
        <v>50903022</v>
      </c>
      <c r="AZ27" s="146">
        <v>1</v>
      </c>
      <c r="BA27" s="146">
        <f aca="true" t="shared" si="7" ref="BA27:BA48">IF(AZ27=1,G27,0)</f>
        <v>0</v>
      </c>
      <c r="BB27" s="146">
        <f aca="true" t="shared" si="8" ref="BB27:BB48">IF(AZ27=2,G27,0)</f>
        <v>0</v>
      </c>
      <c r="BC27" s="146">
        <f aca="true" t="shared" si="9" ref="BC27:BC48">IF(AZ27=3,G27,0)</f>
        <v>0</v>
      </c>
      <c r="BD27" s="146">
        <f aca="true" t="shared" si="10" ref="BD27:BD48">IF(AZ27=4,G27,0)</f>
        <v>0</v>
      </c>
      <c r="BE27" s="146">
        <f aca="true" t="shared" si="11" ref="BE27:BE48">IF(AZ27=5,G27,0)</f>
        <v>0</v>
      </c>
      <c r="CA27" s="177">
        <v>3</v>
      </c>
      <c r="CB27" s="177">
        <v>1</v>
      </c>
      <c r="CZ27" s="146">
        <v>0</v>
      </c>
    </row>
    <row r="28" spans="1:104" ht="12.75">
      <c r="A28" s="171">
        <v>19</v>
      </c>
      <c r="B28" s="172" t="s">
        <v>114</v>
      </c>
      <c r="C28" s="173" t="s">
        <v>115</v>
      </c>
      <c r="D28" s="174" t="s">
        <v>82</v>
      </c>
      <c r="E28" s="175">
        <v>2</v>
      </c>
      <c r="F28" s="175">
        <v>0</v>
      </c>
      <c r="G28" s="176">
        <f t="shared" si="6"/>
        <v>0</v>
      </c>
      <c r="O28" s="170">
        <v>2</v>
      </c>
      <c r="AA28" s="146">
        <v>3</v>
      </c>
      <c r="AB28" s="146">
        <v>1</v>
      </c>
      <c r="AC28" s="146">
        <v>23</v>
      </c>
      <c r="AZ28" s="146">
        <v>1</v>
      </c>
      <c r="BA28" s="146">
        <f t="shared" si="7"/>
        <v>0</v>
      </c>
      <c r="BB28" s="146">
        <f t="shared" si="8"/>
        <v>0</v>
      </c>
      <c r="BC28" s="146">
        <f t="shared" si="9"/>
        <v>0</v>
      </c>
      <c r="BD28" s="146">
        <f t="shared" si="10"/>
        <v>0</v>
      </c>
      <c r="BE28" s="146">
        <f t="shared" si="11"/>
        <v>0</v>
      </c>
      <c r="CA28" s="177">
        <v>3</v>
      </c>
      <c r="CB28" s="177">
        <v>1</v>
      </c>
      <c r="CZ28" s="146">
        <v>0</v>
      </c>
    </row>
    <row r="29" spans="1:104" ht="12.75">
      <c r="A29" s="171">
        <v>20</v>
      </c>
      <c r="B29" s="172" t="s">
        <v>116</v>
      </c>
      <c r="C29" s="173" t="s">
        <v>117</v>
      </c>
      <c r="D29" s="174" t="s">
        <v>82</v>
      </c>
      <c r="E29" s="175">
        <v>12</v>
      </c>
      <c r="F29" s="175">
        <v>0</v>
      </c>
      <c r="G29" s="176">
        <f t="shared" si="6"/>
        <v>0</v>
      </c>
      <c r="O29" s="170">
        <v>2</v>
      </c>
      <c r="AA29" s="146">
        <v>3</v>
      </c>
      <c r="AB29" s="146">
        <v>1</v>
      </c>
      <c r="AC29" s="146">
        <v>25</v>
      </c>
      <c r="AZ29" s="146">
        <v>1</v>
      </c>
      <c r="BA29" s="146">
        <f t="shared" si="7"/>
        <v>0</v>
      </c>
      <c r="BB29" s="146">
        <f t="shared" si="8"/>
        <v>0</v>
      </c>
      <c r="BC29" s="146">
        <f t="shared" si="9"/>
        <v>0</v>
      </c>
      <c r="BD29" s="146">
        <f t="shared" si="10"/>
        <v>0</v>
      </c>
      <c r="BE29" s="146">
        <f t="shared" si="11"/>
        <v>0</v>
      </c>
      <c r="CA29" s="177">
        <v>3</v>
      </c>
      <c r="CB29" s="177">
        <v>1</v>
      </c>
      <c r="CZ29" s="146">
        <v>0</v>
      </c>
    </row>
    <row r="30" spans="1:104" ht="12.75">
      <c r="A30" s="171">
        <v>21</v>
      </c>
      <c r="B30" s="172" t="s">
        <v>118</v>
      </c>
      <c r="C30" s="173" t="s">
        <v>119</v>
      </c>
      <c r="D30" s="174" t="s">
        <v>82</v>
      </c>
      <c r="E30" s="175">
        <v>3</v>
      </c>
      <c r="F30" s="175">
        <v>0</v>
      </c>
      <c r="G30" s="176">
        <f t="shared" si="6"/>
        <v>0</v>
      </c>
      <c r="O30" s="170">
        <v>2</v>
      </c>
      <c r="AA30" s="146">
        <v>3</v>
      </c>
      <c r="AB30" s="146">
        <v>1</v>
      </c>
      <c r="AC30" s="146">
        <v>26</v>
      </c>
      <c r="AZ30" s="146">
        <v>1</v>
      </c>
      <c r="BA30" s="146">
        <f t="shared" si="7"/>
        <v>0</v>
      </c>
      <c r="BB30" s="146">
        <f t="shared" si="8"/>
        <v>0</v>
      </c>
      <c r="BC30" s="146">
        <f t="shared" si="9"/>
        <v>0</v>
      </c>
      <c r="BD30" s="146">
        <f t="shared" si="10"/>
        <v>0</v>
      </c>
      <c r="BE30" s="146">
        <f t="shared" si="11"/>
        <v>0</v>
      </c>
      <c r="CA30" s="177">
        <v>3</v>
      </c>
      <c r="CB30" s="177">
        <v>1</v>
      </c>
      <c r="CZ30" s="146">
        <v>0</v>
      </c>
    </row>
    <row r="31" spans="1:104" ht="22.5">
      <c r="A31" s="171">
        <v>22</v>
      </c>
      <c r="B31" s="172" t="s">
        <v>120</v>
      </c>
      <c r="C31" s="173" t="s">
        <v>121</v>
      </c>
      <c r="D31" s="174" t="s">
        <v>82</v>
      </c>
      <c r="E31" s="175">
        <v>1</v>
      </c>
      <c r="F31" s="175">
        <v>0</v>
      </c>
      <c r="G31" s="176">
        <f t="shared" si="6"/>
        <v>0</v>
      </c>
      <c r="O31" s="170">
        <v>2</v>
      </c>
      <c r="AA31" s="146">
        <v>3</v>
      </c>
      <c r="AB31" s="146">
        <v>1</v>
      </c>
      <c r="AC31" s="146">
        <v>27</v>
      </c>
      <c r="AZ31" s="146">
        <v>1</v>
      </c>
      <c r="BA31" s="146">
        <f t="shared" si="7"/>
        <v>0</v>
      </c>
      <c r="BB31" s="146">
        <f t="shared" si="8"/>
        <v>0</v>
      </c>
      <c r="BC31" s="146">
        <f t="shared" si="9"/>
        <v>0</v>
      </c>
      <c r="BD31" s="146">
        <f t="shared" si="10"/>
        <v>0</v>
      </c>
      <c r="BE31" s="146">
        <f t="shared" si="11"/>
        <v>0</v>
      </c>
      <c r="CA31" s="177">
        <v>3</v>
      </c>
      <c r="CB31" s="177">
        <v>1</v>
      </c>
      <c r="CZ31" s="146">
        <v>0</v>
      </c>
    </row>
    <row r="32" spans="1:104" ht="12.75">
      <c r="A32" s="171">
        <v>23</v>
      </c>
      <c r="B32" s="172" t="s">
        <v>122</v>
      </c>
      <c r="C32" s="173" t="s">
        <v>123</v>
      </c>
      <c r="D32" s="174" t="s">
        <v>82</v>
      </c>
      <c r="E32" s="175">
        <v>3</v>
      </c>
      <c r="F32" s="175">
        <v>0</v>
      </c>
      <c r="G32" s="176">
        <f t="shared" si="6"/>
        <v>0</v>
      </c>
      <c r="O32" s="170">
        <v>2</v>
      </c>
      <c r="AA32" s="146">
        <v>3</v>
      </c>
      <c r="AB32" s="146">
        <v>1</v>
      </c>
      <c r="AC32" s="146">
        <v>29</v>
      </c>
      <c r="AZ32" s="146">
        <v>1</v>
      </c>
      <c r="BA32" s="146">
        <f t="shared" si="7"/>
        <v>0</v>
      </c>
      <c r="BB32" s="146">
        <f t="shared" si="8"/>
        <v>0</v>
      </c>
      <c r="BC32" s="146">
        <f t="shared" si="9"/>
        <v>0</v>
      </c>
      <c r="BD32" s="146">
        <f t="shared" si="10"/>
        <v>0</v>
      </c>
      <c r="BE32" s="146">
        <f t="shared" si="11"/>
        <v>0</v>
      </c>
      <c r="CA32" s="177">
        <v>3</v>
      </c>
      <c r="CB32" s="177">
        <v>1</v>
      </c>
      <c r="CZ32" s="146">
        <v>0</v>
      </c>
    </row>
    <row r="33" spans="1:104" ht="12.75">
      <c r="A33" s="171">
        <v>24</v>
      </c>
      <c r="B33" s="172" t="s">
        <v>124</v>
      </c>
      <c r="C33" s="173" t="s">
        <v>125</v>
      </c>
      <c r="D33" s="174" t="s">
        <v>82</v>
      </c>
      <c r="E33" s="175">
        <v>1</v>
      </c>
      <c r="F33" s="175">
        <v>0</v>
      </c>
      <c r="G33" s="176">
        <f t="shared" si="6"/>
        <v>0</v>
      </c>
      <c r="O33" s="170">
        <v>2</v>
      </c>
      <c r="AA33" s="146">
        <v>3</v>
      </c>
      <c r="AB33" s="146">
        <v>1</v>
      </c>
      <c r="AC33" s="146">
        <v>30</v>
      </c>
      <c r="AZ33" s="146">
        <v>1</v>
      </c>
      <c r="BA33" s="146">
        <f t="shared" si="7"/>
        <v>0</v>
      </c>
      <c r="BB33" s="146">
        <f t="shared" si="8"/>
        <v>0</v>
      </c>
      <c r="BC33" s="146">
        <f t="shared" si="9"/>
        <v>0</v>
      </c>
      <c r="BD33" s="146">
        <f t="shared" si="10"/>
        <v>0</v>
      </c>
      <c r="BE33" s="146">
        <f t="shared" si="11"/>
        <v>0</v>
      </c>
      <c r="CA33" s="177">
        <v>3</v>
      </c>
      <c r="CB33" s="177">
        <v>1</v>
      </c>
      <c r="CZ33" s="146">
        <v>0</v>
      </c>
    </row>
    <row r="34" spans="1:104" ht="12.75">
      <c r="A34" s="171">
        <v>25</v>
      </c>
      <c r="B34" s="172" t="s">
        <v>126</v>
      </c>
      <c r="C34" s="173" t="s">
        <v>127</v>
      </c>
      <c r="D34" s="174" t="s">
        <v>82</v>
      </c>
      <c r="E34" s="175">
        <v>1</v>
      </c>
      <c r="F34" s="175">
        <v>0</v>
      </c>
      <c r="G34" s="176">
        <f t="shared" si="6"/>
        <v>0</v>
      </c>
      <c r="O34" s="170">
        <v>2</v>
      </c>
      <c r="AA34" s="146">
        <v>3</v>
      </c>
      <c r="AB34" s="146">
        <v>1</v>
      </c>
      <c r="AC34" s="146">
        <v>31</v>
      </c>
      <c r="AZ34" s="146">
        <v>1</v>
      </c>
      <c r="BA34" s="146">
        <f t="shared" si="7"/>
        <v>0</v>
      </c>
      <c r="BB34" s="146">
        <f t="shared" si="8"/>
        <v>0</v>
      </c>
      <c r="BC34" s="146">
        <f t="shared" si="9"/>
        <v>0</v>
      </c>
      <c r="BD34" s="146">
        <f t="shared" si="10"/>
        <v>0</v>
      </c>
      <c r="BE34" s="146">
        <f t="shared" si="11"/>
        <v>0</v>
      </c>
      <c r="CA34" s="177">
        <v>3</v>
      </c>
      <c r="CB34" s="177">
        <v>1</v>
      </c>
      <c r="CZ34" s="146">
        <v>0</v>
      </c>
    </row>
    <row r="35" spans="1:104" ht="12.75">
      <c r="A35" s="171">
        <v>26</v>
      </c>
      <c r="B35" s="172" t="s">
        <v>128</v>
      </c>
      <c r="C35" s="173" t="s">
        <v>129</v>
      </c>
      <c r="D35" s="174" t="s">
        <v>82</v>
      </c>
      <c r="E35" s="175">
        <v>7</v>
      </c>
      <c r="F35" s="175">
        <v>0</v>
      </c>
      <c r="G35" s="176">
        <f t="shared" si="6"/>
        <v>0</v>
      </c>
      <c r="O35" s="170">
        <v>2</v>
      </c>
      <c r="AA35" s="146">
        <v>3</v>
      </c>
      <c r="AB35" s="146">
        <v>1</v>
      </c>
      <c r="AC35" s="146">
        <v>32</v>
      </c>
      <c r="AZ35" s="146">
        <v>1</v>
      </c>
      <c r="BA35" s="146">
        <f t="shared" si="7"/>
        <v>0</v>
      </c>
      <c r="BB35" s="146">
        <f t="shared" si="8"/>
        <v>0</v>
      </c>
      <c r="BC35" s="146">
        <f t="shared" si="9"/>
        <v>0</v>
      </c>
      <c r="BD35" s="146">
        <f t="shared" si="10"/>
        <v>0</v>
      </c>
      <c r="BE35" s="146">
        <f t="shared" si="11"/>
        <v>0</v>
      </c>
      <c r="CA35" s="177">
        <v>3</v>
      </c>
      <c r="CB35" s="177">
        <v>1</v>
      </c>
      <c r="CZ35" s="146">
        <v>0</v>
      </c>
    </row>
    <row r="36" spans="1:104" ht="12.75">
      <c r="A36" s="171">
        <v>27</v>
      </c>
      <c r="B36" s="172" t="s">
        <v>130</v>
      </c>
      <c r="C36" s="173" t="s">
        <v>131</v>
      </c>
      <c r="D36" s="174" t="s">
        <v>82</v>
      </c>
      <c r="E36" s="175">
        <v>12</v>
      </c>
      <c r="F36" s="175">
        <v>0</v>
      </c>
      <c r="G36" s="176">
        <f t="shared" si="6"/>
        <v>0</v>
      </c>
      <c r="O36" s="170">
        <v>2</v>
      </c>
      <c r="AA36" s="146">
        <v>3</v>
      </c>
      <c r="AB36" s="146">
        <v>1</v>
      </c>
      <c r="AC36" s="146">
        <v>33</v>
      </c>
      <c r="AZ36" s="146">
        <v>1</v>
      </c>
      <c r="BA36" s="146">
        <f t="shared" si="7"/>
        <v>0</v>
      </c>
      <c r="BB36" s="146">
        <f t="shared" si="8"/>
        <v>0</v>
      </c>
      <c r="BC36" s="146">
        <f t="shared" si="9"/>
        <v>0</v>
      </c>
      <c r="BD36" s="146">
        <f t="shared" si="10"/>
        <v>0</v>
      </c>
      <c r="BE36" s="146">
        <f t="shared" si="11"/>
        <v>0</v>
      </c>
      <c r="CA36" s="177">
        <v>3</v>
      </c>
      <c r="CB36" s="177">
        <v>1</v>
      </c>
      <c r="CZ36" s="146">
        <v>0</v>
      </c>
    </row>
    <row r="37" spans="1:104" ht="12.75">
      <c r="A37" s="171">
        <v>28</v>
      </c>
      <c r="B37" s="172" t="s">
        <v>132</v>
      </c>
      <c r="C37" s="173" t="s">
        <v>133</v>
      </c>
      <c r="D37" s="174" t="s">
        <v>82</v>
      </c>
      <c r="E37" s="175">
        <v>5</v>
      </c>
      <c r="F37" s="175">
        <v>0</v>
      </c>
      <c r="G37" s="176">
        <f t="shared" si="6"/>
        <v>0</v>
      </c>
      <c r="O37" s="170">
        <v>2</v>
      </c>
      <c r="AA37" s="146">
        <v>3</v>
      </c>
      <c r="AB37" s="146">
        <v>1</v>
      </c>
      <c r="AC37" s="146">
        <v>34</v>
      </c>
      <c r="AZ37" s="146">
        <v>1</v>
      </c>
      <c r="BA37" s="146">
        <f t="shared" si="7"/>
        <v>0</v>
      </c>
      <c r="BB37" s="146">
        <f t="shared" si="8"/>
        <v>0</v>
      </c>
      <c r="BC37" s="146">
        <f t="shared" si="9"/>
        <v>0</v>
      </c>
      <c r="BD37" s="146">
        <f t="shared" si="10"/>
        <v>0</v>
      </c>
      <c r="BE37" s="146">
        <f t="shared" si="11"/>
        <v>0</v>
      </c>
      <c r="CA37" s="177">
        <v>3</v>
      </c>
      <c r="CB37" s="177">
        <v>1</v>
      </c>
      <c r="CZ37" s="146">
        <v>0</v>
      </c>
    </row>
    <row r="38" spans="1:104" ht="12.75">
      <c r="A38" s="171">
        <v>29</v>
      </c>
      <c r="B38" s="172" t="s">
        <v>134</v>
      </c>
      <c r="C38" s="173" t="s">
        <v>135</v>
      </c>
      <c r="D38" s="174" t="s">
        <v>82</v>
      </c>
      <c r="E38" s="175">
        <v>13</v>
      </c>
      <c r="F38" s="175">
        <v>0</v>
      </c>
      <c r="G38" s="176">
        <f t="shared" si="6"/>
        <v>0</v>
      </c>
      <c r="O38" s="170">
        <v>2</v>
      </c>
      <c r="AA38" s="146">
        <v>3</v>
      </c>
      <c r="AB38" s="146">
        <v>1</v>
      </c>
      <c r="AC38" s="146">
        <v>35</v>
      </c>
      <c r="AZ38" s="146">
        <v>1</v>
      </c>
      <c r="BA38" s="146">
        <f t="shared" si="7"/>
        <v>0</v>
      </c>
      <c r="BB38" s="146">
        <f t="shared" si="8"/>
        <v>0</v>
      </c>
      <c r="BC38" s="146">
        <f t="shared" si="9"/>
        <v>0</v>
      </c>
      <c r="BD38" s="146">
        <f t="shared" si="10"/>
        <v>0</v>
      </c>
      <c r="BE38" s="146">
        <f t="shared" si="11"/>
        <v>0</v>
      </c>
      <c r="CA38" s="177">
        <v>3</v>
      </c>
      <c r="CB38" s="177">
        <v>1</v>
      </c>
      <c r="CZ38" s="146">
        <v>0</v>
      </c>
    </row>
    <row r="39" spans="1:104" ht="12.75">
      <c r="A39" s="171">
        <v>30</v>
      </c>
      <c r="B39" s="172" t="s">
        <v>136</v>
      </c>
      <c r="C39" s="173" t="s">
        <v>137</v>
      </c>
      <c r="D39" s="174" t="s">
        <v>82</v>
      </c>
      <c r="E39" s="175">
        <v>18</v>
      </c>
      <c r="F39" s="175">
        <v>0</v>
      </c>
      <c r="G39" s="176">
        <f t="shared" si="6"/>
        <v>0</v>
      </c>
      <c r="O39" s="170">
        <v>2</v>
      </c>
      <c r="AA39" s="146">
        <v>3</v>
      </c>
      <c r="AB39" s="146">
        <v>1</v>
      </c>
      <c r="AC39" s="146">
        <v>36</v>
      </c>
      <c r="AZ39" s="146">
        <v>1</v>
      </c>
      <c r="BA39" s="146">
        <f t="shared" si="7"/>
        <v>0</v>
      </c>
      <c r="BB39" s="146">
        <f t="shared" si="8"/>
        <v>0</v>
      </c>
      <c r="BC39" s="146">
        <f t="shared" si="9"/>
        <v>0</v>
      </c>
      <c r="BD39" s="146">
        <f t="shared" si="10"/>
        <v>0</v>
      </c>
      <c r="BE39" s="146">
        <f t="shared" si="11"/>
        <v>0</v>
      </c>
      <c r="CA39" s="177">
        <v>3</v>
      </c>
      <c r="CB39" s="177">
        <v>1</v>
      </c>
      <c r="CZ39" s="146">
        <v>0</v>
      </c>
    </row>
    <row r="40" spans="1:104" ht="12.75">
      <c r="A40" s="171">
        <v>31</v>
      </c>
      <c r="B40" s="172" t="s">
        <v>138</v>
      </c>
      <c r="C40" s="173" t="s">
        <v>139</v>
      </c>
      <c r="D40" s="174" t="s">
        <v>82</v>
      </c>
      <c r="E40" s="175">
        <v>3</v>
      </c>
      <c r="F40" s="175">
        <v>0</v>
      </c>
      <c r="G40" s="176">
        <f t="shared" si="6"/>
        <v>0</v>
      </c>
      <c r="O40" s="170">
        <v>2</v>
      </c>
      <c r="AA40" s="146">
        <v>3</v>
      </c>
      <c r="AB40" s="146">
        <v>1</v>
      </c>
      <c r="AC40" s="146">
        <v>37</v>
      </c>
      <c r="AZ40" s="146">
        <v>1</v>
      </c>
      <c r="BA40" s="146">
        <f t="shared" si="7"/>
        <v>0</v>
      </c>
      <c r="BB40" s="146">
        <f t="shared" si="8"/>
        <v>0</v>
      </c>
      <c r="BC40" s="146">
        <f t="shared" si="9"/>
        <v>0</v>
      </c>
      <c r="BD40" s="146">
        <f t="shared" si="10"/>
        <v>0</v>
      </c>
      <c r="BE40" s="146">
        <f t="shared" si="11"/>
        <v>0</v>
      </c>
      <c r="CA40" s="177">
        <v>3</v>
      </c>
      <c r="CB40" s="177">
        <v>1</v>
      </c>
      <c r="CZ40" s="146">
        <v>0</v>
      </c>
    </row>
    <row r="41" spans="1:104" ht="12.75">
      <c r="A41" s="171">
        <v>32</v>
      </c>
      <c r="B41" s="172" t="s">
        <v>140</v>
      </c>
      <c r="C41" s="173" t="s">
        <v>141</v>
      </c>
      <c r="D41" s="174" t="s">
        <v>82</v>
      </c>
      <c r="E41" s="175">
        <v>15</v>
      </c>
      <c r="F41" s="175">
        <v>0</v>
      </c>
      <c r="G41" s="176">
        <f t="shared" si="6"/>
        <v>0</v>
      </c>
      <c r="O41" s="170">
        <v>2</v>
      </c>
      <c r="AA41" s="146">
        <v>3</v>
      </c>
      <c r="AB41" s="146">
        <v>1</v>
      </c>
      <c r="AC41" s="146">
        <v>38</v>
      </c>
      <c r="AZ41" s="146">
        <v>1</v>
      </c>
      <c r="BA41" s="146">
        <f t="shared" si="7"/>
        <v>0</v>
      </c>
      <c r="BB41" s="146">
        <f t="shared" si="8"/>
        <v>0</v>
      </c>
      <c r="BC41" s="146">
        <f t="shared" si="9"/>
        <v>0</v>
      </c>
      <c r="BD41" s="146">
        <f t="shared" si="10"/>
        <v>0</v>
      </c>
      <c r="BE41" s="146">
        <f t="shared" si="11"/>
        <v>0</v>
      </c>
      <c r="CA41" s="177">
        <v>3</v>
      </c>
      <c r="CB41" s="177">
        <v>1</v>
      </c>
      <c r="CZ41" s="146">
        <v>0</v>
      </c>
    </row>
    <row r="42" spans="1:104" ht="12.75">
      <c r="A42" s="171">
        <v>33</v>
      </c>
      <c r="B42" s="172" t="s">
        <v>142</v>
      </c>
      <c r="C42" s="173" t="s">
        <v>143</v>
      </c>
      <c r="D42" s="174" t="s">
        <v>82</v>
      </c>
      <c r="E42" s="175">
        <v>15</v>
      </c>
      <c r="F42" s="175">
        <v>0</v>
      </c>
      <c r="G42" s="176">
        <f t="shared" si="6"/>
        <v>0</v>
      </c>
      <c r="O42" s="170">
        <v>2</v>
      </c>
      <c r="AA42" s="146">
        <v>3</v>
      </c>
      <c r="AB42" s="146">
        <v>1</v>
      </c>
      <c r="AC42" s="146">
        <v>39</v>
      </c>
      <c r="AZ42" s="146">
        <v>1</v>
      </c>
      <c r="BA42" s="146">
        <f t="shared" si="7"/>
        <v>0</v>
      </c>
      <c r="BB42" s="146">
        <f t="shared" si="8"/>
        <v>0</v>
      </c>
      <c r="BC42" s="146">
        <f t="shared" si="9"/>
        <v>0</v>
      </c>
      <c r="BD42" s="146">
        <f t="shared" si="10"/>
        <v>0</v>
      </c>
      <c r="BE42" s="146">
        <f t="shared" si="11"/>
        <v>0</v>
      </c>
      <c r="CA42" s="177">
        <v>3</v>
      </c>
      <c r="CB42" s="177">
        <v>1</v>
      </c>
      <c r="CZ42" s="146">
        <v>0</v>
      </c>
    </row>
    <row r="43" spans="1:104" ht="12.75">
      <c r="A43" s="171">
        <v>34</v>
      </c>
      <c r="B43" s="172" t="s">
        <v>144</v>
      </c>
      <c r="C43" s="173" t="s">
        <v>145</v>
      </c>
      <c r="D43" s="174" t="s">
        <v>82</v>
      </c>
      <c r="E43" s="175">
        <v>1</v>
      </c>
      <c r="F43" s="175">
        <v>0</v>
      </c>
      <c r="G43" s="176">
        <f t="shared" si="6"/>
        <v>0</v>
      </c>
      <c r="O43" s="170">
        <v>2</v>
      </c>
      <c r="AA43" s="146">
        <v>3</v>
      </c>
      <c r="AB43" s="146">
        <v>1</v>
      </c>
      <c r="AC43" s="146">
        <v>40</v>
      </c>
      <c r="AZ43" s="146">
        <v>1</v>
      </c>
      <c r="BA43" s="146">
        <f t="shared" si="7"/>
        <v>0</v>
      </c>
      <c r="BB43" s="146">
        <f t="shared" si="8"/>
        <v>0</v>
      </c>
      <c r="BC43" s="146">
        <f t="shared" si="9"/>
        <v>0</v>
      </c>
      <c r="BD43" s="146">
        <f t="shared" si="10"/>
        <v>0</v>
      </c>
      <c r="BE43" s="146">
        <f t="shared" si="11"/>
        <v>0</v>
      </c>
      <c r="CA43" s="177">
        <v>3</v>
      </c>
      <c r="CB43" s="177">
        <v>1</v>
      </c>
      <c r="CZ43" s="146">
        <v>0</v>
      </c>
    </row>
    <row r="44" spans="1:104" ht="12.75">
      <c r="A44" s="171">
        <v>35</v>
      </c>
      <c r="B44" s="172" t="s">
        <v>146</v>
      </c>
      <c r="C44" s="173" t="s">
        <v>147</v>
      </c>
      <c r="D44" s="174" t="s">
        <v>82</v>
      </c>
      <c r="E44" s="175">
        <v>1</v>
      </c>
      <c r="F44" s="175">
        <v>0</v>
      </c>
      <c r="G44" s="176">
        <f t="shared" si="6"/>
        <v>0</v>
      </c>
      <c r="O44" s="170">
        <v>2</v>
      </c>
      <c r="AA44" s="146">
        <v>3</v>
      </c>
      <c r="AB44" s="146">
        <v>1</v>
      </c>
      <c r="AC44" s="146">
        <v>41</v>
      </c>
      <c r="AZ44" s="146">
        <v>1</v>
      </c>
      <c r="BA44" s="146">
        <f t="shared" si="7"/>
        <v>0</v>
      </c>
      <c r="BB44" s="146">
        <f t="shared" si="8"/>
        <v>0</v>
      </c>
      <c r="BC44" s="146">
        <f t="shared" si="9"/>
        <v>0</v>
      </c>
      <c r="BD44" s="146">
        <f t="shared" si="10"/>
        <v>0</v>
      </c>
      <c r="BE44" s="146">
        <f t="shared" si="11"/>
        <v>0</v>
      </c>
      <c r="CA44" s="177">
        <v>3</v>
      </c>
      <c r="CB44" s="177">
        <v>1</v>
      </c>
      <c r="CZ44" s="146">
        <v>0</v>
      </c>
    </row>
    <row r="45" spans="1:104" ht="12.75">
      <c r="A45" s="171">
        <v>36</v>
      </c>
      <c r="B45" s="172" t="s">
        <v>148</v>
      </c>
      <c r="C45" s="173" t="s">
        <v>149</v>
      </c>
      <c r="D45" s="174" t="s">
        <v>82</v>
      </c>
      <c r="E45" s="175">
        <v>2</v>
      </c>
      <c r="F45" s="175">
        <v>0</v>
      </c>
      <c r="G45" s="176">
        <f t="shared" si="6"/>
        <v>0</v>
      </c>
      <c r="O45" s="170">
        <v>2</v>
      </c>
      <c r="AA45" s="146">
        <v>3</v>
      </c>
      <c r="AB45" s="146">
        <v>1</v>
      </c>
      <c r="AC45" s="146">
        <v>42</v>
      </c>
      <c r="AZ45" s="146">
        <v>1</v>
      </c>
      <c r="BA45" s="146">
        <f t="shared" si="7"/>
        <v>0</v>
      </c>
      <c r="BB45" s="146">
        <f t="shared" si="8"/>
        <v>0</v>
      </c>
      <c r="BC45" s="146">
        <f t="shared" si="9"/>
        <v>0</v>
      </c>
      <c r="BD45" s="146">
        <f t="shared" si="10"/>
        <v>0</v>
      </c>
      <c r="BE45" s="146">
        <f t="shared" si="11"/>
        <v>0</v>
      </c>
      <c r="CA45" s="177">
        <v>3</v>
      </c>
      <c r="CB45" s="177">
        <v>1</v>
      </c>
      <c r="CZ45" s="146">
        <v>0</v>
      </c>
    </row>
    <row r="46" spans="1:104" ht="12.75">
      <c r="A46" s="171">
        <v>37</v>
      </c>
      <c r="B46" s="172" t="s">
        <v>150</v>
      </c>
      <c r="C46" s="173" t="s">
        <v>151</v>
      </c>
      <c r="D46" s="174" t="s">
        <v>82</v>
      </c>
      <c r="E46" s="175">
        <v>8</v>
      </c>
      <c r="F46" s="175">
        <v>0</v>
      </c>
      <c r="G46" s="176">
        <f t="shared" si="6"/>
        <v>0</v>
      </c>
      <c r="O46" s="170">
        <v>2</v>
      </c>
      <c r="AA46" s="146">
        <v>3</v>
      </c>
      <c r="AB46" s="146">
        <v>1</v>
      </c>
      <c r="AC46" s="146">
        <v>43</v>
      </c>
      <c r="AZ46" s="146">
        <v>1</v>
      </c>
      <c r="BA46" s="146">
        <f t="shared" si="7"/>
        <v>0</v>
      </c>
      <c r="BB46" s="146">
        <f t="shared" si="8"/>
        <v>0</v>
      </c>
      <c r="BC46" s="146">
        <f t="shared" si="9"/>
        <v>0</v>
      </c>
      <c r="BD46" s="146">
        <f t="shared" si="10"/>
        <v>0</v>
      </c>
      <c r="BE46" s="146">
        <f t="shared" si="11"/>
        <v>0</v>
      </c>
      <c r="CA46" s="177">
        <v>3</v>
      </c>
      <c r="CB46" s="177">
        <v>1</v>
      </c>
      <c r="CZ46" s="146">
        <v>0</v>
      </c>
    </row>
    <row r="47" spans="1:104" ht="12.75">
      <c r="A47" s="171">
        <v>38</v>
      </c>
      <c r="B47" s="172" t="s">
        <v>152</v>
      </c>
      <c r="C47" s="173" t="s">
        <v>153</v>
      </c>
      <c r="D47" s="174" t="s">
        <v>82</v>
      </c>
      <c r="E47" s="175">
        <v>4</v>
      </c>
      <c r="F47" s="175">
        <v>0</v>
      </c>
      <c r="G47" s="176">
        <f t="shared" si="6"/>
        <v>0</v>
      </c>
      <c r="O47" s="170">
        <v>2</v>
      </c>
      <c r="AA47" s="146">
        <v>3</v>
      </c>
      <c r="AB47" s="146">
        <v>1</v>
      </c>
      <c r="AC47" s="146">
        <v>44</v>
      </c>
      <c r="AZ47" s="146">
        <v>1</v>
      </c>
      <c r="BA47" s="146">
        <f t="shared" si="7"/>
        <v>0</v>
      </c>
      <c r="BB47" s="146">
        <f t="shared" si="8"/>
        <v>0</v>
      </c>
      <c r="BC47" s="146">
        <f t="shared" si="9"/>
        <v>0</v>
      </c>
      <c r="BD47" s="146">
        <f t="shared" si="10"/>
        <v>0</v>
      </c>
      <c r="BE47" s="146">
        <f t="shared" si="11"/>
        <v>0</v>
      </c>
      <c r="CA47" s="177">
        <v>3</v>
      </c>
      <c r="CB47" s="177">
        <v>1</v>
      </c>
      <c r="CZ47" s="146">
        <v>0</v>
      </c>
    </row>
    <row r="48" spans="1:104" ht="12.75">
      <c r="A48" s="171">
        <v>39</v>
      </c>
      <c r="B48" s="172" t="s">
        <v>154</v>
      </c>
      <c r="C48" s="173" t="s">
        <v>109</v>
      </c>
      <c r="D48" s="174" t="s">
        <v>82</v>
      </c>
      <c r="E48" s="175">
        <v>3</v>
      </c>
      <c r="F48" s="175">
        <v>0</v>
      </c>
      <c r="G48" s="176">
        <f t="shared" si="6"/>
        <v>0</v>
      </c>
      <c r="O48" s="170">
        <v>2</v>
      </c>
      <c r="AA48" s="146">
        <v>3</v>
      </c>
      <c r="AB48" s="146">
        <v>1</v>
      </c>
      <c r="AC48" s="146">
        <v>45</v>
      </c>
      <c r="AZ48" s="146">
        <v>1</v>
      </c>
      <c r="BA48" s="146">
        <f t="shared" si="7"/>
        <v>0</v>
      </c>
      <c r="BB48" s="146">
        <f t="shared" si="8"/>
        <v>0</v>
      </c>
      <c r="BC48" s="146">
        <f t="shared" si="9"/>
        <v>0</v>
      </c>
      <c r="BD48" s="146">
        <f t="shared" si="10"/>
        <v>0</v>
      </c>
      <c r="BE48" s="146">
        <f t="shared" si="11"/>
        <v>0</v>
      </c>
      <c r="CA48" s="177">
        <v>3</v>
      </c>
      <c r="CB48" s="177">
        <v>1</v>
      </c>
      <c r="CZ48" s="146">
        <v>0</v>
      </c>
    </row>
    <row r="49" spans="1:57" ht="12.75">
      <c r="A49" s="178"/>
      <c r="B49" s="179" t="s">
        <v>74</v>
      </c>
      <c r="C49" s="180" t="str">
        <f>CONCATENATE(B26," ",C26)</f>
        <v>D4 Armatury</v>
      </c>
      <c r="D49" s="181"/>
      <c r="E49" s="182"/>
      <c r="F49" s="183"/>
      <c r="G49" s="184">
        <f>SUM(G26:G48)</f>
        <v>0</v>
      </c>
      <c r="O49" s="170">
        <v>4</v>
      </c>
      <c r="BA49" s="185">
        <f>SUM(BA26:BA48)</f>
        <v>0</v>
      </c>
      <c r="BB49" s="185">
        <f>SUM(BB26:BB48)</f>
        <v>0</v>
      </c>
      <c r="BC49" s="185">
        <f>SUM(BC26:BC48)</f>
        <v>0</v>
      </c>
      <c r="BD49" s="185">
        <f>SUM(BD26:BD48)</f>
        <v>0</v>
      </c>
      <c r="BE49" s="185">
        <f>SUM(BE26:BE48)</f>
        <v>0</v>
      </c>
    </row>
    <row r="50" spans="1:15" ht="12.75">
      <c r="A50" s="163" t="s">
        <v>72</v>
      </c>
      <c r="B50" s="164" t="s">
        <v>155</v>
      </c>
      <c r="C50" s="165" t="s">
        <v>156</v>
      </c>
      <c r="D50" s="166"/>
      <c r="E50" s="167"/>
      <c r="F50" s="167"/>
      <c r="G50" s="168"/>
      <c r="H50" s="169"/>
      <c r="I50" s="169"/>
      <c r="O50" s="170">
        <v>1</v>
      </c>
    </row>
    <row r="51" spans="1:104" ht="12.75">
      <c r="A51" s="171">
        <v>40</v>
      </c>
      <c r="B51" s="172" t="s">
        <v>157</v>
      </c>
      <c r="C51" s="173" t="s">
        <v>158</v>
      </c>
      <c r="D51" s="174" t="s">
        <v>159</v>
      </c>
      <c r="E51" s="175">
        <v>75</v>
      </c>
      <c r="F51" s="175">
        <v>0</v>
      </c>
      <c r="G51" s="176">
        <f aca="true" t="shared" si="12" ref="G51:G62">E51*F51</f>
        <v>0</v>
      </c>
      <c r="O51" s="170">
        <v>2</v>
      </c>
      <c r="AA51" s="146">
        <v>3</v>
      </c>
      <c r="AB51" s="146">
        <v>1</v>
      </c>
      <c r="AC51" s="146">
        <v>51</v>
      </c>
      <c r="AZ51" s="146">
        <v>1</v>
      </c>
      <c r="BA51" s="146">
        <f aca="true" t="shared" si="13" ref="BA51:BA62">IF(AZ51=1,G51,0)</f>
        <v>0</v>
      </c>
      <c r="BB51" s="146">
        <f aca="true" t="shared" si="14" ref="BB51:BB62">IF(AZ51=2,G51,0)</f>
        <v>0</v>
      </c>
      <c r="BC51" s="146">
        <f aca="true" t="shared" si="15" ref="BC51:BC62">IF(AZ51=3,G51,0)</f>
        <v>0</v>
      </c>
      <c r="BD51" s="146">
        <f aca="true" t="shared" si="16" ref="BD51:BD62">IF(AZ51=4,G51,0)</f>
        <v>0</v>
      </c>
      <c r="BE51" s="146">
        <f aca="true" t="shared" si="17" ref="BE51:BE62">IF(AZ51=5,G51,0)</f>
        <v>0</v>
      </c>
      <c r="CA51" s="177">
        <v>3</v>
      </c>
      <c r="CB51" s="177">
        <v>1</v>
      </c>
      <c r="CZ51" s="146">
        <v>0</v>
      </c>
    </row>
    <row r="52" spans="1:104" ht="12.75">
      <c r="A52" s="171">
        <v>41</v>
      </c>
      <c r="B52" s="172" t="s">
        <v>160</v>
      </c>
      <c r="C52" s="173" t="s">
        <v>161</v>
      </c>
      <c r="D52" s="174" t="s">
        <v>159</v>
      </c>
      <c r="E52" s="175">
        <v>8</v>
      </c>
      <c r="F52" s="175">
        <v>0</v>
      </c>
      <c r="G52" s="176">
        <f t="shared" si="12"/>
        <v>0</v>
      </c>
      <c r="O52" s="170">
        <v>2</v>
      </c>
      <c r="AA52" s="146">
        <v>3</v>
      </c>
      <c r="AB52" s="146">
        <v>1</v>
      </c>
      <c r="AC52" s="146">
        <v>52</v>
      </c>
      <c r="AZ52" s="146">
        <v>1</v>
      </c>
      <c r="BA52" s="146">
        <f t="shared" si="13"/>
        <v>0</v>
      </c>
      <c r="BB52" s="146">
        <f t="shared" si="14"/>
        <v>0</v>
      </c>
      <c r="BC52" s="146">
        <f t="shared" si="15"/>
        <v>0</v>
      </c>
      <c r="BD52" s="146">
        <f t="shared" si="16"/>
        <v>0</v>
      </c>
      <c r="BE52" s="146">
        <f t="shared" si="17"/>
        <v>0</v>
      </c>
      <c r="CA52" s="177">
        <v>3</v>
      </c>
      <c r="CB52" s="177">
        <v>1</v>
      </c>
      <c r="CZ52" s="146">
        <v>0</v>
      </c>
    </row>
    <row r="53" spans="1:104" ht="12.75">
      <c r="A53" s="171">
        <v>42</v>
      </c>
      <c r="B53" s="172" t="s">
        <v>162</v>
      </c>
      <c r="C53" s="173" t="s">
        <v>163</v>
      </c>
      <c r="D53" s="174" t="s">
        <v>159</v>
      </c>
      <c r="E53" s="175">
        <v>99</v>
      </c>
      <c r="F53" s="175">
        <v>0</v>
      </c>
      <c r="G53" s="176">
        <f t="shared" si="12"/>
        <v>0</v>
      </c>
      <c r="O53" s="170">
        <v>2</v>
      </c>
      <c r="AA53" s="146">
        <v>3</v>
      </c>
      <c r="AB53" s="146">
        <v>1</v>
      </c>
      <c r="AC53" s="146">
        <v>53</v>
      </c>
      <c r="AZ53" s="146">
        <v>1</v>
      </c>
      <c r="BA53" s="146">
        <f t="shared" si="13"/>
        <v>0</v>
      </c>
      <c r="BB53" s="146">
        <f t="shared" si="14"/>
        <v>0</v>
      </c>
      <c r="BC53" s="146">
        <f t="shared" si="15"/>
        <v>0</v>
      </c>
      <c r="BD53" s="146">
        <f t="shared" si="16"/>
        <v>0</v>
      </c>
      <c r="BE53" s="146">
        <f t="shared" si="17"/>
        <v>0</v>
      </c>
      <c r="CA53" s="177">
        <v>3</v>
      </c>
      <c r="CB53" s="177">
        <v>1</v>
      </c>
      <c r="CZ53" s="146">
        <v>0</v>
      </c>
    </row>
    <row r="54" spans="1:104" ht="12.75">
      <c r="A54" s="171">
        <v>43</v>
      </c>
      <c r="B54" s="172" t="s">
        <v>164</v>
      </c>
      <c r="C54" s="173" t="s">
        <v>165</v>
      </c>
      <c r="D54" s="174" t="s">
        <v>159</v>
      </c>
      <c r="E54" s="175">
        <v>239</v>
      </c>
      <c r="F54" s="175">
        <v>0</v>
      </c>
      <c r="G54" s="176">
        <f t="shared" si="12"/>
        <v>0</v>
      </c>
      <c r="O54" s="170">
        <v>2</v>
      </c>
      <c r="AA54" s="146">
        <v>3</v>
      </c>
      <c r="AB54" s="146">
        <v>1</v>
      </c>
      <c r="AC54" s="146">
        <v>54</v>
      </c>
      <c r="AZ54" s="146">
        <v>1</v>
      </c>
      <c r="BA54" s="146">
        <f t="shared" si="13"/>
        <v>0</v>
      </c>
      <c r="BB54" s="146">
        <f t="shared" si="14"/>
        <v>0</v>
      </c>
      <c r="BC54" s="146">
        <f t="shared" si="15"/>
        <v>0</v>
      </c>
      <c r="BD54" s="146">
        <f t="shared" si="16"/>
        <v>0</v>
      </c>
      <c r="BE54" s="146">
        <f t="shared" si="17"/>
        <v>0</v>
      </c>
      <c r="CA54" s="177">
        <v>3</v>
      </c>
      <c r="CB54" s="177">
        <v>1</v>
      </c>
      <c r="CZ54" s="146">
        <v>0</v>
      </c>
    </row>
    <row r="55" spans="1:104" ht="12.75">
      <c r="A55" s="171">
        <v>44</v>
      </c>
      <c r="B55" s="172" t="s">
        <v>166</v>
      </c>
      <c r="C55" s="173" t="s">
        <v>167</v>
      </c>
      <c r="D55" s="174" t="s">
        <v>159</v>
      </c>
      <c r="E55" s="175">
        <v>29</v>
      </c>
      <c r="F55" s="175">
        <v>0</v>
      </c>
      <c r="G55" s="176">
        <f t="shared" si="12"/>
        <v>0</v>
      </c>
      <c r="O55" s="170">
        <v>2</v>
      </c>
      <c r="AA55" s="146">
        <v>3</v>
      </c>
      <c r="AB55" s="146">
        <v>1</v>
      </c>
      <c r="AC55" s="146">
        <v>55</v>
      </c>
      <c r="AZ55" s="146">
        <v>1</v>
      </c>
      <c r="BA55" s="146">
        <f t="shared" si="13"/>
        <v>0</v>
      </c>
      <c r="BB55" s="146">
        <f t="shared" si="14"/>
        <v>0</v>
      </c>
      <c r="BC55" s="146">
        <f t="shared" si="15"/>
        <v>0</v>
      </c>
      <c r="BD55" s="146">
        <f t="shared" si="16"/>
        <v>0</v>
      </c>
      <c r="BE55" s="146">
        <f t="shared" si="17"/>
        <v>0</v>
      </c>
      <c r="CA55" s="177">
        <v>3</v>
      </c>
      <c r="CB55" s="177">
        <v>1</v>
      </c>
      <c r="CZ55" s="146">
        <v>0</v>
      </c>
    </row>
    <row r="56" spans="1:104" ht="12.75">
      <c r="A56" s="171">
        <v>45</v>
      </c>
      <c r="B56" s="172" t="s">
        <v>168</v>
      </c>
      <c r="C56" s="173" t="s">
        <v>169</v>
      </c>
      <c r="D56" s="174" t="s">
        <v>159</v>
      </c>
      <c r="E56" s="175">
        <v>22</v>
      </c>
      <c r="F56" s="175">
        <v>0</v>
      </c>
      <c r="G56" s="176">
        <f t="shared" si="12"/>
        <v>0</v>
      </c>
      <c r="O56" s="170">
        <v>2</v>
      </c>
      <c r="AA56" s="146">
        <v>3</v>
      </c>
      <c r="AB56" s="146">
        <v>1</v>
      </c>
      <c r="AC56" s="146">
        <v>56</v>
      </c>
      <c r="AZ56" s="146">
        <v>1</v>
      </c>
      <c r="BA56" s="146">
        <f t="shared" si="13"/>
        <v>0</v>
      </c>
      <c r="BB56" s="146">
        <f t="shared" si="14"/>
        <v>0</v>
      </c>
      <c r="BC56" s="146">
        <f t="shared" si="15"/>
        <v>0</v>
      </c>
      <c r="BD56" s="146">
        <f t="shared" si="16"/>
        <v>0</v>
      </c>
      <c r="BE56" s="146">
        <f t="shared" si="17"/>
        <v>0</v>
      </c>
      <c r="CA56" s="177">
        <v>3</v>
      </c>
      <c r="CB56" s="177">
        <v>1</v>
      </c>
      <c r="CZ56" s="146">
        <v>0</v>
      </c>
    </row>
    <row r="57" spans="1:104" ht="12.75">
      <c r="A57" s="171">
        <v>46</v>
      </c>
      <c r="B57" s="172" t="s">
        <v>170</v>
      </c>
      <c r="C57" s="173" t="s">
        <v>171</v>
      </c>
      <c r="D57" s="174" t="s">
        <v>159</v>
      </c>
      <c r="E57" s="175">
        <v>40</v>
      </c>
      <c r="F57" s="175">
        <v>0</v>
      </c>
      <c r="G57" s="176">
        <f t="shared" si="12"/>
        <v>0</v>
      </c>
      <c r="O57" s="170">
        <v>2</v>
      </c>
      <c r="AA57" s="146">
        <v>3</v>
      </c>
      <c r="AB57" s="146">
        <v>1</v>
      </c>
      <c r="AC57" s="146">
        <v>57</v>
      </c>
      <c r="AZ57" s="146">
        <v>1</v>
      </c>
      <c r="BA57" s="146">
        <f t="shared" si="13"/>
        <v>0</v>
      </c>
      <c r="BB57" s="146">
        <f t="shared" si="14"/>
        <v>0</v>
      </c>
      <c r="BC57" s="146">
        <f t="shared" si="15"/>
        <v>0</v>
      </c>
      <c r="BD57" s="146">
        <f t="shared" si="16"/>
        <v>0</v>
      </c>
      <c r="BE57" s="146">
        <f t="shared" si="17"/>
        <v>0</v>
      </c>
      <c r="CA57" s="177">
        <v>3</v>
      </c>
      <c r="CB57" s="177">
        <v>1</v>
      </c>
      <c r="CZ57" s="146">
        <v>0</v>
      </c>
    </row>
    <row r="58" spans="1:104" ht="12.75">
      <c r="A58" s="171">
        <v>47</v>
      </c>
      <c r="B58" s="172" t="s">
        <v>172</v>
      </c>
      <c r="C58" s="173" t="s">
        <v>173</v>
      </c>
      <c r="D58" s="174" t="s">
        <v>159</v>
      </c>
      <c r="E58" s="175">
        <v>22</v>
      </c>
      <c r="F58" s="175">
        <v>0</v>
      </c>
      <c r="G58" s="176">
        <f t="shared" si="12"/>
        <v>0</v>
      </c>
      <c r="O58" s="170">
        <v>2</v>
      </c>
      <c r="AA58" s="146">
        <v>3</v>
      </c>
      <c r="AB58" s="146">
        <v>1</v>
      </c>
      <c r="AC58" s="146">
        <v>58</v>
      </c>
      <c r="AZ58" s="146">
        <v>1</v>
      </c>
      <c r="BA58" s="146">
        <f t="shared" si="13"/>
        <v>0</v>
      </c>
      <c r="BB58" s="146">
        <f t="shared" si="14"/>
        <v>0</v>
      </c>
      <c r="BC58" s="146">
        <f t="shared" si="15"/>
        <v>0</v>
      </c>
      <c r="BD58" s="146">
        <f t="shared" si="16"/>
        <v>0</v>
      </c>
      <c r="BE58" s="146">
        <f t="shared" si="17"/>
        <v>0</v>
      </c>
      <c r="CA58" s="177">
        <v>3</v>
      </c>
      <c r="CB58" s="177">
        <v>1</v>
      </c>
      <c r="CZ58" s="146">
        <v>0</v>
      </c>
    </row>
    <row r="59" spans="1:104" ht="12.75">
      <c r="A59" s="171">
        <v>48</v>
      </c>
      <c r="B59" s="172" t="s">
        <v>174</v>
      </c>
      <c r="C59" s="173" t="s">
        <v>175</v>
      </c>
      <c r="D59" s="174" t="s">
        <v>159</v>
      </c>
      <c r="E59" s="175">
        <v>40</v>
      </c>
      <c r="F59" s="175">
        <v>0</v>
      </c>
      <c r="G59" s="176">
        <f t="shared" si="12"/>
        <v>0</v>
      </c>
      <c r="O59" s="170">
        <v>2</v>
      </c>
      <c r="AA59" s="146">
        <v>3</v>
      </c>
      <c r="AB59" s="146">
        <v>1</v>
      </c>
      <c r="AC59" s="146">
        <v>59</v>
      </c>
      <c r="AZ59" s="146">
        <v>1</v>
      </c>
      <c r="BA59" s="146">
        <f t="shared" si="13"/>
        <v>0</v>
      </c>
      <c r="BB59" s="146">
        <f t="shared" si="14"/>
        <v>0</v>
      </c>
      <c r="BC59" s="146">
        <f t="shared" si="15"/>
        <v>0</v>
      </c>
      <c r="BD59" s="146">
        <f t="shared" si="16"/>
        <v>0</v>
      </c>
      <c r="BE59" s="146">
        <f t="shared" si="17"/>
        <v>0</v>
      </c>
      <c r="CA59" s="177">
        <v>3</v>
      </c>
      <c r="CB59" s="177">
        <v>1</v>
      </c>
      <c r="CZ59" s="146">
        <v>0</v>
      </c>
    </row>
    <row r="60" spans="1:104" ht="12.75">
      <c r="A60" s="171">
        <v>49</v>
      </c>
      <c r="B60" s="172" t="s">
        <v>176</v>
      </c>
      <c r="C60" s="173" t="s">
        <v>177</v>
      </c>
      <c r="D60" s="174" t="s">
        <v>82</v>
      </c>
      <c r="E60" s="175">
        <v>1</v>
      </c>
      <c r="F60" s="175">
        <v>0</v>
      </c>
      <c r="G60" s="176">
        <f t="shared" si="12"/>
        <v>0</v>
      </c>
      <c r="O60" s="170">
        <v>2</v>
      </c>
      <c r="AA60" s="146">
        <v>3</v>
      </c>
      <c r="AB60" s="146">
        <v>1</v>
      </c>
      <c r="AC60" s="146">
        <v>60</v>
      </c>
      <c r="AZ60" s="146">
        <v>1</v>
      </c>
      <c r="BA60" s="146">
        <f t="shared" si="13"/>
        <v>0</v>
      </c>
      <c r="BB60" s="146">
        <f t="shared" si="14"/>
        <v>0</v>
      </c>
      <c r="BC60" s="146">
        <f t="shared" si="15"/>
        <v>0</v>
      </c>
      <c r="BD60" s="146">
        <f t="shared" si="16"/>
        <v>0</v>
      </c>
      <c r="BE60" s="146">
        <f t="shared" si="17"/>
        <v>0</v>
      </c>
      <c r="CA60" s="177">
        <v>3</v>
      </c>
      <c r="CB60" s="177">
        <v>1</v>
      </c>
      <c r="CZ60" s="146">
        <v>0</v>
      </c>
    </row>
    <row r="61" spans="1:104" ht="12.75">
      <c r="A61" s="171">
        <v>50</v>
      </c>
      <c r="B61" s="172" t="s">
        <v>178</v>
      </c>
      <c r="C61" s="173" t="s">
        <v>179</v>
      </c>
      <c r="D61" s="174" t="s">
        <v>97</v>
      </c>
      <c r="E61" s="175">
        <v>3</v>
      </c>
      <c r="F61" s="175">
        <v>0</v>
      </c>
      <c r="G61" s="176">
        <f t="shared" si="12"/>
        <v>0</v>
      </c>
      <c r="O61" s="170">
        <v>2</v>
      </c>
      <c r="AA61" s="146">
        <v>3</v>
      </c>
      <c r="AB61" s="146">
        <v>1</v>
      </c>
      <c r="AC61" s="146">
        <v>61</v>
      </c>
      <c r="AZ61" s="146">
        <v>1</v>
      </c>
      <c r="BA61" s="146">
        <f t="shared" si="13"/>
        <v>0</v>
      </c>
      <c r="BB61" s="146">
        <f t="shared" si="14"/>
        <v>0</v>
      </c>
      <c r="BC61" s="146">
        <f t="shared" si="15"/>
        <v>0</v>
      </c>
      <c r="BD61" s="146">
        <f t="shared" si="16"/>
        <v>0</v>
      </c>
      <c r="BE61" s="146">
        <f t="shared" si="17"/>
        <v>0</v>
      </c>
      <c r="CA61" s="177">
        <v>3</v>
      </c>
      <c r="CB61" s="177">
        <v>1</v>
      </c>
      <c r="CZ61" s="146">
        <v>0</v>
      </c>
    </row>
    <row r="62" spans="1:104" ht="12.75">
      <c r="A62" s="171">
        <v>51</v>
      </c>
      <c r="B62" s="172" t="s">
        <v>180</v>
      </c>
      <c r="C62" s="173" t="s">
        <v>181</v>
      </c>
      <c r="D62" s="174" t="s">
        <v>159</v>
      </c>
      <c r="E62" s="175">
        <v>512</v>
      </c>
      <c r="F62" s="175">
        <v>0</v>
      </c>
      <c r="G62" s="176">
        <f t="shared" si="12"/>
        <v>0</v>
      </c>
      <c r="O62" s="170">
        <v>2</v>
      </c>
      <c r="AA62" s="146">
        <v>3</v>
      </c>
      <c r="AB62" s="146">
        <v>1</v>
      </c>
      <c r="AC62" s="146">
        <v>62</v>
      </c>
      <c r="AZ62" s="146">
        <v>1</v>
      </c>
      <c r="BA62" s="146">
        <f t="shared" si="13"/>
        <v>0</v>
      </c>
      <c r="BB62" s="146">
        <f t="shared" si="14"/>
        <v>0</v>
      </c>
      <c r="BC62" s="146">
        <f t="shared" si="15"/>
        <v>0</v>
      </c>
      <c r="BD62" s="146">
        <f t="shared" si="16"/>
        <v>0</v>
      </c>
      <c r="BE62" s="146">
        <f t="shared" si="17"/>
        <v>0</v>
      </c>
      <c r="CA62" s="177">
        <v>3</v>
      </c>
      <c r="CB62" s="177">
        <v>1</v>
      </c>
      <c r="CZ62" s="146">
        <v>0</v>
      </c>
    </row>
    <row r="63" spans="1:57" ht="12.75">
      <c r="A63" s="178"/>
      <c r="B63" s="179" t="s">
        <v>74</v>
      </c>
      <c r="C63" s="180" t="str">
        <f>CONCATENATE(B50," ",C50)</f>
        <v>D2 Rozvod potrubí</v>
      </c>
      <c r="D63" s="181"/>
      <c r="E63" s="182"/>
      <c r="F63" s="183"/>
      <c r="G63" s="184">
        <f>SUM(G50:G62)</f>
        <v>0</v>
      </c>
      <c r="O63" s="170">
        <v>4</v>
      </c>
      <c r="BA63" s="185">
        <f>SUM(BA50:BA62)</f>
        <v>0</v>
      </c>
      <c r="BB63" s="185">
        <f>SUM(BB50:BB62)</f>
        <v>0</v>
      </c>
      <c r="BC63" s="185">
        <f>SUM(BC50:BC62)</f>
        <v>0</v>
      </c>
      <c r="BD63" s="185">
        <f>SUM(BD50:BD62)</f>
        <v>0</v>
      </c>
      <c r="BE63" s="185">
        <f>SUM(BE50:BE62)</f>
        <v>0</v>
      </c>
    </row>
    <row r="64" spans="1:15" ht="12.75">
      <c r="A64" s="163" t="s">
        <v>72</v>
      </c>
      <c r="B64" s="164" t="s">
        <v>182</v>
      </c>
      <c r="C64" s="165" t="s">
        <v>183</v>
      </c>
      <c r="D64" s="166"/>
      <c r="E64" s="167"/>
      <c r="F64" s="167"/>
      <c r="G64" s="168"/>
      <c r="H64" s="169"/>
      <c r="I64" s="169"/>
      <c r="O64" s="170">
        <v>1</v>
      </c>
    </row>
    <row r="65" spans="1:104" ht="12.75">
      <c r="A65" s="171">
        <v>52</v>
      </c>
      <c r="B65" s="172" t="s">
        <v>184</v>
      </c>
      <c r="C65" s="173" t="s">
        <v>185</v>
      </c>
      <c r="D65" s="174" t="s">
        <v>82</v>
      </c>
      <c r="E65" s="175">
        <v>2</v>
      </c>
      <c r="F65" s="175">
        <v>0</v>
      </c>
      <c r="G65" s="176">
        <f aca="true" t="shared" si="18" ref="G65:G76">E65*F65</f>
        <v>0</v>
      </c>
      <c r="O65" s="170">
        <v>2</v>
      </c>
      <c r="AA65" s="146">
        <v>3</v>
      </c>
      <c r="AB65" s="146">
        <v>1</v>
      </c>
      <c r="AC65" s="146">
        <v>71</v>
      </c>
      <c r="AZ65" s="146">
        <v>1</v>
      </c>
      <c r="BA65" s="146">
        <f aca="true" t="shared" si="19" ref="BA65:BA76">IF(AZ65=1,G65,0)</f>
        <v>0</v>
      </c>
      <c r="BB65" s="146">
        <f aca="true" t="shared" si="20" ref="BB65:BB76">IF(AZ65=2,G65,0)</f>
        <v>0</v>
      </c>
      <c r="BC65" s="146">
        <f aca="true" t="shared" si="21" ref="BC65:BC76">IF(AZ65=3,G65,0)</f>
        <v>0</v>
      </c>
      <c r="BD65" s="146">
        <f aca="true" t="shared" si="22" ref="BD65:BD76">IF(AZ65=4,G65,0)</f>
        <v>0</v>
      </c>
      <c r="BE65" s="146">
        <f aca="true" t="shared" si="23" ref="BE65:BE76">IF(AZ65=5,G65,0)</f>
        <v>0</v>
      </c>
      <c r="CA65" s="177">
        <v>3</v>
      </c>
      <c r="CB65" s="177">
        <v>1</v>
      </c>
      <c r="CZ65" s="146">
        <v>0</v>
      </c>
    </row>
    <row r="66" spans="1:104" ht="12.75">
      <c r="A66" s="171">
        <v>53</v>
      </c>
      <c r="B66" s="172" t="s">
        <v>186</v>
      </c>
      <c r="C66" s="173" t="s">
        <v>187</v>
      </c>
      <c r="D66" s="174" t="s">
        <v>82</v>
      </c>
      <c r="E66" s="175">
        <v>1</v>
      </c>
      <c r="F66" s="175">
        <v>0</v>
      </c>
      <c r="G66" s="176">
        <f t="shared" si="18"/>
        <v>0</v>
      </c>
      <c r="O66" s="170">
        <v>2</v>
      </c>
      <c r="AA66" s="146">
        <v>3</v>
      </c>
      <c r="AB66" s="146">
        <v>1</v>
      </c>
      <c r="AC66" s="146">
        <v>72</v>
      </c>
      <c r="AZ66" s="146">
        <v>1</v>
      </c>
      <c r="BA66" s="146">
        <f t="shared" si="19"/>
        <v>0</v>
      </c>
      <c r="BB66" s="146">
        <f t="shared" si="20"/>
        <v>0</v>
      </c>
      <c r="BC66" s="146">
        <f t="shared" si="21"/>
        <v>0</v>
      </c>
      <c r="BD66" s="146">
        <f t="shared" si="22"/>
        <v>0</v>
      </c>
      <c r="BE66" s="146">
        <f t="shared" si="23"/>
        <v>0</v>
      </c>
      <c r="CA66" s="177">
        <v>3</v>
      </c>
      <c r="CB66" s="177">
        <v>1</v>
      </c>
      <c r="CZ66" s="146">
        <v>0</v>
      </c>
    </row>
    <row r="67" spans="1:104" ht="12.75">
      <c r="A67" s="171">
        <v>54</v>
      </c>
      <c r="B67" s="172" t="s">
        <v>188</v>
      </c>
      <c r="C67" s="173" t="s">
        <v>189</v>
      </c>
      <c r="D67" s="174" t="s">
        <v>82</v>
      </c>
      <c r="E67" s="175">
        <v>2</v>
      </c>
      <c r="F67" s="175">
        <v>0</v>
      </c>
      <c r="G67" s="176">
        <f t="shared" si="18"/>
        <v>0</v>
      </c>
      <c r="O67" s="170">
        <v>2</v>
      </c>
      <c r="AA67" s="146">
        <v>3</v>
      </c>
      <c r="AB67" s="146">
        <v>1</v>
      </c>
      <c r="AC67" s="146">
        <v>73</v>
      </c>
      <c r="AZ67" s="146">
        <v>1</v>
      </c>
      <c r="BA67" s="146">
        <f t="shared" si="19"/>
        <v>0</v>
      </c>
      <c r="BB67" s="146">
        <f t="shared" si="20"/>
        <v>0</v>
      </c>
      <c r="BC67" s="146">
        <f t="shared" si="21"/>
        <v>0</v>
      </c>
      <c r="BD67" s="146">
        <f t="shared" si="22"/>
        <v>0</v>
      </c>
      <c r="BE67" s="146">
        <f t="shared" si="23"/>
        <v>0</v>
      </c>
      <c r="CA67" s="177">
        <v>3</v>
      </c>
      <c r="CB67" s="177">
        <v>1</v>
      </c>
      <c r="CZ67" s="146">
        <v>0</v>
      </c>
    </row>
    <row r="68" spans="1:104" ht="12.75">
      <c r="A68" s="171">
        <v>55</v>
      </c>
      <c r="B68" s="172" t="s">
        <v>190</v>
      </c>
      <c r="C68" s="173" t="s">
        <v>191</v>
      </c>
      <c r="D68" s="174" t="s">
        <v>82</v>
      </c>
      <c r="E68" s="175">
        <v>2</v>
      </c>
      <c r="F68" s="175">
        <v>0</v>
      </c>
      <c r="G68" s="176">
        <f t="shared" si="18"/>
        <v>0</v>
      </c>
      <c r="O68" s="170">
        <v>2</v>
      </c>
      <c r="AA68" s="146">
        <v>3</v>
      </c>
      <c r="AB68" s="146">
        <v>1</v>
      </c>
      <c r="AC68" s="146">
        <v>74</v>
      </c>
      <c r="AZ68" s="146">
        <v>1</v>
      </c>
      <c r="BA68" s="146">
        <f t="shared" si="19"/>
        <v>0</v>
      </c>
      <c r="BB68" s="146">
        <f t="shared" si="20"/>
        <v>0</v>
      </c>
      <c r="BC68" s="146">
        <f t="shared" si="21"/>
        <v>0</v>
      </c>
      <c r="BD68" s="146">
        <f t="shared" si="22"/>
        <v>0</v>
      </c>
      <c r="BE68" s="146">
        <f t="shared" si="23"/>
        <v>0</v>
      </c>
      <c r="CA68" s="177">
        <v>3</v>
      </c>
      <c r="CB68" s="177">
        <v>1</v>
      </c>
      <c r="CZ68" s="146">
        <v>0</v>
      </c>
    </row>
    <row r="69" spans="1:104" ht="12.75">
      <c r="A69" s="171">
        <v>56</v>
      </c>
      <c r="B69" s="172" t="s">
        <v>192</v>
      </c>
      <c r="C69" s="173" t="s">
        <v>193</v>
      </c>
      <c r="D69" s="174" t="s">
        <v>82</v>
      </c>
      <c r="E69" s="175">
        <v>3</v>
      </c>
      <c r="F69" s="175">
        <v>0</v>
      </c>
      <c r="G69" s="176">
        <f t="shared" si="18"/>
        <v>0</v>
      </c>
      <c r="O69" s="170">
        <v>2</v>
      </c>
      <c r="AA69" s="146">
        <v>3</v>
      </c>
      <c r="AB69" s="146">
        <v>1</v>
      </c>
      <c r="AC69" s="146">
        <v>75</v>
      </c>
      <c r="AZ69" s="146">
        <v>1</v>
      </c>
      <c r="BA69" s="146">
        <f t="shared" si="19"/>
        <v>0</v>
      </c>
      <c r="BB69" s="146">
        <f t="shared" si="20"/>
        <v>0</v>
      </c>
      <c r="BC69" s="146">
        <f t="shared" si="21"/>
        <v>0</v>
      </c>
      <c r="BD69" s="146">
        <f t="shared" si="22"/>
        <v>0</v>
      </c>
      <c r="BE69" s="146">
        <f t="shared" si="23"/>
        <v>0</v>
      </c>
      <c r="CA69" s="177">
        <v>3</v>
      </c>
      <c r="CB69" s="177">
        <v>1</v>
      </c>
      <c r="CZ69" s="146">
        <v>0</v>
      </c>
    </row>
    <row r="70" spans="1:104" ht="12.75">
      <c r="A70" s="171">
        <v>57</v>
      </c>
      <c r="B70" s="172" t="s">
        <v>194</v>
      </c>
      <c r="C70" s="173" t="s">
        <v>195</v>
      </c>
      <c r="D70" s="174" t="s">
        <v>82</v>
      </c>
      <c r="E70" s="175">
        <v>3</v>
      </c>
      <c r="F70" s="175">
        <v>0</v>
      </c>
      <c r="G70" s="176">
        <f t="shared" si="18"/>
        <v>0</v>
      </c>
      <c r="O70" s="170">
        <v>2</v>
      </c>
      <c r="AA70" s="146">
        <v>3</v>
      </c>
      <c r="AB70" s="146">
        <v>1</v>
      </c>
      <c r="AC70" s="146">
        <v>76</v>
      </c>
      <c r="AZ70" s="146">
        <v>1</v>
      </c>
      <c r="BA70" s="146">
        <f t="shared" si="19"/>
        <v>0</v>
      </c>
      <c r="BB70" s="146">
        <f t="shared" si="20"/>
        <v>0</v>
      </c>
      <c r="BC70" s="146">
        <f t="shared" si="21"/>
        <v>0</v>
      </c>
      <c r="BD70" s="146">
        <f t="shared" si="22"/>
        <v>0</v>
      </c>
      <c r="BE70" s="146">
        <f t="shared" si="23"/>
        <v>0</v>
      </c>
      <c r="CA70" s="177">
        <v>3</v>
      </c>
      <c r="CB70" s="177">
        <v>1</v>
      </c>
      <c r="CZ70" s="146">
        <v>0</v>
      </c>
    </row>
    <row r="71" spans="1:104" ht="12.75">
      <c r="A71" s="171">
        <v>58</v>
      </c>
      <c r="B71" s="172" t="s">
        <v>196</v>
      </c>
      <c r="C71" s="173" t="s">
        <v>278</v>
      </c>
      <c r="D71" s="174" t="s">
        <v>82</v>
      </c>
      <c r="E71" s="175">
        <v>2</v>
      </c>
      <c r="F71" s="175">
        <v>0</v>
      </c>
      <c r="G71" s="176">
        <f t="shared" si="18"/>
        <v>0</v>
      </c>
      <c r="O71" s="170">
        <v>2</v>
      </c>
      <c r="AA71" s="146">
        <v>3</v>
      </c>
      <c r="AB71" s="146">
        <v>1</v>
      </c>
      <c r="AC71" s="146">
        <v>77</v>
      </c>
      <c r="AZ71" s="146">
        <v>1</v>
      </c>
      <c r="BA71" s="146">
        <f t="shared" si="19"/>
        <v>0</v>
      </c>
      <c r="BB71" s="146">
        <f t="shared" si="20"/>
        <v>0</v>
      </c>
      <c r="BC71" s="146">
        <f t="shared" si="21"/>
        <v>0</v>
      </c>
      <c r="BD71" s="146">
        <f t="shared" si="22"/>
        <v>0</v>
      </c>
      <c r="BE71" s="146">
        <f t="shared" si="23"/>
        <v>0</v>
      </c>
      <c r="CA71" s="177">
        <v>3</v>
      </c>
      <c r="CB71" s="177">
        <v>1</v>
      </c>
      <c r="CZ71" s="146">
        <v>0</v>
      </c>
    </row>
    <row r="72" spans="1:104" ht="12.75">
      <c r="A72" s="171">
        <v>59</v>
      </c>
      <c r="B72" s="172" t="s">
        <v>197</v>
      </c>
      <c r="C72" s="173" t="s">
        <v>198</v>
      </c>
      <c r="D72" s="174" t="s">
        <v>82</v>
      </c>
      <c r="E72" s="175">
        <v>13</v>
      </c>
      <c r="F72" s="175">
        <v>0</v>
      </c>
      <c r="G72" s="176">
        <f t="shared" si="18"/>
        <v>0</v>
      </c>
      <c r="O72" s="170">
        <v>2</v>
      </c>
      <c r="AA72" s="146">
        <v>3</v>
      </c>
      <c r="AB72" s="146">
        <v>1</v>
      </c>
      <c r="AC72" s="146">
        <v>78</v>
      </c>
      <c r="AZ72" s="146">
        <v>1</v>
      </c>
      <c r="BA72" s="146">
        <f t="shared" si="19"/>
        <v>0</v>
      </c>
      <c r="BB72" s="146">
        <f t="shared" si="20"/>
        <v>0</v>
      </c>
      <c r="BC72" s="146">
        <f t="shared" si="21"/>
        <v>0</v>
      </c>
      <c r="BD72" s="146">
        <f t="shared" si="22"/>
        <v>0</v>
      </c>
      <c r="BE72" s="146">
        <f t="shared" si="23"/>
        <v>0</v>
      </c>
      <c r="CA72" s="177">
        <v>3</v>
      </c>
      <c r="CB72" s="177">
        <v>1</v>
      </c>
      <c r="CZ72" s="146">
        <v>0</v>
      </c>
    </row>
    <row r="73" spans="1:104" ht="12.75">
      <c r="A73" s="171">
        <v>60</v>
      </c>
      <c r="B73" s="172" t="s">
        <v>199</v>
      </c>
      <c r="C73" s="173" t="s">
        <v>200</v>
      </c>
      <c r="D73" s="174" t="s">
        <v>82</v>
      </c>
      <c r="E73" s="175">
        <v>2</v>
      </c>
      <c r="F73" s="175">
        <v>0</v>
      </c>
      <c r="G73" s="176">
        <f t="shared" si="18"/>
        <v>0</v>
      </c>
      <c r="O73" s="170">
        <v>2</v>
      </c>
      <c r="AA73" s="146">
        <v>3</v>
      </c>
      <c r="AB73" s="146">
        <v>1</v>
      </c>
      <c r="AC73" s="146">
        <v>79</v>
      </c>
      <c r="AZ73" s="146">
        <v>1</v>
      </c>
      <c r="BA73" s="146">
        <f t="shared" si="19"/>
        <v>0</v>
      </c>
      <c r="BB73" s="146">
        <f t="shared" si="20"/>
        <v>0</v>
      </c>
      <c r="BC73" s="146">
        <f t="shared" si="21"/>
        <v>0</v>
      </c>
      <c r="BD73" s="146">
        <f t="shared" si="22"/>
        <v>0</v>
      </c>
      <c r="BE73" s="146">
        <f t="shared" si="23"/>
        <v>0</v>
      </c>
      <c r="CA73" s="177">
        <v>3</v>
      </c>
      <c r="CB73" s="177">
        <v>1</v>
      </c>
      <c r="CZ73" s="146">
        <v>0</v>
      </c>
    </row>
    <row r="74" spans="1:104" ht="12.75">
      <c r="A74" s="171">
        <v>61</v>
      </c>
      <c r="B74" s="172" t="s">
        <v>201</v>
      </c>
      <c r="C74" s="173" t="s">
        <v>202</v>
      </c>
      <c r="D74" s="174" t="s">
        <v>82</v>
      </c>
      <c r="E74" s="175">
        <v>15</v>
      </c>
      <c r="F74" s="175">
        <v>0</v>
      </c>
      <c r="G74" s="176">
        <f t="shared" si="18"/>
        <v>0</v>
      </c>
      <c r="O74" s="170">
        <v>2</v>
      </c>
      <c r="AA74" s="146">
        <v>3</v>
      </c>
      <c r="AB74" s="146">
        <v>1</v>
      </c>
      <c r="AC74" s="146">
        <v>80</v>
      </c>
      <c r="AZ74" s="146">
        <v>1</v>
      </c>
      <c r="BA74" s="146">
        <f t="shared" si="19"/>
        <v>0</v>
      </c>
      <c r="BB74" s="146">
        <f t="shared" si="20"/>
        <v>0</v>
      </c>
      <c r="BC74" s="146">
        <f t="shared" si="21"/>
        <v>0</v>
      </c>
      <c r="BD74" s="146">
        <f t="shared" si="22"/>
        <v>0</v>
      </c>
      <c r="BE74" s="146">
        <f t="shared" si="23"/>
        <v>0</v>
      </c>
      <c r="CA74" s="177">
        <v>3</v>
      </c>
      <c r="CB74" s="177">
        <v>1</v>
      </c>
      <c r="CZ74" s="146">
        <v>0</v>
      </c>
    </row>
    <row r="75" spans="1:104" ht="12.75">
      <c r="A75" s="171">
        <v>62</v>
      </c>
      <c r="B75" s="172" t="s">
        <v>203</v>
      </c>
      <c r="C75" s="173" t="s">
        <v>204</v>
      </c>
      <c r="D75" s="174" t="s">
        <v>82</v>
      </c>
      <c r="E75" s="175">
        <v>13</v>
      </c>
      <c r="F75" s="175">
        <v>0</v>
      </c>
      <c r="G75" s="176">
        <f t="shared" si="18"/>
        <v>0</v>
      </c>
      <c r="O75" s="170">
        <v>2</v>
      </c>
      <c r="AA75" s="146">
        <v>3</v>
      </c>
      <c r="AB75" s="146">
        <v>1</v>
      </c>
      <c r="AC75" s="146">
        <v>81</v>
      </c>
      <c r="AZ75" s="146">
        <v>1</v>
      </c>
      <c r="BA75" s="146">
        <f t="shared" si="19"/>
        <v>0</v>
      </c>
      <c r="BB75" s="146">
        <f t="shared" si="20"/>
        <v>0</v>
      </c>
      <c r="BC75" s="146">
        <f t="shared" si="21"/>
        <v>0</v>
      </c>
      <c r="BD75" s="146">
        <f t="shared" si="22"/>
        <v>0</v>
      </c>
      <c r="BE75" s="146">
        <f t="shared" si="23"/>
        <v>0</v>
      </c>
      <c r="CA75" s="177">
        <v>3</v>
      </c>
      <c r="CB75" s="177">
        <v>1</v>
      </c>
      <c r="CZ75" s="146">
        <v>0</v>
      </c>
    </row>
    <row r="76" spans="1:104" ht="12.75">
      <c r="A76" s="171">
        <v>63</v>
      </c>
      <c r="B76" s="172" t="s">
        <v>205</v>
      </c>
      <c r="C76" s="173" t="s">
        <v>206</v>
      </c>
      <c r="D76" s="174" t="s">
        <v>82</v>
      </c>
      <c r="E76" s="175">
        <v>2</v>
      </c>
      <c r="F76" s="175">
        <v>0</v>
      </c>
      <c r="G76" s="176">
        <f t="shared" si="18"/>
        <v>0</v>
      </c>
      <c r="O76" s="170">
        <v>2</v>
      </c>
      <c r="AA76" s="146">
        <v>3</v>
      </c>
      <c r="AB76" s="146">
        <v>1</v>
      </c>
      <c r="AC76" s="146">
        <v>82</v>
      </c>
      <c r="AZ76" s="146">
        <v>1</v>
      </c>
      <c r="BA76" s="146">
        <f t="shared" si="19"/>
        <v>0</v>
      </c>
      <c r="BB76" s="146">
        <f t="shared" si="20"/>
        <v>0</v>
      </c>
      <c r="BC76" s="146">
        <f t="shared" si="21"/>
        <v>0</v>
      </c>
      <c r="BD76" s="146">
        <f t="shared" si="22"/>
        <v>0</v>
      </c>
      <c r="BE76" s="146">
        <f t="shared" si="23"/>
        <v>0</v>
      </c>
      <c r="CA76" s="177">
        <v>3</v>
      </c>
      <c r="CB76" s="177">
        <v>1</v>
      </c>
      <c r="CZ76" s="146">
        <v>0</v>
      </c>
    </row>
    <row r="77" spans="1:57" ht="12.75">
      <c r="A77" s="178"/>
      <c r="B77" s="179" t="s">
        <v>74</v>
      </c>
      <c r="C77" s="180" t="str">
        <f>CONCATENATE(B64," ",C64)</f>
        <v>D30 Otopná tělesa</v>
      </c>
      <c r="D77" s="181"/>
      <c r="E77" s="182"/>
      <c r="F77" s="183"/>
      <c r="G77" s="184">
        <f>SUM(G64:G76)</f>
        <v>0</v>
      </c>
      <c r="O77" s="170">
        <v>4</v>
      </c>
      <c r="BA77" s="185">
        <f>SUM(BA64:BA76)</f>
        <v>0</v>
      </c>
      <c r="BB77" s="185">
        <f>SUM(BB64:BB76)</f>
        <v>0</v>
      </c>
      <c r="BC77" s="185">
        <f>SUM(BC64:BC76)</f>
        <v>0</v>
      </c>
      <c r="BD77" s="185">
        <f>SUM(BD64:BD76)</f>
        <v>0</v>
      </c>
      <c r="BE77" s="185">
        <f>SUM(BE64:BE76)</f>
        <v>0</v>
      </c>
    </row>
    <row r="78" spans="1:15" ht="12.75">
      <c r="A78" s="163" t="s">
        <v>72</v>
      </c>
      <c r="B78" s="164" t="s">
        <v>207</v>
      </c>
      <c r="C78" s="165" t="s">
        <v>208</v>
      </c>
      <c r="D78" s="166"/>
      <c r="E78" s="167"/>
      <c r="F78" s="167"/>
      <c r="G78" s="168"/>
      <c r="H78" s="169"/>
      <c r="I78" s="169"/>
      <c r="O78" s="170">
        <v>1</v>
      </c>
    </row>
    <row r="79" spans="1:104" ht="22.5">
      <c r="A79" s="171">
        <v>64</v>
      </c>
      <c r="B79" s="172" t="s">
        <v>209</v>
      </c>
      <c r="C79" s="173" t="s">
        <v>210</v>
      </c>
      <c r="D79" s="174" t="s">
        <v>82</v>
      </c>
      <c r="E79" s="175">
        <v>10</v>
      </c>
      <c r="F79" s="175">
        <v>0</v>
      </c>
      <c r="G79" s="176">
        <f aca="true" t="shared" si="24" ref="G79:G86">E79*F79</f>
        <v>0</v>
      </c>
      <c r="O79" s="170">
        <v>2</v>
      </c>
      <c r="AA79" s="146">
        <v>3</v>
      </c>
      <c r="AB79" s="146">
        <v>1</v>
      </c>
      <c r="AC79" s="146">
        <v>91</v>
      </c>
      <c r="AZ79" s="146">
        <v>1</v>
      </c>
      <c r="BA79" s="146">
        <f aca="true" t="shared" si="25" ref="BA79:BA86">IF(AZ79=1,G79,0)</f>
        <v>0</v>
      </c>
      <c r="BB79" s="146">
        <f aca="true" t="shared" si="26" ref="BB79:BB86">IF(AZ79=2,G79,0)</f>
        <v>0</v>
      </c>
      <c r="BC79" s="146">
        <f aca="true" t="shared" si="27" ref="BC79:BC86">IF(AZ79=3,G79,0)</f>
        <v>0</v>
      </c>
      <c r="BD79" s="146">
        <f aca="true" t="shared" si="28" ref="BD79:BD86">IF(AZ79=4,G79,0)</f>
        <v>0</v>
      </c>
      <c r="BE79" s="146">
        <f aca="true" t="shared" si="29" ref="BE79:BE86">IF(AZ79=5,G79,0)</f>
        <v>0</v>
      </c>
      <c r="CA79" s="177">
        <v>3</v>
      </c>
      <c r="CB79" s="177">
        <v>1</v>
      </c>
      <c r="CZ79" s="146">
        <v>0</v>
      </c>
    </row>
    <row r="80" spans="1:104" ht="12.75">
      <c r="A80" s="171">
        <v>65</v>
      </c>
      <c r="B80" s="172" t="s">
        <v>211</v>
      </c>
      <c r="C80" s="173" t="s">
        <v>212</v>
      </c>
      <c r="D80" s="174" t="s">
        <v>82</v>
      </c>
      <c r="E80" s="175">
        <v>10</v>
      </c>
      <c r="F80" s="175">
        <v>0</v>
      </c>
      <c r="G80" s="176">
        <f t="shared" si="24"/>
        <v>0</v>
      </c>
      <c r="O80" s="170">
        <v>2</v>
      </c>
      <c r="AA80" s="146">
        <v>3</v>
      </c>
      <c r="AB80" s="146">
        <v>1</v>
      </c>
      <c r="AC80" s="146">
        <v>92</v>
      </c>
      <c r="AZ80" s="146">
        <v>1</v>
      </c>
      <c r="BA80" s="146">
        <f t="shared" si="25"/>
        <v>0</v>
      </c>
      <c r="BB80" s="146">
        <f t="shared" si="26"/>
        <v>0</v>
      </c>
      <c r="BC80" s="146">
        <f t="shared" si="27"/>
        <v>0</v>
      </c>
      <c r="BD80" s="146">
        <f t="shared" si="28"/>
        <v>0</v>
      </c>
      <c r="BE80" s="146">
        <f t="shared" si="29"/>
        <v>0</v>
      </c>
      <c r="CA80" s="177">
        <v>3</v>
      </c>
      <c r="CB80" s="177">
        <v>1</v>
      </c>
      <c r="CZ80" s="146">
        <v>0</v>
      </c>
    </row>
    <row r="81" spans="1:104" ht="12.75">
      <c r="A81" s="171">
        <v>66</v>
      </c>
      <c r="B81" s="172" t="s">
        <v>213</v>
      </c>
      <c r="C81" s="173" t="s">
        <v>214</v>
      </c>
      <c r="D81" s="174" t="s">
        <v>82</v>
      </c>
      <c r="E81" s="175">
        <v>10</v>
      </c>
      <c r="F81" s="175">
        <v>0</v>
      </c>
      <c r="G81" s="176">
        <f t="shared" si="24"/>
        <v>0</v>
      </c>
      <c r="O81" s="170">
        <v>2</v>
      </c>
      <c r="AA81" s="146">
        <v>3</v>
      </c>
      <c r="AB81" s="146">
        <v>1</v>
      </c>
      <c r="AC81" s="146">
        <v>93</v>
      </c>
      <c r="AZ81" s="146">
        <v>1</v>
      </c>
      <c r="BA81" s="146">
        <f t="shared" si="25"/>
        <v>0</v>
      </c>
      <c r="BB81" s="146">
        <f t="shared" si="26"/>
        <v>0</v>
      </c>
      <c r="BC81" s="146">
        <f t="shared" si="27"/>
        <v>0</v>
      </c>
      <c r="BD81" s="146">
        <f t="shared" si="28"/>
        <v>0</v>
      </c>
      <c r="BE81" s="146">
        <f t="shared" si="29"/>
        <v>0</v>
      </c>
      <c r="CA81" s="177">
        <v>3</v>
      </c>
      <c r="CB81" s="177">
        <v>1</v>
      </c>
      <c r="CZ81" s="146">
        <v>0</v>
      </c>
    </row>
    <row r="82" spans="1:104" ht="12.75">
      <c r="A82" s="171">
        <v>67</v>
      </c>
      <c r="B82" s="172" t="s">
        <v>215</v>
      </c>
      <c r="C82" s="173" t="s">
        <v>129</v>
      </c>
      <c r="D82" s="174" t="s">
        <v>82</v>
      </c>
      <c r="E82" s="175">
        <v>20</v>
      </c>
      <c r="F82" s="175">
        <v>0</v>
      </c>
      <c r="G82" s="176">
        <f t="shared" si="24"/>
        <v>0</v>
      </c>
      <c r="O82" s="170">
        <v>2</v>
      </c>
      <c r="AA82" s="146">
        <v>3</v>
      </c>
      <c r="AB82" s="146">
        <v>1</v>
      </c>
      <c r="AC82" s="146">
        <v>94</v>
      </c>
      <c r="AZ82" s="146">
        <v>1</v>
      </c>
      <c r="BA82" s="146">
        <f t="shared" si="25"/>
        <v>0</v>
      </c>
      <c r="BB82" s="146">
        <f t="shared" si="26"/>
        <v>0</v>
      </c>
      <c r="BC82" s="146">
        <f t="shared" si="27"/>
        <v>0</v>
      </c>
      <c r="BD82" s="146">
        <f t="shared" si="28"/>
        <v>0</v>
      </c>
      <c r="BE82" s="146">
        <f t="shared" si="29"/>
        <v>0</v>
      </c>
      <c r="CA82" s="177">
        <v>3</v>
      </c>
      <c r="CB82" s="177">
        <v>1</v>
      </c>
      <c r="CZ82" s="146">
        <v>0</v>
      </c>
    </row>
    <row r="83" spans="1:104" ht="12.75">
      <c r="A83" s="171">
        <v>68</v>
      </c>
      <c r="B83" s="172" t="s">
        <v>216</v>
      </c>
      <c r="C83" s="173" t="s">
        <v>135</v>
      </c>
      <c r="D83" s="174" t="s">
        <v>82</v>
      </c>
      <c r="E83" s="175">
        <v>10</v>
      </c>
      <c r="F83" s="175">
        <v>0</v>
      </c>
      <c r="G83" s="176">
        <f t="shared" si="24"/>
        <v>0</v>
      </c>
      <c r="O83" s="170">
        <v>2</v>
      </c>
      <c r="AA83" s="146">
        <v>3</v>
      </c>
      <c r="AB83" s="146">
        <v>1</v>
      </c>
      <c r="AC83" s="146">
        <v>95</v>
      </c>
      <c r="AZ83" s="146">
        <v>1</v>
      </c>
      <c r="BA83" s="146">
        <f t="shared" si="25"/>
        <v>0</v>
      </c>
      <c r="BB83" s="146">
        <f t="shared" si="26"/>
        <v>0</v>
      </c>
      <c r="BC83" s="146">
        <f t="shared" si="27"/>
        <v>0</v>
      </c>
      <c r="BD83" s="146">
        <f t="shared" si="28"/>
        <v>0</v>
      </c>
      <c r="BE83" s="146">
        <f t="shared" si="29"/>
        <v>0</v>
      </c>
      <c r="CA83" s="177">
        <v>3</v>
      </c>
      <c r="CB83" s="177">
        <v>1</v>
      </c>
      <c r="CZ83" s="146">
        <v>0</v>
      </c>
    </row>
    <row r="84" spans="1:104" ht="12.75">
      <c r="A84" s="171">
        <v>69</v>
      </c>
      <c r="B84" s="172" t="s">
        <v>217</v>
      </c>
      <c r="C84" s="173" t="s">
        <v>139</v>
      </c>
      <c r="D84" s="174" t="s">
        <v>82</v>
      </c>
      <c r="E84" s="175">
        <v>20</v>
      </c>
      <c r="F84" s="175">
        <v>0</v>
      </c>
      <c r="G84" s="176">
        <f t="shared" si="24"/>
        <v>0</v>
      </c>
      <c r="O84" s="170">
        <v>2</v>
      </c>
      <c r="AA84" s="146">
        <v>3</v>
      </c>
      <c r="AB84" s="146">
        <v>1</v>
      </c>
      <c r="AC84" s="146">
        <v>96</v>
      </c>
      <c r="AZ84" s="146">
        <v>1</v>
      </c>
      <c r="BA84" s="146">
        <f t="shared" si="25"/>
        <v>0</v>
      </c>
      <c r="BB84" s="146">
        <f t="shared" si="26"/>
        <v>0</v>
      </c>
      <c r="BC84" s="146">
        <f t="shared" si="27"/>
        <v>0</v>
      </c>
      <c r="BD84" s="146">
        <f t="shared" si="28"/>
        <v>0</v>
      </c>
      <c r="BE84" s="146">
        <f t="shared" si="29"/>
        <v>0</v>
      </c>
      <c r="CA84" s="177">
        <v>3</v>
      </c>
      <c r="CB84" s="177">
        <v>1</v>
      </c>
      <c r="CZ84" s="146">
        <v>0</v>
      </c>
    </row>
    <row r="85" spans="1:104" ht="12.75">
      <c r="A85" s="171">
        <v>70</v>
      </c>
      <c r="B85" s="172" t="s">
        <v>218</v>
      </c>
      <c r="C85" s="173" t="s">
        <v>219</v>
      </c>
      <c r="D85" s="174" t="s">
        <v>82</v>
      </c>
      <c r="E85" s="175">
        <v>3</v>
      </c>
      <c r="F85" s="175">
        <v>0</v>
      </c>
      <c r="G85" s="176">
        <f t="shared" si="24"/>
        <v>0</v>
      </c>
      <c r="O85" s="170">
        <v>2</v>
      </c>
      <c r="AA85" s="146">
        <v>3</v>
      </c>
      <c r="AB85" s="146">
        <v>1</v>
      </c>
      <c r="AC85" s="146">
        <v>97</v>
      </c>
      <c r="AZ85" s="146">
        <v>1</v>
      </c>
      <c r="BA85" s="146">
        <f t="shared" si="25"/>
        <v>0</v>
      </c>
      <c r="BB85" s="146">
        <f t="shared" si="26"/>
        <v>0</v>
      </c>
      <c r="BC85" s="146">
        <f t="shared" si="27"/>
        <v>0</v>
      </c>
      <c r="BD85" s="146">
        <f t="shared" si="28"/>
        <v>0</v>
      </c>
      <c r="BE85" s="146">
        <f t="shared" si="29"/>
        <v>0</v>
      </c>
      <c r="CA85" s="177">
        <v>3</v>
      </c>
      <c r="CB85" s="177">
        <v>1</v>
      </c>
      <c r="CZ85" s="146">
        <v>0</v>
      </c>
    </row>
    <row r="86" spans="1:104" ht="12.75">
      <c r="A86" s="171">
        <v>71</v>
      </c>
      <c r="B86" s="172" t="s">
        <v>220</v>
      </c>
      <c r="C86" s="173" t="s">
        <v>221</v>
      </c>
      <c r="D86" s="174" t="s">
        <v>82</v>
      </c>
      <c r="E86" s="175">
        <v>10</v>
      </c>
      <c r="F86" s="175">
        <v>0</v>
      </c>
      <c r="G86" s="176">
        <f t="shared" si="24"/>
        <v>0</v>
      </c>
      <c r="O86" s="170">
        <v>2</v>
      </c>
      <c r="AA86" s="146">
        <v>3</v>
      </c>
      <c r="AB86" s="146">
        <v>1</v>
      </c>
      <c r="AC86" s="146">
        <v>98</v>
      </c>
      <c r="AZ86" s="146">
        <v>1</v>
      </c>
      <c r="BA86" s="146">
        <f t="shared" si="25"/>
        <v>0</v>
      </c>
      <c r="BB86" s="146">
        <f t="shared" si="26"/>
        <v>0</v>
      </c>
      <c r="BC86" s="146">
        <f t="shared" si="27"/>
        <v>0</v>
      </c>
      <c r="BD86" s="146">
        <f t="shared" si="28"/>
        <v>0</v>
      </c>
      <c r="BE86" s="146">
        <f t="shared" si="29"/>
        <v>0</v>
      </c>
      <c r="CA86" s="177">
        <v>3</v>
      </c>
      <c r="CB86" s="177">
        <v>1</v>
      </c>
      <c r="CZ86" s="146">
        <v>0</v>
      </c>
    </row>
    <row r="87" spans="1:57" ht="12.75">
      <c r="A87" s="178"/>
      <c r="B87" s="179" t="s">
        <v>74</v>
      </c>
      <c r="C87" s="180" t="str">
        <f>CONCATENATE(B78," ",C78)</f>
        <v>D31 Teplovodní ohřívače vzduchu</v>
      </c>
      <c r="D87" s="181"/>
      <c r="E87" s="182"/>
      <c r="F87" s="183"/>
      <c r="G87" s="184">
        <f>SUM(G78:G86)</f>
        <v>0</v>
      </c>
      <c r="O87" s="170">
        <v>4</v>
      </c>
      <c r="BA87" s="185">
        <f>SUM(BA78:BA86)</f>
        <v>0</v>
      </c>
      <c r="BB87" s="185">
        <f>SUM(BB78:BB86)</f>
        <v>0</v>
      </c>
      <c r="BC87" s="185">
        <f>SUM(BC78:BC86)</f>
        <v>0</v>
      </c>
      <c r="BD87" s="185">
        <f>SUM(BD78:BD86)</f>
        <v>0</v>
      </c>
      <c r="BE87" s="185">
        <f>SUM(BE78:BE86)</f>
        <v>0</v>
      </c>
    </row>
    <row r="88" spans="1:15" ht="12.75">
      <c r="A88" s="163" t="s">
        <v>72</v>
      </c>
      <c r="B88" s="164" t="s">
        <v>222</v>
      </c>
      <c r="C88" s="165" t="s">
        <v>223</v>
      </c>
      <c r="D88" s="166"/>
      <c r="E88" s="167"/>
      <c r="F88" s="167"/>
      <c r="G88" s="168"/>
      <c r="H88" s="169"/>
      <c r="I88" s="169"/>
      <c r="O88" s="170">
        <v>1</v>
      </c>
    </row>
    <row r="89" spans="1:104" ht="12.75">
      <c r="A89" s="171">
        <v>72</v>
      </c>
      <c r="B89" s="172" t="s">
        <v>224</v>
      </c>
      <c r="C89" s="173" t="s">
        <v>225</v>
      </c>
      <c r="D89" s="174" t="s">
        <v>159</v>
      </c>
      <c r="E89" s="175">
        <v>34</v>
      </c>
      <c r="F89" s="175">
        <v>0</v>
      </c>
      <c r="G89" s="176">
        <f aca="true" t="shared" si="30" ref="G89:G103">E89*F89</f>
        <v>0</v>
      </c>
      <c r="O89" s="170">
        <v>2</v>
      </c>
      <c r="AA89" s="146">
        <v>3</v>
      </c>
      <c r="AB89" s="146">
        <v>1</v>
      </c>
      <c r="AC89" s="146">
        <v>101</v>
      </c>
      <c r="AZ89" s="146">
        <v>1</v>
      </c>
      <c r="BA89" s="146">
        <f aca="true" t="shared" si="31" ref="BA89:BA103">IF(AZ89=1,G89,0)</f>
        <v>0</v>
      </c>
      <c r="BB89" s="146">
        <f aca="true" t="shared" si="32" ref="BB89:BB103">IF(AZ89=2,G89,0)</f>
        <v>0</v>
      </c>
      <c r="BC89" s="146">
        <f aca="true" t="shared" si="33" ref="BC89:BC103">IF(AZ89=3,G89,0)</f>
        <v>0</v>
      </c>
      <c r="BD89" s="146">
        <f aca="true" t="shared" si="34" ref="BD89:BD103">IF(AZ89=4,G89,0)</f>
        <v>0</v>
      </c>
      <c r="BE89" s="146">
        <f aca="true" t="shared" si="35" ref="BE89:BE103">IF(AZ89=5,G89,0)</f>
        <v>0</v>
      </c>
      <c r="CA89" s="177">
        <v>3</v>
      </c>
      <c r="CB89" s="177">
        <v>1</v>
      </c>
      <c r="CZ89" s="146">
        <v>0</v>
      </c>
    </row>
    <row r="90" spans="1:104" ht="12.75">
      <c r="A90" s="171">
        <v>73</v>
      </c>
      <c r="B90" s="172" t="s">
        <v>226</v>
      </c>
      <c r="C90" s="173" t="s">
        <v>227</v>
      </c>
      <c r="D90" s="174" t="s">
        <v>159</v>
      </c>
      <c r="E90" s="175">
        <v>24</v>
      </c>
      <c r="F90" s="175">
        <v>0</v>
      </c>
      <c r="G90" s="176">
        <f t="shared" si="30"/>
        <v>0</v>
      </c>
      <c r="O90" s="170">
        <v>2</v>
      </c>
      <c r="AA90" s="146">
        <v>3</v>
      </c>
      <c r="AB90" s="146">
        <v>1</v>
      </c>
      <c r="AC90" s="146">
        <v>102</v>
      </c>
      <c r="AZ90" s="146">
        <v>1</v>
      </c>
      <c r="BA90" s="146">
        <f t="shared" si="31"/>
        <v>0</v>
      </c>
      <c r="BB90" s="146">
        <f t="shared" si="32"/>
        <v>0</v>
      </c>
      <c r="BC90" s="146">
        <f t="shared" si="33"/>
        <v>0</v>
      </c>
      <c r="BD90" s="146">
        <f t="shared" si="34"/>
        <v>0</v>
      </c>
      <c r="BE90" s="146">
        <f t="shared" si="35"/>
        <v>0</v>
      </c>
      <c r="CA90" s="177">
        <v>3</v>
      </c>
      <c r="CB90" s="177">
        <v>1</v>
      </c>
      <c r="CZ90" s="146">
        <v>0</v>
      </c>
    </row>
    <row r="91" spans="1:104" ht="12.75">
      <c r="A91" s="171">
        <v>74</v>
      </c>
      <c r="B91" s="172" t="s">
        <v>228</v>
      </c>
      <c r="C91" s="173" t="s">
        <v>229</v>
      </c>
      <c r="D91" s="174" t="s">
        <v>159</v>
      </c>
      <c r="E91" s="175">
        <v>304</v>
      </c>
      <c r="F91" s="175">
        <v>0</v>
      </c>
      <c r="G91" s="176">
        <f t="shared" si="30"/>
        <v>0</v>
      </c>
      <c r="O91" s="170">
        <v>2</v>
      </c>
      <c r="AA91" s="146">
        <v>3</v>
      </c>
      <c r="AB91" s="146">
        <v>1</v>
      </c>
      <c r="AC91" s="146">
        <v>103</v>
      </c>
      <c r="AZ91" s="146">
        <v>1</v>
      </c>
      <c r="BA91" s="146">
        <f t="shared" si="31"/>
        <v>0</v>
      </c>
      <c r="BB91" s="146">
        <f t="shared" si="32"/>
        <v>0</v>
      </c>
      <c r="BC91" s="146">
        <f t="shared" si="33"/>
        <v>0</v>
      </c>
      <c r="BD91" s="146">
        <f t="shared" si="34"/>
        <v>0</v>
      </c>
      <c r="BE91" s="146">
        <f t="shared" si="35"/>
        <v>0</v>
      </c>
      <c r="CA91" s="177">
        <v>3</v>
      </c>
      <c r="CB91" s="177">
        <v>1</v>
      </c>
      <c r="CZ91" s="146">
        <v>0</v>
      </c>
    </row>
    <row r="92" spans="1:104" ht="12.75">
      <c r="A92" s="171">
        <v>75</v>
      </c>
      <c r="B92" s="172" t="s">
        <v>230</v>
      </c>
      <c r="C92" s="173" t="s">
        <v>231</v>
      </c>
      <c r="D92" s="174" t="s">
        <v>159</v>
      </c>
      <c r="E92" s="175">
        <v>240</v>
      </c>
      <c r="F92" s="175">
        <v>0</v>
      </c>
      <c r="G92" s="176">
        <f t="shared" si="30"/>
        <v>0</v>
      </c>
      <c r="O92" s="170">
        <v>2</v>
      </c>
      <c r="AA92" s="146">
        <v>3</v>
      </c>
      <c r="AB92" s="146">
        <v>1</v>
      </c>
      <c r="AC92" s="146">
        <v>104</v>
      </c>
      <c r="AZ92" s="146">
        <v>1</v>
      </c>
      <c r="BA92" s="146">
        <f t="shared" si="31"/>
        <v>0</v>
      </c>
      <c r="BB92" s="146">
        <f t="shared" si="32"/>
        <v>0</v>
      </c>
      <c r="BC92" s="146">
        <f t="shared" si="33"/>
        <v>0</v>
      </c>
      <c r="BD92" s="146">
        <f t="shared" si="34"/>
        <v>0</v>
      </c>
      <c r="BE92" s="146">
        <f t="shared" si="35"/>
        <v>0</v>
      </c>
      <c r="CA92" s="177">
        <v>3</v>
      </c>
      <c r="CB92" s="177">
        <v>1</v>
      </c>
      <c r="CZ92" s="146">
        <v>0</v>
      </c>
    </row>
    <row r="93" spans="1:104" ht="12.75">
      <c r="A93" s="171">
        <v>76</v>
      </c>
      <c r="B93" s="172" t="s">
        <v>232</v>
      </c>
      <c r="C93" s="173" t="s">
        <v>233</v>
      </c>
      <c r="D93" s="174" t="s">
        <v>82</v>
      </c>
      <c r="E93" s="175">
        <v>1</v>
      </c>
      <c r="F93" s="175">
        <v>0</v>
      </c>
      <c r="G93" s="176">
        <f t="shared" si="30"/>
        <v>0</v>
      </c>
      <c r="O93" s="170">
        <v>2</v>
      </c>
      <c r="AA93" s="146">
        <v>3</v>
      </c>
      <c r="AB93" s="146">
        <v>1</v>
      </c>
      <c r="AC93" s="146">
        <v>105</v>
      </c>
      <c r="AZ93" s="146">
        <v>1</v>
      </c>
      <c r="BA93" s="146">
        <f t="shared" si="31"/>
        <v>0</v>
      </c>
      <c r="BB93" s="146">
        <f t="shared" si="32"/>
        <v>0</v>
      </c>
      <c r="BC93" s="146">
        <f t="shared" si="33"/>
        <v>0</v>
      </c>
      <c r="BD93" s="146">
        <f t="shared" si="34"/>
        <v>0</v>
      </c>
      <c r="BE93" s="146">
        <f t="shared" si="35"/>
        <v>0</v>
      </c>
      <c r="CA93" s="177">
        <v>3</v>
      </c>
      <c r="CB93" s="177">
        <v>1</v>
      </c>
      <c r="CZ93" s="146">
        <v>0</v>
      </c>
    </row>
    <row r="94" spans="1:104" ht="12.75">
      <c r="A94" s="171">
        <v>77</v>
      </c>
      <c r="B94" s="172" t="s">
        <v>234</v>
      </c>
      <c r="C94" s="173" t="s">
        <v>235</v>
      </c>
      <c r="D94" s="174" t="s">
        <v>82</v>
      </c>
      <c r="E94" s="175">
        <v>3</v>
      </c>
      <c r="F94" s="175">
        <v>0</v>
      </c>
      <c r="G94" s="176">
        <f t="shared" si="30"/>
        <v>0</v>
      </c>
      <c r="O94" s="170">
        <v>2</v>
      </c>
      <c r="AA94" s="146">
        <v>3</v>
      </c>
      <c r="AB94" s="146">
        <v>1</v>
      </c>
      <c r="AC94" s="146">
        <v>106</v>
      </c>
      <c r="AZ94" s="146">
        <v>1</v>
      </c>
      <c r="BA94" s="146">
        <f t="shared" si="31"/>
        <v>0</v>
      </c>
      <c r="BB94" s="146">
        <f t="shared" si="32"/>
        <v>0</v>
      </c>
      <c r="BC94" s="146">
        <f t="shared" si="33"/>
        <v>0</v>
      </c>
      <c r="BD94" s="146">
        <f t="shared" si="34"/>
        <v>0</v>
      </c>
      <c r="BE94" s="146">
        <f t="shared" si="35"/>
        <v>0</v>
      </c>
      <c r="CA94" s="177">
        <v>3</v>
      </c>
      <c r="CB94" s="177">
        <v>1</v>
      </c>
      <c r="CZ94" s="146">
        <v>0</v>
      </c>
    </row>
    <row r="95" spans="1:104" ht="12.75">
      <c r="A95" s="171">
        <v>78</v>
      </c>
      <c r="B95" s="172" t="s">
        <v>236</v>
      </c>
      <c r="C95" s="173" t="s">
        <v>237</v>
      </c>
      <c r="D95" s="174" t="s">
        <v>82</v>
      </c>
      <c r="E95" s="175">
        <v>5</v>
      </c>
      <c r="F95" s="175">
        <v>0</v>
      </c>
      <c r="G95" s="176">
        <f t="shared" si="30"/>
        <v>0</v>
      </c>
      <c r="O95" s="170">
        <v>2</v>
      </c>
      <c r="AA95" s="146">
        <v>3</v>
      </c>
      <c r="AB95" s="146">
        <v>1</v>
      </c>
      <c r="AC95" s="146">
        <v>107</v>
      </c>
      <c r="AZ95" s="146">
        <v>1</v>
      </c>
      <c r="BA95" s="146">
        <f t="shared" si="31"/>
        <v>0</v>
      </c>
      <c r="BB95" s="146">
        <f t="shared" si="32"/>
        <v>0</v>
      </c>
      <c r="BC95" s="146">
        <f t="shared" si="33"/>
        <v>0</v>
      </c>
      <c r="BD95" s="146">
        <f t="shared" si="34"/>
        <v>0</v>
      </c>
      <c r="BE95" s="146">
        <f t="shared" si="35"/>
        <v>0</v>
      </c>
      <c r="CA95" s="177">
        <v>3</v>
      </c>
      <c r="CB95" s="177">
        <v>1</v>
      </c>
      <c r="CZ95" s="146">
        <v>0</v>
      </c>
    </row>
    <row r="96" spans="1:104" ht="12.75">
      <c r="A96" s="171">
        <v>79</v>
      </c>
      <c r="B96" s="172" t="s">
        <v>238</v>
      </c>
      <c r="C96" s="173" t="s">
        <v>239</v>
      </c>
      <c r="D96" s="174" t="s">
        <v>82</v>
      </c>
      <c r="E96" s="175">
        <v>1</v>
      </c>
      <c r="F96" s="175">
        <v>0</v>
      </c>
      <c r="G96" s="176">
        <f t="shared" si="30"/>
        <v>0</v>
      </c>
      <c r="O96" s="170">
        <v>2</v>
      </c>
      <c r="AA96" s="146">
        <v>3</v>
      </c>
      <c r="AB96" s="146">
        <v>1</v>
      </c>
      <c r="AC96" s="146">
        <v>108</v>
      </c>
      <c r="AZ96" s="146">
        <v>1</v>
      </c>
      <c r="BA96" s="146">
        <f t="shared" si="31"/>
        <v>0</v>
      </c>
      <c r="BB96" s="146">
        <f t="shared" si="32"/>
        <v>0</v>
      </c>
      <c r="BC96" s="146">
        <f t="shared" si="33"/>
        <v>0</v>
      </c>
      <c r="BD96" s="146">
        <f t="shared" si="34"/>
        <v>0</v>
      </c>
      <c r="BE96" s="146">
        <f t="shared" si="35"/>
        <v>0</v>
      </c>
      <c r="CA96" s="177">
        <v>3</v>
      </c>
      <c r="CB96" s="177">
        <v>1</v>
      </c>
      <c r="CZ96" s="146">
        <v>0</v>
      </c>
    </row>
    <row r="97" spans="1:104" ht="12.75">
      <c r="A97" s="171">
        <v>80</v>
      </c>
      <c r="B97" s="172" t="s">
        <v>240</v>
      </c>
      <c r="C97" s="173" t="s">
        <v>241</v>
      </c>
      <c r="D97" s="174" t="s">
        <v>82</v>
      </c>
      <c r="E97" s="175">
        <v>1</v>
      </c>
      <c r="F97" s="175">
        <v>0</v>
      </c>
      <c r="G97" s="176">
        <f t="shared" si="30"/>
        <v>0</v>
      </c>
      <c r="O97" s="170">
        <v>2</v>
      </c>
      <c r="AA97" s="146">
        <v>3</v>
      </c>
      <c r="AB97" s="146">
        <v>1</v>
      </c>
      <c r="AC97" s="146">
        <v>109</v>
      </c>
      <c r="AZ97" s="146">
        <v>1</v>
      </c>
      <c r="BA97" s="146">
        <f t="shared" si="31"/>
        <v>0</v>
      </c>
      <c r="BB97" s="146">
        <f t="shared" si="32"/>
        <v>0</v>
      </c>
      <c r="BC97" s="146">
        <f t="shared" si="33"/>
        <v>0</v>
      </c>
      <c r="BD97" s="146">
        <f t="shared" si="34"/>
        <v>0</v>
      </c>
      <c r="BE97" s="146">
        <f t="shared" si="35"/>
        <v>0</v>
      </c>
      <c r="CA97" s="177">
        <v>3</v>
      </c>
      <c r="CB97" s="177">
        <v>1</v>
      </c>
      <c r="CZ97" s="146">
        <v>0</v>
      </c>
    </row>
    <row r="98" spans="1:104" ht="12.75">
      <c r="A98" s="171">
        <v>81</v>
      </c>
      <c r="B98" s="172" t="s">
        <v>242</v>
      </c>
      <c r="C98" s="173" t="s">
        <v>243</v>
      </c>
      <c r="D98" s="174" t="s">
        <v>82</v>
      </c>
      <c r="E98" s="175">
        <v>2</v>
      </c>
      <c r="F98" s="175">
        <v>0</v>
      </c>
      <c r="G98" s="176">
        <f t="shared" si="30"/>
        <v>0</v>
      </c>
      <c r="O98" s="170">
        <v>2</v>
      </c>
      <c r="AA98" s="146">
        <v>3</v>
      </c>
      <c r="AB98" s="146">
        <v>1</v>
      </c>
      <c r="AC98" s="146">
        <v>110</v>
      </c>
      <c r="AZ98" s="146">
        <v>1</v>
      </c>
      <c r="BA98" s="146">
        <f t="shared" si="31"/>
        <v>0</v>
      </c>
      <c r="BB98" s="146">
        <f t="shared" si="32"/>
        <v>0</v>
      </c>
      <c r="BC98" s="146">
        <f t="shared" si="33"/>
        <v>0</v>
      </c>
      <c r="BD98" s="146">
        <f t="shared" si="34"/>
        <v>0</v>
      </c>
      <c r="BE98" s="146">
        <f t="shared" si="35"/>
        <v>0</v>
      </c>
      <c r="CA98" s="177">
        <v>3</v>
      </c>
      <c r="CB98" s="177">
        <v>1</v>
      </c>
      <c r="CZ98" s="146">
        <v>0</v>
      </c>
    </row>
    <row r="99" spans="1:104" ht="12.75">
      <c r="A99" s="171">
        <v>82</v>
      </c>
      <c r="B99" s="172" t="s">
        <v>244</v>
      </c>
      <c r="C99" s="173" t="s">
        <v>245</v>
      </c>
      <c r="D99" s="174" t="s">
        <v>82</v>
      </c>
      <c r="E99" s="175">
        <v>4</v>
      </c>
      <c r="F99" s="175">
        <v>0</v>
      </c>
      <c r="G99" s="176">
        <f t="shared" si="30"/>
        <v>0</v>
      </c>
      <c r="O99" s="170">
        <v>2</v>
      </c>
      <c r="AA99" s="146">
        <v>3</v>
      </c>
      <c r="AB99" s="146">
        <v>1</v>
      </c>
      <c r="AC99" s="146">
        <v>111</v>
      </c>
      <c r="AZ99" s="146">
        <v>1</v>
      </c>
      <c r="BA99" s="146">
        <f t="shared" si="31"/>
        <v>0</v>
      </c>
      <c r="BB99" s="146">
        <f t="shared" si="32"/>
        <v>0</v>
      </c>
      <c r="BC99" s="146">
        <f t="shared" si="33"/>
        <v>0</v>
      </c>
      <c r="BD99" s="146">
        <f t="shared" si="34"/>
        <v>0</v>
      </c>
      <c r="BE99" s="146">
        <f t="shared" si="35"/>
        <v>0</v>
      </c>
      <c r="CA99" s="177">
        <v>3</v>
      </c>
      <c r="CB99" s="177">
        <v>1</v>
      </c>
      <c r="CZ99" s="146">
        <v>0</v>
      </c>
    </row>
    <row r="100" spans="1:104" ht="12.75">
      <c r="A100" s="171">
        <v>83</v>
      </c>
      <c r="B100" s="172" t="s">
        <v>246</v>
      </c>
      <c r="C100" s="173" t="s">
        <v>279</v>
      </c>
      <c r="D100" s="174" t="s">
        <v>159</v>
      </c>
      <c r="E100" s="175">
        <v>72</v>
      </c>
      <c r="F100" s="175">
        <v>0</v>
      </c>
      <c r="G100" s="176">
        <f t="shared" si="30"/>
        <v>0</v>
      </c>
      <c r="O100" s="170">
        <v>2</v>
      </c>
      <c r="AA100" s="146">
        <v>3</v>
      </c>
      <c r="AB100" s="146">
        <v>1</v>
      </c>
      <c r="AC100" s="146">
        <v>112</v>
      </c>
      <c r="AZ100" s="146">
        <v>1</v>
      </c>
      <c r="BA100" s="146">
        <f t="shared" si="31"/>
        <v>0</v>
      </c>
      <c r="BB100" s="146">
        <f t="shared" si="32"/>
        <v>0</v>
      </c>
      <c r="BC100" s="146">
        <f t="shared" si="33"/>
        <v>0</v>
      </c>
      <c r="BD100" s="146">
        <f t="shared" si="34"/>
        <v>0</v>
      </c>
      <c r="BE100" s="146">
        <f t="shared" si="35"/>
        <v>0</v>
      </c>
      <c r="CA100" s="177">
        <v>3</v>
      </c>
      <c r="CB100" s="177">
        <v>1</v>
      </c>
      <c r="CZ100" s="146">
        <v>0</v>
      </c>
    </row>
    <row r="101" spans="1:104" ht="12.75">
      <c r="A101" s="171">
        <v>84</v>
      </c>
      <c r="B101" s="172" t="s">
        <v>247</v>
      </c>
      <c r="C101" s="173" t="s">
        <v>248</v>
      </c>
      <c r="D101" s="174" t="s">
        <v>249</v>
      </c>
      <c r="E101" s="175">
        <v>1</v>
      </c>
      <c r="F101" s="175">
        <v>0</v>
      </c>
      <c r="G101" s="176">
        <f t="shared" si="30"/>
        <v>0</v>
      </c>
      <c r="O101" s="170">
        <v>2</v>
      </c>
      <c r="AA101" s="146">
        <v>3</v>
      </c>
      <c r="AB101" s="146">
        <v>1</v>
      </c>
      <c r="AC101" s="146">
        <v>113</v>
      </c>
      <c r="AZ101" s="146">
        <v>1</v>
      </c>
      <c r="BA101" s="146">
        <f t="shared" si="31"/>
        <v>0</v>
      </c>
      <c r="BB101" s="146">
        <f t="shared" si="32"/>
        <v>0</v>
      </c>
      <c r="BC101" s="146">
        <f t="shared" si="33"/>
        <v>0</v>
      </c>
      <c r="BD101" s="146">
        <f t="shared" si="34"/>
        <v>0</v>
      </c>
      <c r="BE101" s="146">
        <f t="shared" si="35"/>
        <v>0</v>
      </c>
      <c r="CA101" s="177">
        <v>3</v>
      </c>
      <c r="CB101" s="177">
        <v>1</v>
      </c>
      <c r="CZ101" s="146">
        <v>0</v>
      </c>
    </row>
    <row r="102" spans="1:104" ht="12.75">
      <c r="A102" s="171">
        <v>85</v>
      </c>
      <c r="B102" s="172" t="s">
        <v>250</v>
      </c>
      <c r="C102" s="173" t="s">
        <v>251</v>
      </c>
      <c r="D102" s="174" t="s">
        <v>249</v>
      </c>
      <c r="E102" s="175">
        <v>1</v>
      </c>
      <c r="F102" s="175">
        <v>0</v>
      </c>
      <c r="G102" s="176">
        <f t="shared" si="30"/>
        <v>0</v>
      </c>
      <c r="O102" s="170">
        <v>2</v>
      </c>
      <c r="AA102" s="146">
        <v>3</v>
      </c>
      <c r="AB102" s="146">
        <v>1</v>
      </c>
      <c r="AC102" s="146">
        <v>114</v>
      </c>
      <c r="AZ102" s="146">
        <v>1</v>
      </c>
      <c r="BA102" s="146">
        <f t="shared" si="31"/>
        <v>0</v>
      </c>
      <c r="BB102" s="146">
        <f t="shared" si="32"/>
        <v>0</v>
      </c>
      <c r="BC102" s="146">
        <f t="shared" si="33"/>
        <v>0</v>
      </c>
      <c r="BD102" s="146">
        <f t="shared" si="34"/>
        <v>0</v>
      </c>
      <c r="BE102" s="146">
        <f t="shared" si="35"/>
        <v>0</v>
      </c>
      <c r="CA102" s="177">
        <v>3</v>
      </c>
      <c r="CB102" s="177">
        <v>1</v>
      </c>
      <c r="CZ102" s="146">
        <v>0</v>
      </c>
    </row>
    <row r="103" spans="1:104" ht="12.75">
      <c r="A103" s="171">
        <v>86</v>
      </c>
      <c r="B103" s="172" t="s">
        <v>252</v>
      </c>
      <c r="C103" s="173" t="s">
        <v>253</v>
      </c>
      <c r="D103" s="174" t="s">
        <v>249</v>
      </c>
      <c r="E103" s="175">
        <v>2</v>
      </c>
      <c r="F103" s="175">
        <v>0</v>
      </c>
      <c r="G103" s="176">
        <f t="shared" si="30"/>
        <v>0</v>
      </c>
      <c r="O103" s="170">
        <v>2</v>
      </c>
      <c r="AA103" s="146">
        <v>3</v>
      </c>
      <c r="AB103" s="146">
        <v>1</v>
      </c>
      <c r="AC103" s="146">
        <v>115</v>
      </c>
      <c r="AZ103" s="146">
        <v>1</v>
      </c>
      <c r="BA103" s="146">
        <f t="shared" si="31"/>
        <v>0</v>
      </c>
      <c r="BB103" s="146">
        <f t="shared" si="32"/>
        <v>0</v>
      </c>
      <c r="BC103" s="146">
        <f t="shared" si="33"/>
        <v>0</v>
      </c>
      <c r="BD103" s="146">
        <f t="shared" si="34"/>
        <v>0</v>
      </c>
      <c r="BE103" s="146">
        <f t="shared" si="35"/>
        <v>0</v>
      </c>
      <c r="CA103" s="177">
        <v>3</v>
      </c>
      <c r="CB103" s="177">
        <v>1</v>
      </c>
      <c r="CZ103" s="146">
        <v>0</v>
      </c>
    </row>
    <row r="104" spans="1:57" ht="12.75">
      <c r="A104" s="178"/>
      <c r="B104" s="179" t="s">
        <v>74</v>
      </c>
      <c r="C104" s="180" t="str">
        <f>CONCATENATE(B88," ",C88)</f>
        <v>D32 Elektroinstalace</v>
      </c>
      <c r="D104" s="181"/>
      <c r="E104" s="182"/>
      <c r="F104" s="183"/>
      <c r="G104" s="184">
        <f>SUM(G88:G103)</f>
        <v>0</v>
      </c>
      <c r="O104" s="170">
        <v>4</v>
      </c>
      <c r="BA104" s="185">
        <f>SUM(BA88:BA103)</f>
        <v>0</v>
      </c>
      <c r="BB104" s="185">
        <f>SUM(BB88:BB103)</f>
        <v>0</v>
      </c>
      <c r="BC104" s="185">
        <f>SUM(BC88:BC103)</f>
        <v>0</v>
      </c>
      <c r="BD104" s="185">
        <f>SUM(BD88:BD103)</f>
        <v>0</v>
      </c>
      <c r="BE104" s="185">
        <f>SUM(BE88:BE103)</f>
        <v>0</v>
      </c>
    </row>
    <row r="105" spans="1:15" ht="12.75">
      <c r="A105" s="163" t="s">
        <v>72</v>
      </c>
      <c r="B105" s="164" t="s">
        <v>254</v>
      </c>
      <c r="C105" s="165" t="s">
        <v>255</v>
      </c>
      <c r="D105" s="166"/>
      <c r="E105" s="167"/>
      <c r="F105" s="167"/>
      <c r="G105" s="168"/>
      <c r="H105" s="169"/>
      <c r="I105" s="169"/>
      <c r="O105" s="170">
        <v>1</v>
      </c>
    </row>
    <row r="106" spans="1:104" ht="12.75">
      <c r="A106" s="171">
        <v>87</v>
      </c>
      <c r="B106" s="172" t="s">
        <v>256</v>
      </c>
      <c r="C106" s="173" t="s">
        <v>257</v>
      </c>
      <c r="D106" s="174" t="s">
        <v>249</v>
      </c>
      <c r="E106" s="175">
        <v>1</v>
      </c>
      <c r="F106" s="175">
        <v>0</v>
      </c>
      <c r="G106" s="176">
        <f>E106*F106</f>
        <v>0</v>
      </c>
      <c r="O106" s="170">
        <v>2</v>
      </c>
      <c r="AA106" s="146">
        <v>3</v>
      </c>
      <c r="AB106" s="146">
        <v>1</v>
      </c>
      <c r="AC106" s="146">
        <v>131</v>
      </c>
      <c r="AZ106" s="146">
        <v>1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3</v>
      </c>
      <c r="CB106" s="177">
        <v>1</v>
      </c>
      <c r="CZ106" s="146">
        <v>0</v>
      </c>
    </row>
    <row r="107" spans="1:104" ht="12.75">
      <c r="A107" s="171">
        <v>88</v>
      </c>
      <c r="B107" s="172" t="s">
        <v>258</v>
      </c>
      <c r="C107" s="173" t="s">
        <v>259</v>
      </c>
      <c r="D107" s="174" t="s">
        <v>97</v>
      </c>
      <c r="E107" s="175">
        <v>1</v>
      </c>
      <c r="F107" s="175">
        <v>0</v>
      </c>
      <c r="G107" s="176">
        <f>E107*F107</f>
        <v>0</v>
      </c>
      <c r="O107" s="170">
        <v>2</v>
      </c>
      <c r="AA107" s="146">
        <v>3</v>
      </c>
      <c r="AB107" s="146">
        <v>1</v>
      </c>
      <c r="AC107" s="146">
        <v>132</v>
      </c>
      <c r="AZ107" s="146">
        <v>1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7">
        <v>3</v>
      </c>
      <c r="CB107" s="177">
        <v>1</v>
      </c>
      <c r="CZ107" s="146">
        <v>0</v>
      </c>
    </row>
    <row r="108" spans="1:104" ht="22.5">
      <c r="A108" s="171">
        <v>89</v>
      </c>
      <c r="B108" s="172" t="s">
        <v>260</v>
      </c>
      <c r="C108" s="173" t="s">
        <v>261</v>
      </c>
      <c r="D108" s="174" t="s">
        <v>249</v>
      </c>
      <c r="E108" s="175">
        <v>1</v>
      </c>
      <c r="F108" s="175">
        <v>0</v>
      </c>
      <c r="G108" s="176">
        <f>E108*F108</f>
        <v>0</v>
      </c>
      <c r="O108" s="170">
        <v>2</v>
      </c>
      <c r="AA108" s="146">
        <v>3</v>
      </c>
      <c r="AB108" s="146">
        <v>1</v>
      </c>
      <c r="AC108" s="146">
        <v>133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7">
        <v>3</v>
      </c>
      <c r="CB108" s="177">
        <v>1</v>
      </c>
      <c r="CZ108" s="146">
        <v>0</v>
      </c>
    </row>
    <row r="109" spans="1:104" ht="12.75">
      <c r="A109" s="171">
        <v>90</v>
      </c>
      <c r="B109" s="172" t="s">
        <v>262</v>
      </c>
      <c r="C109" s="173" t="s">
        <v>263</v>
      </c>
      <c r="D109" s="174" t="s">
        <v>249</v>
      </c>
      <c r="E109" s="175">
        <v>1</v>
      </c>
      <c r="F109" s="175">
        <v>0</v>
      </c>
      <c r="G109" s="176">
        <f>E109*F109</f>
        <v>0</v>
      </c>
      <c r="O109" s="170">
        <v>2</v>
      </c>
      <c r="AA109" s="146">
        <v>3</v>
      </c>
      <c r="AB109" s="146">
        <v>1</v>
      </c>
      <c r="AC109" s="146">
        <v>134</v>
      </c>
      <c r="AZ109" s="146">
        <v>1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3</v>
      </c>
      <c r="CB109" s="177">
        <v>1</v>
      </c>
      <c r="CZ109" s="146">
        <v>0</v>
      </c>
    </row>
    <row r="110" spans="1:57" ht="12.75">
      <c r="A110" s="178"/>
      <c r="B110" s="179" t="s">
        <v>74</v>
      </c>
      <c r="C110" s="180" t="str">
        <f>CONCATENATE(B105," ",C105)</f>
        <v>D33 Ostatní</v>
      </c>
      <c r="D110" s="181"/>
      <c r="E110" s="182"/>
      <c r="F110" s="183"/>
      <c r="G110" s="184">
        <f>SUM(G105:G109)</f>
        <v>0</v>
      </c>
      <c r="O110" s="170">
        <v>4</v>
      </c>
      <c r="BA110" s="185">
        <f>SUM(BA105:BA109)</f>
        <v>0</v>
      </c>
      <c r="BB110" s="185">
        <f>SUM(BB105:BB109)</f>
        <v>0</v>
      </c>
      <c r="BC110" s="185">
        <f>SUM(BC105:BC109)</f>
        <v>0</v>
      </c>
      <c r="BD110" s="185">
        <f>SUM(BD105:BD109)</f>
        <v>0</v>
      </c>
      <c r="BE110" s="185">
        <f>SUM(BE105:BE109)</f>
        <v>0</v>
      </c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spans="1:7" ht="12.75">
      <c r="A134" s="186"/>
      <c r="B134" s="186"/>
      <c r="C134" s="186"/>
      <c r="D134" s="186"/>
      <c r="E134" s="186"/>
      <c r="F134" s="186"/>
      <c r="G134" s="186"/>
    </row>
    <row r="135" spans="1:7" ht="12.75">
      <c r="A135" s="186"/>
      <c r="B135" s="186"/>
      <c r="C135" s="186"/>
      <c r="D135" s="186"/>
      <c r="E135" s="186"/>
      <c r="F135" s="186"/>
      <c r="G135" s="186"/>
    </row>
    <row r="136" spans="1:7" ht="12.75">
      <c r="A136" s="186"/>
      <c r="B136" s="186"/>
      <c r="C136" s="186"/>
      <c r="D136" s="186"/>
      <c r="E136" s="186"/>
      <c r="F136" s="186"/>
      <c r="G136" s="186"/>
    </row>
    <row r="137" spans="1:7" ht="12.75">
      <c r="A137" s="186"/>
      <c r="B137" s="186"/>
      <c r="C137" s="186"/>
      <c r="D137" s="186"/>
      <c r="E137" s="186"/>
      <c r="F137" s="186"/>
      <c r="G137" s="18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spans="1:2" ht="12.75">
      <c r="A169" s="187"/>
      <c r="B169" s="187"/>
    </row>
    <row r="170" spans="1:7" ht="12.75">
      <c r="A170" s="186"/>
      <c r="B170" s="186"/>
      <c r="C170" s="189"/>
      <c r="D170" s="189"/>
      <c r="E170" s="190"/>
      <c r="F170" s="189"/>
      <c r="G170" s="191"/>
    </row>
    <row r="171" spans="1:7" ht="12.75">
      <c r="A171" s="192"/>
      <c r="B171" s="192"/>
      <c r="C171" s="186"/>
      <c r="D171" s="186"/>
      <c r="E171" s="193"/>
      <c r="F171" s="186"/>
      <c r="G171" s="186"/>
    </row>
    <row r="172" spans="1:7" ht="12.75">
      <c r="A172" s="186"/>
      <c r="B172" s="186"/>
      <c r="C172" s="186"/>
      <c r="D172" s="186"/>
      <c r="E172" s="193"/>
      <c r="F172" s="186"/>
      <c r="G172" s="186"/>
    </row>
    <row r="173" spans="1:7" ht="12.75">
      <c r="A173" s="186"/>
      <c r="B173" s="186"/>
      <c r="C173" s="186"/>
      <c r="D173" s="186"/>
      <c r="E173" s="193"/>
      <c r="F173" s="186"/>
      <c r="G173" s="186"/>
    </row>
    <row r="174" spans="1:7" ht="12.75">
      <c r="A174" s="186"/>
      <c r="B174" s="186"/>
      <c r="C174" s="186"/>
      <c r="D174" s="186"/>
      <c r="E174" s="193"/>
      <c r="F174" s="186"/>
      <c r="G174" s="186"/>
    </row>
    <row r="175" spans="1:7" ht="12.75">
      <c r="A175" s="186"/>
      <c r="B175" s="186"/>
      <c r="C175" s="186"/>
      <c r="D175" s="186"/>
      <c r="E175" s="193"/>
      <c r="F175" s="186"/>
      <c r="G175" s="186"/>
    </row>
    <row r="176" spans="1:7" ht="12.75">
      <c r="A176" s="186"/>
      <c r="B176" s="186"/>
      <c r="C176" s="186"/>
      <c r="D176" s="186"/>
      <c r="E176" s="193"/>
      <c r="F176" s="186"/>
      <c r="G176" s="186"/>
    </row>
    <row r="177" spans="1:7" ht="12.75">
      <c r="A177" s="186"/>
      <c r="B177" s="186"/>
      <c r="C177" s="186"/>
      <c r="D177" s="186"/>
      <c r="E177" s="193"/>
      <c r="F177" s="186"/>
      <c r="G177" s="186"/>
    </row>
    <row r="178" spans="1:7" ht="12.75">
      <c r="A178" s="186"/>
      <c r="B178" s="186"/>
      <c r="C178" s="186"/>
      <c r="D178" s="186"/>
      <c r="E178" s="193"/>
      <c r="F178" s="186"/>
      <c r="G178" s="186"/>
    </row>
    <row r="179" spans="1:7" ht="12.75">
      <c r="A179" s="186"/>
      <c r="B179" s="186"/>
      <c r="C179" s="186"/>
      <c r="D179" s="186"/>
      <c r="E179" s="193"/>
      <c r="F179" s="186"/>
      <c r="G179" s="186"/>
    </row>
    <row r="180" spans="1:7" ht="12.75">
      <c r="A180" s="186"/>
      <c r="B180" s="186"/>
      <c r="C180" s="186"/>
      <c r="D180" s="186"/>
      <c r="E180" s="193"/>
      <c r="F180" s="186"/>
      <c r="G180" s="186"/>
    </row>
    <row r="181" spans="1:7" ht="12.75">
      <c r="A181" s="186"/>
      <c r="B181" s="186"/>
      <c r="C181" s="186"/>
      <c r="D181" s="186"/>
      <c r="E181" s="193"/>
      <c r="F181" s="186"/>
      <c r="G181" s="186"/>
    </row>
    <row r="182" spans="1:7" ht="12.75">
      <c r="A182" s="186"/>
      <c r="B182" s="186"/>
      <c r="C182" s="186"/>
      <c r="D182" s="186"/>
      <c r="E182" s="193"/>
      <c r="F182" s="186"/>
      <c r="G182" s="186"/>
    </row>
    <row r="183" spans="1:7" ht="12.75">
      <c r="A183" s="186"/>
      <c r="B183" s="186"/>
      <c r="C183" s="186"/>
      <c r="D183" s="186"/>
      <c r="E183" s="193"/>
      <c r="F183" s="186"/>
      <c r="G183" s="18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Pochop</dc:creator>
  <cp:keywords/>
  <dc:description/>
  <cp:lastModifiedBy>uzivatel</cp:lastModifiedBy>
  <cp:lastPrinted>2019-05-23T07:37:51Z</cp:lastPrinted>
  <dcterms:created xsi:type="dcterms:W3CDTF">2019-05-23T07:35:59Z</dcterms:created>
  <dcterms:modified xsi:type="dcterms:W3CDTF">2019-05-23T07:52:46Z</dcterms:modified>
  <cp:category/>
  <cp:version/>
  <cp:contentType/>
  <cp:contentStatus/>
</cp:coreProperties>
</file>