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Stavba!$H$37</definedName>
    <definedName name="CenaCelkem">Stavba!$G$26</definedName>
    <definedName name="CenaCelkemBezDPH">Stavba!$G$25</definedName>
    <definedName name="CenaCelkemVypocet" localSheetId="1">Stavba!$I$37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Stavba!$G$21</definedName>
    <definedName name="DPHZakl">Stavba!$G$23</definedName>
    <definedName name="dpsc" localSheetId="1">Stavba!$C$13</definedName>
    <definedName name="IČO" localSheetId="1">Stavba!$I$11</definedName>
    <definedName name="Mena">Stavba!$J$26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Stavba!$B$35</definedName>
    <definedName name="_xlnm.Print_Area" localSheetId="3">'Rozpočet Pol'!$A$1:$U$16</definedName>
    <definedName name="_xlnm.Print_Area" localSheetId="1">Stavba!$A$1:$J$45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Stavba!$E$20</definedName>
    <definedName name="SazbaDPH1">'[1]Krycí list'!$C$30</definedName>
    <definedName name="SazbaDPH2" localSheetId="1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Stavba!$B$1:$J$33</definedName>
    <definedName name="ZakladDPHSni">Stavba!$G$20</definedName>
    <definedName name="ZakladDPHSniVypocet" localSheetId="1">Stavba!$F$37</definedName>
    <definedName name="ZakladDPHZakl">Stavba!$G$22</definedName>
    <definedName name="ZakladDPHZaklVypocet" localSheetId="1">Stavba!$G$37</definedName>
    <definedName name="Zaokrouhleni">Stavba!$G$24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/>
  <c r="I9"/>
  <c r="I8" s="1"/>
  <c r="K9"/>
  <c r="K8" s="1"/>
  <c r="M9"/>
  <c r="M8" s="1"/>
  <c r="O9"/>
  <c r="Q9"/>
  <c r="Q8" s="1"/>
  <c r="U9"/>
  <c r="U8" s="1"/>
  <c r="I10"/>
  <c r="K10"/>
  <c r="M10"/>
  <c r="O10"/>
  <c r="O8" s="1"/>
  <c r="Q10"/>
  <c r="U10"/>
  <c r="I11"/>
  <c r="K11"/>
  <c r="M11"/>
  <c r="O11"/>
  <c r="Q11"/>
  <c r="U11"/>
  <c r="I12"/>
  <c r="K12"/>
  <c r="M12"/>
  <c r="O12"/>
  <c r="Q12"/>
  <c r="U12"/>
  <c r="I13"/>
  <c r="K13"/>
  <c r="M13"/>
  <c r="O13"/>
  <c r="Q13"/>
  <c r="U13"/>
  <c r="I14"/>
  <c r="K14"/>
  <c r="M14"/>
  <c r="O14"/>
  <c r="Q14"/>
  <c r="U14"/>
  <c r="I45" i="1"/>
  <c r="F37"/>
  <c r="G37"/>
  <c r="H37"/>
  <c r="I37"/>
  <c r="J36" s="1"/>
  <c r="J37"/>
  <c r="I18"/>
  <c r="J25"/>
  <c r="J23"/>
  <c r="G35"/>
  <c r="F35"/>
  <c r="H29"/>
  <c r="J20"/>
  <c r="J21"/>
  <c r="J22"/>
  <c r="J24"/>
  <c r="E21"/>
  <c r="E23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<sst xmlns="http://schemas.openxmlformats.org/spreadsheetml/2006/main" count="130" uniqueCount="91">
  <si>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</si>
  <si>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</si>
  <si>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</si>
  <si>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</si>
  <si>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</si>
  <si>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</si>
  <si>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</si>
  <si>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</si>
  <si>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</si>
  <si>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</si>
  <si>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</si>
  <si>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</si>
  <si>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</si>
  <si>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</si>
  <si>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</si>
  <si>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</si>
  <si>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</si>
  <si>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</si>
  <si>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</si>
  <si>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</si>
  <si>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</si>
  <si>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</si>
  <si>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</si>
  <si>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</si>
  <si>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</si>
  <si>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</si>
  <si>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</si>
  <si>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</si>
  <si>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</si>
  <si>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</si>
  <si>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</si>
  <si>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</si>
  <si>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</si>
  <si>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</si>
  <si>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</si>
  <si>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</si>
  <si>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</si>
  <si>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</si>
  <si>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</si>
  <si>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</si>
  <si>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hospic Sv. Alžběty, Brno</t>
  </si>
  <si>
    <t>Rozpočet:</t>
  </si>
  <si>
    <t>Misto</t>
  </si>
  <si>
    <t>CELKOVÝ SOUPIS NÁKLADŮ NA JEDNOTLIVÉ ETAPY A FÁZE</t>
  </si>
  <si>
    <t>Rozpočet</t>
  </si>
  <si>
    <t>Celkem za stavbu</t>
  </si>
  <si>
    <t>CZK</t>
  </si>
  <si>
    <t>Rekapitulace dílů</t>
  </si>
  <si>
    <t>Typ dílu</t>
  </si>
  <si>
    <t>CN</t>
  </si>
  <si>
    <t>Celkové náklady akce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</si>
  <si>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</si>
  <si>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</si>
  <si>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</si>
  <si>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</si>
  <si>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</si>
  <si>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</si>
  <si>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</si>
  <si>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</si>
  <si>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</si>
  <si>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</si>
  <si>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</si>
  <si>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</si>
  <si>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</si>
  <si>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</si>
  <si>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</si>
  <si>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</si>
  <si>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</si>
  <si>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</si>
  <si>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</si>
  <si>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</si>
  <si>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</si>
  <si>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</si>
  <si>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</si>
  <si>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</si>
  <si>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</si>
  <si>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</si>
  <si>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</si>
  <si>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</si>
  <si>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</si>
  <si>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RX1</t>
  </si>
  <si>
    <t>1. ETAPA - 1. FÁZE – REKONSTRUKCE SEV. KŘÍDLA</t>
  </si>
  <si>
    <t>Soubor</t>
  </si>
  <si>
    <t>POL99_0</t>
  </si>
  <si>
    <t>1. ETAPA - 2A. FÁZE – PODKROVÍ</t>
  </si>
  <si>
    <t>1. ETAPA - 2B. FÁZE – TERASY</t>
  </si>
  <si>
    <t>1. ETAPA - 3. FÁZE – PARKOVIŠTĚ</t>
  </si>
  <si>
    <t>1. ETAPA - 4. FÁZE – NÁDVOŘÍ</t>
  </si>
  <si>
    <t>2. ETAPA</t>
  </si>
  <si>
    <t/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</si>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</sst>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" fontId="7" fillId="4" borderId="38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2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72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Stavitel%202019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35</v>
      </c>
    </row>
    <row r="2" spans="1:7" ht="57.75" customHeight="1">
      <c r="A2" s="80" t="s">
        <v>36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48"/>
  <sheetViews>
    <sheetView showGridLines="0" topLeftCell="B26" zoomScaleNormal="100" zoomScaleSheetLayoutView="75" workbookViewId="0">
      <selection activeCell="B22" sqref="B2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33</v>
      </c>
      <c r="B1" s="85" t="s">
        <v>39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37</v>
      </c>
      <c r="C2" s="107"/>
      <c r="D2" s="108" t="s">
        <v>43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42</v>
      </c>
      <c r="C3" s="112"/>
      <c r="D3" s="113" t="s">
        <v>40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41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/>
      <c r="E5" s="26"/>
      <c r="F5" s="26"/>
      <c r="G5" s="26"/>
      <c r="H5" s="28" t="s">
        <v>30</v>
      </c>
      <c r="I5" s="122"/>
      <c r="J5" s="11"/>
    </row>
    <row r="6" spans="1:15" ht="15.75" customHeight="1">
      <c r="A6" s="4"/>
      <c r="B6" s="41"/>
      <c r="C6" s="26"/>
      <c r="D6" s="122"/>
      <c r="E6" s="26"/>
      <c r="F6" s="26"/>
      <c r="G6" s="26"/>
      <c r="H6" s="28" t="s">
        <v>31</v>
      </c>
      <c r="I6" s="122"/>
      <c r="J6" s="11"/>
    </row>
    <row r="7" spans="1:15" ht="15.75" customHeight="1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30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31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/>
      <c r="E11" s="124"/>
      <c r="F11" s="124"/>
      <c r="G11" s="124"/>
      <c r="H11" s="28" t="s">
        <v>30</v>
      </c>
      <c r="I11" s="122"/>
      <c r="J11" s="11"/>
    </row>
    <row r="12" spans="1:15" ht="15.75" customHeight="1">
      <c r="A12" s="4"/>
      <c r="B12" s="41"/>
      <c r="C12" s="26"/>
      <c r="D12" s="125"/>
      <c r="E12" s="125"/>
      <c r="F12" s="125"/>
      <c r="G12" s="125"/>
      <c r="H12" s="28" t="s">
        <v>31</v>
      </c>
      <c r="I12" s="122"/>
      <c r="J12" s="11"/>
    </row>
    <row r="13" spans="1:15" ht="15.75" customHeight="1">
      <c r="A13" s="4"/>
      <c r="B13" s="42"/>
      <c r="C13" s="123"/>
      <c r="D13" s="126"/>
      <c r="E13" s="126"/>
      <c r="F13" s="126"/>
      <c r="G13" s="126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28</v>
      </c>
      <c r="C15" s="72"/>
      <c r="D15" s="53"/>
      <c r="E15" s="100"/>
      <c r="F15" s="100"/>
      <c r="G15" s="81"/>
      <c r="H15" s="81"/>
      <c r="I15" s="81" t="s">
        <v>25</v>
      </c>
      <c r="J15" s="82"/>
    </row>
    <row r="16" spans="1:15" ht="23.25" customHeight="1">
      <c r="A16" s="179" t="s">
        <v>51</v>
      </c>
      <c r="B16" s="180" t="s">
        <v>23</v>
      </c>
      <c r="C16" s="58"/>
      <c r="D16" s="59"/>
      <c r="E16" s="83"/>
      <c r="F16" s="84"/>
      <c r="G16" s="83"/>
      <c r="H16" s="84"/>
      <c r="I16" s="83">
        <v>94662778.780000001</v>
      </c>
      <c r="J16" s="93"/>
    </row>
    <row r="17" spans="1:10" ht="23.25" customHeight="1">
      <c r="A17" s="179" t="s">
        <v>52</v>
      </c>
      <c r="B17" s="180" t="s">
        <v>24</v>
      </c>
      <c r="C17" s="58"/>
      <c r="D17" s="59"/>
      <c r="E17" s="83"/>
      <c r="F17" s="84"/>
      <c r="G17" s="83"/>
      <c r="H17" s="84"/>
      <c r="I17" s="83">
        <v>0</v>
      </c>
      <c r="J17" s="93"/>
    </row>
    <row r="18" spans="1:10" ht="23.25" customHeight="1">
      <c r="A18" s="4"/>
      <c r="B18" s="74" t="s">
        <v>25</v>
      </c>
      <c r="C18" s="75"/>
      <c r="D18" s="76"/>
      <c r="E18" s="94"/>
      <c r="F18" s="95"/>
      <c r="G18" s="94"/>
      <c r="H18" s="95"/>
      <c r="I18" s="94">
        <f>SUM(I16:J17)</f>
        <v>94662778.780000001</v>
      </c>
      <c r="J18" s="99"/>
    </row>
    <row r="19" spans="1:10" ht="33" customHeight="1">
      <c r="A19" s="4"/>
      <c r="B19" s="65" t="s">
        <v>29</v>
      </c>
      <c r="C19" s="58"/>
      <c r="D19" s="59"/>
      <c r="E19" s="64"/>
      <c r="F19" s="61"/>
      <c r="G19" s="50"/>
      <c r="H19" s="50"/>
      <c r="I19" s="50"/>
      <c r="J19" s="62"/>
    </row>
    <row r="20" spans="1:10" ht="23.25" customHeight="1">
      <c r="A20" s="4"/>
      <c r="B20" s="57" t="s">
        <v>11</v>
      </c>
      <c r="C20" s="58"/>
      <c r="D20" s="59"/>
      <c r="E20" s="60">
        <v>15</v>
      </c>
      <c r="F20" s="61" t="s">
        <v>0</v>
      </c>
      <c r="G20" s="91">
        <v>94662778.780000001</v>
      </c>
      <c r="H20" s="92"/>
      <c r="I20" s="92"/>
      <c r="J20" s="62" t="str">
        <f t="shared" ref="J20:J25" si="0">Mena</f>
        <v>CZK</v>
      </c>
    </row>
    <row r="21" spans="1:10" ht="23.25" customHeight="1">
      <c r="A21" s="4"/>
      <c r="B21" s="57" t="s">
        <v>12</v>
      </c>
      <c r="C21" s="58"/>
      <c r="D21" s="59"/>
      <c r="E21" s="60">
        <f>SazbaDPH1</f>
        <v>15</v>
      </c>
      <c r="F21" s="61" t="s">
        <v>0</v>
      </c>
      <c r="G21" s="97">
        <v>14199417</v>
      </c>
      <c r="H21" s="98"/>
      <c r="I21" s="98"/>
      <c r="J21" s="62" t="str">
        <f t="shared" si="0"/>
        <v>CZK</v>
      </c>
    </row>
    <row r="22" spans="1:10" ht="23.25" customHeight="1">
      <c r="A22" s="4"/>
      <c r="B22" s="57" t="s">
        <v>13</v>
      </c>
      <c r="C22" s="58"/>
      <c r="D22" s="59"/>
      <c r="E22" s="60">
        <v>21</v>
      </c>
      <c r="F22" s="61" t="s">
        <v>0</v>
      </c>
      <c r="G22" s="91">
        <v>0</v>
      </c>
      <c r="H22" s="92"/>
      <c r="I22" s="92"/>
      <c r="J22" s="62" t="str">
        <f t="shared" si="0"/>
        <v>CZK</v>
      </c>
    </row>
    <row r="23" spans="1:10" ht="23.25" customHeight="1">
      <c r="A23" s="4"/>
      <c r="B23" s="49" t="s">
        <v>14</v>
      </c>
      <c r="C23" s="22"/>
      <c r="D23" s="18"/>
      <c r="E23" s="43">
        <f>SazbaDPH2</f>
        <v>21</v>
      </c>
      <c r="F23" s="44" t="s">
        <v>0</v>
      </c>
      <c r="G23" s="88">
        <v>0</v>
      </c>
      <c r="H23" s="89"/>
      <c r="I23" s="89"/>
      <c r="J23" s="56" t="str">
        <f t="shared" si="0"/>
        <v>CZK</v>
      </c>
    </row>
    <row r="24" spans="1:10" ht="23.25" customHeight="1" thickBot="1">
      <c r="A24" s="4"/>
      <c r="B24" s="48" t="s">
        <v>4</v>
      </c>
      <c r="C24" s="20"/>
      <c r="D24" s="23"/>
      <c r="E24" s="20"/>
      <c r="F24" s="21"/>
      <c r="G24" s="90">
        <v>0.21999999880790699</v>
      </c>
      <c r="H24" s="90"/>
      <c r="I24" s="90"/>
      <c r="J24" s="63" t="str">
        <f t="shared" si="0"/>
        <v>CZK</v>
      </c>
    </row>
    <row r="25" spans="1:10" ht="27.75" hidden="1" customHeight="1" thickBot="1">
      <c r="A25" s="4"/>
      <c r="B25" s="151" t="s">
        <v>22</v>
      </c>
      <c r="C25" s="152"/>
      <c r="D25" s="152"/>
      <c r="E25" s="153"/>
      <c r="F25" s="154"/>
      <c r="G25" s="155">
        <v>94662778.780000001</v>
      </c>
      <c r="H25" s="156"/>
      <c r="I25" s="156"/>
      <c r="J25" s="157" t="str">
        <f t="shared" si="0"/>
        <v>CZK</v>
      </c>
    </row>
    <row r="26" spans="1:10" ht="27.75" customHeight="1" thickBot="1">
      <c r="A26" s="4"/>
      <c r="B26" s="151" t="s">
        <v>32</v>
      </c>
      <c r="C26" s="158"/>
      <c r="D26" s="158"/>
      <c r="E26" s="158"/>
      <c r="F26" s="158"/>
      <c r="G26" s="155">
        <v>108862196</v>
      </c>
      <c r="H26" s="155"/>
      <c r="I26" s="155"/>
      <c r="J26" s="159" t="s">
        <v>46</v>
      </c>
    </row>
    <row r="27" spans="1:10" ht="12.75" customHeight="1">
      <c r="A27" s="4"/>
      <c r="B27" s="4"/>
      <c r="C27" s="5"/>
      <c r="D27" s="5"/>
      <c r="E27" s="5"/>
      <c r="F27" s="5"/>
      <c r="G27" s="45"/>
      <c r="H27" s="5"/>
      <c r="I27" s="45"/>
      <c r="J27" s="12"/>
    </row>
    <row r="28" spans="1:10" ht="30" customHeight="1">
      <c r="A28" s="4"/>
      <c r="B28" s="4"/>
      <c r="C28" s="5"/>
      <c r="D28" s="5"/>
      <c r="E28" s="5"/>
      <c r="F28" s="5"/>
      <c r="G28" s="45"/>
      <c r="H28" s="5"/>
      <c r="I28" s="45"/>
      <c r="J28" s="12"/>
    </row>
    <row r="29" spans="1:10" ht="18.75" customHeight="1">
      <c r="A29" s="4"/>
      <c r="B29" s="24"/>
      <c r="C29" s="19" t="s">
        <v>10</v>
      </c>
      <c r="D29" s="39"/>
      <c r="E29" s="39"/>
      <c r="F29" s="19" t="s">
        <v>9</v>
      </c>
      <c r="G29" s="39"/>
      <c r="H29" s="40">
        <f ca="1">TODAY()</f>
        <v>43657</v>
      </c>
      <c r="I29" s="39"/>
      <c r="J29" s="12"/>
    </row>
    <row r="30" spans="1:10" ht="47.2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s="37" customFormat="1" ht="18.75" customHeight="1">
      <c r="A31" s="30"/>
      <c r="B31" s="30"/>
      <c r="C31" s="31"/>
      <c r="D31" s="25"/>
      <c r="E31" s="25"/>
      <c r="F31" s="31"/>
      <c r="G31" s="32"/>
      <c r="H31" s="25"/>
      <c r="I31" s="32"/>
      <c r="J31" s="38"/>
    </row>
    <row r="32" spans="1:10" ht="12.75" customHeight="1">
      <c r="A32" s="4"/>
      <c r="B32" s="4"/>
      <c r="C32" s="5"/>
      <c r="D32" s="96" t="s">
        <v>2</v>
      </c>
      <c r="E32" s="96"/>
      <c r="F32" s="5"/>
      <c r="G32" s="45"/>
      <c r="H32" s="13" t="s">
        <v>3</v>
      </c>
      <c r="I32" s="45"/>
      <c r="J32" s="12"/>
    </row>
    <row r="33" spans="1:10" ht="13.5" customHeight="1" thickBot="1">
      <c r="A33" s="14"/>
      <c r="B33" s="14"/>
      <c r="C33" s="15"/>
      <c r="D33" s="15"/>
      <c r="E33" s="15"/>
      <c r="F33" s="15"/>
      <c r="G33" s="16"/>
      <c r="H33" s="15"/>
      <c r="I33" s="16"/>
      <c r="J33" s="17"/>
    </row>
    <row r="34" spans="1:10" ht="27" hidden="1" customHeight="1">
      <c r="B34" s="77" t="s">
        <v>15</v>
      </c>
      <c r="C34" s="3"/>
      <c r="D34" s="3"/>
      <c r="E34" s="3"/>
      <c r="F34" s="143"/>
      <c r="G34" s="143"/>
      <c r="H34" s="143"/>
      <c r="I34" s="143"/>
      <c r="J34" s="3"/>
    </row>
    <row r="35" spans="1:10" ht="25.5" hidden="1" customHeight="1">
      <c r="A35" s="130" t="s">
        <v>34</v>
      </c>
      <c r="B35" s="132" t="s">
        <v>16</v>
      </c>
      <c r="C35" s="133" t="s">
        <v>5</v>
      </c>
      <c r="D35" s="134"/>
      <c r="E35" s="134"/>
      <c r="F35" s="144" t="str">
        <f>B20</f>
        <v>Základ pro sníženou DPH</v>
      </c>
      <c r="G35" s="144" t="str">
        <f>B22</f>
        <v>Základ pro základní DPH</v>
      </c>
      <c r="H35" s="145" t="s">
        <v>17</v>
      </c>
      <c r="I35" s="145" t="s">
        <v>1</v>
      </c>
      <c r="J35" s="135" t="s">
        <v>0</v>
      </c>
    </row>
    <row r="36" spans="1:10" ht="25.5" hidden="1" customHeight="1">
      <c r="A36" s="130">
        <v>0</v>
      </c>
      <c r="B36" s="136" t="s">
        <v>44</v>
      </c>
      <c r="C36" s="137" t="s">
        <v>43</v>
      </c>
      <c r="D36" s="138"/>
      <c r="E36" s="138"/>
      <c r="F36" s="146">
        <v>94662778.780000001</v>
      </c>
      <c r="G36" s="147">
        <v>0</v>
      </c>
      <c r="H36" s="148">
        <v>14199417</v>
      </c>
      <c r="I36" s="148">
        <v>108862195.78</v>
      </c>
      <c r="J36" s="139" t="str">
        <f>IF(CenaCelkemVypocet=0,"",I36/CenaCelkemVypocet*100)</f>
        <v/>
      </c>
    </row>
    <row r="37" spans="1:10" ht="25.5" hidden="1" customHeight="1">
      <c r="A37" s="130"/>
      <c r="B37" s="140" t="s">
        <v>45</v>
      </c>
      <c r="C37" s="141"/>
      <c r="D37" s="141"/>
      <c r="E37" s="142"/>
      <c r="F37" s="149">
        <f>SUMIF(A36:A36,"=1",F36:F36)</f>
        <v>0</v>
      </c>
      <c r="G37" s="150">
        <f>SUMIF(A36:A36,"=1",G36:G36)</f>
        <v>0</v>
      </c>
      <c r="H37" s="150">
        <f>SUMIF(A36:A36,"=1",H36:H36)</f>
        <v>0</v>
      </c>
      <c r="I37" s="150">
        <f>SUMIF(A36:A36,"=1",I36:I36)</f>
        <v>0</v>
      </c>
      <c r="J37" s="131">
        <f>SUMIF(A36:A36,"=1",J36:J36)</f>
        <v>0</v>
      </c>
    </row>
    <row r="41" spans="1:10" ht="15.75">
      <c r="B41" s="160" t="s">
        <v>47</v>
      </c>
    </row>
    <row r="43" spans="1:10" ht="25.5" customHeight="1">
      <c r="A43" s="161"/>
      <c r="B43" s="164" t="s">
        <v>16</v>
      </c>
      <c r="C43" s="164" t="s">
        <v>5</v>
      </c>
      <c r="D43" s="165"/>
      <c r="E43" s="165"/>
      <c r="F43" s="168" t="s">
        <v>48</v>
      </c>
      <c r="G43" s="168"/>
      <c r="H43" s="168"/>
      <c r="I43" s="169" t="s">
        <v>25</v>
      </c>
      <c r="J43" s="169"/>
    </row>
    <row r="44" spans="1:10" ht="25.5" customHeight="1">
      <c r="A44" s="162"/>
      <c r="B44" s="171" t="s">
        <v>49</v>
      </c>
      <c r="C44" s="172" t="s">
        <v>50</v>
      </c>
      <c r="D44" s="173"/>
      <c r="E44" s="173"/>
      <c r="F44" s="175" t="s">
        <v>51</v>
      </c>
      <c r="G44" s="176"/>
      <c r="H44" s="176"/>
      <c r="I44" s="174">
        <v>94662778.780000001</v>
      </c>
      <c r="J44" s="174"/>
    </row>
    <row r="45" spans="1:10" ht="25.5" customHeight="1">
      <c r="A45" s="163"/>
      <c r="B45" s="166" t="s">
        <v>1</v>
      </c>
      <c r="C45" s="166"/>
      <c r="D45" s="167"/>
      <c r="E45" s="167"/>
      <c r="F45" s="177"/>
      <c r="G45" s="178"/>
      <c r="H45" s="178"/>
      <c r="I45" s="170">
        <f>I44</f>
        <v>94662778.780000001</v>
      </c>
      <c r="J45" s="170"/>
    </row>
    <row r="46" spans="1:10">
      <c r="F46" s="128"/>
      <c r="G46" s="129"/>
      <c r="H46" s="128"/>
      <c r="I46" s="129"/>
      <c r="J46" s="129"/>
    </row>
    <row r="47" spans="1:10">
      <c r="F47" s="128"/>
      <c r="G47" s="129"/>
      <c r="H47" s="128"/>
      <c r="I47" s="129"/>
      <c r="J47" s="129"/>
    </row>
    <row r="48" spans="1:10">
      <c r="F48" s="128"/>
      <c r="G48" s="129"/>
      <c r="H48" s="128"/>
      <c r="I48" s="129"/>
      <c r="J48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2">
    <mergeCell ref="C36:E36"/>
    <mergeCell ref="B37:E37"/>
    <mergeCell ref="I43:J43"/>
    <mergeCell ref="I44:J44"/>
    <mergeCell ref="C44:E44"/>
    <mergeCell ref="I45:J45"/>
    <mergeCell ref="D2:J2"/>
    <mergeCell ref="E15:F15"/>
    <mergeCell ref="D11:G11"/>
    <mergeCell ref="D32:E32"/>
    <mergeCell ref="G21:I21"/>
    <mergeCell ref="G20:I20"/>
    <mergeCell ref="E16:F16"/>
    <mergeCell ref="E17:F17"/>
    <mergeCell ref="I17:J17"/>
    <mergeCell ref="I18:J18"/>
    <mergeCell ref="G16:H16"/>
    <mergeCell ref="G17:H17"/>
    <mergeCell ref="B1:J1"/>
    <mergeCell ref="G23:I23"/>
    <mergeCell ref="G24:I24"/>
    <mergeCell ref="G26:I26"/>
    <mergeCell ref="G22:I22"/>
    <mergeCell ref="I16:J16"/>
    <mergeCell ref="E18:F18"/>
    <mergeCell ref="G18:H18"/>
    <mergeCell ref="G25:I25"/>
    <mergeCell ref="G15:H15"/>
    <mergeCell ref="I15:J15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3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38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6"/>
  <sheetViews>
    <sheetView tabSelected="1" workbookViewId="0">
      <selection sqref="A1:G1"/>
    </sheetView>
  </sheetViews>
  <sheetFormatPr defaultRowHeight="12.75" outlineLevelRow="1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81" t="s">
        <v>6</v>
      </c>
      <c r="B1" s="181"/>
      <c r="C1" s="181"/>
      <c r="D1" s="181"/>
      <c r="E1" s="181"/>
      <c r="F1" s="181"/>
      <c r="G1" s="181"/>
      <c r="AE1" t="s">
        <v>54</v>
      </c>
    </row>
    <row r="2" spans="1:60" ht="24.95" customHeight="1">
      <c r="A2" s="188" t="s">
        <v>53</v>
      </c>
      <c r="B2" s="182"/>
      <c r="C2" s="183" t="s">
        <v>43</v>
      </c>
      <c r="D2" s="184"/>
      <c r="E2" s="184"/>
      <c r="F2" s="184"/>
      <c r="G2" s="190"/>
      <c r="AE2" t="s">
        <v>55</v>
      </c>
    </row>
    <row r="3" spans="1:60" ht="24.95" customHeight="1">
      <c r="A3" s="189" t="s">
        <v>7</v>
      </c>
      <c r="B3" s="187"/>
      <c r="C3" s="185" t="s">
        <v>40</v>
      </c>
      <c r="D3" s="186"/>
      <c r="E3" s="186"/>
      <c r="F3" s="186"/>
      <c r="G3" s="191"/>
      <c r="AE3" t="s">
        <v>56</v>
      </c>
    </row>
    <row r="4" spans="1:60" ht="24.95" hidden="1" customHeight="1">
      <c r="A4" s="189" t="s">
        <v>8</v>
      </c>
      <c r="B4" s="187"/>
      <c r="C4" s="185"/>
      <c r="D4" s="186"/>
      <c r="E4" s="186"/>
      <c r="F4" s="186"/>
      <c r="G4" s="191"/>
      <c r="AE4" t="s">
        <v>57</v>
      </c>
    </row>
    <row r="5" spans="1:60" hidden="1">
      <c r="A5" s="192" t="s">
        <v>58</v>
      </c>
      <c r="B5" s="193"/>
      <c r="C5" s="194"/>
      <c r="D5" s="195"/>
      <c r="E5" s="195"/>
      <c r="F5" s="195"/>
      <c r="G5" s="196"/>
      <c r="AE5" t="s">
        <v>59</v>
      </c>
    </row>
    <row r="7" spans="1:60" ht="38.25">
      <c r="A7" s="200" t="s">
        <v>60</v>
      </c>
      <c r="B7" s="201" t="s">
        <v>61</v>
      </c>
      <c r="C7" s="201" t="s">
        <v>62</v>
      </c>
      <c r="D7" s="200" t="s">
        <v>63</v>
      </c>
      <c r="E7" s="200" t="s">
        <v>64</v>
      </c>
      <c r="F7" s="197" t="s">
        <v>65</v>
      </c>
      <c r="G7" s="210" t="s">
        <v>25</v>
      </c>
      <c r="H7" s="211" t="s">
        <v>26</v>
      </c>
      <c r="I7" s="211" t="s">
        <v>66</v>
      </c>
      <c r="J7" s="211" t="s">
        <v>27</v>
      </c>
      <c r="K7" s="211" t="s">
        <v>67</v>
      </c>
      <c r="L7" s="211" t="s">
        <v>68</v>
      </c>
      <c r="M7" s="211" t="s">
        <v>69</v>
      </c>
      <c r="N7" s="211" t="s">
        <v>70</v>
      </c>
      <c r="O7" s="211" t="s">
        <v>71</v>
      </c>
      <c r="P7" s="211" t="s">
        <v>72</v>
      </c>
      <c r="Q7" s="211" t="s">
        <v>73</v>
      </c>
      <c r="R7" s="211" t="s">
        <v>74</v>
      </c>
      <c r="S7" s="211" t="s">
        <v>75</v>
      </c>
      <c r="T7" s="211" t="s">
        <v>76</v>
      </c>
      <c r="U7" s="203" t="s">
        <v>77</v>
      </c>
    </row>
    <row r="8" spans="1:60">
      <c r="A8" s="212" t="s">
        <v>78</v>
      </c>
      <c r="B8" s="213" t="s">
        <v>49</v>
      </c>
      <c r="C8" s="214" t="s">
        <v>50</v>
      </c>
      <c r="D8" s="215"/>
      <c r="E8" s="216"/>
      <c r="F8" s="217"/>
      <c r="G8" s="217">
        <f>SUMIF(AE9:AE14,"&lt;&gt;NOR",G9:G14)</f>
        <v>94662778.780000001</v>
      </c>
      <c r="H8" s="217"/>
      <c r="I8" s="217">
        <f>SUM(I9:I14)</f>
        <v>0</v>
      </c>
      <c r="J8" s="217"/>
      <c r="K8" s="217">
        <f>SUM(K9:K14)</f>
        <v>94662778.780000001</v>
      </c>
      <c r="L8" s="217"/>
      <c r="M8" s="217">
        <f>SUM(M9:M14)</f>
        <v>108862195.59699999</v>
      </c>
      <c r="N8" s="202"/>
      <c r="O8" s="202">
        <f>SUM(O9:O14)</f>
        <v>0</v>
      </c>
      <c r="P8" s="202"/>
      <c r="Q8" s="202">
        <f>SUM(Q9:Q14)</f>
        <v>0</v>
      </c>
      <c r="R8" s="202"/>
      <c r="S8" s="202"/>
      <c r="T8" s="212"/>
      <c r="U8" s="202">
        <f>SUM(U9:U14)</f>
        <v>0</v>
      </c>
      <c r="AE8" t="s">
        <v>79</v>
      </c>
    </row>
    <row r="9" spans="1:60" ht="22.5" outlineLevel="1">
      <c r="A9" s="199">
        <v>1</v>
      </c>
      <c r="B9" s="204" t="s">
        <v>80</v>
      </c>
      <c r="C9" s="225" t="s">
        <v>81</v>
      </c>
      <c r="D9" s="205" t="s">
        <v>82</v>
      </c>
      <c r="E9" s="208">
        <v>1</v>
      </c>
      <c r="F9" s="209">
        <v>56140806.68</v>
      </c>
      <c r="G9" s="209">
        <v>56140806.68</v>
      </c>
      <c r="H9" s="209">
        <v>0</v>
      </c>
      <c r="I9" s="209">
        <f>ROUND(E9*H9,2)</f>
        <v>0</v>
      </c>
      <c r="J9" s="209">
        <v>56140806.68</v>
      </c>
      <c r="K9" s="209">
        <f>ROUND(E9*J9,2)</f>
        <v>56140806.68</v>
      </c>
      <c r="L9" s="209">
        <v>15</v>
      </c>
      <c r="M9" s="209">
        <f>G9*(1+L9/100)</f>
        <v>64561927.681999996</v>
      </c>
      <c r="N9" s="206">
        <v>0</v>
      </c>
      <c r="O9" s="206">
        <f>ROUND(E9*N9,5)</f>
        <v>0</v>
      </c>
      <c r="P9" s="206">
        <v>0</v>
      </c>
      <c r="Q9" s="206">
        <f>ROUND(E9*P9,5)</f>
        <v>0</v>
      </c>
      <c r="R9" s="206"/>
      <c r="S9" s="206"/>
      <c r="T9" s="207">
        <v>0</v>
      </c>
      <c r="U9" s="206">
        <f>ROUND(E9*T9,2)</f>
        <v>0</v>
      </c>
      <c r="V9" s="198"/>
      <c r="W9" s="198"/>
      <c r="X9" s="198"/>
      <c r="Y9" s="198"/>
      <c r="Z9" s="198"/>
      <c r="AA9" s="198"/>
      <c r="AB9" s="198"/>
      <c r="AC9" s="198"/>
      <c r="AD9" s="198"/>
      <c r="AE9" s="198" t="s">
        <v>83</v>
      </c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</row>
    <row r="10" spans="1:60" outlineLevel="1">
      <c r="A10" s="199">
        <v>2</v>
      </c>
      <c r="B10" s="204" t="s">
        <v>80</v>
      </c>
      <c r="C10" s="225" t="s">
        <v>84</v>
      </c>
      <c r="D10" s="205" t="s">
        <v>82</v>
      </c>
      <c r="E10" s="208">
        <v>1</v>
      </c>
      <c r="F10" s="209">
        <v>5094152.3499999996</v>
      </c>
      <c r="G10" s="209">
        <v>5094152.3499999996</v>
      </c>
      <c r="H10" s="209">
        <v>0</v>
      </c>
      <c r="I10" s="209">
        <f>ROUND(E10*H10,2)</f>
        <v>0</v>
      </c>
      <c r="J10" s="209">
        <v>5094152.3499999996</v>
      </c>
      <c r="K10" s="209">
        <f>ROUND(E10*J10,2)</f>
        <v>5094152.3499999996</v>
      </c>
      <c r="L10" s="209">
        <v>15</v>
      </c>
      <c r="M10" s="209">
        <f>G10*(1+L10/100)</f>
        <v>5858275.2024999987</v>
      </c>
      <c r="N10" s="206">
        <v>0</v>
      </c>
      <c r="O10" s="206">
        <f>ROUND(E10*N10,5)</f>
        <v>0</v>
      </c>
      <c r="P10" s="206">
        <v>0</v>
      </c>
      <c r="Q10" s="206">
        <f>ROUND(E10*P10,5)</f>
        <v>0</v>
      </c>
      <c r="R10" s="206"/>
      <c r="S10" s="206"/>
      <c r="T10" s="207">
        <v>0</v>
      </c>
      <c r="U10" s="206">
        <f>ROUND(E10*T10,2)</f>
        <v>0</v>
      </c>
      <c r="V10" s="198"/>
      <c r="W10" s="198"/>
      <c r="X10" s="198"/>
      <c r="Y10" s="198"/>
      <c r="Z10" s="198"/>
      <c r="AA10" s="198"/>
      <c r="AB10" s="198"/>
      <c r="AC10" s="198"/>
      <c r="AD10" s="198"/>
      <c r="AE10" s="198" t="s">
        <v>83</v>
      </c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</row>
    <row r="11" spans="1:60" outlineLevel="1">
      <c r="A11" s="199">
        <v>3</v>
      </c>
      <c r="B11" s="204" t="s">
        <v>80</v>
      </c>
      <c r="C11" s="225" t="s">
        <v>85</v>
      </c>
      <c r="D11" s="205" t="s">
        <v>82</v>
      </c>
      <c r="E11" s="208">
        <v>1</v>
      </c>
      <c r="F11" s="209">
        <v>1116448.4099999999</v>
      </c>
      <c r="G11" s="209">
        <v>1116448.4099999999</v>
      </c>
      <c r="H11" s="209">
        <v>0</v>
      </c>
      <c r="I11" s="209">
        <f>ROUND(E11*H11,2)</f>
        <v>0</v>
      </c>
      <c r="J11" s="209">
        <v>1116448.4099999999</v>
      </c>
      <c r="K11" s="209">
        <f>ROUND(E11*J11,2)</f>
        <v>1116448.4099999999</v>
      </c>
      <c r="L11" s="209">
        <v>15</v>
      </c>
      <c r="M11" s="209">
        <f>G11*(1+L11/100)</f>
        <v>1283915.6714999997</v>
      </c>
      <c r="N11" s="206">
        <v>0</v>
      </c>
      <c r="O11" s="206">
        <f>ROUND(E11*N11,5)</f>
        <v>0</v>
      </c>
      <c r="P11" s="206">
        <v>0</v>
      </c>
      <c r="Q11" s="206">
        <f>ROUND(E11*P11,5)</f>
        <v>0</v>
      </c>
      <c r="R11" s="206"/>
      <c r="S11" s="206"/>
      <c r="T11" s="207">
        <v>0</v>
      </c>
      <c r="U11" s="206">
        <f>ROUND(E11*T11,2)</f>
        <v>0</v>
      </c>
      <c r="V11" s="198"/>
      <c r="W11" s="198"/>
      <c r="X11" s="198"/>
      <c r="Y11" s="198"/>
      <c r="Z11" s="198"/>
      <c r="AA11" s="198"/>
      <c r="AB11" s="198"/>
      <c r="AC11" s="198"/>
      <c r="AD11" s="198"/>
      <c r="AE11" s="198" t="s">
        <v>83</v>
      </c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</row>
    <row r="12" spans="1:60" outlineLevel="1">
      <c r="A12" s="199">
        <v>4</v>
      </c>
      <c r="B12" s="204" t="s">
        <v>80</v>
      </c>
      <c r="C12" s="225" t="s">
        <v>86</v>
      </c>
      <c r="D12" s="205" t="s">
        <v>82</v>
      </c>
      <c r="E12" s="208">
        <v>1</v>
      </c>
      <c r="F12" s="209">
        <v>2167802.7799999998</v>
      </c>
      <c r="G12" s="209">
        <v>2167802.7799999998</v>
      </c>
      <c r="H12" s="209">
        <v>0</v>
      </c>
      <c r="I12" s="209">
        <f>ROUND(E12*H12,2)</f>
        <v>0</v>
      </c>
      <c r="J12" s="209">
        <v>2167802.7799999998</v>
      </c>
      <c r="K12" s="209">
        <f>ROUND(E12*J12,2)</f>
        <v>2167802.7799999998</v>
      </c>
      <c r="L12" s="209">
        <v>15</v>
      </c>
      <c r="M12" s="209">
        <f>G12*(1+L12/100)</f>
        <v>2492973.1969999997</v>
      </c>
      <c r="N12" s="206">
        <v>0</v>
      </c>
      <c r="O12" s="206">
        <f>ROUND(E12*N12,5)</f>
        <v>0</v>
      </c>
      <c r="P12" s="206">
        <v>0</v>
      </c>
      <c r="Q12" s="206">
        <f>ROUND(E12*P12,5)</f>
        <v>0</v>
      </c>
      <c r="R12" s="206"/>
      <c r="S12" s="206"/>
      <c r="T12" s="207">
        <v>0</v>
      </c>
      <c r="U12" s="206">
        <f>ROUND(E12*T12,2)</f>
        <v>0</v>
      </c>
      <c r="V12" s="198"/>
      <c r="W12" s="198"/>
      <c r="X12" s="198"/>
      <c r="Y12" s="198"/>
      <c r="Z12" s="198"/>
      <c r="AA12" s="198"/>
      <c r="AB12" s="198"/>
      <c r="AC12" s="198"/>
      <c r="AD12" s="198"/>
      <c r="AE12" s="198" t="s">
        <v>83</v>
      </c>
      <c r="AF12" s="198"/>
      <c r="AG12" s="198"/>
      <c r="AH12" s="198"/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198"/>
      <c r="BA12" s="198"/>
      <c r="BB12" s="198"/>
      <c r="BC12" s="198"/>
      <c r="BD12" s="198"/>
      <c r="BE12" s="198"/>
      <c r="BF12" s="198"/>
      <c r="BG12" s="198"/>
      <c r="BH12" s="198"/>
    </row>
    <row r="13" spans="1:60" outlineLevel="1">
      <c r="A13" s="199">
        <v>5</v>
      </c>
      <c r="B13" s="204" t="s">
        <v>80</v>
      </c>
      <c r="C13" s="225" t="s">
        <v>87</v>
      </c>
      <c r="D13" s="205" t="s">
        <v>82</v>
      </c>
      <c r="E13" s="208">
        <v>1</v>
      </c>
      <c r="F13" s="209">
        <v>3578729.56</v>
      </c>
      <c r="G13" s="209">
        <v>3578729.56</v>
      </c>
      <c r="H13" s="209">
        <v>0</v>
      </c>
      <c r="I13" s="209">
        <f>ROUND(E13*H13,2)</f>
        <v>0</v>
      </c>
      <c r="J13" s="209">
        <v>3578729.56</v>
      </c>
      <c r="K13" s="209">
        <f>ROUND(E13*J13,2)</f>
        <v>3578729.56</v>
      </c>
      <c r="L13" s="209">
        <v>15</v>
      </c>
      <c r="M13" s="209">
        <f>G13*(1+L13/100)</f>
        <v>4115538.9939999999</v>
      </c>
      <c r="N13" s="206">
        <v>0</v>
      </c>
      <c r="O13" s="206">
        <f>ROUND(E13*N13,5)</f>
        <v>0</v>
      </c>
      <c r="P13" s="206">
        <v>0</v>
      </c>
      <c r="Q13" s="206">
        <f>ROUND(E13*P13,5)</f>
        <v>0</v>
      </c>
      <c r="R13" s="206"/>
      <c r="S13" s="206"/>
      <c r="T13" s="207">
        <v>0</v>
      </c>
      <c r="U13" s="206">
        <f>ROUND(E13*T13,2)</f>
        <v>0</v>
      </c>
      <c r="V13" s="198"/>
      <c r="W13" s="198"/>
      <c r="X13" s="198"/>
      <c r="Y13" s="198"/>
      <c r="Z13" s="198"/>
      <c r="AA13" s="198"/>
      <c r="AB13" s="198"/>
      <c r="AC13" s="198"/>
      <c r="AD13" s="198"/>
      <c r="AE13" s="198" t="s">
        <v>83</v>
      </c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198"/>
      <c r="BA13" s="198"/>
      <c r="BB13" s="198"/>
      <c r="BC13" s="198"/>
      <c r="BD13" s="198"/>
      <c r="BE13" s="198"/>
      <c r="BF13" s="198"/>
      <c r="BG13" s="198"/>
      <c r="BH13" s="198"/>
    </row>
    <row r="14" spans="1:60" outlineLevel="1">
      <c r="A14" s="218">
        <v>6</v>
      </c>
      <c r="B14" s="219" t="s">
        <v>80</v>
      </c>
      <c r="C14" s="226" t="s">
        <v>88</v>
      </c>
      <c r="D14" s="220" t="s">
        <v>82</v>
      </c>
      <c r="E14" s="221">
        <v>1</v>
      </c>
      <c r="F14" s="222">
        <v>26564839</v>
      </c>
      <c r="G14" s="222">
        <v>26564839</v>
      </c>
      <c r="H14" s="222">
        <v>0</v>
      </c>
      <c r="I14" s="222">
        <f>ROUND(E14*H14,2)</f>
        <v>0</v>
      </c>
      <c r="J14" s="222">
        <v>26564839</v>
      </c>
      <c r="K14" s="222">
        <f>ROUND(E14*J14,2)</f>
        <v>26564839</v>
      </c>
      <c r="L14" s="222">
        <v>15</v>
      </c>
      <c r="M14" s="222">
        <f>G14*(1+L14/100)</f>
        <v>30549564.849999998</v>
      </c>
      <c r="N14" s="223">
        <v>0</v>
      </c>
      <c r="O14" s="223">
        <f>ROUND(E14*N14,5)</f>
        <v>0</v>
      </c>
      <c r="P14" s="223">
        <v>0</v>
      </c>
      <c r="Q14" s="223">
        <f>ROUND(E14*P14,5)</f>
        <v>0</v>
      </c>
      <c r="R14" s="223"/>
      <c r="S14" s="223"/>
      <c r="T14" s="224">
        <v>0</v>
      </c>
      <c r="U14" s="223">
        <f>ROUND(E14*T14,2)</f>
        <v>0</v>
      </c>
      <c r="V14" s="198"/>
      <c r="W14" s="198"/>
      <c r="X14" s="198"/>
      <c r="Y14" s="198"/>
      <c r="Z14" s="198"/>
      <c r="AA14" s="198"/>
      <c r="AB14" s="198"/>
      <c r="AC14" s="198"/>
      <c r="AD14" s="198"/>
      <c r="AE14" s="198" t="s">
        <v>83</v>
      </c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198"/>
      <c r="BA14" s="198"/>
      <c r="BB14" s="198"/>
      <c r="BC14" s="198"/>
      <c r="BD14" s="198"/>
      <c r="BE14" s="198"/>
      <c r="BF14" s="198"/>
      <c r="BG14" s="198"/>
      <c r="BH14" s="198"/>
    </row>
    <row r="15" spans="1:60">
      <c r="A15" s="6"/>
      <c r="B15" s="7" t="s">
        <v>89</v>
      </c>
      <c r="C15" s="227" t="s">
        <v>89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AC15">
        <v>15</v>
      </c>
      <c r="AD15">
        <v>21</v>
      </c>
    </row>
    <row r="16" spans="1:60">
      <c r="C16" s="228"/>
      <c r="AE16" t="s">
        <v>90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Jarda</cp:lastModifiedBy>
  <cp:lastPrinted>2014-02-28T09:52:57Z</cp:lastPrinted>
  <dcterms:created xsi:type="dcterms:W3CDTF">2009-04-08T07:15:50Z</dcterms:created>
  <dcterms:modified xsi:type="dcterms:W3CDTF">2019-07-11T12:21:31Z</dcterms:modified>
</cp:coreProperties>
</file>