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6\1617_REK_Hospic_Brno-Kamenna_sv-Alzbeta\17_vyber-dodavatele_1.a2.ETAPA\1.ETAPA\"/>
    </mc:Choice>
  </mc:AlternateContent>
  <bookViews>
    <workbookView xWindow="360" yWindow="276" windowWidth="18732" windowHeight="12216" firstSheet="1" activeTab="2"/>
  </bookViews>
  <sheets>
    <sheet name="Pokyny pro vyplnění" sheetId="11" state="hidden" r:id="rId1"/>
    <sheet name="CESTNE-PROHLASENI" sheetId="13" r:id="rId2"/>
    <sheet name="Stavba" sheetId="1" r:id="rId3"/>
    <sheet name="VzorPolozky" sheetId="10" state="hidden" r:id="rId4"/>
    <sheet name=" Pol" sheetId="12" r:id="rId5"/>
    <sheet name="ZTI-V" sheetId="15" r:id="rId6"/>
    <sheet name="EL" sheetId="1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CelkemDPHVypocet" localSheetId="2">Stavba!$H$40</definedName>
    <definedName name="CenaCelkem" localSheetId="1">[1]Stavba!$G$29</definedName>
    <definedName name="CenaCelkem" localSheetId="6">[2]Stavba!$G$29</definedName>
    <definedName name="CenaCelkem" localSheetId="5">[3]Stavba!$G$29</definedName>
    <definedName name="CenaCelkem">Stavba!$G$29</definedName>
    <definedName name="CenaCelkemBezDPH">Stavba!$G$28</definedName>
    <definedName name="CenaCelkemVypocet" localSheetId="2">Stavba!$I$40</definedName>
    <definedName name="cisloobjektu">Stavba!$D$3</definedName>
    <definedName name="CisloRozpoctu" localSheetId="6">'[4]Krycí list'!$C$2</definedName>
    <definedName name="CisloRozpoctu" localSheetId="5">'[4]Krycí list'!$C$2</definedName>
    <definedName name="CisloRozpoctu">'[5]Krycí list'!$C$2</definedName>
    <definedName name="cislostavby" localSheetId="6">'[4]Krycí list'!$A$7</definedName>
    <definedName name="CisloStavby" localSheetId="2">Stavba!$D$2</definedName>
    <definedName name="cislostavby" localSheetId="5">'[4]Krycí list'!$A$7</definedName>
    <definedName name="cislostavby">'[5]Krycí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Stavba!$D$13:$G$13</definedName>
    <definedName name="DPHSni" localSheetId="1">[1]Stavba!$G$24</definedName>
    <definedName name="DPHSni" localSheetId="6">[2]Stavba!$G$24</definedName>
    <definedName name="DPHSni" localSheetId="5">[3]Stavba!$G$24</definedName>
    <definedName name="DPHSni">Stavba!$G$24</definedName>
    <definedName name="DPHZakl" localSheetId="1">[1]Stavba!$G$26</definedName>
    <definedName name="DPHZakl" localSheetId="6">[2]Stavba!$G$26</definedName>
    <definedName name="DPHZakl" localSheetId="5">[3]Stavba!$G$26</definedName>
    <definedName name="DPHZakl">Stavba!$G$26</definedName>
    <definedName name="dpsc" localSheetId="2">Stavba!$C$13</definedName>
    <definedName name="IČO" localSheetId="2">Stavba!$I$11</definedName>
    <definedName name="Mena" localSheetId="1">[1]Stavba!$J$29</definedName>
    <definedName name="Mena" localSheetId="6">[2]Stavba!$J$29</definedName>
    <definedName name="Mena" localSheetId="5">[3]Stavba!$J$29</definedName>
    <definedName name="Mena">Stavba!$J$29</definedName>
    <definedName name="MistoStavby">Stavba!$D$4</definedName>
    <definedName name="nazevobjektu">Stavba!$E$3</definedName>
    <definedName name="NazevRozpoctu" localSheetId="6">'[4]Krycí list'!$D$2</definedName>
    <definedName name="NazevRozpoctu" localSheetId="5">'[4]Krycí list'!$D$2</definedName>
    <definedName name="NazevRozpoctu">'[5]Krycí list'!$D$2</definedName>
    <definedName name="nazevstavby" localSheetId="6">'[4]Krycí list'!$C$7</definedName>
    <definedName name="NazevStavby" localSheetId="2">Stavba!$E$2</definedName>
    <definedName name="nazevstavby" localSheetId="5">'[4]Krycí list'!$C$7</definedName>
    <definedName name="nazevstavby">'[5]Krycí list'!$C$7</definedName>
    <definedName name="NazevStavebnihoRozpoctu">Stavba!$E$4</definedName>
    <definedName name="_xlnm.Print_Titles" localSheetId="6">EL!$1:$7</definedName>
    <definedName name="_xlnm.Print_Titles" localSheetId="5">'ZTI-V'!$1:$7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 Pol'!$A$1:$U$90</definedName>
    <definedName name="_xlnm.Print_Area" localSheetId="6">EL!$A$1:$W$66</definedName>
    <definedName name="_xlnm.Print_Area" localSheetId="2">Stavba!$A$1:$J$52</definedName>
    <definedName name="_xlnm.Print_Area" localSheetId="5">'ZTI-V'!$A$1:$W$115</definedName>
    <definedName name="odic" localSheetId="2">Stavba!$I$6</definedName>
    <definedName name="oico" localSheetId="2">Stavba!$I$5</definedName>
    <definedName name="omisto" localSheetId="2">Stavba!$D$7</definedName>
    <definedName name="onazev" localSheetId="2">Stavba!$D$6</definedName>
    <definedName name="opsc" localSheetId="2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1">#REF!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6">'[4]Krycí list'!$C$30</definedName>
    <definedName name="SazbaDPH1" localSheetId="2">Stavba!$E$23</definedName>
    <definedName name="SazbaDPH1" localSheetId="5">'[4]Krycí list'!$C$30</definedName>
    <definedName name="SazbaDPH1">'[5]Krycí list'!$C$30</definedName>
    <definedName name="SazbaDPH2" localSheetId="6">'[4]Krycí list'!$C$32</definedName>
    <definedName name="SazbaDPH2" localSheetId="2">Stavba!$E$25</definedName>
    <definedName name="SazbaDPH2" localSheetId="5">'[4]Krycí list'!$C$32</definedName>
    <definedName name="SazbaDPH2">'[5]Krycí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 localSheetId="1">[1]Stavba!$G$23</definedName>
    <definedName name="ZakladDPHSni" localSheetId="6">[2]Stavba!$G$23</definedName>
    <definedName name="ZakladDPHSni" localSheetId="5">[3]Stavba!$G$23</definedName>
    <definedName name="ZakladDPHSni">Stavba!$G$23</definedName>
    <definedName name="ZakladDPHSniVypocet" localSheetId="2">Stavba!$F$40</definedName>
    <definedName name="ZakladDPHZakl" localSheetId="1">[1]Stavba!$G$25</definedName>
    <definedName name="ZakladDPHZakl" localSheetId="6">[2]Stavba!$G$25</definedName>
    <definedName name="ZakladDPHZakl" localSheetId="5">[3]Stavba!$G$25</definedName>
    <definedName name="ZakladDPHZakl">Stavba!$G$25</definedName>
    <definedName name="ZakladDPHZaklVypocet" localSheetId="2">Stavba!$G$40</definedName>
    <definedName name="ZaObjednatele">#REF!</definedName>
    <definedName name="Zaokrouhleni">Stavba!$G$27</definedName>
    <definedName name="ZaZhotovitele">#REF!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O8" i="16" l="1"/>
  <c r="G9" i="16"/>
  <c r="G8" i="16" s="1"/>
  <c r="I9" i="16"/>
  <c r="I8" i="16" s="1"/>
  <c r="K9" i="16"/>
  <c r="K8" i="16" s="1"/>
  <c r="O9" i="16"/>
  <c r="Q9" i="16"/>
  <c r="Q8" i="16" s="1"/>
  <c r="V9" i="16"/>
  <c r="V8" i="16" s="1"/>
  <c r="G11" i="16"/>
  <c r="I11" i="16"/>
  <c r="K11" i="16"/>
  <c r="M11" i="16"/>
  <c r="O11" i="16"/>
  <c r="Q11" i="16"/>
  <c r="V11" i="16"/>
  <c r="G14" i="16"/>
  <c r="G13" i="16" s="1"/>
  <c r="I14" i="16"/>
  <c r="I13" i="16" s="1"/>
  <c r="K14" i="16"/>
  <c r="O14" i="16"/>
  <c r="O13" i="16" s="1"/>
  <c r="Q14" i="16"/>
  <c r="Q13" i="16" s="1"/>
  <c r="V14" i="16"/>
  <c r="G15" i="16"/>
  <c r="M15" i="16" s="1"/>
  <c r="I15" i="16"/>
  <c r="K15" i="16"/>
  <c r="K13" i="16" s="1"/>
  <c r="O15" i="16"/>
  <c r="Q15" i="16"/>
  <c r="V15" i="16"/>
  <c r="V13" i="16" s="1"/>
  <c r="G17" i="16"/>
  <c r="I17" i="16"/>
  <c r="K17" i="16"/>
  <c r="M17" i="16"/>
  <c r="O17" i="16"/>
  <c r="Q17" i="16"/>
  <c r="V17" i="16"/>
  <c r="G18" i="16"/>
  <c r="I18" i="16"/>
  <c r="K18" i="16"/>
  <c r="M18" i="16"/>
  <c r="O18" i="16"/>
  <c r="Q18" i="16"/>
  <c r="V18" i="16"/>
  <c r="G20" i="16"/>
  <c r="M20" i="16" s="1"/>
  <c r="I20" i="16"/>
  <c r="K20" i="16"/>
  <c r="O20" i="16"/>
  <c r="Q20" i="16"/>
  <c r="V20" i="16"/>
  <c r="G21" i="16"/>
  <c r="M21" i="16" s="1"/>
  <c r="I21" i="16"/>
  <c r="K21" i="16"/>
  <c r="O21" i="16"/>
  <c r="Q21" i="16"/>
  <c r="V21" i="16"/>
  <c r="G23" i="16"/>
  <c r="I23" i="16"/>
  <c r="K23" i="16"/>
  <c r="M23" i="16"/>
  <c r="O23" i="16"/>
  <c r="Q23" i="16"/>
  <c r="V23" i="16"/>
  <c r="G24" i="16"/>
  <c r="I24" i="16"/>
  <c r="K24" i="16"/>
  <c r="M24" i="16"/>
  <c r="O24" i="16"/>
  <c r="Q24" i="16"/>
  <c r="V24" i="16"/>
  <c r="G25" i="16"/>
  <c r="M25" i="16" s="1"/>
  <c r="I25" i="16"/>
  <c r="K25" i="16"/>
  <c r="O25" i="16"/>
  <c r="Q25" i="16"/>
  <c r="V25" i="16"/>
  <c r="G26" i="16"/>
  <c r="M26" i="16" s="1"/>
  <c r="I26" i="16"/>
  <c r="K26" i="16"/>
  <c r="O26" i="16"/>
  <c r="Q26" i="16"/>
  <c r="V26" i="16"/>
  <c r="G27" i="16"/>
  <c r="I27" i="16"/>
  <c r="K27" i="16"/>
  <c r="M27" i="16"/>
  <c r="O27" i="16"/>
  <c r="Q27" i="16"/>
  <c r="V27" i="16"/>
  <c r="G30" i="16"/>
  <c r="G29" i="16" s="1"/>
  <c r="I30" i="16"/>
  <c r="I29" i="16" s="1"/>
  <c r="K30" i="16"/>
  <c r="O30" i="16"/>
  <c r="O29" i="16" s="1"/>
  <c r="Q30" i="16"/>
  <c r="Q29" i="16" s="1"/>
  <c r="V30" i="16"/>
  <c r="G31" i="16"/>
  <c r="M31" i="16" s="1"/>
  <c r="I31" i="16"/>
  <c r="K31" i="16"/>
  <c r="K29" i="16" s="1"/>
  <c r="O31" i="16"/>
  <c r="Q31" i="16"/>
  <c r="V31" i="16"/>
  <c r="V29" i="16" s="1"/>
  <c r="G32" i="16"/>
  <c r="I32" i="16"/>
  <c r="K32" i="16"/>
  <c r="M32" i="16"/>
  <c r="O32" i="16"/>
  <c r="Q32" i="16"/>
  <c r="V32" i="16"/>
  <c r="BA33" i="16"/>
  <c r="G34" i="16"/>
  <c r="I34" i="16"/>
  <c r="K34" i="16"/>
  <c r="M34" i="16"/>
  <c r="O34" i="16"/>
  <c r="Q34" i="16"/>
  <c r="V34" i="16"/>
  <c r="G36" i="16"/>
  <c r="M36" i="16" s="1"/>
  <c r="I36" i="16"/>
  <c r="K36" i="16"/>
  <c r="O36" i="16"/>
  <c r="Q36" i="16"/>
  <c r="V36" i="16"/>
  <c r="BA37" i="16"/>
  <c r="G39" i="16"/>
  <c r="M39" i="16" s="1"/>
  <c r="I39" i="16"/>
  <c r="I38" i="16" s="1"/>
  <c r="K39" i="16"/>
  <c r="O39" i="16"/>
  <c r="Q39" i="16"/>
  <c r="Q38" i="16" s="1"/>
  <c r="V39" i="16"/>
  <c r="G43" i="16"/>
  <c r="M43" i="16" s="1"/>
  <c r="I43" i="16"/>
  <c r="K43" i="16"/>
  <c r="K38" i="16" s="1"/>
  <c r="O43" i="16"/>
  <c r="Q43" i="16"/>
  <c r="V43" i="16"/>
  <c r="V38" i="16" s="1"/>
  <c r="G47" i="16"/>
  <c r="I47" i="16"/>
  <c r="K47" i="16"/>
  <c r="M47" i="16"/>
  <c r="O47" i="16"/>
  <c r="Q47" i="16"/>
  <c r="V47" i="16"/>
  <c r="G51" i="16"/>
  <c r="M51" i="16" s="1"/>
  <c r="I51" i="16"/>
  <c r="K51" i="16"/>
  <c r="O51" i="16"/>
  <c r="O38" i="16" s="1"/>
  <c r="Q51" i="16"/>
  <c r="V51" i="16"/>
  <c r="G55" i="16"/>
  <c r="M55" i="16" s="1"/>
  <c r="I55" i="16"/>
  <c r="K55" i="16"/>
  <c r="O55" i="16"/>
  <c r="Q55" i="16"/>
  <c r="V55" i="16"/>
  <c r="K59" i="16"/>
  <c r="V59" i="16"/>
  <c r="G60" i="16"/>
  <c r="I60" i="16"/>
  <c r="I59" i="16" s="1"/>
  <c r="K60" i="16"/>
  <c r="M60" i="16"/>
  <c r="O60" i="16"/>
  <c r="Q60" i="16"/>
  <c r="Q59" i="16" s="1"/>
  <c r="V60" i="16"/>
  <c r="G61" i="16"/>
  <c r="M61" i="16" s="1"/>
  <c r="I61" i="16"/>
  <c r="K61" i="16"/>
  <c r="O61" i="16"/>
  <c r="O59" i="16" s="1"/>
  <c r="Q61" i="16"/>
  <c r="V61" i="16"/>
  <c r="BA62" i="16"/>
  <c r="G63" i="16"/>
  <c r="M63" i="16" s="1"/>
  <c r="I63" i="16"/>
  <c r="K63" i="16"/>
  <c r="O63" i="16"/>
  <c r="Q63" i="16"/>
  <c r="V63" i="16"/>
  <c r="AE65" i="16"/>
  <c r="G9" i="15"/>
  <c r="G8" i="15" s="1"/>
  <c r="I9" i="15"/>
  <c r="I8" i="15" s="1"/>
  <c r="K9" i="15"/>
  <c r="K8" i="15" s="1"/>
  <c r="O9" i="15"/>
  <c r="O8" i="15" s="1"/>
  <c r="Q9" i="15"/>
  <c r="Q8" i="15" s="1"/>
  <c r="V9" i="15"/>
  <c r="V8" i="15" s="1"/>
  <c r="BA10" i="15"/>
  <c r="G12" i="15"/>
  <c r="M12" i="15" s="1"/>
  <c r="I12" i="15"/>
  <c r="K12" i="15"/>
  <c r="O12" i="15"/>
  <c r="Q12" i="15"/>
  <c r="V12" i="15"/>
  <c r="BA13" i="15"/>
  <c r="G15" i="15"/>
  <c r="M15" i="15" s="1"/>
  <c r="I15" i="15"/>
  <c r="K15" i="15"/>
  <c r="O15" i="15"/>
  <c r="Q15" i="15"/>
  <c r="V15" i="15"/>
  <c r="BA16" i="15"/>
  <c r="G20" i="15"/>
  <c r="M20" i="15" s="1"/>
  <c r="I20" i="15"/>
  <c r="K20" i="15"/>
  <c r="O20" i="15"/>
  <c r="Q20" i="15"/>
  <c r="V20" i="15"/>
  <c r="BA21" i="15"/>
  <c r="G23" i="15"/>
  <c r="M23" i="15" s="1"/>
  <c r="I23" i="15"/>
  <c r="K23" i="15"/>
  <c r="O23" i="15"/>
  <c r="Q23" i="15"/>
  <c r="V23" i="15"/>
  <c r="G27" i="15"/>
  <c r="I27" i="15"/>
  <c r="K27" i="15"/>
  <c r="M27" i="15"/>
  <c r="O27" i="15"/>
  <c r="Q27" i="15"/>
  <c r="V27" i="15"/>
  <c r="G30" i="15"/>
  <c r="I30" i="15"/>
  <c r="K30" i="15"/>
  <c r="M30" i="15"/>
  <c r="O30" i="15"/>
  <c r="Q30" i="15"/>
  <c r="V30" i="15"/>
  <c r="G32" i="15"/>
  <c r="I32" i="15"/>
  <c r="K32" i="15"/>
  <c r="M32" i="15"/>
  <c r="O32" i="15"/>
  <c r="Q32" i="15"/>
  <c r="V32" i="15"/>
  <c r="G34" i="15"/>
  <c r="M34" i="15" s="1"/>
  <c r="I34" i="15"/>
  <c r="K34" i="15"/>
  <c r="O34" i="15"/>
  <c r="Q34" i="15"/>
  <c r="V34" i="15"/>
  <c r="G36" i="15"/>
  <c r="I36" i="15"/>
  <c r="K36" i="15"/>
  <c r="M36" i="15"/>
  <c r="O36" i="15"/>
  <c r="Q36" i="15"/>
  <c r="V36" i="15"/>
  <c r="BA37" i="15"/>
  <c r="G38" i="15"/>
  <c r="I38" i="15"/>
  <c r="K38" i="15"/>
  <c r="M38" i="15"/>
  <c r="O38" i="15"/>
  <c r="Q38" i="15"/>
  <c r="V38" i="15"/>
  <c r="G42" i="15"/>
  <c r="I42" i="15"/>
  <c r="K42" i="15"/>
  <c r="M42" i="15"/>
  <c r="O42" i="15"/>
  <c r="Q42" i="15"/>
  <c r="V42" i="15"/>
  <c r="G44" i="15"/>
  <c r="I44" i="15"/>
  <c r="K44" i="15"/>
  <c r="M44" i="15"/>
  <c r="O44" i="15"/>
  <c r="Q44" i="15"/>
  <c r="V44" i="15"/>
  <c r="G45" i="15"/>
  <c r="M45" i="15" s="1"/>
  <c r="I45" i="15"/>
  <c r="K45" i="15"/>
  <c r="O45" i="15"/>
  <c r="Q45" i="15"/>
  <c r="V45" i="15"/>
  <c r="G46" i="15"/>
  <c r="I46" i="15"/>
  <c r="K46" i="15"/>
  <c r="M46" i="15"/>
  <c r="O46" i="15"/>
  <c r="Q46" i="15"/>
  <c r="V46" i="15"/>
  <c r="G51" i="15"/>
  <c r="I51" i="15"/>
  <c r="K51" i="15"/>
  <c r="M51" i="15"/>
  <c r="O51" i="15"/>
  <c r="Q51" i="15"/>
  <c r="V51" i="15"/>
  <c r="BA52" i="15"/>
  <c r="G56" i="15"/>
  <c r="I56" i="15"/>
  <c r="K56" i="15"/>
  <c r="M56" i="15"/>
  <c r="O56" i="15"/>
  <c r="Q56" i="15"/>
  <c r="V56" i="15"/>
  <c r="G57" i="15"/>
  <c r="I57" i="15"/>
  <c r="K57" i="15"/>
  <c r="M57" i="15"/>
  <c r="O57" i="15"/>
  <c r="Q57" i="15"/>
  <c r="V57" i="15"/>
  <c r="G62" i="15"/>
  <c r="G63" i="15"/>
  <c r="I63" i="15"/>
  <c r="I62" i="15" s="1"/>
  <c r="K63" i="15"/>
  <c r="K62" i="15" s="1"/>
  <c r="M63" i="15"/>
  <c r="M62" i="15" s="1"/>
  <c r="O63" i="15"/>
  <c r="Q63" i="15"/>
  <c r="Q62" i="15" s="1"/>
  <c r="V63" i="15"/>
  <c r="V62" i="15" s="1"/>
  <c r="G64" i="15"/>
  <c r="I64" i="15"/>
  <c r="K64" i="15"/>
  <c r="M64" i="15"/>
  <c r="O64" i="15"/>
  <c r="Q64" i="15"/>
  <c r="V64" i="15"/>
  <c r="G65" i="15"/>
  <c r="I65" i="15"/>
  <c r="K65" i="15"/>
  <c r="M65" i="15"/>
  <c r="O65" i="15"/>
  <c r="Q65" i="15"/>
  <c r="V65" i="15"/>
  <c r="G66" i="15"/>
  <c r="M66" i="15" s="1"/>
  <c r="I66" i="15"/>
  <c r="K66" i="15"/>
  <c r="O66" i="15"/>
  <c r="O62" i="15" s="1"/>
  <c r="Q66" i="15"/>
  <c r="V66" i="15"/>
  <c r="G68" i="15"/>
  <c r="I68" i="15"/>
  <c r="K68" i="15"/>
  <c r="M68" i="15"/>
  <c r="O68" i="15"/>
  <c r="Q68" i="15"/>
  <c r="V68" i="15"/>
  <c r="G70" i="15"/>
  <c r="I70" i="15"/>
  <c r="K70" i="15"/>
  <c r="M70" i="15"/>
  <c r="O70" i="15"/>
  <c r="Q70" i="15"/>
  <c r="V70" i="15"/>
  <c r="G71" i="15"/>
  <c r="I71" i="15"/>
  <c r="K71" i="15"/>
  <c r="M71" i="15"/>
  <c r="O71" i="15"/>
  <c r="Q71" i="15"/>
  <c r="V71" i="15"/>
  <c r="G73" i="15"/>
  <c r="M73" i="15" s="1"/>
  <c r="I73" i="15"/>
  <c r="K73" i="15"/>
  <c r="O73" i="15"/>
  <c r="Q73" i="15"/>
  <c r="V73" i="15"/>
  <c r="I74" i="15"/>
  <c r="Q74" i="15"/>
  <c r="G75" i="15"/>
  <c r="G74" i="15" s="1"/>
  <c r="I75" i="15"/>
  <c r="K75" i="15"/>
  <c r="K74" i="15" s="1"/>
  <c r="M75" i="15"/>
  <c r="M74" i="15" s="1"/>
  <c r="O75" i="15"/>
  <c r="O74" i="15" s="1"/>
  <c r="Q75" i="15"/>
  <c r="V75" i="15"/>
  <c r="V74" i="15" s="1"/>
  <c r="G77" i="15"/>
  <c r="I77" i="15"/>
  <c r="K77" i="15"/>
  <c r="M77" i="15"/>
  <c r="O77" i="15"/>
  <c r="Q77" i="15"/>
  <c r="V77" i="15"/>
  <c r="G79" i="15"/>
  <c r="M79" i="15" s="1"/>
  <c r="I79" i="15"/>
  <c r="K79" i="15"/>
  <c r="O79" i="15"/>
  <c r="Q79" i="15"/>
  <c r="V79" i="15"/>
  <c r="G82" i="15"/>
  <c r="I82" i="15"/>
  <c r="K82" i="15"/>
  <c r="K81" i="15" s="1"/>
  <c r="M82" i="15"/>
  <c r="O82" i="15"/>
  <c r="Q82" i="15"/>
  <c r="V82" i="15"/>
  <c r="V81" i="15" s="1"/>
  <c r="G84" i="15"/>
  <c r="G81" i="15" s="1"/>
  <c r="I84" i="15"/>
  <c r="K84" i="15"/>
  <c r="M84" i="15"/>
  <c r="O84" i="15"/>
  <c r="O81" i="15" s="1"/>
  <c r="Q84" i="15"/>
  <c r="V84" i="15"/>
  <c r="G87" i="15"/>
  <c r="M87" i="15" s="1"/>
  <c r="I87" i="15"/>
  <c r="K87" i="15"/>
  <c r="O87" i="15"/>
  <c r="Q87" i="15"/>
  <c r="V87" i="15"/>
  <c r="G89" i="15"/>
  <c r="M89" i="15" s="1"/>
  <c r="I89" i="15"/>
  <c r="I81" i="15" s="1"/>
  <c r="K89" i="15"/>
  <c r="O89" i="15"/>
  <c r="Q89" i="15"/>
  <c r="Q81" i="15" s="1"/>
  <c r="V89" i="15"/>
  <c r="G90" i="15"/>
  <c r="I90" i="15"/>
  <c r="K90" i="15"/>
  <c r="M90" i="15"/>
  <c r="O90" i="15"/>
  <c r="Q90" i="15"/>
  <c r="V90" i="15"/>
  <c r="G91" i="15"/>
  <c r="I91" i="15"/>
  <c r="K91" i="15"/>
  <c r="M91" i="15"/>
  <c r="O91" i="15"/>
  <c r="Q91" i="15"/>
  <c r="V91" i="15"/>
  <c r="BA92" i="15"/>
  <c r="G93" i="15"/>
  <c r="I93" i="15"/>
  <c r="K93" i="15"/>
  <c r="M93" i="15"/>
  <c r="O93" i="15"/>
  <c r="Q93" i="15"/>
  <c r="V93" i="15"/>
  <c r="BA94" i="15"/>
  <c r="G95" i="15"/>
  <c r="I95" i="15"/>
  <c r="K95" i="15"/>
  <c r="M95" i="15"/>
  <c r="O95" i="15"/>
  <c r="Q95" i="15"/>
  <c r="V95" i="15"/>
  <c r="BA96" i="15"/>
  <c r="G97" i="15"/>
  <c r="I97" i="15"/>
  <c r="K97" i="15"/>
  <c r="M97" i="15"/>
  <c r="O97" i="15"/>
  <c r="Q97" i="15"/>
  <c r="V97" i="15"/>
  <c r="BA98" i="15"/>
  <c r="K99" i="15"/>
  <c r="V99" i="15"/>
  <c r="G100" i="15"/>
  <c r="G99" i="15" s="1"/>
  <c r="I100" i="15"/>
  <c r="I99" i="15" s="1"/>
  <c r="K100" i="15"/>
  <c r="O100" i="15"/>
  <c r="O99" i="15" s="1"/>
  <c r="Q100" i="15"/>
  <c r="Q99" i="15" s="1"/>
  <c r="V100" i="15"/>
  <c r="I103" i="15"/>
  <c r="Q103" i="15"/>
  <c r="G104" i="15"/>
  <c r="I104" i="15"/>
  <c r="K104" i="15"/>
  <c r="K103" i="15" s="1"/>
  <c r="M104" i="15"/>
  <c r="M103" i="15" s="1"/>
  <c r="O104" i="15"/>
  <c r="Q104" i="15"/>
  <c r="V104" i="15"/>
  <c r="V103" i="15" s="1"/>
  <c r="BA105" i="15"/>
  <c r="G106" i="15"/>
  <c r="I106" i="15"/>
  <c r="K106" i="15"/>
  <c r="M106" i="15"/>
  <c r="O106" i="15"/>
  <c r="Q106" i="15"/>
  <c r="V106" i="15"/>
  <c r="G108" i="15"/>
  <c r="G103" i="15" s="1"/>
  <c r="I108" i="15"/>
  <c r="K108" i="15"/>
  <c r="M108" i="15"/>
  <c r="O108" i="15"/>
  <c r="O103" i="15" s="1"/>
  <c r="Q108" i="15"/>
  <c r="V108" i="15"/>
  <c r="G110" i="15"/>
  <c r="M110" i="15" s="1"/>
  <c r="I110" i="15"/>
  <c r="K110" i="15"/>
  <c r="O110" i="15"/>
  <c r="Q110" i="15"/>
  <c r="V110" i="15"/>
  <c r="BA111" i="15"/>
  <c r="G112" i="15"/>
  <c r="M112" i="15" s="1"/>
  <c r="I112" i="15"/>
  <c r="K112" i="15"/>
  <c r="O112" i="15"/>
  <c r="Q112" i="15"/>
  <c r="V112" i="15"/>
  <c r="AE114" i="15"/>
  <c r="M59" i="16" l="1"/>
  <c r="M38" i="16"/>
  <c r="G59" i="16"/>
  <c r="M30" i="16"/>
  <c r="M29" i="16" s="1"/>
  <c r="M14" i="16"/>
  <c r="M13" i="16" s="1"/>
  <c r="AF65" i="16"/>
  <c r="M9" i="16"/>
  <c r="M8" i="16" s="1"/>
  <c r="G38" i="16"/>
  <c r="G65" i="16" s="1"/>
  <c r="M81" i="15"/>
  <c r="G114" i="15"/>
  <c r="M100" i="15"/>
  <c r="M99" i="15" s="1"/>
  <c r="M9" i="15"/>
  <c r="M8" i="15" s="1"/>
  <c r="AF114" i="15"/>
  <c r="G8" i="12" l="1"/>
  <c r="I9" i="12"/>
  <c r="K9" i="12"/>
  <c r="K8" i="12" s="1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50" i="12"/>
  <c r="K50" i="12"/>
  <c r="M50" i="12"/>
  <c r="O50" i="12"/>
  <c r="Q50" i="12"/>
  <c r="U50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2" i="12"/>
  <c r="K62" i="12"/>
  <c r="M62" i="12"/>
  <c r="O62" i="12"/>
  <c r="Q62" i="12"/>
  <c r="U62" i="12"/>
  <c r="I65" i="12"/>
  <c r="K65" i="12"/>
  <c r="M65" i="12"/>
  <c r="O65" i="12"/>
  <c r="Q65" i="12"/>
  <c r="U65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G70" i="12"/>
  <c r="I71" i="12"/>
  <c r="K71" i="12"/>
  <c r="M71" i="12"/>
  <c r="O71" i="12"/>
  <c r="Q71" i="12"/>
  <c r="U71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9" i="12"/>
  <c r="K79" i="12"/>
  <c r="M79" i="12"/>
  <c r="O79" i="12"/>
  <c r="Q79" i="12"/>
  <c r="U79" i="12"/>
  <c r="G81" i="12"/>
  <c r="O81" i="12"/>
  <c r="I82" i="12"/>
  <c r="I81" i="12" s="1"/>
  <c r="K82" i="12"/>
  <c r="K81" i="12" s="1"/>
  <c r="M82" i="12"/>
  <c r="M81" i="12" s="1"/>
  <c r="O82" i="12"/>
  <c r="Q82" i="12"/>
  <c r="Q81" i="12" s="1"/>
  <c r="U82" i="12"/>
  <c r="U81" i="12" s="1"/>
  <c r="G83" i="12"/>
  <c r="I84" i="12"/>
  <c r="I83" i="12" s="1"/>
  <c r="K84" i="12"/>
  <c r="K83" i="12" s="1"/>
  <c r="M84" i="12"/>
  <c r="M83" i="12" s="1"/>
  <c r="O84" i="12"/>
  <c r="O83" i="12" s="1"/>
  <c r="Q84" i="12"/>
  <c r="Q83" i="12" s="1"/>
  <c r="U84" i="12"/>
  <c r="U83" i="12" s="1"/>
  <c r="G85" i="12"/>
  <c r="U85" i="12"/>
  <c r="I86" i="12"/>
  <c r="I85" i="12" s="1"/>
  <c r="K86" i="12"/>
  <c r="K85" i="12" s="1"/>
  <c r="M86" i="12"/>
  <c r="M85" i="12" s="1"/>
  <c r="O86" i="12"/>
  <c r="O85" i="12" s="1"/>
  <c r="Q86" i="12"/>
  <c r="Q85" i="12" s="1"/>
  <c r="U86" i="12"/>
  <c r="I52" i="1"/>
  <c r="F40" i="1"/>
  <c r="G40" i="1"/>
  <c r="H40" i="1"/>
  <c r="I40" i="1"/>
  <c r="J39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M70" i="12" l="1"/>
  <c r="I70" i="12"/>
  <c r="M8" i="12"/>
  <c r="O8" i="12"/>
  <c r="U8" i="12"/>
  <c r="O70" i="12"/>
  <c r="U70" i="12"/>
  <c r="K70" i="12"/>
  <c r="Q8" i="12"/>
  <c r="I8" i="12"/>
  <c r="Q70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Precision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sitom tech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<sst xmlns="http://schemas.openxmlformats.org/spreadsheetml/2006/main" count="1136" uniqueCount="451">
  <si>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</si>
  <si>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</si>
  <si>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</si>
  <si>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</si>
  <si>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</si>
  <si>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</si>
  <si>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</si>
  <si>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</si>
  <si>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</si>
  <si>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</si>
  <si>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</si>
  <si>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</si>
  <si>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</si>
  <si>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</si>
  <si>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</si>
  <si>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</si>
  <si>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</si>
  <si>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</si>
  <si>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</si>
  <si>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</si>
  <si>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</si>
  <si>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</si>
  <si>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</si>
  <si>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</si>
  <si>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</si>
  <si>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</si>
  <si>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</si>
  <si>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</si>
  <si>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</si>
  <si>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</si>
  <si>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</si>
  <si>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</si>
  <si>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</si>
  <si>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</si>
  <si>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</si>
  <si>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</si>
  <si>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</si>
  <si>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</si>
  <si>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</si>
  <si>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</si>
  <si>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</si>
  <si>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</si>
  <si>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</si>
  <si>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</si>
  <si>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</si>
  <si>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	</t>
  </si>
  <si>
    <t>Celkem za stavbu</t>
  </si>
  <si>
    <t>CZK</t>
  </si>
  <si>
    <t>Rekapitulace dílů</t>
  </si>
  <si>
    <t>Typ dílu</t>
  </si>
  <si>
    <t>1</t>
  </si>
  <si>
    <t>Zemní práce</t>
  </si>
  <si>
    <t>5</t>
  </si>
  <si>
    <t>,</t>
  </si>
  <si>
    <t>721</t>
  </si>
  <si>
    <t>ZTI venkovní rozvody</t>
  </si>
  <si>
    <t>212</t>
  </si>
  <si>
    <t>EL venkovní rozvody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</si>
  <si>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</si>
  <si>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</si>
  <si>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</si>
  <si>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</si>
  <si>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</si>
  <si>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</si>
  <si>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</si>
  <si>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</si>
  <si>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</si>
  <si>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</si>
  <si>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</si>
  <si>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</si>
  <si>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</si>
  <si>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</si>
  <si>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</si>
  <si>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</si>
  <si>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</si>
  <si>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</si>
  <si>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</si>
  <si>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</si>
  <si>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</si>
  <si>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</si>
  <si>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</si>
  <si>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</si>
  <si>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</si>
  <si>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</si>
  <si>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</si>
  <si>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</si>
  <si>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</si>
  <si>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113107222RA0</t>
  </si>
  <si>
    <t>Odstranění asfaltobet.krytu tl. do 5 cm nad 50 m2</t>
  </si>
  <si>
    <t>m2</t>
  </si>
  <si>
    <t>POL2_0</t>
  </si>
  <si>
    <t>113107330R00</t>
  </si>
  <si>
    <t>Odstranění podkladu pl. 50 m2,kam.těžené tl.30 cm, včetně nakládání a odvozu na skládku</t>
  </si>
  <si>
    <t>POL1_0</t>
  </si>
  <si>
    <t>113106122R00</t>
  </si>
  <si>
    <t>Rozebrání dlažeb z kamenných desek</t>
  </si>
  <si>
    <t>121100001RAB</t>
  </si>
  <si>
    <t>Sejmutí ornice, naložení, odvoz a uložení, odvoz na skládku</t>
  </si>
  <si>
    <t>m3</t>
  </si>
  <si>
    <t>300*0,2</t>
  </si>
  <si>
    <t>VV</t>
  </si>
  <si>
    <t>199000001R00</t>
  </si>
  <si>
    <t>Poplatek za skládku - ornice</t>
  </si>
  <si>
    <t>979990113R00</t>
  </si>
  <si>
    <t>Poplatek za skládku suti - obalované kam. - asfalt</t>
  </si>
  <si>
    <t>t</t>
  </si>
  <si>
    <t xml:space="preserve">m* x objemova hmotnost * tl vrstvy: : </t>
  </si>
  <si>
    <t>450*0,08*1,3</t>
  </si>
  <si>
    <t>Poplatek za skládku - podkladní vrstvy kameniva</t>
  </si>
  <si>
    <t>1,5*450*0,3</t>
  </si>
  <si>
    <t>112101121R00</t>
  </si>
  <si>
    <t>Kácení stromů o průměru kmene 10-30cm</t>
  </si>
  <si>
    <t>kus</t>
  </si>
  <si>
    <t>112201112R00</t>
  </si>
  <si>
    <t>Odstranění pařezů o průměru do 30 cm, svah 1:5</t>
  </si>
  <si>
    <t>183101321R00</t>
  </si>
  <si>
    <t>Hloub. jamek s výměnou 100% půdy do 1 m3 sv.1:5</t>
  </si>
  <si>
    <t>3+9</t>
  </si>
  <si>
    <t>M</t>
  </si>
  <si>
    <t>Zahradnický substrát</t>
  </si>
  <si>
    <t>184102115R00</t>
  </si>
  <si>
    <t>Výsadba dřevin s balem D do 60 cm, v rovině</t>
  </si>
  <si>
    <t>RX1</t>
  </si>
  <si>
    <t>Provzdušňovací a zavlažovací sonda</t>
  </si>
  <si>
    <t>Mulčovaní vysazených rostlin v trávníku, včetně dodávky štěpky</t>
  </si>
  <si>
    <t xml:space="preserve">délka 2 s vysypáním ůehkým štěrkem či keramzitem: :   </t>
  </si>
  <si>
    <t xml:space="preserve">husí krk D 15 cm: :   </t>
  </si>
  <si>
    <t>12</t>
  </si>
  <si>
    <t>Hnojivé tablety (10 ks/, strom)</t>
  </si>
  <si>
    <t>Půdní kondicioner (0,5 kg, strom)</t>
  </si>
  <si>
    <t>kg</t>
  </si>
  <si>
    <t>184215132</t>
  </si>
  <si>
    <t>Ukotvení kmene dřevin třemi kůly, délky do 2 m o průměru do 100 mm</t>
  </si>
  <si>
    <t>ks</t>
  </si>
  <si>
    <t>Kůl ke kotvení dřeviny, akát frézovaný, délka do 3 m - 3 ks</t>
  </si>
  <si>
    <t>12*3</t>
  </si>
  <si>
    <t>Zhotovení závlahové mísy u dřevin vysazených v, trávníku</t>
  </si>
  <si>
    <t>Zhotovení obalu kmene a spodních částí větví, stromu z juty v jedné vrstvě v rovině nebo na</t>
  </si>
  <si>
    <t>Okrasná višeň</t>
  </si>
  <si>
    <t>Habr obecný</t>
  </si>
  <si>
    <t>183101111R00</t>
  </si>
  <si>
    <t>Hloub. jamek bez výměny půdy do 0,01 m3, svah 1:5</t>
  </si>
  <si>
    <t xml:space="preserve">celkem trvalek: : </t>
  </si>
  <si>
    <t>50+11+40+40+40+40+45+45+20+30+30</t>
  </si>
  <si>
    <t xml:space="preserve">trvalek na parkovišti: : </t>
  </si>
  <si>
    <t>-(15+15+15+15+15)</t>
  </si>
  <si>
    <t>183211312</t>
  </si>
  <si>
    <t>Výsadba trvalek do předem připravené půdy se, zalitím</t>
  </si>
  <si>
    <t>184911421</t>
  </si>
  <si>
    <t>Mulčování vysazených rostlin štěrkem tl. do 100 mm, v rovině nebo na svahu do 1:5</t>
  </si>
  <si>
    <t>Štěrk mulčovací, fr. 8/16 mm</t>
  </si>
  <si>
    <t>Trvalky a okrasné traviny, dle TZ</t>
  </si>
  <si>
    <t>316</t>
  </si>
  <si>
    <t xml:space="preserve">celkem cibulovin: : </t>
  </si>
  <si>
    <t xml:space="preserve">250+120+270+200+350+100+100=1390: : </t>
  </si>
  <si>
    <t xml:space="preserve">cibulovin na parkovišti: : </t>
  </si>
  <si>
    <t xml:space="preserve">-((30+30+30+50)*5)=700: : </t>
  </si>
  <si>
    <t xml:space="preserve">budou vysazeny do hníz po 10 ks, viz. TZ: :   </t>
  </si>
  <si>
    <t>(1390-700)/10</t>
  </si>
  <si>
    <t/>
  </si>
  <si>
    <t>Výsadba cibulovin do předem připravené půdy se, zalitím</t>
  </si>
  <si>
    <t>Cibuloviny, dle TZ</t>
  </si>
  <si>
    <t>690</t>
  </si>
  <si>
    <t>184102112R00</t>
  </si>
  <si>
    <t>Výsadba dřevin s balem D do 30 cm, v rovině</t>
  </si>
  <si>
    <t>4*5</t>
  </si>
  <si>
    <t>4*10</t>
  </si>
  <si>
    <t>Hnojivé tablety (5 ks/, keř)</t>
  </si>
  <si>
    <t>60*5</t>
  </si>
  <si>
    <t>Keře - Habr obecný (40-60, cm)</t>
  </si>
  <si>
    <t>564251111R00</t>
  </si>
  <si>
    <t>Podklad ze štěrkopísku po zhutnění tloušťky 15 cm</t>
  </si>
  <si>
    <t xml:space="preserve">navržená zpevněná plocha: : </t>
  </si>
  <si>
    <t>674,7</t>
  </si>
  <si>
    <t xml:space="preserve">dvě vrstvy: : </t>
  </si>
  <si>
    <t>596100051RA0</t>
  </si>
  <si>
    <t>Chodník z dlažby žulové, podklad štěrkodrť, bez dlažební desky</t>
  </si>
  <si>
    <t>58381325R</t>
  </si>
  <si>
    <t>Deska dlažební řezaná do 0,24 m2 tl. 8 cm žula</t>
  </si>
  <si>
    <t>POL3_0</t>
  </si>
  <si>
    <t>674,7*1,1</t>
  </si>
  <si>
    <t>Ocel pásová 100x5,0 mm, vč. uložení do terénu</t>
  </si>
  <si>
    <t>m</t>
  </si>
  <si>
    <t>60</t>
  </si>
  <si>
    <t>Venkovní rozvody, viz. samostatný rozpočet</t>
  </si>
  <si>
    <t>kpl</t>
  </si>
  <si>
    <t>2</t>
  </si>
  <si>
    <t>EL venkovní rozvody, viz samostatný rozpočet</t>
  </si>
  <si>
    <t>005111020R</t>
  </si>
  <si>
    <t>Základy pod sloupy venkovního osvětlení</t>
  </si>
  <si>
    <t xml:space="preserve">výkop, bednněí, beton, výztuž: : </t>
  </si>
  <si>
    <t>26</t>
  </si>
  <si>
    <t>END</t>
  </si>
  <si>
    <t>4. etapa, venkovní úpravy - dvůr</t>
  </si>
  <si>
    <r>
      <rPr>
        <b/>
        <sz val="11"/>
        <color theme="1"/>
        <rFont val="Calibri"/>
        <family val="2"/>
        <charset val="238"/>
        <scheme val="minor"/>
      </rPr>
      <t xml:space="preserve">Čestné prohlášení.
</t>
    </r>
    <r>
      <rPr>
        <sz val="10"/>
        <rFont val="Arial CE"/>
        <charset val="238"/>
      </rPr>
      <t xml:space="preserve">Čestně prohlašuji, že ceny individuálně stanovené byly určeny za těchto podmínek a na základě této metodiky:
v případech,kdy nelze použít standardní materiály nebo technologii obsažené v cenové soustavě, jsou požity ceny individuálně stanovené.
Ceny byly stanoveny na základě cen v místě a čase obvyklé, kalkulace případně průzkumu trhu. Potřeba použití takovýchto položek vyplývá z technických požadavků na stavbu.
Ing. arch. Tomáš Jurák
</t>
    </r>
  </si>
  <si>
    <t>SUM</t>
  </si>
  <si>
    <t>POL99_8</t>
  </si>
  <si>
    <t>Indiv</t>
  </si>
  <si>
    <t>RTS 18/ I</t>
  </si>
  <si>
    <t>Soubor</t>
  </si>
  <si>
    <t>Vytyčení inženýrských sítí</t>
  </si>
  <si>
    <t>005111021R</t>
  </si>
  <si>
    <t>POP</t>
  </si>
  <si>
    <t>Náklady na provedení skutečného zaměření stavby v rozsahu nezbytném pro zápis změny do katastru nemovitostí.</t>
  </si>
  <si>
    <t xml:space="preserve">Geodetické zaměření skutečného provedení  </t>
  </si>
  <si>
    <t>005241020R</t>
  </si>
  <si>
    <t>Koordinace stavebních a technologických dodávek stavby.</t>
  </si>
  <si>
    <t>POL99_2</t>
  </si>
  <si>
    <t>Koordinační činnost</t>
  </si>
  <si>
    <t>005124010R</t>
  </si>
  <si>
    <t>Veškeré náklady spojené s vybudováním, provozem a odstraněním zařízení staveniště.</t>
  </si>
  <si>
    <t>Zařízení staveniště</t>
  </si>
  <si>
    <t>005121 R</t>
  </si>
  <si>
    <t>Náklady dodavatele vyplývající z povinností dodavatele stanovených obchodními podmínkami před zahájením stavebních prací. Tato skupina zahrnuje zejména náklady na přípravné činnosti.</t>
  </si>
  <si>
    <t>Přípravné a průzkumné služby či práce</t>
  </si>
  <si>
    <t>00411 R</t>
  </si>
  <si>
    <t>na vzdálenost 15 m od hrany výkopu nebo od okraje šachty</t>
  </si>
  <si>
    <t>SPI</t>
  </si>
  <si>
    <t>vodovodu nebo kanalizace ražené nebo hloubené (827 1.1, 827 1.9, 827 2.1, 827 2.9), drobných objektů</t>
  </si>
  <si>
    <t>POL7_</t>
  </si>
  <si>
    <t>827-1</t>
  </si>
  <si>
    <t>Přesun hmot pro trubní vedení z trub plastových nebo sklolaminátových v otevřeném výkopu</t>
  </si>
  <si>
    <t>998276101R00</t>
  </si>
  <si>
    <t>Staveništní přesun hmot</t>
  </si>
  <si>
    <t>99</t>
  </si>
  <si>
    <t>Plastové dno, šachta z korugované trouby, těsnění, šachtová roura teleskopická, rám do teleskopické trouby, poklop litinový děrovaný.</t>
  </si>
  <si>
    <t>POL2_</t>
  </si>
  <si>
    <t>AP-HSV</t>
  </si>
  <si>
    <t>Šachty plastové plastové šachty z dílců D 425 mm, dno přímé s výkyvnými hrdly, D 250 mm, délka šachtové roury 3,00 m, poklop děrovaný litina 40 t</t>
  </si>
  <si>
    <t>894431331RDC</t>
  </si>
  <si>
    <t>Plastové dno, šachta z korugované trouby, těsnění, šachtová roura teleskopická, rám do teleskopické trouby, poklop litinový.</t>
  </si>
  <si>
    <t>Šachty plastové plastové šachty z dílců D 425 mm, dno s jedním přítokem s výkyvnými hrdly, D 200 mm, délka šachtové roury 2,00 m, poklop litina 40 t</t>
  </si>
  <si>
    <t>894431322RBB</t>
  </si>
  <si>
    <t>Šachty plastové plastové šachty z dílců D 425 mm, dno přímé s výkyvnými hrdly, D 200 mm, délka šachtové roury 1,50 m, poklop litina 40 t</t>
  </si>
  <si>
    <t>894431311RCB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</si>
  <si>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</si>
  <si>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Šachty z betonových dílců vpusť uliční z dílců DN 450_x000D_
 s odkalištěm, hloubka 1,74 m, napojení DN 200, litinová mříž 500 x 500 mm 40 t</t>
  </si>
  <si>
    <t>894411010RBF</t>
  </si>
  <si>
    <t>POL1_</t>
  </si>
  <si>
    <t>800-721</t>
  </si>
  <si>
    <t>Lapače střešních splavenin DN 125, litina</t>
  </si>
  <si>
    <t>721242116R00</t>
  </si>
  <si>
    <t>Osazení plastových šachet revizních průměr 425 mm</t>
  </si>
  <si>
    <t>894432112R00</t>
  </si>
  <si>
    <t>vodou nebo vzduchem,</t>
  </si>
  <si>
    <t>sada</t>
  </si>
  <si>
    <t>Zkoušky těsnosti kanalizačního potrubí utěsnění přípojek při zkoušce kanalizačního potrubí_x000D_
 DN přípojek do 200 mm</t>
  </si>
  <si>
    <t>892916111R00</t>
  </si>
  <si>
    <t>16,5+26</t>
  </si>
  <si>
    <t>Zkoušky těsnosti kanalizačního potrubí zkouška těsnosti kanalizačního potrubí vodou_x000D_
 do DN 200 mm</t>
  </si>
  <si>
    <t>892571111R00</t>
  </si>
  <si>
    <t>Zkoušky těsnosti kanalizačního potrubí zkouška těsnosti kanalizačního potrubí vodou_x000D_
 do DN 125 mm</t>
  </si>
  <si>
    <t>892561111R00</t>
  </si>
  <si>
    <t>Ostatní konstrukce na trubním vedení</t>
  </si>
  <si>
    <t>89</t>
  </si>
  <si>
    <t>Potrubí včetně tvarovek. Bez zednických výpomocí.</t>
  </si>
  <si>
    <t>Potrubí z plastových trub polyvinylchloridové (PVC), svodné (ležaté) v zemi, D 200 mm, s 4,9 mm, DN 200</t>
  </si>
  <si>
    <t>721176225R00</t>
  </si>
  <si>
    <t>Potrubí z plastových trub polyvinylchloridové (PVC), svodné (ležaté) v zemi, D 160 mm, s 4,0 mm, DN 150</t>
  </si>
  <si>
    <t>721176224R00</t>
  </si>
  <si>
    <t>Potrubí z plastových trub polyvinylchloridové (PVC), svodné (ležaté) v zemi, D 125 mm, s 3,2 mm, DN 125</t>
  </si>
  <si>
    <t>721176223R00</t>
  </si>
  <si>
    <t>Potrubí z trub z plastických hmot</t>
  </si>
  <si>
    <t>87</t>
  </si>
  <si>
    <t>801-3</t>
  </si>
  <si>
    <t>Odvoz a likvidace suti bez příměsí - kontejnerem do 3 t</t>
  </si>
  <si>
    <t>979981101R00</t>
  </si>
  <si>
    <t>vodorovně do 100 m</t>
  </si>
  <si>
    <t>Vnitrostaveništní přemístění vybouraných hmot svislý , v objektech výšky do 6m</t>
  </si>
  <si>
    <t>721290821R00</t>
  </si>
  <si>
    <t xml:space="preserve">Demontáž kanalizačního příslušenství vpusti dvorní s obetonávkou,  </t>
  </si>
  <si>
    <t>721210831R00</t>
  </si>
  <si>
    <t>odpadního nebo dešťového,</t>
  </si>
  <si>
    <t>Demontáž potrubí z litinových trub přes DN 100 do DN 200</t>
  </si>
  <si>
    <t>721140806R00</t>
  </si>
  <si>
    <t>přepojení stáv.potrubí : 5</t>
  </si>
  <si>
    <t>Opravy odpadního potrubí kameninového propojení dosavadního potrubí , DN 200</t>
  </si>
  <si>
    <t>721110918R00</t>
  </si>
  <si>
    <t xml:space="preserve">m     </t>
  </si>
  <si>
    <t>Výplň cementopopílkovou suspenzí  potrubí 1,0 MPa, DN 250</t>
  </si>
  <si>
    <t>936452114R00</t>
  </si>
  <si>
    <t>Kamerové prohlídky potrubí do 200 m</t>
  </si>
  <si>
    <t>892855114R00</t>
  </si>
  <si>
    <t>Čištění kanalizace do DN 500, nad 100 m</t>
  </si>
  <si>
    <t>892601154R00</t>
  </si>
  <si>
    <t>Potrubí z trub kameninových</t>
  </si>
  <si>
    <t>83</t>
  </si>
  <si>
    <t>1,0*24,7*0,15</t>
  </si>
  <si>
    <t>1,0*8,4*0,15</t>
  </si>
  <si>
    <t>kanalizace : 1,0*10,5*0,15</t>
  </si>
  <si>
    <t>v otevřeném výkopu,</t>
  </si>
  <si>
    <t>Lože pod potrubí, stoky a drobné objekty z kameniva drobného těženého 0÷4 mm</t>
  </si>
  <si>
    <t>451572111RK1</t>
  </si>
  <si>
    <t>800-1</t>
  </si>
  <si>
    <t>Poplatky za skládku horniny 1- 4</t>
  </si>
  <si>
    <t>199000002R00</t>
  </si>
  <si>
    <t>1,0*24,7*0,45</t>
  </si>
  <si>
    <t>1,0*8,4*0,45</t>
  </si>
  <si>
    <t>kanalizace : 1,0*10,5*0,45</t>
  </si>
  <si>
    <t>sypaninou z vhodných hornin tř. 1 - 4 nebo materiálem připraveným podél výkopu ve vzdálenosti do 3 m od jeho kraje, pro jakoukoliv hloubku výkopu a jakoukoliv míru zhutnění,</t>
  </si>
  <si>
    <t>Obsyp potrubí bez prohození sypaniny, s dodáním štěrkopísku frakce 0 - 22 mm</t>
  </si>
  <si>
    <t>175101101RT2</t>
  </si>
  <si>
    <t>1,0*24,7*(2,5-0,15-0,45)</t>
  </si>
  <si>
    <t>1,0*8,4*(2,1-0,15-0,45)</t>
  </si>
  <si>
    <t>kanalizace : 1,0*10,5*(1,5-0,15-0,45)</t>
  </si>
  <si>
    <t>z jakékoliv horniny s uložením výkopku po vrstvách,</t>
  </si>
  <si>
    <t>Zásyp sypaninou se zhutněním jam, šachet, rýh nebo kolem objektů v těchto vykopávkách</t>
  </si>
  <si>
    <t>174101101R00</t>
  </si>
  <si>
    <t>Uložení sypaniny na dočasnou skládku tak, že na 1 m2 plochy připadá přes 2 m3 výkopku nebo ornice</t>
  </si>
  <si>
    <t>171201201R00</t>
  </si>
  <si>
    <t>Nakládání, skládání, překládání neulehlého výkopku nakládání výkopku_x000D_
 do 100 m3, z horniny 1 až 4</t>
  </si>
  <si>
    <t>167101101R00</t>
  </si>
  <si>
    <t>po suchu, bez naložení výkopku, avšak se složením bez rozhrnutí, zpáteční cesta vozidla.</t>
  </si>
  <si>
    <t>Vodorovné přemístění výkopku příplatek k ceně za každých dalších i započatých 1 000 m přes 10 000 m_x000D_
 z horniny 1 až 4</t>
  </si>
  <si>
    <t>162701109R00</t>
  </si>
  <si>
    <t>zpět.zásyp : -68,98</t>
  </si>
  <si>
    <t>vyhloubeno : 95,14</t>
  </si>
  <si>
    <t>Vodorovné přemístění výkopku z horniny 1 až 4, na vzdálenost přes 9 000  do 10 000 m</t>
  </si>
  <si>
    <t>162701105R00</t>
  </si>
  <si>
    <t>bez naložení do dopravní nádoby, ale s vyprázdněním dopravní nádoby na hromadu nebo na dopravní prostředek,</t>
  </si>
  <si>
    <t>Svislé přemístění výkopku z horniny 1 až 4, při hloubce výkopu přes 1 do 2,5 m</t>
  </si>
  <si>
    <t>161101101R00</t>
  </si>
  <si>
    <t>s uložením materiálu na vzdálenost do 3 m od okraje výkopu,</t>
  </si>
  <si>
    <t>Odstranění rozepření stěn výkopů při roubení příložném, hloubky do 4 m</t>
  </si>
  <si>
    <t>151101311R00</t>
  </si>
  <si>
    <t>pro podzemní vedení s uložením materiálu na vzdálenost do 3 m od kraje výkopu,</t>
  </si>
  <si>
    <t>Odstranění pažení a rozepření rýh příložné , hloubky do 4 m</t>
  </si>
  <si>
    <t>151101112R00</t>
  </si>
  <si>
    <t>Odstranění pažení a rozepření rýh příložné , hloubky do 2 m</t>
  </si>
  <si>
    <t>151101111R00</t>
  </si>
  <si>
    <t>2*24,7*2,5</t>
  </si>
  <si>
    <t>pro podzemní vedení pro všechny šířky rýhy,</t>
  </si>
  <si>
    <t>Zřízení pažení a rozepření stěn rýh příložné  pro jakoukoliv mezerovitost, hloubky do 4 m</t>
  </si>
  <si>
    <t>151101102R00</t>
  </si>
  <si>
    <t>2*8,4*2,1</t>
  </si>
  <si>
    <t>kanalizace : 2*10,5*1,5</t>
  </si>
  <si>
    <t>Zřízení pažení a rozepření stěn rýh příložné  pro jakoukoliv mezerovitost, hloubky do 2 m</t>
  </si>
  <si>
    <t>151101101R00</t>
  </si>
  <si>
    <t>50% : 95,14*0,5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</si>
  <si>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</si>
  <si>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Hloubení rýh šířky přes 60 do 200 cm příplatek za lepivost, v hornině 3,  </t>
  </si>
  <si>
    <t>132201219R00</t>
  </si>
  <si>
    <t>1,0*24,7*2,5</t>
  </si>
  <si>
    <t>1,0*8,4*2,1</t>
  </si>
  <si>
    <t>kanalizace : 1,0*10,5*1,5</t>
  </si>
  <si>
    <t xml:space="preserve">Hloubení rýh šířky přes 60 do 200 cm do 100 m3, v hornině 3, hloubení strojně </t>
  </si>
  <si>
    <t>132201211R00</t>
  </si>
  <si>
    <t>5% : 95,14*0,05</t>
  </si>
  <si>
    <t>Příplatek k cenám hloubených vykopávek za ztížení vykopávky v blízkosti podzemního vedení nebo výbušnin pro jakoukoliv třídu horniny.</t>
  </si>
  <si>
    <t>Příplatek k cenám za ztížené vykopávky v horninách jakékoliv třídy</t>
  </si>
  <si>
    <t>130001101R00</t>
  </si>
  <si>
    <t>stáv.kanal.šachty : 4</t>
  </si>
  <si>
    <t>korytech vodotečí, melioračních kanálech s přemístěním suti na hromady na vzdálenost do 20 m nebo s naložením na dopravní prostředek,</t>
  </si>
  <si>
    <t>Bourání konstrukcí v odkopávkách a prokopávkách z betonu, železového nebo předpjatého, těžkou technikou</t>
  </si>
  <si>
    <t>120901123RT3</t>
  </si>
  <si>
    <t>Dodavatel</t>
  </si>
  <si>
    <t>Cenová úroveň</t>
  </si>
  <si>
    <t>Cen. soustava / platnost</t>
  </si>
  <si>
    <t>Fáze 4 - venkovní rozvody ZTI (zpevněné plochy na nádvoří)</t>
  </si>
  <si>
    <t>5)</t>
  </si>
  <si>
    <t>Venkovní rozvody</t>
  </si>
  <si>
    <t>SO 02</t>
  </si>
  <si>
    <t>Rekonstrukce severního křídla kláštera sv.Alžběty</t>
  </si>
  <si>
    <t>MW18/07</t>
  </si>
  <si>
    <t>Položkový soupis prací a dodávek</t>
  </si>
  <si>
    <t>Náklady zhotovitele, které vzniknou v souvislosti s povinnostmi zhotovitele při předání a převzetí díla.</t>
  </si>
  <si>
    <t>POL99_</t>
  </si>
  <si>
    <t xml:space="preserve">Dokumentace skutečného provedení </t>
  </si>
  <si>
    <t>005241010R</t>
  </si>
  <si>
    <t>POL10_</t>
  </si>
  <si>
    <t>Prav.M</t>
  </si>
  <si>
    <t>h</t>
  </si>
  <si>
    <t>Hzs-revize provoz.souboru a st.obj., Revize</t>
  </si>
  <si>
    <t>905      R01</t>
  </si>
  <si>
    <t>Součet: : 1,02000</t>
  </si>
  <si>
    <t xml:space="preserve">1,2, : </t>
  </si>
  <si>
    <t xml:space="preserve">Demontážní hmotnosti z položek s pořadovými čísly: : </t>
  </si>
  <si>
    <t>POL8_</t>
  </si>
  <si>
    <t>Vnitrostaveništní doprava suti a vybouraných hmot příplatek k ceně za každých dalších 5 m</t>
  </si>
  <si>
    <t>979082121R00</t>
  </si>
  <si>
    <t>Součet: : 0,34000</t>
  </si>
  <si>
    <t>Vnitrostaveništní doprava suti a vybouraných hmot do 10 m</t>
  </si>
  <si>
    <t>979082111R00</t>
  </si>
  <si>
    <t>Součet: : 3,06000</t>
  </si>
  <si>
    <t>Odvoz suti a vybouraných hmot na skládku příplatek za každý další 1 km</t>
  </si>
  <si>
    <t>979081121R00</t>
  </si>
  <si>
    <t>Odvoz suti a vybouraných hmot na skládku do 1 km</t>
  </si>
  <si>
    <t>979081111R00</t>
  </si>
  <si>
    <t>Svislá doprava suti a vybouraných hmot nošením za prvé podlaží nad základním podlažím</t>
  </si>
  <si>
    <t>979011211R00</t>
  </si>
  <si>
    <t>Přesuny suti a vybouraných hmot</t>
  </si>
  <si>
    <t>D96</t>
  </si>
  <si>
    <t>Ruční zához nezapažené kabelové rýhy s případným rozpojováním výkopku a s jedním přehozem až do vzdálenosti 3 m nebo se shozením z vozidel. Bez pěchování zeminy.</t>
  </si>
  <si>
    <t>POL1_9</t>
  </si>
  <si>
    <t>Zához rýhy 50/70 cm, hornina třídy 3</t>
  </si>
  <si>
    <t>460560253R00</t>
  </si>
  <si>
    <t>Vyrovnání povrchu kabelové rýhy, rozvinutí a uložení výstražné fólie z PVC do rýhy.</t>
  </si>
  <si>
    <t>Fólie výstražná z PVC, šířka 33 cm</t>
  </si>
  <si>
    <t>460490012R00</t>
  </si>
  <si>
    <t>Zřízení nebo rekonstrukce kabelového lože z kopaného písku bez zakrytí Dodání kopaného písku, přísun písku do rýhy, pokrytí dna rýhy souvislou urovnanou vrstvou písku tloušťky 5 nebo 10 cm nad kabelem.</t>
  </si>
  <si>
    <t>Zřízení kabelového lože v rýze š. do 65 cm z písku</t>
  </si>
  <si>
    <t>460420022R00</t>
  </si>
  <si>
    <t>Výkop kabelové rýhy 50/70 cm  hor.3</t>
  </si>
  <si>
    <t>460200253R00</t>
  </si>
  <si>
    <t>Průraz zdivem v cihlové zdi tloušťky 60 cm</t>
  </si>
  <si>
    <t>460680024R00</t>
  </si>
  <si>
    <t>Zemní práce při montážích</t>
  </si>
  <si>
    <t>M46</t>
  </si>
  <si>
    <t>Položka pořadí 12 : 27,00000</t>
  </si>
  <si>
    <t>Vlastní</t>
  </si>
  <si>
    <t>Svítidlo venkovní, LED</t>
  </si>
  <si>
    <t>210200118R01</t>
  </si>
  <si>
    <t>POL3_</t>
  </si>
  <si>
    <t>Svítidlo V02, včetně příslušenství pro kotvení do betonového základu</t>
  </si>
  <si>
    <t>112923072018</t>
  </si>
  <si>
    <t>Svítidlo V04</t>
  </si>
  <si>
    <t>113523072018</t>
  </si>
  <si>
    <t>M21</t>
  </si>
  <si>
    <t>Kabely silové kabel CYKY-m 750 V, 5 žil 4 až 16 mm, volně uložený včetně dodávky kabelu CYKY 5 x 10 mm2</t>
  </si>
  <si>
    <t>210810017RT3</t>
  </si>
  <si>
    <t>Položka pořadí 7 : 70,00000</t>
  </si>
  <si>
    <t>Kabel CYKY 750 V 3x2,5 mm2 uložený pod omítkou</t>
  </si>
  <si>
    <t>210800106R00</t>
  </si>
  <si>
    <t>SPCM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</si>
  <si>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</si>
  <si>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34111036R</t>
  </si>
  <si>
    <t>Položka pořadí 5 : 260,00000</t>
  </si>
  <si>
    <t>Kabel CYKY 750 V 3x1,5 mm2 uložený pod omítkou</t>
  </si>
  <si>
    <t>210800105R00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</si>
  <si>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</si>
  <si>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34111030R</t>
  </si>
  <si>
    <t>Položka pořadí 3 : 150,00000</t>
  </si>
  <si>
    <t>Chráničky a lišty trubka ochranná, materiál PE, DN do 47 mm, uložená volně</t>
  </si>
  <si>
    <t>210010123R00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</si>
  <si>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</si>
  <si>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3457114700R</t>
  </si>
  <si>
    <t>Elektromontáže</t>
  </si>
  <si>
    <t>Včetně pomocného lešení o výšce podlahy do 1900 mm a pro zatížení do 1,5 kPa  (150 kg/m2).</t>
  </si>
  <si>
    <t>Vysekání rýh v jakémkoliv zdivu cihelném v ploše_x000D_
 do hloubky 50 mm, šířky do 100 mm</t>
  </si>
  <si>
    <t>974031133R00</t>
  </si>
  <si>
    <t>Vysekání rýh v jakémkoliv zdivu cihelném v ploše_x000D_
 do hloubky 30 mm, šířky do 30 mm</t>
  </si>
  <si>
    <t>974031121R00</t>
  </si>
  <si>
    <t>Prorážení otvorů</t>
  </si>
  <si>
    <t>97</t>
  </si>
  <si>
    <t>Elektroinstalace</t>
  </si>
  <si>
    <t>01</t>
  </si>
  <si>
    <t>Fáze 4</t>
  </si>
  <si>
    <t>04</t>
  </si>
  <si>
    <t>Hospic I.etapa</t>
  </si>
  <si>
    <t>1632</t>
  </si>
  <si>
    <t>4. fáze, venkovní úpravy - dvůr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</si>
</sst>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15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7" fillId="3" borderId="0" xfId="0" applyNumberFormat="1" applyFont="1" applyFill="1" applyBorder="1" applyAlignment="1">
      <alignment horizontal="left" vertical="center"/>
    </xf>
    <xf numFmtId="0" fontId="9" fillId="3" borderId="0" xfId="0" applyFont="1" applyFill="1" applyBorder="1"/>
    <xf numFmtId="0" fontId="9" fillId="3" borderId="0" xfId="0" applyFont="1" applyFill="1" applyBorder="1" applyAlignment="1"/>
    <xf numFmtId="0" fontId="9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9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0" fontId="9" fillId="3" borderId="6" xfId="0" applyFont="1" applyFill="1" applyBorder="1"/>
    <xf numFmtId="0" fontId="9" fillId="3" borderId="6" xfId="0" applyFont="1" applyFill="1" applyBorder="1" applyAlignment="1"/>
    <xf numFmtId="0" fontId="9" fillId="3" borderId="8" xfId="0" applyFont="1" applyFill="1" applyBorder="1" applyAlignment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8" fillId="3" borderId="27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3" borderId="28" xfId="0" applyNumberFormat="1" applyFont="1" applyFill="1" applyBorder="1" applyAlignment="1">
      <alignment horizontal="center" vertical="center" wrapText="1" shrinkToFit="1"/>
    </xf>
    <xf numFmtId="3" fontId="8" fillId="3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8" fillId="4" borderId="10" xfId="0" applyFont="1" applyFill="1" applyBorder="1"/>
    <xf numFmtId="0" fontId="8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8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" fontId="8" fillId="4" borderId="38" xfId="0" applyNumberFormat="1" applyFont="1" applyFill="1" applyBorder="1" applyAlignment="1">
      <alignment horizontal="center"/>
    </xf>
    <xf numFmtId="4" fontId="8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horizontal="center" vertical="top" wrapText="1" shrinkToFit="1"/>
    </xf>
    <xf numFmtId="164" fontId="18" fillId="0" borderId="38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2"/>
    <xf numFmtId="0" fontId="1" fillId="0" borderId="0" xfId="2" applyAlignment="1">
      <alignment vertical="top" wrapText="1"/>
    </xf>
    <xf numFmtId="49" fontId="0" fillId="0" borderId="42" xfId="0" applyNumberFormat="1" applyBorder="1" applyAlignment="1">
      <alignment vertical="center"/>
    </xf>
    <xf numFmtId="0" fontId="0" fillId="0" borderId="48" xfId="0" applyFont="1" applyBorder="1" applyAlignment="1">
      <alignment vertical="center"/>
    </xf>
    <xf numFmtId="4" fontId="9" fillId="5" borderId="53" xfId="0" applyNumberFormat="1" applyFont="1" applyFill="1" applyBorder="1" applyAlignment="1">
      <alignment vertical="top"/>
    </xf>
    <xf numFmtId="0" fontId="9" fillId="5" borderId="42" xfId="0" applyFont="1" applyFill="1" applyBorder="1" applyAlignment="1">
      <alignment vertical="top"/>
    </xf>
    <xf numFmtId="0" fontId="9" fillId="5" borderId="42" xfId="0" applyFont="1" applyFill="1" applyBorder="1" applyAlignment="1">
      <alignment horizontal="center" vertical="top"/>
    </xf>
    <xf numFmtId="49" fontId="9" fillId="5" borderId="42" xfId="0" applyNumberFormat="1" applyFont="1" applyFill="1" applyBorder="1" applyAlignment="1">
      <alignment horizontal="left" vertical="top" wrapText="1"/>
    </xf>
    <xf numFmtId="49" fontId="9" fillId="5" borderId="42" xfId="0" applyNumberFormat="1" applyFont="1" applyFill="1" applyBorder="1" applyAlignment="1">
      <alignment vertical="top"/>
    </xf>
    <xf numFmtId="0" fontId="9" fillId="5" borderId="5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0" borderId="54" xfId="0" applyNumberFormat="1" applyFont="1" applyBorder="1" applyAlignment="1">
      <alignment vertical="top" shrinkToFit="1"/>
    </xf>
    <xf numFmtId="4" fontId="17" fillId="0" borderId="55" xfId="0" applyNumberFormat="1" applyFont="1" applyBorder="1" applyAlignment="1">
      <alignment vertical="top" shrinkToFit="1"/>
    </xf>
    <xf numFmtId="4" fontId="17" fillId="6" borderId="55" xfId="0" applyNumberFormat="1" applyFont="1" applyFill="1" applyBorder="1" applyAlignment="1" applyProtection="1">
      <alignment vertical="top" shrinkToFit="1"/>
      <protection locked="0"/>
    </xf>
    <xf numFmtId="164" fontId="17" fillId="0" borderId="55" xfId="0" applyNumberFormat="1" applyFont="1" applyBorder="1" applyAlignment="1">
      <alignment vertical="top" shrinkToFit="1"/>
    </xf>
    <xf numFmtId="0" fontId="17" fillId="0" borderId="55" xfId="0" applyFont="1" applyBorder="1" applyAlignment="1">
      <alignment horizontal="center" vertical="top" shrinkToFit="1"/>
    </xf>
    <xf numFmtId="49" fontId="17" fillId="0" borderId="55" xfId="0" applyNumberFormat="1" applyFont="1" applyBorder="1" applyAlignment="1">
      <alignment horizontal="left" vertical="top" wrapText="1"/>
    </xf>
    <xf numFmtId="49" fontId="17" fillId="0" borderId="55" xfId="0" applyNumberFormat="1" applyFont="1" applyBorder="1" applyAlignment="1">
      <alignment vertical="top"/>
    </xf>
    <xf numFmtId="0" fontId="17" fillId="0" borderId="56" xfId="0" applyFont="1" applyBorder="1" applyAlignment="1">
      <alignment vertical="top"/>
    </xf>
    <xf numFmtId="0" fontId="20" fillId="0" borderId="0" xfId="0" applyNumberFormat="1" applyFont="1" applyAlignment="1">
      <alignment wrapText="1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vertical="top"/>
    </xf>
    <xf numFmtId="4" fontId="9" fillId="5" borderId="0" xfId="0" applyNumberFormat="1" applyFont="1" applyFill="1" applyBorder="1" applyAlignment="1">
      <alignment vertical="top" shrinkToFit="1"/>
    </xf>
    <xf numFmtId="4" fontId="9" fillId="5" borderId="57" xfId="0" applyNumberFormat="1" applyFont="1" applyFill="1" applyBorder="1" applyAlignment="1">
      <alignment vertical="top" shrinkToFit="1"/>
    </xf>
    <xf numFmtId="4" fontId="9" fillId="5" borderId="18" xfId="0" applyNumberFormat="1" applyFont="1" applyFill="1" applyBorder="1" applyAlignment="1">
      <alignment vertical="top" shrinkToFit="1"/>
    </xf>
    <xf numFmtId="164" fontId="9" fillId="5" borderId="18" xfId="0" applyNumberFormat="1" applyFont="1" applyFill="1" applyBorder="1" applyAlignment="1">
      <alignment vertical="top" shrinkToFit="1"/>
    </xf>
    <xf numFmtId="0" fontId="9" fillId="5" borderId="18" xfId="0" applyFont="1" applyFill="1" applyBorder="1" applyAlignment="1">
      <alignment horizontal="center" vertical="top" shrinkToFit="1"/>
    </xf>
    <xf numFmtId="49" fontId="9" fillId="5" borderId="18" xfId="0" applyNumberFormat="1" applyFont="1" applyFill="1" applyBorder="1" applyAlignment="1">
      <alignment horizontal="left" vertical="top" wrapText="1"/>
    </xf>
    <xf numFmtId="49" fontId="9" fillId="5" borderId="18" xfId="0" applyNumberFormat="1" applyFont="1" applyFill="1" applyBorder="1" applyAlignment="1">
      <alignment vertical="top"/>
    </xf>
    <xf numFmtId="0" fontId="9" fillId="5" borderId="36" xfId="0" applyFont="1" applyFill="1" applyBorder="1" applyAlignment="1">
      <alignment vertical="top"/>
    </xf>
    <xf numFmtId="4" fontId="17" fillId="0" borderId="58" xfId="0" applyNumberFormat="1" applyFont="1" applyBorder="1" applyAlignment="1">
      <alignment vertical="top" shrinkToFit="1"/>
    </xf>
    <xf numFmtId="4" fontId="17" fillId="0" borderId="59" xfId="0" applyNumberFormat="1" applyFont="1" applyBorder="1" applyAlignment="1">
      <alignment vertical="top" shrinkToFit="1"/>
    </xf>
    <xf numFmtId="4" fontId="17" fillId="6" borderId="59" xfId="0" applyNumberFormat="1" applyFont="1" applyFill="1" applyBorder="1" applyAlignment="1" applyProtection="1">
      <alignment vertical="top" shrinkToFit="1"/>
      <protection locked="0"/>
    </xf>
    <xf numFmtId="164" fontId="17" fillId="0" borderId="59" xfId="0" applyNumberFormat="1" applyFont="1" applyBorder="1" applyAlignment="1">
      <alignment vertical="top" shrinkToFit="1"/>
    </xf>
    <xf numFmtId="0" fontId="17" fillId="0" borderId="59" xfId="0" applyFont="1" applyBorder="1" applyAlignment="1">
      <alignment horizontal="center" vertical="top" shrinkToFit="1"/>
    </xf>
    <xf numFmtId="49" fontId="17" fillId="0" borderId="59" xfId="0" applyNumberFormat="1" applyFont="1" applyBorder="1" applyAlignment="1">
      <alignment horizontal="left" vertical="top" wrapText="1"/>
    </xf>
    <xf numFmtId="49" fontId="17" fillId="0" borderId="59" xfId="0" applyNumberFormat="1" applyFont="1" applyBorder="1" applyAlignment="1">
      <alignment vertical="top"/>
    </xf>
    <xf numFmtId="0" fontId="17" fillId="0" borderId="60" xfId="0" applyFont="1" applyBorder="1" applyAlignment="1">
      <alignment vertical="top"/>
    </xf>
    <xf numFmtId="164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quotePrefix="1" applyNumberFormat="1" applyFont="1" applyBorder="1" applyAlignment="1">
      <alignment horizontal="left" vertical="top" wrapText="1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7" borderId="48" xfId="0" applyFill="1" applyBorder="1" applyAlignment="1">
      <alignment wrapText="1"/>
    </xf>
    <xf numFmtId="0" fontId="0" fillId="7" borderId="48" xfId="0" applyFill="1" applyBorder="1"/>
    <xf numFmtId="0" fontId="0" fillId="7" borderId="52" xfId="0" applyFill="1" applyBorder="1"/>
    <xf numFmtId="0" fontId="0" fillId="7" borderId="48" xfId="0" applyFill="1" applyBorder="1" applyAlignment="1">
      <alignment horizontal="center"/>
    </xf>
    <xf numFmtId="49" fontId="0" fillId="7" borderId="48" xfId="0" applyNumberFormat="1" applyFill="1" applyBorder="1"/>
    <xf numFmtId="49" fontId="0" fillId="5" borderId="42" xfId="0" applyNumberFormat="1" applyFill="1" applyBorder="1" applyAlignment="1">
      <alignment vertical="center"/>
    </xf>
    <xf numFmtId="0" fontId="0" fillId="5" borderId="48" xfId="0" applyFon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" fontId="8" fillId="4" borderId="38" xfId="0" applyNumberFormat="1" applyFont="1" applyFill="1" applyBorder="1" applyAlignment="1"/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" fontId="8" fillId="0" borderId="38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9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lef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 indent="1"/>
    </xf>
    <xf numFmtId="2" fontId="13" fillId="3" borderId="7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vertical="top" wrapText="1"/>
    </xf>
    <xf numFmtId="49" fontId="0" fillId="0" borderId="42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53" xfId="0" applyBorder="1" applyAlignment="1">
      <alignment vertical="center"/>
    </xf>
    <xf numFmtId="49" fontId="0" fillId="5" borderId="42" xfId="0" applyNumberFormat="1" applyFill="1" applyBorder="1" applyAlignment="1">
      <alignment vertical="center"/>
    </xf>
    <xf numFmtId="0" fontId="0" fillId="5" borderId="42" xfId="0" applyFill="1" applyBorder="1" applyAlignment="1">
      <alignment vertical="center"/>
    </xf>
    <xf numFmtId="0" fontId="0" fillId="5" borderId="53" xfId="0" applyFill="1" applyBorder="1" applyAlignment="1">
      <alignment vertical="center"/>
    </xf>
  </cellXfs>
  <cellStyles count="3">
    <cellStyle name="Normální" xfId="0" builtinId="0"/>
    <cellStyle name="normální 2" xfId="1"/>
    <cellStyle name="Normální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1617_REK_Hospic_Brno-Kamenna_sv-Alzbeta/05_DPS/00_export/180803_ODEVZDANI-DPS/G.%20Polozkovy%20rozpocet%20a%20vykaz%20vymer/G.1%20Polozkovy%20rozpocet/1.FAZE/1.%20faze%20-%20rozpo&#269;et__SLOUCE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1617_REK_Hospic_Brno-Kamenna_sv-Alzbeta/05_DPS/00_export/180917_rzp-z-final-odevzdavky/G.1%20Polozkovy%20rozpocet/4.FAZE/D.2.2_ROZPOCET_Hospic%20F&#225;ze%20I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1617_REK_Hospic_Brno-Kamenna_sv-Alzbeta/05_DPS/00_export/180917_rzp-z-final-odevzdavky/G.1%20Polozkovy%20rozpocet/4.FAZE/D.2.1%20Venkovn&#237;%20rozvody%20ZTI-rozpo&#269;et-f&#225;ze%20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CESTNE-PROHLASENI"/>
      <sheetName val="Stavba"/>
      <sheetName val="VzorPolozky"/>
      <sheetName val=" Pol"/>
      <sheetName val="Z"/>
      <sheetName val="Z1"/>
      <sheetName val="Z-V"/>
      <sheetName val="Z-V1"/>
      <sheetName val="P"/>
      <sheetName val="P1"/>
      <sheetName val="VZT"/>
      <sheetName val="VYT"/>
      <sheetName val="MaR"/>
      <sheetName val="EL1"/>
      <sheetName val="EL2"/>
      <sheetName val="EL3"/>
      <sheetName val="EL4"/>
      <sheetName val="EL5"/>
      <sheetName val="EL6"/>
      <sheetName val="EL7"/>
      <sheetName val="EL8"/>
      <sheetName val="SLB"/>
    </sheetNames>
    <sheetDataSet>
      <sheetData sheetId="0" refreshError="1"/>
      <sheetData sheetId="1" refreshError="1"/>
      <sheetData sheetId="2">
        <row r="23">
          <cell r="G23">
            <v>0</v>
          </cell>
        </row>
        <row r="24">
          <cell r="G24">
            <v>0</v>
          </cell>
        </row>
        <row r="25">
          <cell r="G25">
            <v>58434757.240000002</v>
          </cell>
        </row>
        <row r="26">
          <cell r="G26">
            <v>12271299</v>
          </cell>
        </row>
        <row r="29">
          <cell r="G29">
            <v>70706056</v>
          </cell>
          <cell r="J29" t="str">
            <v>CZK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346276.19</v>
          </cell>
        </row>
        <row r="26">
          <cell r="G26">
            <v>72718</v>
          </cell>
        </row>
        <row r="29">
          <cell r="G29">
            <v>418994</v>
          </cell>
          <cell r="J29" t="str">
            <v>CZK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314725.28000000003</v>
          </cell>
        </row>
        <row r="26">
          <cell r="G26">
            <v>66092</v>
          </cell>
        </row>
        <row r="29">
          <cell r="G29">
            <v>380817</v>
          </cell>
          <cell r="J29" t="str">
            <v>CZK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50" t="s">
        <v>39</v>
      </c>
      <c r="B2" s="250"/>
      <c r="C2" s="250"/>
      <c r="D2" s="250"/>
      <c r="E2" s="250"/>
      <c r="F2" s="250"/>
      <c r="G2" s="25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4.4" x14ac:dyDescent="0.3"/>
  <cols>
    <col min="1" max="1" width="109.88671875" style="200" customWidth="1"/>
    <col min="2" max="16384" width="9.109375" style="200"/>
  </cols>
  <sheetData>
    <row r="1" spans="1:1" ht="161.25" customHeight="1" x14ac:dyDescent="0.3">
      <c r="A1" s="201" t="s">
        <v>194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E2" sqref="E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77" t="s">
        <v>42</v>
      </c>
      <c r="C1" s="278"/>
      <c r="D1" s="278"/>
      <c r="E1" s="278"/>
      <c r="F1" s="278"/>
      <c r="G1" s="278"/>
      <c r="H1" s="278"/>
      <c r="I1" s="278"/>
      <c r="J1" s="279"/>
    </row>
    <row r="2" spans="1:15" ht="23.25" customHeight="1" x14ac:dyDescent="0.25">
      <c r="A2" s="4"/>
      <c r="B2" s="81" t="s">
        <v>40</v>
      </c>
      <c r="C2" s="82"/>
      <c r="D2" s="83"/>
      <c r="E2" s="83" t="s">
        <v>450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84"/>
      <c r="E11" s="284"/>
      <c r="F11" s="284"/>
      <c r="G11" s="284"/>
      <c r="H11" s="28" t="s">
        <v>33</v>
      </c>
      <c r="I11" s="98" t="s">
        <v>45</v>
      </c>
      <c r="J11" s="11"/>
    </row>
    <row r="12" spans="1:15" ht="15.75" customHeight="1" x14ac:dyDescent="0.25">
      <c r="A12" s="4"/>
      <c r="B12" s="41"/>
      <c r="C12" s="26"/>
      <c r="D12" s="287"/>
      <c r="E12" s="287"/>
      <c r="F12" s="287"/>
      <c r="G12" s="287"/>
      <c r="H12" s="28" t="s">
        <v>34</v>
      </c>
      <c r="I12" s="98"/>
      <c r="J12" s="11"/>
    </row>
    <row r="13" spans="1:15" ht="15.75" customHeight="1" x14ac:dyDescent="0.25">
      <c r="A13" s="4"/>
      <c r="B13" s="42"/>
      <c r="C13" s="99"/>
      <c r="D13" s="288"/>
      <c r="E13" s="288"/>
      <c r="F13" s="288"/>
      <c r="G13" s="288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83"/>
      <c r="F15" s="283"/>
      <c r="G15" s="285"/>
      <c r="H15" s="285"/>
      <c r="I15" s="285" t="s">
        <v>28</v>
      </c>
      <c r="J15" s="286"/>
    </row>
    <row r="16" spans="1:15" ht="23.25" customHeight="1" x14ac:dyDescent="0.25">
      <c r="A16" s="146" t="s">
        <v>23</v>
      </c>
      <c r="B16" s="147" t="s">
        <v>23</v>
      </c>
      <c r="C16" s="58"/>
      <c r="D16" s="59"/>
      <c r="E16" s="267"/>
      <c r="F16" s="268"/>
      <c r="G16" s="267"/>
      <c r="H16" s="268"/>
      <c r="I16" s="267">
        <v>2878728.56</v>
      </c>
      <c r="J16" s="269"/>
    </row>
    <row r="17" spans="1:10" ht="23.25" customHeight="1" x14ac:dyDescent="0.25">
      <c r="A17" s="146" t="s">
        <v>24</v>
      </c>
      <c r="B17" s="147" t="s">
        <v>24</v>
      </c>
      <c r="C17" s="58"/>
      <c r="D17" s="59"/>
      <c r="E17" s="267"/>
      <c r="F17" s="268"/>
      <c r="G17" s="267"/>
      <c r="H17" s="268"/>
      <c r="I17" s="267">
        <v>314725</v>
      </c>
      <c r="J17" s="269"/>
    </row>
    <row r="18" spans="1:10" ht="23.25" customHeight="1" x14ac:dyDescent="0.25">
      <c r="A18" s="146" t="s">
        <v>25</v>
      </c>
      <c r="B18" s="147" t="s">
        <v>25</v>
      </c>
      <c r="C18" s="58"/>
      <c r="D18" s="59"/>
      <c r="E18" s="267"/>
      <c r="F18" s="268"/>
      <c r="G18" s="267"/>
      <c r="H18" s="268"/>
      <c r="I18" s="267">
        <v>346276</v>
      </c>
      <c r="J18" s="269"/>
    </row>
    <row r="19" spans="1:10" ht="23.25" customHeight="1" x14ac:dyDescent="0.25">
      <c r="A19" s="146" t="s">
        <v>58</v>
      </c>
      <c r="B19" s="147" t="s">
        <v>26</v>
      </c>
      <c r="C19" s="58"/>
      <c r="D19" s="59"/>
      <c r="E19" s="267"/>
      <c r="F19" s="268"/>
      <c r="G19" s="267"/>
      <c r="H19" s="268"/>
      <c r="I19" s="267">
        <v>39000</v>
      </c>
      <c r="J19" s="269"/>
    </row>
    <row r="20" spans="1:10" ht="23.25" customHeight="1" x14ac:dyDescent="0.25">
      <c r="A20" s="146" t="s">
        <v>59</v>
      </c>
      <c r="B20" s="147" t="s">
        <v>27</v>
      </c>
      <c r="C20" s="58"/>
      <c r="D20" s="59"/>
      <c r="E20" s="267"/>
      <c r="F20" s="268"/>
      <c r="G20" s="267"/>
      <c r="H20" s="268"/>
      <c r="I20" s="267">
        <v>0</v>
      </c>
      <c r="J20" s="269"/>
    </row>
    <row r="21" spans="1:10" ht="23.25" customHeight="1" x14ac:dyDescent="0.25">
      <c r="A21" s="4"/>
      <c r="B21" s="74" t="s">
        <v>28</v>
      </c>
      <c r="C21" s="75"/>
      <c r="D21" s="76"/>
      <c r="E21" s="275"/>
      <c r="F21" s="290"/>
      <c r="G21" s="275"/>
      <c r="H21" s="290"/>
      <c r="I21" s="275">
        <f>SUM(I16:J20)</f>
        <v>3578729.56</v>
      </c>
      <c r="J21" s="276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73">
        <v>3578729.56</v>
      </c>
      <c r="H23" s="274"/>
      <c r="I23" s="274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71">
        <v>536809</v>
      </c>
      <c r="H24" s="272"/>
      <c r="I24" s="272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73">
        <v>0</v>
      </c>
      <c r="H25" s="274"/>
      <c r="I25" s="274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80">
        <v>0</v>
      </c>
      <c r="H26" s="281"/>
      <c r="I26" s="281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82">
        <v>0.43999999994412098</v>
      </c>
      <c r="H27" s="282"/>
      <c r="I27" s="282"/>
      <c r="J27" s="63" t="str">
        <f t="shared" si="0"/>
        <v>CZK</v>
      </c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89">
        <v>3578729.56</v>
      </c>
      <c r="H28" s="291"/>
      <c r="I28" s="291"/>
      <c r="J28" s="123" t="str">
        <f t="shared" si="0"/>
        <v>CZK</v>
      </c>
    </row>
    <row r="29" spans="1:10" ht="27.75" customHeight="1" thickBot="1" x14ac:dyDescent="0.3">
      <c r="A29" s="4"/>
      <c r="B29" s="119" t="s">
        <v>35</v>
      </c>
      <c r="C29" s="124"/>
      <c r="D29" s="124"/>
      <c r="E29" s="124"/>
      <c r="F29" s="124"/>
      <c r="G29" s="289">
        <v>4115539</v>
      </c>
      <c r="H29" s="289"/>
      <c r="I29" s="289"/>
      <c r="J29" s="125" t="s">
        <v>47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43655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70" t="s">
        <v>2</v>
      </c>
      <c r="E35" s="270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5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5">
      <c r="A39" s="103">
        <v>1</v>
      </c>
      <c r="B39" s="109"/>
      <c r="C39" s="258"/>
      <c r="D39" s="259"/>
      <c r="E39" s="259"/>
      <c r="F39" s="114">
        <v>3578729.56</v>
      </c>
      <c r="G39" s="115">
        <v>0</v>
      </c>
      <c r="H39" s="116">
        <v>536809</v>
      </c>
      <c r="I39" s="116">
        <v>4115538.56</v>
      </c>
      <c r="J39" s="110">
        <f>IF(CenaCelkemVypocet=0,"",I39/CenaCelkemVypocet*100)</f>
        <v>100</v>
      </c>
    </row>
    <row r="40" spans="1:10" ht="25.5" hidden="1" customHeight="1" x14ac:dyDescent="0.25">
      <c r="A40" s="103"/>
      <c r="B40" s="260" t="s">
        <v>46</v>
      </c>
      <c r="C40" s="261"/>
      <c r="D40" s="261"/>
      <c r="E40" s="262"/>
      <c r="F40" s="117">
        <f>SUMIF(A39:A39,"=1",F39:F39)</f>
        <v>3578729.56</v>
      </c>
      <c r="G40" s="118">
        <f>SUMIF(A39:A39,"=1",G39:G39)</f>
        <v>0</v>
      </c>
      <c r="H40" s="118">
        <f>SUMIF(A39:A39,"=1",H39:H39)</f>
        <v>536809</v>
      </c>
      <c r="I40" s="118">
        <f>SUMIF(A39:A39,"=1",I39:I39)</f>
        <v>4115538.56</v>
      </c>
      <c r="J40" s="104">
        <f>SUMIF(A39:A39,"=1",J39:J39)</f>
        <v>100</v>
      </c>
    </row>
    <row r="44" spans="1:10" ht="15.6" x14ac:dyDescent="0.3">
      <c r="B44" s="126" t="s">
        <v>48</v>
      </c>
    </row>
    <row r="46" spans="1:10" ht="25.5" customHeight="1" x14ac:dyDescent="0.25">
      <c r="A46" s="127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63" t="s">
        <v>28</v>
      </c>
      <c r="J46" s="263"/>
    </row>
    <row r="47" spans="1:10" ht="25.5" customHeight="1" x14ac:dyDescent="0.25">
      <c r="A47" s="128"/>
      <c r="B47" s="136" t="s">
        <v>50</v>
      </c>
      <c r="C47" s="265" t="s">
        <v>51</v>
      </c>
      <c r="D47" s="266"/>
      <c r="E47" s="266"/>
      <c r="F47" s="138" t="s">
        <v>23</v>
      </c>
      <c r="G47" s="139"/>
      <c r="H47" s="139"/>
      <c r="I47" s="264">
        <v>618479.96</v>
      </c>
      <c r="J47" s="264"/>
    </row>
    <row r="48" spans="1:10" ht="25.5" customHeight="1" x14ac:dyDescent="0.25">
      <c r="A48" s="128"/>
      <c r="B48" s="130" t="s">
        <v>52</v>
      </c>
      <c r="C48" s="253" t="s">
        <v>53</v>
      </c>
      <c r="D48" s="254"/>
      <c r="E48" s="254"/>
      <c r="F48" s="140" t="s">
        <v>23</v>
      </c>
      <c r="G48" s="141"/>
      <c r="H48" s="141"/>
      <c r="I48" s="252">
        <v>2260248.6</v>
      </c>
      <c r="J48" s="252"/>
    </row>
    <row r="49" spans="1:10" ht="25.5" customHeight="1" x14ac:dyDescent="0.25">
      <c r="A49" s="128"/>
      <c r="B49" s="130" t="s">
        <v>54</v>
      </c>
      <c r="C49" s="253" t="s">
        <v>55</v>
      </c>
      <c r="D49" s="254"/>
      <c r="E49" s="254"/>
      <c r="F49" s="140" t="s">
        <v>24</v>
      </c>
      <c r="G49" s="141"/>
      <c r="H49" s="141"/>
      <c r="I49" s="252">
        <v>314725</v>
      </c>
      <c r="J49" s="252"/>
    </row>
    <row r="50" spans="1:10" ht="25.5" customHeight="1" x14ac:dyDescent="0.25">
      <c r="A50" s="128"/>
      <c r="B50" s="130" t="s">
        <v>56</v>
      </c>
      <c r="C50" s="253" t="s">
        <v>57</v>
      </c>
      <c r="D50" s="254"/>
      <c r="E50" s="254"/>
      <c r="F50" s="140" t="s">
        <v>25</v>
      </c>
      <c r="G50" s="141"/>
      <c r="H50" s="141"/>
      <c r="I50" s="252">
        <v>346276</v>
      </c>
      <c r="J50" s="252"/>
    </row>
    <row r="51" spans="1:10" ht="25.5" customHeight="1" x14ac:dyDescent="0.25">
      <c r="A51" s="128"/>
      <c r="B51" s="137" t="s">
        <v>58</v>
      </c>
      <c r="C51" s="256" t="s">
        <v>26</v>
      </c>
      <c r="D51" s="257"/>
      <c r="E51" s="257"/>
      <c r="F51" s="142" t="s">
        <v>58</v>
      </c>
      <c r="G51" s="143"/>
      <c r="H51" s="143"/>
      <c r="I51" s="255">
        <v>39000</v>
      </c>
      <c r="J51" s="255"/>
    </row>
    <row r="52" spans="1:10" ht="25.5" customHeight="1" x14ac:dyDescent="0.25">
      <c r="A52" s="129"/>
      <c r="B52" s="133" t="s">
        <v>1</v>
      </c>
      <c r="C52" s="133"/>
      <c r="D52" s="134"/>
      <c r="E52" s="134"/>
      <c r="F52" s="144"/>
      <c r="G52" s="145"/>
      <c r="H52" s="145"/>
      <c r="I52" s="251">
        <f>SUM(I47:I51)</f>
        <v>3578729.56</v>
      </c>
      <c r="J52" s="251"/>
    </row>
    <row r="53" spans="1:10" x14ac:dyDescent="0.25">
      <c r="F53" s="101"/>
      <c r="G53" s="102"/>
      <c r="H53" s="101"/>
      <c r="I53" s="102"/>
      <c r="J53" s="102"/>
    </row>
    <row r="54" spans="1:10" x14ac:dyDescent="0.25">
      <c r="F54" s="101"/>
      <c r="G54" s="102"/>
      <c r="H54" s="101"/>
      <c r="I54" s="102"/>
      <c r="J54" s="102"/>
    </row>
    <row r="55" spans="1:10" x14ac:dyDescent="0.25">
      <c r="F55" s="101"/>
      <c r="G55" s="102"/>
      <c r="H55" s="101"/>
      <c r="I55" s="102"/>
      <c r="J55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92" t="s">
        <v>6</v>
      </c>
      <c r="B1" s="292"/>
      <c r="C1" s="293"/>
      <c r="D1" s="292"/>
      <c r="E1" s="292"/>
      <c r="F1" s="292"/>
      <c r="G1" s="292"/>
    </row>
    <row r="2" spans="1:7" ht="24.9" customHeight="1" x14ac:dyDescent="0.25">
      <c r="A2" s="79" t="s">
        <v>41</v>
      </c>
      <c r="B2" s="78"/>
      <c r="C2" s="294"/>
      <c r="D2" s="294"/>
      <c r="E2" s="294"/>
      <c r="F2" s="294"/>
      <c r="G2" s="295"/>
    </row>
    <row r="3" spans="1:7" ht="24.9" hidden="1" customHeight="1" x14ac:dyDescent="0.25">
      <c r="A3" s="79" t="s">
        <v>7</v>
      </c>
      <c r="B3" s="78"/>
      <c r="C3" s="294"/>
      <c r="D3" s="294"/>
      <c r="E3" s="294"/>
      <c r="F3" s="294"/>
      <c r="G3" s="295"/>
    </row>
    <row r="4" spans="1:7" ht="24.9" hidden="1" customHeight="1" x14ac:dyDescent="0.25">
      <c r="A4" s="79" t="s">
        <v>8</v>
      </c>
      <c r="B4" s="78"/>
      <c r="C4" s="294"/>
      <c r="D4" s="294"/>
      <c r="E4" s="294"/>
      <c r="F4" s="294"/>
      <c r="G4" s="29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15" sqref="C15"/>
    </sheetView>
  </sheetViews>
  <sheetFormatPr defaultRowHeight="13.2" outlineLevelRow="1" x14ac:dyDescent="0.25"/>
  <cols>
    <col min="1" max="1" width="4.33203125" customWidth="1"/>
    <col min="2" max="2" width="14.44140625" style="100" customWidth="1"/>
    <col min="3" max="3" width="38.33203125" style="100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96" t="s">
        <v>6</v>
      </c>
      <c r="B1" s="296"/>
      <c r="C1" s="296"/>
      <c r="D1" s="296"/>
      <c r="E1" s="296"/>
      <c r="F1" s="296"/>
      <c r="G1" s="296"/>
      <c r="AE1" t="s">
        <v>61</v>
      </c>
    </row>
    <row r="2" spans="1:60" ht="24.9" customHeight="1" x14ac:dyDescent="0.25">
      <c r="A2" s="151" t="s">
        <v>60</v>
      </c>
      <c r="B2" s="149"/>
      <c r="C2" s="297" t="s">
        <v>193</v>
      </c>
      <c r="D2" s="298"/>
      <c r="E2" s="298"/>
      <c r="F2" s="298"/>
      <c r="G2" s="299"/>
      <c r="AE2" t="s">
        <v>62</v>
      </c>
    </row>
    <row r="3" spans="1:60" ht="24.9" hidden="1" customHeight="1" x14ac:dyDescent="0.25">
      <c r="A3" s="152" t="s">
        <v>7</v>
      </c>
      <c r="B3" s="150"/>
      <c r="C3" s="300"/>
      <c r="D3" s="300"/>
      <c r="E3" s="300"/>
      <c r="F3" s="300"/>
      <c r="G3" s="301"/>
      <c r="AE3" t="s">
        <v>63</v>
      </c>
    </row>
    <row r="4" spans="1:60" ht="24.9" hidden="1" customHeight="1" x14ac:dyDescent="0.25">
      <c r="A4" s="152" t="s">
        <v>8</v>
      </c>
      <c r="B4" s="150"/>
      <c r="C4" s="302"/>
      <c r="D4" s="300"/>
      <c r="E4" s="300"/>
      <c r="F4" s="300"/>
      <c r="G4" s="301"/>
      <c r="AE4" t="s">
        <v>64</v>
      </c>
    </row>
    <row r="5" spans="1:60" hidden="1" x14ac:dyDescent="0.25">
      <c r="A5" s="153" t="s">
        <v>65</v>
      </c>
      <c r="B5" s="154"/>
      <c r="C5" s="155"/>
      <c r="D5" s="156"/>
      <c r="E5" s="157"/>
      <c r="F5" s="157"/>
      <c r="G5" s="158"/>
      <c r="AE5" t="s">
        <v>66</v>
      </c>
    </row>
    <row r="6" spans="1:60" x14ac:dyDescent="0.25">
      <c r="D6" s="148"/>
    </row>
    <row r="7" spans="1:60" ht="39.6" x14ac:dyDescent="0.25">
      <c r="A7" s="163" t="s">
        <v>67</v>
      </c>
      <c r="B7" s="164" t="s">
        <v>68</v>
      </c>
      <c r="C7" s="164" t="s">
        <v>69</v>
      </c>
      <c r="D7" s="179" t="s">
        <v>70</v>
      </c>
      <c r="E7" s="163" t="s">
        <v>71</v>
      </c>
      <c r="F7" s="159" t="s">
        <v>72</v>
      </c>
      <c r="G7" s="180" t="s">
        <v>28</v>
      </c>
      <c r="H7" s="181" t="s">
        <v>29</v>
      </c>
      <c r="I7" s="181" t="s">
        <v>73</v>
      </c>
      <c r="J7" s="181" t="s">
        <v>30</v>
      </c>
      <c r="K7" s="181" t="s">
        <v>74</v>
      </c>
      <c r="L7" s="181" t="s">
        <v>75</v>
      </c>
      <c r="M7" s="181" t="s">
        <v>76</v>
      </c>
      <c r="N7" s="181" t="s">
        <v>77</v>
      </c>
      <c r="O7" s="181" t="s">
        <v>78</v>
      </c>
      <c r="P7" s="181" t="s">
        <v>79</v>
      </c>
      <c r="Q7" s="181" t="s">
        <v>80</v>
      </c>
      <c r="R7" s="181" t="s">
        <v>81</v>
      </c>
      <c r="S7" s="181" t="s">
        <v>82</v>
      </c>
      <c r="T7" s="181" t="s">
        <v>83</v>
      </c>
      <c r="U7" s="165" t="s">
        <v>84</v>
      </c>
    </row>
    <row r="8" spans="1:60" x14ac:dyDescent="0.25">
      <c r="A8" s="182" t="s">
        <v>85</v>
      </c>
      <c r="B8" s="183" t="s">
        <v>50</v>
      </c>
      <c r="C8" s="184" t="s">
        <v>51</v>
      </c>
      <c r="D8" s="185"/>
      <c r="E8" s="186"/>
      <c r="F8" s="174"/>
      <c r="G8" s="174">
        <f>SUMIF(AE9:AE69,"&lt;&gt;NOR",G9:G69)</f>
        <v>618479.96000000008</v>
      </c>
      <c r="H8" s="174"/>
      <c r="I8" s="174">
        <f>SUM(I9:I69)</f>
        <v>2242.7100000000005</v>
      </c>
      <c r="J8" s="174"/>
      <c r="K8" s="174">
        <f>SUM(K9:K69)</f>
        <v>616237.25</v>
      </c>
      <c r="L8" s="174"/>
      <c r="M8" s="174">
        <f>SUM(M9:M69)</f>
        <v>711251.95400000003</v>
      </c>
      <c r="N8" s="174"/>
      <c r="O8" s="174">
        <f>SUM(O9:O69)</f>
        <v>0</v>
      </c>
      <c r="P8" s="174"/>
      <c r="Q8" s="174">
        <f>SUM(Q9:Q69)</f>
        <v>726.23</v>
      </c>
      <c r="R8" s="174"/>
      <c r="S8" s="174"/>
      <c r="T8" s="187"/>
      <c r="U8" s="174">
        <f>SUM(U9:U69)</f>
        <v>5558.380000000001</v>
      </c>
      <c r="AE8" t="s">
        <v>86</v>
      </c>
    </row>
    <row r="9" spans="1:60" outlineLevel="1" x14ac:dyDescent="0.25">
      <c r="A9" s="161">
        <v>1</v>
      </c>
      <c r="B9" s="166" t="s">
        <v>87</v>
      </c>
      <c r="C9" s="194" t="s">
        <v>88</v>
      </c>
      <c r="D9" s="168" t="s">
        <v>89</v>
      </c>
      <c r="E9" s="171">
        <v>450</v>
      </c>
      <c r="F9" s="175">
        <v>318</v>
      </c>
      <c r="G9" s="175">
        <v>143100</v>
      </c>
      <c r="H9" s="175">
        <v>4.66</v>
      </c>
      <c r="I9" s="175">
        <f>ROUND(E9*H9,2)</f>
        <v>2097</v>
      </c>
      <c r="J9" s="175">
        <v>313.33999999999997</v>
      </c>
      <c r="K9" s="175">
        <f>ROUND(E9*J9,2)</f>
        <v>141003</v>
      </c>
      <c r="L9" s="175">
        <v>15</v>
      </c>
      <c r="M9" s="175">
        <f>G9*(1+L9/100)</f>
        <v>164565</v>
      </c>
      <c r="N9" s="175">
        <v>0</v>
      </c>
      <c r="O9" s="175">
        <f>ROUND(E9*N9,2)</f>
        <v>0</v>
      </c>
      <c r="P9" s="175">
        <v>0.90051000000000003</v>
      </c>
      <c r="Q9" s="175">
        <f>ROUND(E9*P9,2)</f>
        <v>405.23</v>
      </c>
      <c r="R9" s="175"/>
      <c r="S9" s="175"/>
      <c r="T9" s="176">
        <v>0.27584999999999998</v>
      </c>
      <c r="U9" s="175">
        <f>ROUND(E9*T9,2)</f>
        <v>124.13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90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20.399999999999999" outlineLevel="1" x14ac:dyDescent="0.25">
      <c r="A10" s="161">
        <v>2</v>
      </c>
      <c r="B10" s="166" t="s">
        <v>91</v>
      </c>
      <c r="C10" s="194" t="s">
        <v>92</v>
      </c>
      <c r="D10" s="168" t="s">
        <v>89</v>
      </c>
      <c r="E10" s="171">
        <v>450</v>
      </c>
      <c r="F10" s="175">
        <v>350</v>
      </c>
      <c r="G10" s="175">
        <v>157500</v>
      </c>
      <c r="H10" s="175">
        <v>0</v>
      </c>
      <c r="I10" s="175">
        <f>ROUND(E10*H10,2)</f>
        <v>0</v>
      </c>
      <c r="J10" s="175">
        <v>350</v>
      </c>
      <c r="K10" s="175">
        <f>ROUND(E10*J10,2)</f>
        <v>157500</v>
      </c>
      <c r="L10" s="175">
        <v>15</v>
      </c>
      <c r="M10" s="175">
        <f>G10*(1+L10/100)</f>
        <v>181125</v>
      </c>
      <c r="N10" s="175">
        <v>0</v>
      </c>
      <c r="O10" s="175">
        <f>ROUND(E10*N10,2)</f>
        <v>0</v>
      </c>
      <c r="P10" s="175">
        <v>0.66</v>
      </c>
      <c r="Q10" s="175">
        <f>ROUND(E10*P10,2)</f>
        <v>297</v>
      </c>
      <c r="R10" s="175"/>
      <c r="S10" s="175"/>
      <c r="T10" s="176">
        <v>0.627</v>
      </c>
      <c r="U10" s="175">
        <f>ROUND(E10*T10,2)</f>
        <v>282.14999999999998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161">
        <v>3</v>
      </c>
      <c r="B11" s="166" t="s">
        <v>94</v>
      </c>
      <c r="C11" s="194" t="s">
        <v>95</v>
      </c>
      <c r="D11" s="168" t="s">
        <v>89</v>
      </c>
      <c r="E11" s="171">
        <v>100</v>
      </c>
      <c r="F11" s="175">
        <v>40</v>
      </c>
      <c r="G11" s="175">
        <v>4000</v>
      </c>
      <c r="H11" s="175">
        <v>0</v>
      </c>
      <c r="I11" s="175">
        <f>ROUND(E11*H11,2)</f>
        <v>0</v>
      </c>
      <c r="J11" s="175">
        <v>40</v>
      </c>
      <c r="K11" s="175">
        <f>ROUND(E11*J11,2)</f>
        <v>4000</v>
      </c>
      <c r="L11" s="175">
        <v>15</v>
      </c>
      <c r="M11" s="175">
        <f>G11*(1+L11/100)</f>
        <v>4600</v>
      </c>
      <c r="N11" s="175">
        <v>0</v>
      </c>
      <c r="O11" s="175">
        <f>ROUND(E11*N11,2)</f>
        <v>0</v>
      </c>
      <c r="P11" s="175">
        <v>0.24</v>
      </c>
      <c r="Q11" s="175">
        <f>ROUND(E11*P11,2)</f>
        <v>24</v>
      </c>
      <c r="R11" s="175"/>
      <c r="S11" s="175"/>
      <c r="T11" s="176">
        <v>0.16900000000000001</v>
      </c>
      <c r="U11" s="175">
        <f>ROUND(E11*T11,2)</f>
        <v>16.899999999999999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ht="20.399999999999999" outlineLevel="1" x14ac:dyDescent="0.25">
      <c r="A12" s="161">
        <v>4</v>
      </c>
      <c r="B12" s="166" t="s">
        <v>96</v>
      </c>
      <c r="C12" s="194" t="s">
        <v>97</v>
      </c>
      <c r="D12" s="168" t="s">
        <v>98</v>
      </c>
      <c r="E12" s="171">
        <v>60</v>
      </c>
      <c r="F12" s="175">
        <v>285.5</v>
      </c>
      <c r="G12" s="175">
        <v>17130</v>
      </c>
      <c r="H12" s="175">
        <v>0</v>
      </c>
      <c r="I12" s="175">
        <f>ROUND(E12*H12,2)</f>
        <v>0</v>
      </c>
      <c r="J12" s="175">
        <v>285.5</v>
      </c>
      <c r="K12" s="175">
        <f>ROUND(E12*J12,2)</f>
        <v>17130</v>
      </c>
      <c r="L12" s="175">
        <v>15</v>
      </c>
      <c r="M12" s="175">
        <f>G12*(1+L12/100)</f>
        <v>19699.5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/>
      <c r="S12" s="175"/>
      <c r="T12" s="176">
        <v>0.16600000000000001</v>
      </c>
      <c r="U12" s="175">
        <f>ROUND(E12*T12,2)</f>
        <v>9.9600000000000009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90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5">
      <c r="A13" s="161"/>
      <c r="B13" s="166"/>
      <c r="C13" s="195" t="s">
        <v>99</v>
      </c>
      <c r="D13" s="169"/>
      <c r="E13" s="172">
        <v>60</v>
      </c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6"/>
      <c r="U13" s="175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100</v>
      </c>
      <c r="AF13" s="160">
        <v>0</v>
      </c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5">
      <c r="A14" s="161">
        <v>5</v>
      </c>
      <c r="B14" s="166" t="s">
        <v>101</v>
      </c>
      <c r="C14" s="194" t="s">
        <v>102</v>
      </c>
      <c r="D14" s="168" t="s">
        <v>98</v>
      </c>
      <c r="E14" s="171">
        <v>60</v>
      </c>
      <c r="F14" s="175">
        <v>240</v>
      </c>
      <c r="G14" s="175">
        <v>14400</v>
      </c>
      <c r="H14" s="175">
        <v>0</v>
      </c>
      <c r="I14" s="175">
        <f>ROUND(E14*H14,2)</f>
        <v>0</v>
      </c>
      <c r="J14" s="175">
        <v>240</v>
      </c>
      <c r="K14" s="175">
        <f>ROUND(E14*J14,2)</f>
        <v>14400</v>
      </c>
      <c r="L14" s="175">
        <v>15</v>
      </c>
      <c r="M14" s="175">
        <f>G14*(1+L14/100)</f>
        <v>16560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/>
      <c r="T14" s="176">
        <v>0</v>
      </c>
      <c r="U14" s="175">
        <f>ROUND(E14*T14,2)</f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5">
      <c r="A15" s="161">
        <v>6</v>
      </c>
      <c r="B15" s="166" t="s">
        <v>103</v>
      </c>
      <c r="C15" s="194" t="s">
        <v>104</v>
      </c>
      <c r="D15" s="168" t="s">
        <v>105</v>
      </c>
      <c r="E15" s="171">
        <v>46.8</v>
      </c>
      <c r="F15" s="175">
        <v>300</v>
      </c>
      <c r="G15" s="175">
        <v>14040</v>
      </c>
      <c r="H15" s="175">
        <v>0</v>
      </c>
      <c r="I15" s="175">
        <f>ROUND(E15*H15,2)</f>
        <v>0</v>
      </c>
      <c r="J15" s="175">
        <v>300</v>
      </c>
      <c r="K15" s="175">
        <f>ROUND(E15*J15,2)</f>
        <v>14040</v>
      </c>
      <c r="L15" s="175">
        <v>15</v>
      </c>
      <c r="M15" s="175">
        <f>G15*(1+L15/100)</f>
        <v>16145.999999999998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5"/>
      <c r="T15" s="176">
        <v>0</v>
      </c>
      <c r="U15" s="175">
        <f>ROUND(E15*T15,2)</f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5">
      <c r="A16" s="161"/>
      <c r="B16" s="166"/>
      <c r="C16" s="195" t="s">
        <v>106</v>
      </c>
      <c r="D16" s="169"/>
      <c r="E16" s="172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6"/>
      <c r="U16" s="175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100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5">
      <c r="A17" s="161"/>
      <c r="B17" s="166"/>
      <c r="C17" s="195" t="s">
        <v>107</v>
      </c>
      <c r="D17" s="169"/>
      <c r="E17" s="172">
        <v>46.8</v>
      </c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6"/>
      <c r="U17" s="175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100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5">
      <c r="A18" s="161">
        <v>7</v>
      </c>
      <c r="B18" s="166" t="s">
        <v>103</v>
      </c>
      <c r="C18" s="194" t="s">
        <v>108</v>
      </c>
      <c r="D18" s="168" t="s">
        <v>105</v>
      </c>
      <c r="E18" s="171">
        <v>202.5</v>
      </c>
      <c r="F18" s="175">
        <v>300</v>
      </c>
      <c r="G18" s="175">
        <v>60750</v>
      </c>
      <c r="H18" s="175">
        <v>0</v>
      </c>
      <c r="I18" s="175">
        <f>ROUND(E18*H18,2)</f>
        <v>0</v>
      </c>
      <c r="J18" s="175">
        <v>300</v>
      </c>
      <c r="K18" s="175">
        <f>ROUND(E18*J18,2)</f>
        <v>60750</v>
      </c>
      <c r="L18" s="175">
        <v>15</v>
      </c>
      <c r="M18" s="175">
        <f>G18*(1+L18/100)</f>
        <v>69862.5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5"/>
      <c r="S18" s="175"/>
      <c r="T18" s="176">
        <v>0</v>
      </c>
      <c r="U18" s="175">
        <f>ROUND(E18*T18,2)</f>
        <v>0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161"/>
      <c r="B19" s="166"/>
      <c r="C19" s="195" t="s">
        <v>109</v>
      </c>
      <c r="D19" s="169"/>
      <c r="E19" s="172">
        <v>202.5</v>
      </c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6"/>
      <c r="U19" s="175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100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5">
      <c r="A20" s="161">
        <v>8</v>
      </c>
      <c r="B20" s="166" t="s">
        <v>110</v>
      </c>
      <c r="C20" s="194" t="s">
        <v>111</v>
      </c>
      <c r="D20" s="168" t="s">
        <v>112</v>
      </c>
      <c r="E20" s="171">
        <v>8</v>
      </c>
      <c r="F20" s="175">
        <v>103</v>
      </c>
      <c r="G20" s="175">
        <v>824</v>
      </c>
      <c r="H20" s="175">
        <v>0</v>
      </c>
      <c r="I20" s="175">
        <f>ROUND(E20*H20,2)</f>
        <v>0</v>
      </c>
      <c r="J20" s="175">
        <v>103</v>
      </c>
      <c r="K20" s="175">
        <f>ROUND(E20*J20,2)</f>
        <v>824</v>
      </c>
      <c r="L20" s="175">
        <v>15</v>
      </c>
      <c r="M20" s="175">
        <f>G20*(1+L20/100)</f>
        <v>947.59999999999991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5"/>
      <c r="S20" s="175"/>
      <c r="T20" s="176">
        <v>0.28000000000000003</v>
      </c>
      <c r="U20" s="175">
        <f>ROUND(E20*T20,2)</f>
        <v>2.2400000000000002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5">
      <c r="A21" s="161">
        <v>9</v>
      </c>
      <c r="B21" s="166" t="s">
        <v>113</v>
      </c>
      <c r="C21" s="194" t="s">
        <v>114</v>
      </c>
      <c r="D21" s="168" t="s">
        <v>112</v>
      </c>
      <c r="E21" s="171">
        <v>8</v>
      </c>
      <c r="F21" s="175">
        <v>858</v>
      </c>
      <c r="G21" s="175">
        <v>6864</v>
      </c>
      <c r="H21" s="175">
        <v>0</v>
      </c>
      <c r="I21" s="175">
        <f>ROUND(E21*H21,2)</f>
        <v>0</v>
      </c>
      <c r="J21" s="175">
        <v>858</v>
      </c>
      <c r="K21" s="175">
        <f>ROUND(E21*J21,2)</f>
        <v>6864</v>
      </c>
      <c r="L21" s="175">
        <v>15</v>
      </c>
      <c r="M21" s="175">
        <f>G21*(1+L21/100)</f>
        <v>7893.5999999999995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5"/>
      <c r="S21" s="175"/>
      <c r="T21" s="176">
        <v>2.698</v>
      </c>
      <c r="U21" s="175">
        <f>ROUND(E21*T21,2)</f>
        <v>21.58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93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5">
      <c r="A22" s="161">
        <v>10</v>
      </c>
      <c r="B22" s="166" t="s">
        <v>115</v>
      </c>
      <c r="C22" s="194" t="s">
        <v>116</v>
      </c>
      <c r="D22" s="168" t="s">
        <v>112</v>
      </c>
      <c r="E22" s="171">
        <v>12</v>
      </c>
      <c r="F22" s="175">
        <v>1373</v>
      </c>
      <c r="G22" s="175">
        <v>16476</v>
      </c>
      <c r="H22" s="175">
        <v>0</v>
      </c>
      <c r="I22" s="175">
        <f>ROUND(E22*H22,2)</f>
        <v>0</v>
      </c>
      <c r="J22" s="175">
        <v>1373</v>
      </c>
      <c r="K22" s="175">
        <f>ROUND(E22*J22,2)</f>
        <v>16476</v>
      </c>
      <c r="L22" s="175">
        <v>15</v>
      </c>
      <c r="M22" s="175">
        <f>G22*(1+L22/100)</f>
        <v>18947.399999999998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5"/>
      <c r="S22" s="175"/>
      <c r="T22" s="176">
        <v>4.548</v>
      </c>
      <c r="U22" s="175">
        <f>ROUND(E22*T22,2)</f>
        <v>54.58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93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161"/>
      <c r="B23" s="166"/>
      <c r="C23" s="195" t="s">
        <v>117</v>
      </c>
      <c r="D23" s="169"/>
      <c r="E23" s="172">
        <v>12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6"/>
      <c r="U23" s="175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100</v>
      </c>
      <c r="AF23" s="160">
        <v>0</v>
      </c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161">
        <v>11</v>
      </c>
      <c r="B24" s="166" t="s">
        <v>118</v>
      </c>
      <c r="C24" s="194" t="s">
        <v>119</v>
      </c>
      <c r="D24" s="168" t="s">
        <v>98</v>
      </c>
      <c r="E24" s="171">
        <v>5</v>
      </c>
      <c r="F24" s="175">
        <v>800</v>
      </c>
      <c r="G24" s="175">
        <v>4000</v>
      </c>
      <c r="H24" s="175">
        <v>0</v>
      </c>
      <c r="I24" s="175">
        <f>ROUND(E24*H24,2)</f>
        <v>0</v>
      </c>
      <c r="J24" s="175">
        <v>800</v>
      </c>
      <c r="K24" s="175">
        <f>ROUND(E24*J24,2)</f>
        <v>4000</v>
      </c>
      <c r="L24" s="175">
        <v>15</v>
      </c>
      <c r="M24" s="175">
        <f>G24*(1+L24/100)</f>
        <v>4600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5"/>
      <c r="S24" s="175"/>
      <c r="T24" s="176">
        <v>4.548</v>
      </c>
      <c r="U24" s="175">
        <f>ROUND(E24*T24,2)</f>
        <v>22.74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93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5">
      <c r="A25" s="161">
        <v>12</v>
      </c>
      <c r="B25" s="166" t="s">
        <v>120</v>
      </c>
      <c r="C25" s="194" t="s">
        <v>121</v>
      </c>
      <c r="D25" s="168" t="s">
        <v>112</v>
      </c>
      <c r="E25" s="171">
        <v>12</v>
      </c>
      <c r="F25" s="175">
        <v>403.5</v>
      </c>
      <c r="G25" s="175">
        <v>4842</v>
      </c>
      <c r="H25" s="175">
        <v>3.4</v>
      </c>
      <c r="I25" s="175">
        <f>ROUND(E25*H25,2)</f>
        <v>40.799999999999997</v>
      </c>
      <c r="J25" s="175">
        <v>400.1</v>
      </c>
      <c r="K25" s="175">
        <f>ROUND(E25*J25,2)</f>
        <v>4801.2</v>
      </c>
      <c r="L25" s="175">
        <v>15</v>
      </c>
      <c r="M25" s="175">
        <f>G25*(1+L25/100)</f>
        <v>5568.2999999999993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5"/>
      <c r="S25" s="175"/>
      <c r="T25" s="176">
        <v>1.2070000000000001</v>
      </c>
      <c r="U25" s="175">
        <f>ROUND(E25*T25,2)</f>
        <v>14.48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93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5">
      <c r="A26" s="161">
        <v>13</v>
      </c>
      <c r="B26" s="166" t="s">
        <v>122</v>
      </c>
      <c r="C26" s="194" t="s">
        <v>123</v>
      </c>
      <c r="D26" s="168" t="s">
        <v>112</v>
      </c>
      <c r="E26" s="171">
        <v>12</v>
      </c>
      <c r="F26" s="175">
        <v>40</v>
      </c>
      <c r="G26" s="175">
        <v>480</v>
      </c>
      <c r="H26" s="175">
        <v>0.37</v>
      </c>
      <c r="I26" s="175">
        <f>ROUND(E26*H26,2)</f>
        <v>4.4400000000000004</v>
      </c>
      <c r="J26" s="175">
        <v>39.630000000000003</v>
      </c>
      <c r="K26" s="175">
        <f>ROUND(E26*J26,2)</f>
        <v>475.56</v>
      </c>
      <c r="L26" s="175">
        <v>15</v>
      </c>
      <c r="M26" s="175">
        <f>G26*(1+L26/100)</f>
        <v>552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/>
      <c r="S26" s="175"/>
      <c r="T26" s="176">
        <v>1.2070000000000001</v>
      </c>
      <c r="U26" s="175">
        <f>ROUND(E26*T26,2)</f>
        <v>14.48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93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ht="20.399999999999999" outlineLevel="1" x14ac:dyDescent="0.25">
      <c r="A27" s="161">
        <v>14</v>
      </c>
      <c r="B27" s="166" t="s">
        <v>120</v>
      </c>
      <c r="C27" s="194" t="s">
        <v>124</v>
      </c>
      <c r="D27" s="168" t="s">
        <v>112</v>
      </c>
      <c r="E27" s="171">
        <v>12</v>
      </c>
      <c r="F27" s="175">
        <v>200</v>
      </c>
      <c r="G27" s="175">
        <v>2400</v>
      </c>
      <c r="H27" s="175">
        <v>1.84</v>
      </c>
      <c r="I27" s="175">
        <f>ROUND(E27*H27,2)</f>
        <v>22.08</v>
      </c>
      <c r="J27" s="175">
        <v>198.16</v>
      </c>
      <c r="K27" s="175">
        <f>ROUND(E27*J27,2)</f>
        <v>2377.92</v>
      </c>
      <c r="L27" s="175">
        <v>15</v>
      </c>
      <c r="M27" s="175">
        <f>G27*(1+L27/100)</f>
        <v>2760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5"/>
      <c r="S27" s="175"/>
      <c r="T27" s="176">
        <v>1.2070000000000001</v>
      </c>
      <c r="U27" s="175">
        <f>ROUND(E27*T27,2)</f>
        <v>14.48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93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5">
      <c r="A28" s="161"/>
      <c r="B28" s="166"/>
      <c r="C28" s="195" t="s">
        <v>125</v>
      </c>
      <c r="D28" s="169"/>
      <c r="E28" s="172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6"/>
      <c r="U28" s="175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100</v>
      </c>
      <c r="AF28" s="160">
        <v>0</v>
      </c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5">
      <c r="A29" s="161"/>
      <c r="B29" s="166"/>
      <c r="C29" s="195" t="s">
        <v>126</v>
      </c>
      <c r="D29" s="169"/>
      <c r="E29" s="172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6"/>
      <c r="U29" s="175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100</v>
      </c>
      <c r="AF29" s="160">
        <v>0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5">
      <c r="A30" s="161"/>
      <c r="B30" s="166"/>
      <c r="C30" s="195" t="s">
        <v>127</v>
      </c>
      <c r="D30" s="169"/>
      <c r="E30" s="172">
        <v>12</v>
      </c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6"/>
      <c r="U30" s="175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100</v>
      </c>
      <c r="AF30" s="160">
        <v>0</v>
      </c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5">
      <c r="A31" s="161">
        <v>15</v>
      </c>
      <c r="B31" s="166" t="s">
        <v>122</v>
      </c>
      <c r="C31" s="194" t="s">
        <v>128</v>
      </c>
      <c r="D31" s="168" t="s">
        <v>112</v>
      </c>
      <c r="E31" s="171">
        <v>120</v>
      </c>
      <c r="F31" s="175">
        <v>3.5</v>
      </c>
      <c r="G31" s="175">
        <v>420</v>
      </c>
      <c r="H31" s="175">
        <v>0.03</v>
      </c>
      <c r="I31" s="175">
        <f>ROUND(E31*H31,2)</f>
        <v>3.6</v>
      </c>
      <c r="J31" s="175">
        <v>3.47</v>
      </c>
      <c r="K31" s="175">
        <f>ROUND(E31*J31,2)</f>
        <v>416.4</v>
      </c>
      <c r="L31" s="175">
        <v>15</v>
      </c>
      <c r="M31" s="175">
        <f>G31*(1+L31/100)</f>
        <v>482.99999999999994</v>
      </c>
      <c r="N31" s="175">
        <v>0</v>
      </c>
      <c r="O31" s="175">
        <f>ROUND(E31*N31,2)</f>
        <v>0</v>
      </c>
      <c r="P31" s="175">
        <v>0</v>
      </c>
      <c r="Q31" s="175">
        <f>ROUND(E31*P31,2)</f>
        <v>0</v>
      </c>
      <c r="R31" s="175"/>
      <c r="S31" s="175"/>
      <c r="T31" s="176">
        <v>1.2070000000000001</v>
      </c>
      <c r="U31" s="175">
        <f>ROUND(E31*T31,2)</f>
        <v>144.84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93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5">
      <c r="A32" s="161">
        <v>16</v>
      </c>
      <c r="B32" s="166" t="s">
        <v>122</v>
      </c>
      <c r="C32" s="194" t="s">
        <v>129</v>
      </c>
      <c r="D32" s="168" t="s">
        <v>130</v>
      </c>
      <c r="E32" s="171">
        <v>12</v>
      </c>
      <c r="F32" s="175">
        <v>380</v>
      </c>
      <c r="G32" s="175">
        <v>4560</v>
      </c>
      <c r="H32" s="175">
        <v>0.03</v>
      </c>
      <c r="I32" s="175">
        <f>ROUND(E32*H32,2)</f>
        <v>0.36</v>
      </c>
      <c r="J32" s="175">
        <v>379.97</v>
      </c>
      <c r="K32" s="175">
        <f>ROUND(E32*J32,2)</f>
        <v>4559.6400000000003</v>
      </c>
      <c r="L32" s="175">
        <v>15</v>
      </c>
      <c r="M32" s="175">
        <f>G32*(1+L32/100)</f>
        <v>5244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5"/>
      <c r="S32" s="175"/>
      <c r="T32" s="176">
        <v>1.2070000000000001</v>
      </c>
      <c r="U32" s="175">
        <f>ROUND(E32*T32,2)</f>
        <v>14.48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93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ht="20.399999999999999" outlineLevel="1" x14ac:dyDescent="0.25">
      <c r="A33" s="161">
        <v>17</v>
      </c>
      <c r="B33" s="166" t="s">
        <v>131</v>
      </c>
      <c r="C33" s="194" t="s">
        <v>132</v>
      </c>
      <c r="D33" s="168" t="s">
        <v>133</v>
      </c>
      <c r="E33" s="171">
        <v>12</v>
      </c>
      <c r="F33" s="175">
        <v>123</v>
      </c>
      <c r="G33" s="175">
        <v>1476</v>
      </c>
      <c r="H33" s="175">
        <v>0.03</v>
      </c>
      <c r="I33" s="175">
        <f>ROUND(E33*H33,2)</f>
        <v>0.36</v>
      </c>
      <c r="J33" s="175">
        <v>122.97</v>
      </c>
      <c r="K33" s="175">
        <f>ROUND(E33*J33,2)</f>
        <v>1475.64</v>
      </c>
      <c r="L33" s="175">
        <v>15</v>
      </c>
      <c r="M33" s="175">
        <f>G33*(1+L33/100)</f>
        <v>1697.3999999999999</v>
      </c>
      <c r="N33" s="175">
        <v>0</v>
      </c>
      <c r="O33" s="175">
        <f>ROUND(E33*N33,2)</f>
        <v>0</v>
      </c>
      <c r="P33" s="175">
        <v>0</v>
      </c>
      <c r="Q33" s="175">
        <f>ROUND(E33*P33,2)</f>
        <v>0</v>
      </c>
      <c r="R33" s="175"/>
      <c r="S33" s="175"/>
      <c r="T33" s="176">
        <v>1.2070000000000001</v>
      </c>
      <c r="U33" s="175">
        <f>ROUND(E33*T33,2)</f>
        <v>14.48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93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ht="20.399999999999999" outlineLevel="1" x14ac:dyDescent="0.25">
      <c r="A34" s="161">
        <v>18</v>
      </c>
      <c r="B34" s="166" t="s">
        <v>118</v>
      </c>
      <c r="C34" s="194" t="s">
        <v>134</v>
      </c>
      <c r="D34" s="168" t="s">
        <v>133</v>
      </c>
      <c r="E34" s="171">
        <v>36</v>
      </c>
      <c r="F34" s="175">
        <v>450</v>
      </c>
      <c r="G34" s="175">
        <v>16200</v>
      </c>
      <c r="H34" s="175">
        <v>0.03</v>
      </c>
      <c r="I34" s="175">
        <f>ROUND(E34*H34,2)</f>
        <v>1.08</v>
      </c>
      <c r="J34" s="175">
        <v>449.97</v>
      </c>
      <c r="K34" s="175">
        <f>ROUND(E34*J34,2)</f>
        <v>16198.92</v>
      </c>
      <c r="L34" s="175">
        <v>15</v>
      </c>
      <c r="M34" s="175">
        <f>G34*(1+L34/100)</f>
        <v>18630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/>
      <c r="S34" s="175"/>
      <c r="T34" s="176">
        <v>1.2070000000000001</v>
      </c>
      <c r="U34" s="175">
        <f>ROUND(E34*T34,2)</f>
        <v>43.45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93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5">
      <c r="A35" s="161"/>
      <c r="B35" s="166"/>
      <c r="C35" s="195" t="s">
        <v>135</v>
      </c>
      <c r="D35" s="169"/>
      <c r="E35" s="172">
        <v>36</v>
      </c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6"/>
      <c r="U35" s="175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100</v>
      </c>
      <c r="AF35" s="160">
        <v>0</v>
      </c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5">
      <c r="A36" s="161">
        <v>19</v>
      </c>
      <c r="B36" s="166" t="s">
        <v>118</v>
      </c>
      <c r="C36" s="194" t="s">
        <v>136</v>
      </c>
      <c r="D36" s="168" t="s">
        <v>133</v>
      </c>
      <c r="E36" s="171">
        <v>12</v>
      </c>
      <c r="F36" s="175">
        <v>450</v>
      </c>
      <c r="G36" s="175">
        <v>5400</v>
      </c>
      <c r="H36" s="175">
        <v>0.03</v>
      </c>
      <c r="I36" s="175">
        <f>ROUND(E36*H36,2)</f>
        <v>0.36</v>
      </c>
      <c r="J36" s="175">
        <v>449.97</v>
      </c>
      <c r="K36" s="175">
        <f>ROUND(E36*J36,2)</f>
        <v>5399.64</v>
      </c>
      <c r="L36" s="175">
        <v>15</v>
      </c>
      <c r="M36" s="175">
        <f>G36*(1+L36/100)</f>
        <v>6209.9999999999991</v>
      </c>
      <c r="N36" s="175">
        <v>0</v>
      </c>
      <c r="O36" s="175">
        <f>ROUND(E36*N36,2)</f>
        <v>0</v>
      </c>
      <c r="P36" s="175">
        <v>0</v>
      </c>
      <c r="Q36" s="175">
        <f>ROUND(E36*P36,2)</f>
        <v>0</v>
      </c>
      <c r="R36" s="175"/>
      <c r="S36" s="175"/>
      <c r="T36" s="176">
        <v>1.2070000000000001</v>
      </c>
      <c r="U36" s="175">
        <f>ROUND(E36*T36,2)</f>
        <v>14.48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93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ht="20.399999999999999" outlineLevel="1" x14ac:dyDescent="0.25">
      <c r="A37" s="161">
        <v>20</v>
      </c>
      <c r="B37" s="166" t="s">
        <v>120</v>
      </c>
      <c r="C37" s="194" t="s">
        <v>137</v>
      </c>
      <c r="D37" s="168" t="s">
        <v>133</v>
      </c>
      <c r="E37" s="171">
        <v>12</v>
      </c>
      <c r="F37" s="175">
        <v>27</v>
      </c>
      <c r="G37" s="175">
        <v>324</v>
      </c>
      <c r="H37" s="175">
        <v>0.03</v>
      </c>
      <c r="I37" s="175">
        <f>ROUND(E37*H37,2)</f>
        <v>0.36</v>
      </c>
      <c r="J37" s="175">
        <v>26.97</v>
      </c>
      <c r="K37" s="175">
        <f>ROUND(E37*J37,2)</f>
        <v>323.64</v>
      </c>
      <c r="L37" s="175">
        <v>15</v>
      </c>
      <c r="M37" s="175">
        <f>G37*(1+L37/100)</f>
        <v>372.59999999999997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/>
      <c r="S37" s="175"/>
      <c r="T37" s="176">
        <v>1.2070000000000001</v>
      </c>
      <c r="U37" s="175">
        <f>ROUND(E37*T37,2)</f>
        <v>14.48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93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5">
      <c r="A38" s="161">
        <v>21</v>
      </c>
      <c r="B38" s="166" t="s">
        <v>122</v>
      </c>
      <c r="C38" s="194" t="s">
        <v>138</v>
      </c>
      <c r="D38" s="168" t="s">
        <v>133</v>
      </c>
      <c r="E38" s="171">
        <v>3</v>
      </c>
      <c r="F38" s="175">
        <v>2200</v>
      </c>
      <c r="G38" s="175">
        <v>6600</v>
      </c>
      <c r="H38" s="175">
        <v>0.03</v>
      </c>
      <c r="I38" s="175">
        <f>ROUND(E38*H38,2)</f>
        <v>0.09</v>
      </c>
      <c r="J38" s="175">
        <v>2199.9699999999998</v>
      </c>
      <c r="K38" s="175">
        <f>ROUND(E38*J38,2)</f>
        <v>6599.91</v>
      </c>
      <c r="L38" s="175">
        <v>15</v>
      </c>
      <c r="M38" s="175">
        <f>G38*(1+L38/100)</f>
        <v>7589.9999999999991</v>
      </c>
      <c r="N38" s="175">
        <v>0</v>
      </c>
      <c r="O38" s="175">
        <f>ROUND(E38*N38,2)</f>
        <v>0</v>
      </c>
      <c r="P38" s="175">
        <v>0</v>
      </c>
      <c r="Q38" s="175">
        <f>ROUND(E38*P38,2)</f>
        <v>0</v>
      </c>
      <c r="R38" s="175"/>
      <c r="S38" s="175"/>
      <c r="T38" s="176">
        <v>1.2070000000000001</v>
      </c>
      <c r="U38" s="175">
        <f>ROUND(E38*T38,2)</f>
        <v>3.62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93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5">
      <c r="A39" s="161">
        <v>22</v>
      </c>
      <c r="B39" s="166" t="s">
        <v>122</v>
      </c>
      <c r="C39" s="194" t="s">
        <v>139</v>
      </c>
      <c r="D39" s="168" t="s">
        <v>133</v>
      </c>
      <c r="E39" s="171">
        <v>9</v>
      </c>
      <c r="F39" s="175">
        <v>3200</v>
      </c>
      <c r="G39" s="175">
        <v>28800</v>
      </c>
      <c r="H39" s="175">
        <v>0.03</v>
      </c>
      <c r="I39" s="175">
        <f>ROUND(E39*H39,2)</f>
        <v>0.27</v>
      </c>
      <c r="J39" s="175">
        <v>3199.97</v>
      </c>
      <c r="K39" s="175">
        <f>ROUND(E39*J39,2)</f>
        <v>28799.73</v>
      </c>
      <c r="L39" s="175">
        <v>15</v>
      </c>
      <c r="M39" s="175">
        <f>G39*(1+L39/100)</f>
        <v>33120</v>
      </c>
      <c r="N39" s="175">
        <v>0</v>
      </c>
      <c r="O39" s="175">
        <f>ROUND(E39*N39,2)</f>
        <v>0</v>
      </c>
      <c r="P39" s="175">
        <v>0</v>
      </c>
      <c r="Q39" s="175">
        <f>ROUND(E39*P39,2)</f>
        <v>0</v>
      </c>
      <c r="R39" s="175"/>
      <c r="S39" s="175"/>
      <c r="T39" s="176">
        <v>1.2070000000000001</v>
      </c>
      <c r="U39" s="175">
        <f>ROUND(E39*T39,2)</f>
        <v>10.86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93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5">
      <c r="A40" s="161">
        <v>23</v>
      </c>
      <c r="B40" s="166" t="s">
        <v>140</v>
      </c>
      <c r="C40" s="194" t="s">
        <v>141</v>
      </c>
      <c r="D40" s="168" t="s">
        <v>133</v>
      </c>
      <c r="E40" s="171">
        <v>316</v>
      </c>
      <c r="F40" s="175">
        <v>5.2</v>
      </c>
      <c r="G40" s="175">
        <v>1643.2</v>
      </c>
      <c r="H40" s="175">
        <v>0.03</v>
      </c>
      <c r="I40" s="175">
        <f>ROUND(E40*H40,2)</f>
        <v>9.48</v>
      </c>
      <c r="J40" s="175">
        <v>5.17</v>
      </c>
      <c r="K40" s="175">
        <f>ROUND(E40*J40,2)</f>
        <v>1633.72</v>
      </c>
      <c r="L40" s="175">
        <v>15</v>
      </c>
      <c r="M40" s="175">
        <f>G40*(1+L40/100)</f>
        <v>1889.6799999999998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5"/>
      <c r="S40" s="175"/>
      <c r="T40" s="176">
        <v>1.2070000000000001</v>
      </c>
      <c r="U40" s="175">
        <f>ROUND(E40*T40,2)</f>
        <v>381.41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93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5">
      <c r="A41" s="161"/>
      <c r="B41" s="166"/>
      <c r="C41" s="195" t="s">
        <v>142</v>
      </c>
      <c r="D41" s="169"/>
      <c r="E41" s="172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6"/>
      <c r="U41" s="175"/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100</v>
      </c>
      <c r="AF41" s="160">
        <v>0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5">
      <c r="A42" s="161"/>
      <c r="B42" s="166"/>
      <c r="C42" s="195" t="s">
        <v>143</v>
      </c>
      <c r="D42" s="169"/>
      <c r="E42" s="172">
        <v>391</v>
      </c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6"/>
      <c r="U42" s="175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100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5">
      <c r="A43" s="161"/>
      <c r="B43" s="166"/>
      <c r="C43" s="195" t="s">
        <v>144</v>
      </c>
      <c r="D43" s="169"/>
      <c r="E43" s="172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6"/>
      <c r="U43" s="175"/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100</v>
      </c>
      <c r="AF43" s="160">
        <v>0</v>
      </c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5">
      <c r="A44" s="161"/>
      <c r="B44" s="166"/>
      <c r="C44" s="195" t="s">
        <v>145</v>
      </c>
      <c r="D44" s="169"/>
      <c r="E44" s="172">
        <v>-75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6"/>
      <c r="U44" s="175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100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5">
      <c r="A45" s="161">
        <v>24</v>
      </c>
      <c r="B45" s="166" t="s">
        <v>146</v>
      </c>
      <c r="C45" s="194" t="s">
        <v>147</v>
      </c>
      <c r="D45" s="168" t="s">
        <v>133</v>
      </c>
      <c r="E45" s="171">
        <v>316</v>
      </c>
      <c r="F45" s="175">
        <v>9.56</v>
      </c>
      <c r="G45" s="175">
        <v>3020.96</v>
      </c>
      <c r="H45" s="175">
        <v>0.03</v>
      </c>
      <c r="I45" s="175">
        <f>ROUND(E45*H45,2)</f>
        <v>9.48</v>
      </c>
      <c r="J45" s="175">
        <v>9.5300000000000011</v>
      </c>
      <c r="K45" s="175">
        <f>ROUND(E45*J45,2)</f>
        <v>3011.48</v>
      </c>
      <c r="L45" s="175">
        <v>15</v>
      </c>
      <c r="M45" s="175">
        <f>G45*(1+L45/100)</f>
        <v>3474.1039999999998</v>
      </c>
      <c r="N45" s="175">
        <v>0</v>
      </c>
      <c r="O45" s="175">
        <f>ROUND(E45*N45,2)</f>
        <v>0</v>
      </c>
      <c r="P45" s="175">
        <v>0</v>
      </c>
      <c r="Q45" s="175">
        <f>ROUND(E45*P45,2)</f>
        <v>0</v>
      </c>
      <c r="R45" s="175"/>
      <c r="S45" s="175"/>
      <c r="T45" s="176">
        <v>1.2070000000000001</v>
      </c>
      <c r="U45" s="175">
        <f>ROUND(E45*T45,2)</f>
        <v>381.41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93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ht="20.399999999999999" outlineLevel="1" x14ac:dyDescent="0.25">
      <c r="A46" s="161">
        <v>25</v>
      </c>
      <c r="B46" s="166" t="s">
        <v>148</v>
      </c>
      <c r="C46" s="194" t="s">
        <v>149</v>
      </c>
      <c r="D46" s="168" t="s">
        <v>133</v>
      </c>
      <c r="E46" s="171">
        <v>316</v>
      </c>
      <c r="F46" s="175">
        <v>39.1</v>
      </c>
      <c r="G46" s="175">
        <v>12355.6</v>
      </c>
      <c r="H46" s="175">
        <v>0.03</v>
      </c>
      <c r="I46" s="175">
        <f>ROUND(E46*H46,2)</f>
        <v>9.48</v>
      </c>
      <c r="J46" s="175">
        <v>39.07</v>
      </c>
      <c r="K46" s="175">
        <f>ROUND(E46*J46,2)</f>
        <v>12346.12</v>
      </c>
      <c r="L46" s="175">
        <v>15</v>
      </c>
      <c r="M46" s="175">
        <f>G46*(1+L46/100)</f>
        <v>14208.939999999999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5"/>
      <c r="S46" s="175"/>
      <c r="T46" s="176">
        <v>1.2070000000000001</v>
      </c>
      <c r="U46" s="175">
        <f>ROUND(E46*T46,2)</f>
        <v>381.41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93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5">
      <c r="A47" s="161">
        <v>26</v>
      </c>
      <c r="B47" s="166" t="s">
        <v>118</v>
      </c>
      <c r="C47" s="194" t="s">
        <v>150</v>
      </c>
      <c r="D47" s="168" t="s">
        <v>98</v>
      </c>
      <c r="E47" s="171">
        <v>2.5</v>
      </c>
      <c r="F47" s="175">
        <v>800</v>
      </c>
      <c r="G47" s="175">
        <v>2000</v>
      </c>
      <c r="H47" s="175">
        <v>0</v>
      </c>
      <c r="I47" s="175">
        <f>ROUND(E47*H47,2)</f>
        <v>0</v>
      </c>
      <c r="J47" s="175">
        <v>800</v>
      </c>
      <c r="K47" s="175">
        <f>ROUND(E47*J47,2)</f>
        <v>2000</v>
      </c>
      <c r="L47" s="175">
        <v>15</v>
      </c>
      <c r="M47" s="175">
        <f>G47*(1+L47/100)</f>
        <v>2300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5"/>
      <c r="S47" s="175"/>
      <c r="T47" s="176">
        <v>1.2070000000000001</v>
      </c>
      <c r="U47" s="175">
        <f>ROUND(E47*T47,2)</f>
        <v>3.02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93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5">
      <c r="A48" s="161">
        <v>27</v>
      </c>
      <c r="B48" s="166" t="s">
        <v>118</v>
      </c>
      <c r="C48" s="194" t="s">
        <v>151</v>
      </c>
      <c r="D48" s="168" t="s">
        <v>133</v>
      </c>
      <c r="E48" s="171">
        <v>316</v>
      </c>
      <c r="F48" s="175">
        <v>35</v>
      </c>
      <c r="G48" s="175">
        <v>11060</v>
      </c>
      <c r="H48" s="175">
        <v>0</v>
      </c>
      <c r="I48" s="175">
        <f>ROUND(E48*H48,2)</f>
        <v>0</v>
      </c>
      <c r="J48" s="175">
        <v>35</v>
      </c>
      <c r="K48" s="175">
        <f>ROUND(E48*J48,2)</f>
        <v>11060</v>
      </c>
      <c r="L48" s="175">
        <v>15</v>
      </c>
      <c r="M48" s="175">
        <f>G48*(1+L48/100)</f>
        <v>12718.999999999998</v>
      </c>
      <c r="N48" s="175">
        <v>0</v>
      </c>
      <c r="O48" s="175">
        <f>ROUND(E48*N48,2)</f>
        <v>0</v>
      </c>
      <c r="P48" s="175">
        <v>0</v>
      </c>
      <c r="Q48" s="175">
        <f>ROUND(E48*P48,2)</f>
        <v>0</v>
      </c>
      <c r="R48" s="175"/>
      <c r="S48" s="175"/>
      <c r="T48" s="176">
        <v>1.2070000000000001</v>
      </c>
      <c r="U48" s="175">
        <f>ROUND(E48*T48,2)</f>
        <v>381.41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93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5">
      <c r="A49" s="161"/>
      <c r="B49" s="166"/>
      <c r="C49" s="195" t="s">
        <v>152</v>
      </c>
      <c r="D49" s="169"/>
      <c r="E49" s="172">
        <v>316</v>
      </c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6"/>
      <c r="U49" s="175"/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100</v>
      </c>
      <c r="AF49" s="160">
        <v>0</v>
      </c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5">
      <c r="A50" s="161">
        <v>28</v>
      </c>
      <c r="B50" s="166" t="s">
        <v>140</v>
      </c>
      <c r="C50" s="194" t="s">
        <v>141</v>
      </c>
      <c r="D50" s="168" t="s">
        <v>133</v>
      </c>
      <c r="E50" s="171">
        <v>69</v>
      </c>
      <c r="F50" s="175">
        <v>5.2</v>
      </c>
      <c r="G50" s="175">
        <v>358.8</v>
      </c>
      <c r="H50" s="175">
        <v>0.03</v>
      </c>
      <c r="I50" s="175">
        <f>ROUND(E50*H50,2)</f>
        <v>2.0699999999999998</v>
      </c>
      <c r="J50" s="175">
        <v>5.17</v>
      </c>
      <c r="K50" s="175">
        <f>ROUND(E50*J50,2)</f>
        <v>356.73</v>
      </c>
      <c r="L50" s="175">
        <v>15</v>
      </c>
      <c r="M50" s="175">
        <f>G50*(1+L50/100)</f>
        <v>412.62</v>
      </c>
      <c r="N50" s="175">
        <v>0</v>
      </c>
      <c r="O50" s="175">
        <f>ROUND(E50*N50,2)</f>
        <v>0</v>
      </c>
      <c r="P50" s="175">
        <v>0</v>
      </c>
      <c r="Q50" s="175">
        <f>ROUND(E50*P50,2)</f>
        <v>0</v>
      </c>
      <c r="R50" s="175"/>
      <c r="S50" s="175"/>
      <c r="T50" s="176">
        <v>1.2070000000000001</v>
      </c>
      <c r="U50" s="175">
        <f>ROUND(E50*T50,2)</f>
        <v>83.28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93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5">
      <c r="A51" s="161"/>
      <c r="B51" s="166"/>
      <c r="C51" s="195" t="s">
        <v>153</v>
      </c>
      <c r="D51" s="169"/>
      <c r="E51" s="172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6"/>
      <c r="U51" s="175"/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100</v>
      </c>
      <c r="AF51" s="160">
        <v>0</v>
      </c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5">
      <c r="A52" s="161"/>
      <c r="B52" s="166"/>
      <c r="C52" s="195" t="s">
        <v>154</v>
      </c>
      <c r="D52" s="169"/>
      <c r="E52" s="172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6"/>
      <c r="U52" s="175"/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100</v>
      </c>
      <c r="AF52" s="160">
        <v>0</v>
      </c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5">
      <c r="A53" s="161"/>
      <c r="B53" s="166"/>
      <c r="C53" s="195" t="s">
        <v>155</v>
      </c>
      <c r="D53" s="169"/>
      <c r="E53" s="172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6"/>
      <c r="U53" s="175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100</v>
      </c>
      <c r="AF53" s="160">
        <v>0</v>
      </c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5">
      <c r="A54" s="161"/>
      <c r="B54" s="166"/>
      <c r="C54" s="195" t="s">
        <v>156</v>
      </c>
      <c r="D54" s="169"/>
      <c r="E54" s="172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6"/>
      <c r="U54" s="175"/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100</v>
      </c>
      <c r="AF54" s="160">
        <v>0</v>
      </c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161"/>
      <c r="B55" s="166"/>
      <c r="C55" s="195" t="s">
        <v>157</v>
      </c>
      <c r="D55" s="169"/>
      <c r="E55" s="172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6"/>
      <c r="U55" s="175"/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100</v>
      </c>
      <c r="AF55" s="160">
        <v>0</v>
      </c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5">
      <c r="A56" s="161"/>
      <c r="B56" s="166"/>
      <c r="C56" s="195" t="s">
        <v>158</v>
      </c>
      <c r="D56" s="169"/>
      <c r="E56" s="172">
        <v>69</v>
      </c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6"/>
      <c r="U56" s="175"/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100</v>
      </c>
      <c r="AF56" s="160">
        <v>0</v>
      </c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5">
      <c r="A57" s="161">
        <v>29</v>
      </c>
      <c r="B57" s="166" t="s">
        <v>159</v>
      </c>
      <c r="C57" s="194" t="s">
        <v>160</v>
      </c>
      <c r="D57" s="168" t="s">
        <v>133</v>
      </c>
      <c r="E57" s="171">
        <v>690</v>
      </c>
      <c r="F57" s="175">
        <v>9.56</v>
      </c>
      <c r="G57" s="175">
        <v>6596.4</v>
      </c>
      <c r="H57" s="175">
        <v>0.03</v>
      </c>
      <c r="I57" s="175">
        <f>ROUND(E57*H57,2)</f>
        <v>20.7</v>
      </c>
      <c r="J57" s="175">
        <v>9.5300000000000011</v>
      </c>
      <c r="K57" s="175">
        <f>ROUND(E57*J57,2)</f>
        <v>6575.7</v>
      </c>
      <c r="L57" s="175">
        <v>15</v>
      </c>
      <c r="M57" s="175">
        <f>G57*(1+L57/100)</f>
        <v>7585.8599999999988</v>
      </c>
      <c r="N57" s="175">
        <v>0</v>
      </c>
      <c r="O57" s="175">
        <f>ROUND(E57*N57,2)</f>
        <v>0</v>
      </c>
      <c r="P57" s="175">
        <v>0</v>
      </c>
      <c r="Q57" s="175">
        <f>ROUND(E57*P57,2)</f>
        <v>0</v>
      </c>
      <c r="R57" s="175"/>
      <c r="S57" s="175"/>
      <c r="T57" s="176">
        <v>1.2070000000000001</v>
      </c>
      <c r="U57" s="175">
        <f>ROUND(E57*T57,2)</f>
        <v>832.83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93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ht="20.399999999999999" outlineLevel="1" x14ac:dyDescent="0.25">
      <c r="A58" s="161">
        <v>30</v>
      </c>
      <c r="B58" s="166" t="s">
        <v>148</v>
      </c>
      <c r="C58" s="194" t="s">
        <v>149</v>
      </c>
      <c r="D58" s="168" t="s">
        <v>133</v>
      </c>
      <c r="E58" s="171">
        <v>690</v>
      </c>
      <c r="F58" s="175">
        <v>39.1</v>
      </c>
      <c r="G58" s="175">
        <v>26979</v>
      </c>
      <c r="H58" s="175">
        <v>0.03</v>
      </c>
      <c r="I58" s="175">
        <f>ROUND(E58*H58,2)</f>
        <v>20.7</v>
      </c>
      <c r="J58" s="175">
        <v>39.07</v>
      </c>
      <c r="K58" s="175">
        <f>ROUND(E58*J58,2)</f>
        <v>26958.3</v>
      </c>
      <c r="L58" s="175">
        <v>15</v>
      </c>
      <c r="M58" s="175">
        <f>G58*(1+L58/100)</f>
        <v>31025.85</v>
      </c>
      <c r="N58" s="175">
        <v>0</v>
      </c>
      <c r="O58" s="175">
        <f>ROUND(E58*N58,2)</f>
        <v>0</v>
      </c>
      <c r="P58" s="175">
        <v>0</v>
      </c>
      <c r="Q58" s="175">
        <f>ROUND(E58*P58,2)</f>
        <v>0</v>
      </c>
      <c r="R58" s="175"/>
      <c r="S58" s="175"/>
      <c r="T58" s="176">
        <v>1.2070000000000001</v>
      </c>
      <c r="U58" s="175">
        <f>ROUND(E58*T58,2)</f>
        <v>832.83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93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5">
      <c r="A59" s="161">
        <v>31</v>
      </c>
      <c r="B59" s="166" t="s">
        <v>118</v>
      </c>
      <c r="C59" s="194" t="s">
        <v>150</v>
      </c>
      <c r="D59" s="168" t="s">
        <v>98</v>
      </c>
      <c r="E59" s="171">
        <v>5</v>
      </c>
      <c r="F59" s="175">
        <v>800</v>
      </c>
      <c r="G59" s="175">
        <v>4000</v>
      </c>
      <c r="H59" s="175">
        <v>0</v>
      </c>
      <c r="I59" s="175">
        <f>ROUND(E59*H59,2)</f>
        <v>0</v>
      </c>
      <c r="J59" s="175">
        <v>800</v>
      </c>
      <c r="K59" s="175">
        <f>ROUND(E59*J59,2)</f>
        <v>4000</v>
      </c>
      <c r="L59" s="175">
        <v>15</v>
      </c>
      <c r="M59" s="175">
        <f>G59*(1+L59/100)</f>
        <v>4600</v>
      </c>
      <c r="N59" s="175">
        <v>0</v>
      </c>
      <c r="O59" s="175">
        <f>ROUND(E59*N59,2)</f>
        <v>0</v>
      </c>
      <c r="P59" s="175">
        <v>0</v>
      </c>
      <c r="Q59" s="175">
        <f>ROUND(E59*P59,2)</f>
        <v>0</v>
      </c>
      <c r="R59" s="175"/>
      <c r="S59" s="175"/>
      <c r="T59" s="176">
        <v>1.2070000000000001</v>
      </c>
      <c r="U59" s="175">
        <f>ROUND(E59*T59,2)</f>
        <v>6.04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93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5">
      <c r="A60" s="161">
        <v>32</v>
      </c>
      <c r="B60" s="166" t="s">
        <v>118</v>
      </c>
      <c r="C60" s="194" t="s">
        <v>161</v>
      </c>
      <c r="D60" s="168" t="s">
        <v>133</v>
      </c>
      <c r="E60" s="171">
        <v>690</v>
      </c>
      <c r="F60" s="175">
        <v>8</v>
      </c>
      <c r="G60" s="175">
        <v>5520</v>
      </c>
      <c r="H60" s="175">
        <v>0</v>
      </c>
      <c r="I60" s="175">
        <f>ROUND(E60*H60,2)</f>
        <v>0</v>
      </c>
      <c r="J60" s="175">
        <v>8</v>
      </c>
      <c r="K60" s="175">
        <f>ROUND(E60*J60,2)</f>
        <v>5520</v>
      </c>
      <c r="L60" s="175">
        <v>15</v>
      </c>
      <c r="M60" s="175">
        <f>G60*(1+L60/100)</f>
        <v>6347.9999999999991</v>
      </c>
      <c r="N60" s="175">
        <v>0</v>
      </c>
      <c r="O60" s="175">
        <f>ROUND(E60*N60,2)</f>
        <v>0</v>
      </c>
      <c r="P60" s="175">
        <v>0</v>
      </c>
      <c r="Q60" s="175">
        <f>ROUND(E60*P60,2)</f>
        <v>0</v>
      </c>
      <c r="R60" s="175"/>
      <c r="S60" s="175"/>
      <c r="T60" s="176">
        <v>1.2070000000000001</v>
      </c>
      <c r="U60" s="175">
        <f>ROUND(E60*T60,2)</f>
        <v>832.83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93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5">
      <c r="A61" s="161"/>
      <c r="B61" s="166"/>
      <c r="C61" s="195" t="s">
        <v>162</v>
      </c>
      <c r="D61" s="169"/>
      <c r="E61" s="172">
        <v>690</v>
      </c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6"/>
      <c r="U61" s="175"/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100</v>
      </c>
      <c r="AF61" s="160">
        <v>0</v>
      </c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5">
      <c r="A62" s="161">
        <v>33</v>
      </c>
      <c r="B62" s="166" t="s">
        <v>163</v>
      </c>
      <c r="C62" s="194" t="s">
        <v>164</v>
      </c>
      <c r="D62" s="168" t="s">
        <v>133</v>
      </c>
      <c r="E62" s="171">
        <v>60</v>
      </c>
      <c r="F62" s="175">
        <v>8</v>
      </c>
      <c r="G62" s="175">
        <v>480</v>
      </c>
      <c r="H62" s="175">
        <v>0</v>
      </c>
      <c r="I62" s="175">
        <f>ROUND(E62*H62,2)</f>
        <v>0</v>
      </c>
      <c r="J62" s="175">
        <v>8</v>
      </c>
      <c r="K62" s="175">
        <f>ROUND(E62*J62,2)</f>
        <v>480</v>
      </c>
      <c r="L62" s="175">
        <v>15</v>
      </c>
      <c r="M62" s="175">
        <f>G62*(1+L62/100)</f>
        <v>552</v>
      </c>
      <c r="N62" s="175">
        <v>0</v>
      </c>
      <c r="O62" s="175">
        <f>ROUND(E62*N62,2)</f>
        <v>0</v>
      </c>
      <c r="P62" s="175">
        <v>0</v>
      </c>
      <c r="Q62" s="175">
        <f>ROUND(E62*P62,2)</f>
        <v>0</v>
      </c>
      <c r="R62" s="175"/>
      <c r="S62" s="175"/>
      <c r="T62" s="176">
        <v>1.2070000000000001</v>
      </c>
      <c r="U62" s="175">
        <f>ROUND(E62*T62,2)</f>
        <v>72.42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93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5">
      <c r="A63" s="161"/>
      <c r="B63" s="166"/>
      <c r="C63" s="195" t="s">
        <v>165</v>
      </c>
      <c r="D63" s="169"/>
      <c r="E63" s="172">
        <v>20</v>
      </c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6"/>
      <c r="U63" s="175"/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100</v>
      </c>
      <c r="AF63" s="160">
        <v>0</v>
      </c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5">
      <c r="A64" s="161"/>
      <c r="B64" s="166"/>
      <c r="C64" s="195" t="s">
        <v>166</v>
      </c>
      <c r="D64" s="169"/>
      <c r="E64" s="172">
        <v>40</v>
      </c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6"/>
      <c r="U64" s="175"/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100</v>
      </c>
      <c r="AF64" s="160">
        <v>0</v>
      </c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5">
      <c r="A65" s="161">
        <v>34</v>
      </c>
      <c r="B65" s="166" t="s">
        <v>163</v>
      </c>
      <c r="C65" s="194" t="s">
        <v>167</v>
      </c>
      <c r="D65" s="168" t="s">
        <v>133</v>
      </c>
      <c r="E65" s="171">
        <v>300</v>
      </c>
      <c r="F65" s="175">
        <v>8</v>
      </c>
      <c r="G65" s="175">
        <v>2400</v>
      </c>
      <c r="H65" s="175">
        <v>0</v>
      </c>
      <c r="I65" s="175">
        <f>ROUND(E65*H65,2)</f>
        <v>0</v>
      </c>
      <c r="J65" s="175">
        <v>8</v>
      </c>
      <c r="K65" s="175">
        <f>ROUND(E65*J65,2)</f>
        <v>2400</v>
      </c>
      <c r="L65" s="175">
        <v>15</v>
      </c>
      <c r="M65" s="175">
        <f>G65*(1+L65/100)</f>
        <v>2760</v>
      </c>
      <c r="N65" s="175">
        <v>0</v>
      </c>
      <c r="O65" s="175">
        <f>ROUND(E65*N65,2)</f>
        <v>0</v>
      </c>
      <c r="P65" s="175">
        <v>0</v>
      </c>
      <c r="Q65" s="175">
        <f>ROUND(E65*P65,2)</f>
        <v>0</v>
      </c>
      <c r="R65" s="175"/>
      <c r="S65" s="175"/>
      <c r="T65" s="176">
        <v>1.2070000000000001</v>
      </c>
      <c r="U65" s="175">
        <f>ROUND(E65*T65,2)</f>
        <v>362.1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93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5">
      <c r="A66" s="161"/>
      <c r="B66" s="166"/>
      <c r="C66" s="195" t="s">
        <v>168</v>
      </c>
      <c r="D66" s="169"/>
      <c r="E66" s="172">
        <v>300</v>
      </c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6"/>
      <c r="U66" s="175"/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100</v>
      </c>
      <c r="AF66" s="160">
        <v>0</v>
      </c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ht="20.399999999999999" outlineLevel="1" x14ac:dyDescent="0.25">
      <c r="A67" s="161">
        <v>35</v>
      </c>
      <c r="B67" s="166" t="s">
        <v>148</v>
      </c>
      <c r="C67" s="194" t="s">
        <v>149</v>
      </c>
      <c r="D67" s="168" t="s">
        <v>133</v>
      </c>
      <c r="E67" s="171">
        <v>60</v>
      </c>
      <c r="F67" s="175">
        <v>8</v>
      </c>
      <c r="G67" s="175">
        <v>480</v>
      </c>
      <c r="H67" s="175">
        <v>0</v>
      </c>
      <c r="I67" s="175">
        <f>ROUND(E67*H67,2)</f>
        <v>0</v>
      </c>
      <c r="J67" s="175">
        <v>8</v>
      </c>
      <c r="K67" s="175">
        <f>ROUND(E67*J67,2)</f>
        <v>480</v>
      </c>
      <c r="L67" s="175">
        <v>15</v>
      </c>
      <c r="M67" s="175">
        <f>G67*(1+L67/100)</f>
        <v>552</v>
      </c>
      <c r="N67" s="175">
        <v>0</v>
      </c>
      <c r="O67" s="175">
        <f>ROUND(E67*N67,2)</f>
        <v>0</v>
      </c>
      <c r="P67" s="175">
        <v>0</v>
      </c>
      <c r="Q67" s="175">
        <f>ROUND(E67*P67,2)</f>
        <v>0</v>
      </c>
      <c r="R67" s="175"/>
      <c r="S67" s="175"/>
      <c r="T67" s="176">
        <v>1.2070000000000001</v>
      </c>
      <c r="U67" s="175">
        <f>ROUND(E67*T67,2)</f>
        <v>72.42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93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5">
      <c r="A68" s="161">
        <v>36</v>
      </c>
      <c r="B68" s="166" t="s">
        <v>148</v>
      </c>
      <c r="C68" s="194" t="s">
        <v>150</v>
      </c>
      <c r="D68" s="168" t="s">
        <v>98</v>
      </c>
      <c r="E68" s="171">
        <v>20</v>
      </c>
      <c r="F68" s="175">
        <v>800</v>
      </c>
      <c r="G68" s="175">
        <v>16000</v>
      </c>
      <c r="H68" s="175">
        <v>0</v>
      </c>
      <c r="I68" s="175">
        <f>ROUND(E68*H68,2)</f>
        <v>0</v>
      </c>
      <c r="J68" s="175">
        <v>800</v>
      </c>
      <c r="K68" s="175">
        <f>ROUND(E68*J68,2)</f>
        <v>16000</v>
      </c>
      <c r="L68" s="175">
        <v>15</v>
      </c>
      <c r="M68" s="175">
        <f>G68*(1+L68/100)</f>
        <v>18400</v>
      </c>
      <c r="N68" s="175">
        <v>0</v>
      </c>
      <c r="O68" s="175">
        <f>ROUND(E68*N68,2)</f>
        <v>0</v>
      </c>
      <c r="P68" s="175">
        <v>0</v>
      </c>
      <c r="Q68" s="175">
        <f>ROUND(E68*P68,2)</f>
        <v>0</v>
      </c>
      <c r="R68" s="175"/>
      <c r="S68" s="175"/>
      <c r="T68" s="176">
        <v>1.2070000000000001</v>
      </c>
      <c r="U68" s="175">
        <f>ROUND(E68*T68,2)</f>
        <v>24.14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93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5">
      <c r="A69" s="161">
        <v>37</v>
      </c>
      <c r="B69" s="166" t="s">
        <v>148</v>
      </c>
      <c r="C69" s="194" t="s">
        <v>169</v>
      </c>
      <c r="D69" s="168" t="s">
        <v>112</v>
      </c>
      <c r="E69" s="171">
        <v>60</v>
      </c>
      <c r="F69" s="175">
        <v>250</v>
      </c>
      <c r="G69" s="175">
        <v>15000</v>
      </c>
      <c r="H69" s="175">
        <v>0</v>
      </c>
      <c r="I69" s="175">
        <f>ROUND(E69*H69,2)</f>
        <v>0</v>
      </c>
      <c r="J69" s="175">
        <v>250</v>
      </c>
      <c r="K69" s="175">
        <f>ROUND(E69*J69,2)</f>
        <v>15000</v>
      </c>
      <c r="L69" s="175">
        <v>15</v>
      </c>
      <c r="M69" s="175">
        <f>G69*(1+L69/100)</f>
        <v>17250</v>
      </c>
      <c r="N69" s="175">
        <v>0</v>
      </c>
      <c r="O69" s="175">
        <f>ROUND(E69*N69,2)</f>
        <v>0</v>
      </c>
      <c r="P69" s="175">
        <v>0</v>
      </c>
      <c r="Q69" s="175">
        <f>ROUND(E69*P69,2)</f>
        <v>0</v>
      </c>
      <c r="R69" s="175"/>
      <c r="S69" s="175"/>
      <c r="T69" s="176">
        <v>1.2070000000000001</v>
      </c>
      <c r="U69" s="175">
        <f>ROUND(E69*T69,2)</f>
        <v>72.42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93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x14ac:dyDescent="0.25">
      <c r="A70" s="162" t="s">
        <v>85</v>
      </c>
      <c r="B70" s="167" t="s">
        <v>52</v>
      </c>
      <c r="C70" s="196" t="s">
        <v>53</v>
      </c>
      <c r="D70" s="170"/>
      <c r="E70" s="173"/>
      <c r="F70" s="177"/>
      <c r="G70" s="177">
        <f>SUMIF(AE71:AE80,"&lt;&gt;NOR",G71:G80)</f>
        <v>2260248.6</v>
      </c>
      <c r="H70" s="177"/>
      <c r="I70" s="177">
        <f>SUM(I71:I80)</f>
        <v>2205368.5</v>
      </c>
      <c r="J70" s="177"/>
      <c r="K70" s="177">
        <f>SUM(K71:K80)</f>
        <v>54880.100000000006</v>
      </c>
      <c r="L70" s="177"/>
      <c r="M70" s="177">
        <f>SUM(M71:M80)</f>
        <v>2599285.8899999997</v>
      </c>
      <c r="N70" s="177"/>
      <c r="O70" s="177">
        <f>SUM(O71:O80)</f>
        <v>1056.6399999999999</v>
      </c>
      <c r="P70" s="177"/>
      <c r="Q70" s="177">
        <f>SUM(Q71:Q80)</f>
        <v>0</v>
      </c>
      <c r="R70" s="177"/>
      <c r="S70" s="177"/>
      <c r="T70" s="178"/>
      <c r="U70" s="177">
        <f>SUM(U71:U80)</f>
        <v>1063.33</v>
      </c>
      <c r="AE70" t="s">
        <v>86</v>
      </c>
    </row>
    <row r="71" spans="1:60" outlineLevel="1" x14ac:dyDescent="0.25">
      <c r="A71" s="161">
        <v>38</v>
      </c>
      <c r="B71" s="166" t="s">
        <v>170</v>
      </c>
      <c r="C71" s="194" t="s">
        <v>171</v>
      </c>
      <c r="D71" s="168" t="s">
        <v>89</v>
      </c>
      <c r="E71" s="171">
        <v>1349.4</v>
      </c>
      <c r="F71" s="175">
        <v>105.5</v>
      </c>
      <c r="G71" s="175">
        <v>142361.70000000001</v>
      </c>
      <c r="H71" s="175">
        <v>90</v>
      </c>
      <c r="I71" s="175">
        <f>ROUND(E71*H71,2)</f>
        <v>121446</v>
      </c>
      <c r="J71" s="175">
        <v>15.5</v>
      </c>
      <c r="K71" s="175">
        <f>ROUND(E71*J71,2)</f>
        <v>20915.7</v>
      </c>
      <c r="L71" s="175">
        <v>15</v>
      </c>
      <c r="M71" s="175">
        <f>G71*(1+L71/100)</f>
        <v>163715.95499999999</v>
      </c>
      <c r="N71" s="175">
        <v>0.30360999999999999</v>
      </c>
      <c r="O71" s="175">
        <f>ROUND(E71*N71,2)</f>
        <v>409.69</v>
      </c>
      <c r="P71" s="175">
        <v>0</v>
      </c>
      <c r="Q71" s="175">
        <f>ROUND(E71*P71,2)</f>
        <v>0</v>
      </c>
      <c r="R71" s="175"/>
      <c r="S71" s="175"/>
      <c r="T71" s="176">
        <v>1.6E-2</v>
      </c>
      <c r="U71" s="175">
        <f>ROUND(E71*T71,2)</f>
        <v>21.59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93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5">
      <c r="A72" s="161"/>
      <c r="B72" s="166"/>
      <c r="C72" s="195" t="s">
        <v>172</v>
      </c>
      <c r="D72" s="169"/>
      <c r="E72" s="172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6"/>
      <c r="U72" s="175"/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100</v>
      </c>
      <c r="AF72" s="160">
        <v>0</v>
      </c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5">
      <c r="A73" s="161"/>
      <c r="B73" s="166"/>
      <c r="C73" s="195" t="s">
        <v>173</v>
      </c>
      <c r="D73" s="169"/>
      <c r="E73" s="172">
        <v>674.7</v>
      </c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6"/>
      <c r="U73" s="175"/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100</v>
      </c>
      <c r="AF73" s="160">
        <v>0</v>
      </c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5">
      <c r="A74" s="161"/>
      <c r="B74" s="166"/>
      <c r="C74" s="195" t="s">
        <v>174</v>
      </c>
      <c r="D74" s="169"/>
      <c r="E74" s="172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6"/>
      <c r="U74" s="175"/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100</v>
      </c>
      <c r="AF74" s="160">
        <v>0</v>
      </c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5">
      <c r="A75" s="161"/>
      <c r="B75" s="166"/>
      <c r="C75" s="195" t="s">
        <v>173</v>
      </c>
      <c r="D75" s="169"/>
      <c r="E75" s="172">
        <v>674.7</v>
      </c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6"/>
      <c r="U75" s="175"/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100</v>
      </c>
      <c r="AF75" s="160">
        <v>0</v>
      </c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ht="20.399999999999999" outlineLevel="1" x14ac:dyDescent="0.25">
      <c r="A76" s="161">
        <v>39</v>
      </c>
      <c r="B76" s="166" t="s">
        <v>175</v>
      </c>
      <c r="C76" s="194" t="s">
        <v>176</v>
      </c>
      <c r="D76" s="168" t="s">
        <v>89</v>
      </c>
      <c r="E76" s="171">
        <v>674.7</v>
      </c>
      <c r="F76" s="175">
        <v>432</v>
      </c>
      <c r="G76" s="175">
        <v>291470.40000000002</v>
      </c>
      <c r="H76" s="175">
        <v>381.66</v>
      </c>
      <c r="I76" s="175">
        <f>ROUND(E76*H76,2)</f>
        <v>257506</v>
      </c>
      <c r="J76" s="175">
        <v>50.339999999999975</v>
      </c>
      <c r="K76" s="175">
        <f>ROUND(E76*J76,2)</f>
        <v>33964.400000000001</v>
      </c>
      <c r="L76" s="175">
        <v>15</v>
      </c>
      <c r="M76" s="175">
        <f>G76*(1+L76/100)</f>
        <v>335190.96000000002</v>
      </c>
      <c r="N76" s="175">
        <v>0.63234000000000001</v>
      </c>
      <c r="O76" s="175">
        <f>ROUND(E76*N76,2)</f>
        <v>426.64</v>
      </c>
      <c r="P76" s="175">
        <v>0</v>
      </c>
      <c r="Q76" s="175">
        <f>ROUND(E76*P76,2)</f>
        <v>0</v>
      </c>
      <c r="R76" s="175"/>
      <c r="S76" s="175"/>
      <c r="T76" s="176">
        <v>1.5440100000000001</v>
      </c>
      <c r="U76" s="175">
        <f>ROUND(E76*T76,2)</f>
        <v>1041.74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90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outlineLevel="1" x14ac:dyDescent="0.25">
      <c r="A77" s="161">
        <v>40</v>
      </c>
      <c r="B77" s="166" t="s">
        <v>177</v>
      </c>
      <c r="C77" s="194" t="s">
        <v>178</v>
      </c>
      <c r="D77" s="168" t="s">
        <v>89</v>
      </c>
      <c r="E77" s="171">
        <v>742.17</v>
      </c>
      <c r="F77" s="175">
        <v>2450</v>
      </c>
      <c r="G77" s="175">
        <v>1818316.5</v>
      </c>
      <c r="H77" s="175">
        <v>2450</v>
      </c>
      <c r="I77" s="175">
        <f>ROUND(E77*H77,2)</f>
        <v>1818316.5</v>
      </c>
      <c r="J77" s="175">
        <v>0</v>
      </c>
      <c r="K77" s="175">
        <f>ROUND(E77*J77,2)</f>
        <v>0</v>
      </c>
      <c r="L77" s="175">
        <v>15</v>
      </c>
      <c r="M77" s="175">
        <f>G77*(1+L77/100)</f>
        <v>2091063.9749999999</v>
      </c>
      <c r="N77" s="175">
        <v>0.216</v>
      </c>
      <c r="O77" s="175">
        <f>ROUND(E77*N77,2)</f>
        <v>160.31</v>
      </c>
      <c r="P77" s="175">
        <v>0</v>
      </c>
      <c r="Q77" s="175">
        <f>ROUND(E77*P77,2)</f>
        <v>0</v>
      </c>
      <c r="R77" s="175"/>
      <c r="S77" s="175"/>
      <c r="T77" s="176">
        <v>0</v>
      </c>
      <c r="U77" s="175">
        <f>ROUND(E77*T77,2)</f>
        <v>0</v>
      </c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179</v>
      </c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outlineLevel="1" x14ac:dyDescent="0.25">
      <c r="A78" s="161"/>
      <c r="B78" s="166"/>
      <c r="C78" s="195" t="s">
        <v>180</v>
      </c>
      <c r="D78" s="169"/>
      <c r="E78" s="172">
        <v>742.17</v>
      </c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6"/>
      <c r="U78" s="175"/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100</v>
      </c>
      <c r="AF78" s="160">
        <v>0</v>
      </c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5">
      <c r="A79" s="161">
        <v>41</v>
      </c>
      <c r="B79" s="166" t="s">
        <v>122</v>
      </c>
      <c r="C79" s="194" t="s">
        <v>181</v>
      </c>
      <c r="D79" s="168" t="s">
        <v>182</v>
      </c>
      <c r="E79" s="171">
        <v>60</v>
      </c>
      <c r="F79" s="175">
        <v>135</v>
      </c>
      <c r="G79" s="175">
        <v>8100</v>
      </c>
      <c r="H79" s="175">
        <v>135</v>
      </c>
      <c r="I79" s="175">
        <f>ROUND(E79*H79,2)</f>
        <v>8100</v>
      </c>
      <c r="J79" s="175">
        <v>0</v>
      </c>
      <c r="K79" s="175">
        <f>ROUND(E79*J79,2)</f>
        <v>0</v>
      </c>
      <c r="L79" s="175">
        <v>15</v>
      </c>
      <c r="M79" s="175">
        <f>G79*(1+L79/100)</f>
        <v>9315</v>
      </c>
      <c r="N79" s="175">
        <v>1</v>
      </c>
      <c r="O79" s="175">
        <f>ROUND(E79*N79,2)</f>
        <v>60</v>
      </c>
      <c r="P79" s="175">
        <v>0</v>
      </c>
      <c r="Q79" s="175">
        <f>ROUND(E79*P79,2)</f>
        <v>0</v>
      </c>
      <c r="R79" s="175"/>
      <c r="S79" s="175"/>
      <c r="T79" s="176">
        <v>0</v>
      </c>
      <c r="U79" s="175">
        <f>ROUND(E79*T79,2)</f>
        <v>0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179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5">
      <c r="A80" s="161"/>
      <c r="B80" s="166"/>
      <c r="C80" s="195" t="s">
        <v>183</v>
      </c>
      <c r="D80" s="169"/>
      <c r="E80" s="172">
        <v>60</v>
      </c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6"/>
      <c r="U80" s="175"/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100</v>
      </c>
      <c r="AF80" s="160">
        <v>0</v>
      </c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x14ac:dyDescent="0.25">
      <c r="A81" s="162" t="s">
        <v>85</v>
      </c>
      <c r="B81" s="167" t="s">
        <v>54</v>
      </c>
      <c r="C81" s="196" t="s">
        <v>55</v>
      </c>
      <c r="D81" s="170"/>
      <c r="E81" s="173"/>
      <c r="F81" s="177"/>
      <c r="G81" s="177">
        <f>SUMIF(AE82:AE82,"&lt;&gt;NOR",G82:G82)</f>
        <v>314725</v>
      </c>
      <c r="H81" s="177"/>
      <c r="I81" s="177">
        <f>SUM(I82:I82)</f>
        <v>0</v>
      </c>
      <c r="J81" s="177"/>
      <c r="K81" s="177">
        <f>SUM(K82:K82)</f>
        <v>314725</v>
      </c>
      <c r="L81" s="177"/>
      <c r="M81" s="177">
        <f>SUM(M82:M82)</f>
        <v>361933.75</v>
      </c>
      <c r="N81" s="177"/>
      <c r="O81" s="177">
        <f>SUM(O82:O82)</f>
        <v>0</v>
      </c>
      <c r="P81" s="177"/>
      <c r="Q81" s="177">
        <f>SUM(Q82:Q82)</f>
        <v>0</v>
      </c>
      <c r="R81" s="177"/>
      <c r="S81" s="177"/>
      <c r="T81" s="178"/>
      <c r="U81" s="177">
        <f>SUM(U82:U82)</f>
        <v>0</v>
      </c>
      <c r="AE81" t="s">
        <v>86</v>
      </c>
    </row>
    <row r="82" spans="1:60" outlineLevel="1" x14ac:dyDescent="0.25">
      <c r="A82" s="161">
        <v>42</v>
      </c>
      <c r="B82" s="166" t="s">
        <v>50</v>
      </c>
      <c r="C82" s="194" t="s">
        <v>184</v>
      </c>
      <c r="D82" s="168" t="s">
        <v>185</v>
      </c>
      <c r="E82" s="171">
        <v>1</v>
      </c>
      <c r="F82" s="175">
        <v>314725</v>
      </c>
      <c r="G82" s="175">
        <v>314725</v>
      </c>
      <c r="H82" s="175">
        <v>0</v>
      </c>
      <c r="I82" s="175">
        <f>ROUND(E82*H82,2)</f>
        <v>0</v>
      </c>
      <c r="J82" s="175">
        <v>314725</v>
      </c>
      <c r="K82" s="175">
        <f>ROUND(E82*J82,2)</f>
        <v>314725</v>
      </c>
      <c r="L82" s="175">
        <v>15</v>
      </c>
      <c r="M82" s="175">
        <f>G82*(1+L82/100)</f>
        <v>361933.75</v>
      </c>
      <c r="N82" s="175">
        <v>0</v>
      </c>
      <c r="O82" s="175">
        <f>ROUND(E82*N82,2)</f>
        <v>0</v>
      </c>
      <c r="P82" s="175">
        <v>0</v>
      </c>
      <c r="Q82" s="175">
        <f>ROUND(E82*P82,2)</f>
        <v>0</v>
      </c>
      <c r="R82" s="175"/>
      <c r="S82" s="175"/>
      <c r="T82" s="176">
        <v>0</v>
      </c>
      <c r="U82" s="175">
        <f>ROUND(E82*T82,2)</f>
        <v>0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93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x14ac:dyDescent="0.25">
      <c r="A83" s="162" t="s">
        <v>85</v>
      </c>
      <c r="B83" s="167" t="s">
        <v>56</v>
      </c>
      <c r="C83" s="196" t="s">
        <v>57</v>
      </c>
      <c r="D83" s="170"/>
      <c r="E83" s="173"/>
      <c r="F83" s="177"/>
      <c r="G83" s="177">
        <f>SUMIF(AE84:AE84,"&lt;&gt;NOR",G84:G84)</f>
        <v>346276</v>
      </c>
      <c r="H83" s="177"/>
      <c r="I83" s="177">
        <f>SUM(I84:I84)</f>
        <v>0</v>
      </c>
      <c r="J83" s="177"/>
      <c r="K83" s="177">
        <f>SUM(K84:K84)</f>
        <v>346276</v>
      </c>
      <c r="L83" s="177"/>
      <c r="M83" s="177">
        <f>SUM(M84:M84)</f>
        <v>398217.39999999997</v>
      </c>
      <c r="N83" s="177"/>
      <c r="O83" s="177">
        <f>SUM(O84:O84)</f>
        <v>0</v>
      </c>
      <c r="P83" s="177"/>
      <c r="Q83" s="177">
        <f>SUM(Q84:Q84)</f>
        <v>0</v>
      </c>
      <c r="R83" s="177"/>
      <c r="S83" s="177"/>
      <c r="T83" s="178"/>
      <c r="U83" s="177">
        <f>SUM(U84:U84)</f>
        <v>0</v>
      </c>
      <c r="AE83" t="s">
        <v>86</v>
      </c>
    </row>
    <row r="84" spans="1:60" outlineLevel="1" x14ac:dyDescent="0.25">
      <c r="A84" s="161">
        <v>43</v>
      </c>
      <c r="B84" s="166" t="s">
        <v>186</v>
      </c>
      <c r="C84" s="194" t="s">
        <v>187</v>
      </c>
      <c r="D84" s="168" t="s">
        <v>185</v>
      </c>
      <c r="E84" s="171">
        <v>1</v>
      </c>
      <c r="F84" s="175">
        <v>346276</v>
      </c>
      <c r="G84" s="175">
        <v>346276</v>
      </c>
      <c r="H84" s="175">
        <v>0</v>
      </c>
      <c r="I84" s="175">
        <f>ROUND(E84*H84,2)</f>
        <v>0</v>
      </c>
      <c r="J84" s="175">
        <v>346276</v>
      </c>
      <c r="K84" s="175">
        <f>ROUND(E84*J84,2)</f>
        <v>346276</v>
      </c>
      <c r="L84" s="175">
        <v>15</v>
      </c>
      <c r="M84" s="175">
        <f>G84*(1+L84/100)</f>
        <v>398217.39999999997</v>
      </c>
      <c r="N84" s="175">
        <v>0</v>
      </c>
      <c r="O84" s="175">
        <f>ROUND(E84*N84,2)</f>
        <v>0</v>
      </c>
      <c r="P84" s="175">
        <v>0</v>
      </c>
      <c r="Q84" s="175">
        <f>ROUND(E84*P84,2)</f>
        <v>0</v>
      </c>
      <c r="R84" s="175"/>
      <c r="S84" s="175"/>
      <c r="T84" s="176">
        <v>0</v>
      </c>
      <c r="U84" s="175">
        <f>ROUND(E84*T84,2)</f>
        <v>0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93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x14ac:dyDescent="0.25">
      <c r="A85" s="162" t="s">
        <v>85</v>
      </c>
      <c r="B85" s="167" t="s">
        <v>58</v>
      </c>
      <c r="C85" s="196" t="s">
        <v>26</v>
      </c>
      <c r="D85" s="170"/>
      <c r="E85" s="173"/>
      <c r="F85" s="177"/>
      <c r="G85" s="177">
        <f>SUMIF(AE86:AE88,"&lt;&gt;NOR",G86:G88)</f>
        <v>39000</v>
      </c>
      <c r="H85" s="177"/>
      <c r="I85" s="177">
        <f>SUM(I86:I88)</f>
        <v>0</v>
      </c>
      <c r="J85" s="177"/>
      <c r="K85" s="177">
        <f>SUM(K86:K88)</f>
        <v>39000</v>
      </c>
      <c r="L85" s="177"/>
      <c r="M85" s="177">
        <f>SUM(M86:M88)</f>
        <v>44850</v>
      </c>
      <c r="N85" s="177"/>
      <c r="O85" s="177">
        <f>SUM(O86:O88)</f>
        <v>0</v>
      </c>
      <c r="P85" s="177"/>
      <c r="Q85" s="177">
        <f>SUM(Q86:Q88)</f>
        <v>0</v>
      </c>
      <c r="R85" s="177"/>
      <c r="S85" s="177"/>
      <c r="T85" s="178"/>
      <c r="U85" s="177">
        <f>SUM(U86:U88)</f>
        <v>0</v>
      </c>
      <c r="AE85" t="s">
        <v>86</v>
      </c>
    </row>
    <row r="86" spans="1:60" outlineLevel="1" x14ac:dyDescent="0.25">
      <c r="A86" s="161">
        <v>44</v>
      </c>
      <c r="B86" s="166" t="s">
        <v>188</v>
      </c>
      <c r="C86" s="194" t="s">
        <v>189</v>
      </c>
      <c r="D86" s="168" t="s">
        <v>112</v>
      </c>
      <c r="E86" s="171">
        <v>26</v>
      </c>
      <c r="F86" s="175">
        <v>1500</v>
      </c>
      <c r="G86" s="175">
        <v>39000</v>
      </c>
      <c r="H86" s="175">
        <v>0</v>
      </c>
      <c r="I86" s="175">
        <f>ROUND(E86*H86,2)</f>
        <v>0</v>
      </c>
      <c r="J86" s="175">
        <v>1500</v>
      </c>
      <c r="K86" s="175">
        <f>ROUND(E86*J86,2)</f>
        <v>39000</v>
      </c>
      <c r="L86" s="175">
        <v>15</v>
      </c>
      <c r="M86" s="175">
        <f>G86*(1+L86/100)</f>
        <v>44850</v>
      </c>
      <c r="N86" s="175">
        <v>0</v>
      </c>
      <c r="O86" s="175">
        <f>ROUND(E86*N86,2)</f>
        <v>0</v>
      </c>
      <c r="P86" s="175">
        <v>0</v>
      </c>
      <c r="Q86" s="175">
        <f>ROUND(E86*P86,2)</f>
        <v>0</v>
      </c>
      <c r="R86" s="175"/>
      <c r="S86" s="175"/>
      <c r="T86" s="176">
        <v>0</v>
      </c>
      <c r="U86" s="175">
        <f>ROUND(E86*T86,2)</f>
        <v>0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93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5">
      <c r="A87" s="161"/>
      <c r="B87" s="166"/>
      <c r="C87" s="195" t="s">
        <v>190</v>
      </c>
      <c r="D87" s="169"/>
      <c r="E87" s="172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6"/>
      <c r="U87" s="175"/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100</v>
      </c>
      <c r="AF87" s="160">
        <v>0</v>
      </c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5">
      <c r="A88" s="188"/>
      <c r="B88" s="189"/>
      <c r="C88" s="197" t="s">
        <v>191</v>
      </c>
      <c r="D88" s="190"/>
      <c r="E88" s="191">
        <v>26</v>
      </c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3"/>
      <c r="U88" s="192"/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100</v>
      </c>
      <c r="AF88" s="160">
        <v>0</v>
      </c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x14ac:dyDescent="0.25">
      <c r="A89" s="6"/>
      <c r="B89" s="7" t="s">
        <v>159</v>
      </c>
      <c r="C89" s="198" t="s">
        <v>159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C89">
        <v>15</v>
      </c>
      <c r="AD89">
        <v>21</v>
      </c>
    </row>
    <row r="90" spans="1:60" x14ac:dyDescent="0.25">
      <c r="C90" s="199"/>
      <c r="D90" s="148"/>
      <c r="AE90" t="s">
        <v>192</v>
      </c>
    </row>
    <row r="91" spans="1:60" x14ac:dyDescent="0.25">
      <c r="D91" s="148"/>
    </row>
    <row r="92" spans="1:60" x14ac:dyDescent="0.25">
      <c r="D92" s="148"/>
    </row>
    <row r="93" spans="1:60" x14ac:dyDescent="0.25">
      <c r="D93" s="148"/>
    </row>
    <row r="94" spans="1:60" x14ac:dyDescent="0.25">
      <c r="D94" s="148"/>
    </row>
    <row r="95" spans="1:60" x14ac:dyDescent="0.25">
      <c r="D95" s="148"/>
    </row>
    <row r="96" spans="1:60" x14ac:dyDescent="0.25">
      <c r="D96" s="148"/>
    </row>
    <row r="97" spans="4:4" x14ac:dyDescent="0.25">
      <c r="D97" s="148"/>
    </row>
    <row r="98" spans="4:4" x14ac:dyDescent="0.25">
      <c r="D98" s="148"/>
    </row>
    <row r="99" spans="4:4" x14ac:dyDescent="0.25">
      <c r="D99" s="148"/>
    </row>
    <row r="100" spans="4:4" x14ac:dyDescent="0.25">
      <c r="D100" s="148"/>
    </row>
    <row r="101" spans="4:4" x14ac:dyDescent="0.25">
      <c r="D101" s="148"/>
    </row>
    <row r="102" spans="4:4" x14ac:dyDescent="0.25">
      <c r="D102" s="148"/>
    </row>
    <row r="103" spans="4:4" x14ac:dyDescent="0.25">
      <c r="D103" s="148"/>
    </row>
    <row r="104" spans="4:4" x14ac:dyDescent="0.25">
      <c r="D104" s="148"/>
    </row>
    <row r="105" spans="4:4" x14ac:dyDescent="0.25">
      <c r="D105" s="148"/>
    </row>
    <row r="106" spans="4:4" x14ac:dyDescent="0.25">
      <c r="D106" s="148"/>
    </row>
    <row r="107" spans="4:4" x14ac:dyDescent="0.25">
      <c r="D107" s="148"/>
    </row>
    <row r="108" spans="4:4" x14ac:dyDescent="0.25">
      <c r="D108" s="148"/>
    </row>
    <row r="109" spans="4:4" x14ac:dyDescent="0.25">
      <c r="D109" s="148"/>
    </row>
    <row r="110" spans="4:4" x14ac:dyDescent="0.25">
      <c r="D110" s="148"/>
    </row>
    <row r="111" spans="4:4" x14ac:dyDescent="0.25">
      <c r="D111" s="148"/>
    </row>
    <row r="112" spans="4:4" x14ac:dyDescent="0.25">
      <c r="D112" s="148"/>
    </row>
    <row r="113" spans="4:4" x14ac:dyDescent="0.25">
      <c r="D113" s="148"/>
    </row>
    <row r="114" spans="4:4" x14ac:dyDescent="0.25">
      <c r="D114" s="148"/>
    </row>
    <row r="115" spans="4:4" x14ac:dyDescent="0.25">
      <c r="D115" s="148"/>
    </row>
    <row r="116" spans="4:4" x14ac:dyDescent="0.25">
      <c r="D116" s="148"/>
    </row>
    <row r="117" spans="4:4" x14ac:dyDescent="0.25">
      <c r="D117" s="148"/>
    </row>
    <row r="118" spans="4:4" x14ac:dyDescent="0.25">
      <c r="D118" s="148"/>
    </row>
    <row r="119" spans="4:4" x14ac:dyDescent="0.25">
      <c r="D119" s="148"/>
    </row>
    <row r="120" spans="4:4" x14ac:dyDescent="0.25">
      <c r="D120" s="148"/>
    </row>
    <row r="121" spans="4:4" x14ac:dyDescent="0.25">
      <c r="D121" s="148"/>
    </row>
    <row r="122" spans="4:4" x14ac:dyDescent="0.25">
      <c r="D122" s="148"/>
    </row>
    <row r="123" spans="4:4" x14ac:dyDescent="0.25">
      <c r="D123" s="148"/>
    </row>
    <row r="124" spans="4:4" x14ac:dyDescent="0.25">
      <c r="D124" s="148"/>
    </row>
    <row r="125" spans="4:4" x14ac:dyDescent="0.25">
      <c r="D125" s="148"/>
    </row>
    <row r="126" spans="4:4" x14ac:dyDescent="0.25">
      <c r="D126" s="148"/>
    </row>
    <row r="127" spans="4:4" x14ac:dyDescent="0.25">
      <c r="D127" s="148"/>
    </row>
    <row r="128" spans="4:4" x14ac:dyDescent="0.25">
      <c r="D128" s="148"/>
    </row>
    <row r="129" spans="4:4" x14ac:dyDescent="0.25">
      <c r="D129" s="148"/>
    </row>
    <row r="130" spans="4:4" x14ac:dyDescent="0.25">
      <c r="D130" s="148"/>
    </row>
    <row r="131" spans="4:4" x14ac:dyDescent="0.25">
      <c r="D131" s="148"/>
    </row>
    <row r="132" spans="4:4" x14ac:dyDescent="0.25">
      <c r="D132" s="148"/>
    </row>
    <row r="133" spans="4:4" x14ac:dyDescent="0.25">
      <c r="D133" s="148"/>
    </row>
    <row r="134" spans="4:4" x14ac:dyDescent="0.25">
      <c r="D134" s="148"/>
    </row>
    <row r="135" spans="4:4" x14ac:dyDescent="0.25">
      <c r="D135" s="148"/>
    </row>
    <row r="136" spans="4:4" x14ac:dyDescent="0.25">
      <c r="D136" s="148"/>
    </row>
    <row r="137" spans="4:4" x14ac:dyDescent="0.25">
      <c r="D137" s="148"/>
    </row>
    <row r="138" spans="4:4" x14ac:dyDescent="0.25">
      <c r="D138" s="148"/>
    </row>
    <row r="139" spans="4:4" x14ac:dyDescent="0.25">
      <c r="D139" s="148"/>
    </row>
    <row r="140" spans="4:4" x14ac:dyDescent="0.25">
      <c r="D140" s="148"/>
    </row>
    <row r="141" spans="4:4" x14ac:dyDescent="0.25">
      <c r="D141" s="148"/>
    </row>
    <row r="142" spans="4:4" x14ac:dyDescent="0.25">
      <c r="D142" s="148"/>
    </row>
    <row r="143" spans="4:4" x14ac:dyDescent="0.25">
      <c r="D143" s="148"/>
    </row>
    <row r="144" spans="4:4" x14ac:dyDescent="0.25">
      <c r="D144" s="148"/>
    </row>
    <row r="145" spans="4:4" x14ac:dyDescent="0.25">
      <c r="D145" s="148"/>
    </row>
    <row r="146" spans="4:4" x14ac:dyDescent="0.25">
      <c r="D146" s="148"/>
    </row>
    <row r="147" spans="4:4" x14ac:dyDescent="0.25">
      <c r="D147" s="148"/>
    </row>
    <row r="148" spans="4:4" x14ac:dyDescent="0.25">
      <c r="D148" s="148"/>
    </row>
    <row r="149" spans="4:4" x14ac:dyDescent="0.25">
      <c r="D149" s="148"/>
    </row>
    <row r="150" spans="4:4" x14ac:dyDescent="0.25">
      <c r="D150" s="148"/>
    </row>
    <row r="151" spans="4:4" x14ac:dyDescent="0.25">
      <c r="D151" s="148"/>
    </row>
    <row r="152" spans="4:4" x14ac:dyDescent="0.25">
      <c r="D152" s="148"/>
    </row>
    <row r="153" spans="4:4" x14ac:dyDescent="0.25">
      <c r="D153" s="148"/>
    </row>
    <row r="154" spans="4:4" x14ac:dyDescent="0.25">
      <c r="D154" s="148"/>
    </row>
    <row r="155" spans="4:4" x14ac:dyDescent="0.25">
      <c r="D155" s="148"/>
    </row>
    <row r="156" spans="4:4" x14ac:dyDescent="0.25">
      <c r="D156" s="148"/>
    </row>
    <row r="157" spans="4:4" x14ac:dyDescent="0.25">
      <c r="D157" s="148"/>
    </row>
    <row r="158" spans="4:4" x14ac:dyDescent="0.25">
      <c r="D158" s="148"/>
    </row>
    <row r="159" spans="4:4" x14ac:dyDescent="0.25">
      <c r="D159" s="148"/>
    </row>
    <row r="160" spans="4:4" x14ac:dyDescent="0.25">
      <c r="D160" s="148"/>
    </row>
    <row r="161" spans="4:4" x14ac:dyDescent="0.25">
      <c r="D161" s="148"/>
    </row>
    <row r="162" spans="4:4" x14ac:dyDescent="0.25">
      <c r="D162" s="148"/>
    </row>
    <row r="163" spans="4:4" x14ac:dyDescent="0.25">
      <c r="D163" s="148"/>
    </row>
    <row r="164" spans="4:4" x14ac:dyDescent="0.25">
      <c r="D164" s="148"/>
    </row>
    <row r="165" spans="4:4" x14ac:dyDescent="0.25">
      <c r="D165" s="148"/>
    </row>
    <row r="166" spans="4:4" x14ac:dyDescent="0.25">
      <c r="D166" s="148"/>
    </row>
    <row r="167" spans="4:4" x14ac:dyDescent="0.25">
      <c r="D167" s="148"/>
    </row>
    <row r="168" spans="4:4" x14ac:dyDescent="0.25">
      <c r="D168" s="148"/>
    </row>
    <row r="169" spans="4:4" x14ac:dyDescent="0.25">
      <c r="D169" s="148"/>
    </row>
    <row r="170" spans="4:4" x14ac:dyDescent="0.25">
      <c r="D170" s="148"/>
    </row>
    <row r="171" spans="4:4" x14ac:dyDescent="0.25">
      <c r="D171" s="148"/>
    </row>
    <row r="172" spans="4:4" x14ac:dyDescent="0.25">
      <c r="D172" s="148"/>
    </row>
    <row r="173" spans="4:4" x14ac:dyDescent="0.25">
      <c r="D173" s="148"/>
    </row>
    <row r="174" spans="4:4" x14ac:dyDescent="0.25">
      <c r="D174" s="148"/>
    </row>
    <row r="175" spans="4:4" x14ac:dyDescent="0.25">
      <c r="D175" s="148"/>
    </row>
    <row r="176" spans="4:4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00" customWidth="1"/>
    <col min="3" max="3" width="63.33203125" style="10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96" t="s">
        <v>364</v>
      </c>
      <c r="B1" s="296"/>
      <c r="C1" s="296"/>
      <c r="D1" s="296"/>
      <c r="E1" s="296"/>
      <c r="F1" s="296"/>
      <c r="G1" s="296"/>
      <c r="AG1" t="s">
        <v>61</v>
      </c>
    </row>
    <row r="2" spans="1:60" ht="24.9" customHeight="1" x14ac:dyDescent="0.25">
      <c r="A2" s="203" t="s">
        <v>60</v>
      </c>
      <c r="B2" s="202" t="s">
        <v>363</v>
      </c>
      <c r="C2" s="309" t="s">
        <v>362</v>
      </c>
      <c r="D2" s="310"/>
      <c r="E2" s="310"/>
      <c r="F2" s="310"/>
      <c r="G2" s="311"/>
      <c r="AG2" t="s">
        <v>62</v>
      </c>
    </row>
    <row r="3" spans="1:60" ht="24.9" customHeight="1" x14ac:dyDescent="0.25">
      <c r="A3" s="203" t="s">
        <v>7</v>
      </c>
      <c r="B3" s="202" t="s">
        <v>361</v>
      </c>
      <c r="C3" s="309" t="s">
        <v>360</v>
      </c>
      <c r="D3" s="310"/>
      <c r="E3" s="310"/>
      <c r="F3" s="310"/>
      <c r="G3" s="311"/>
      <c r="AC3" s="100" t="s">
        <v>62</v>
      </c>
      <c r="AG3" t="s">
        <v>63</v>
      </c>
    </row>
    <row r="4" spans="1:60" ht="24.9" customHeight="1" x14ac:dyDescent="0.25">
      <c r="A4" s="249" t="s">
        <v>8</v>
      </c>
      <c r="B4" s="248" t="s">
        <v>359</v>
      </c>
      <c r="C4" s="312" t="s">
        <v>358</v>
      </c>
      <c r="D4" s="313"/>
      <c r="E4" s="313"/>
      <c r="F4" s="313"/>
      <c r="G4" s="314"/>
      <c r="AG4" t="s">
        <v>64</v>
      </c>
    </row>
    <row r="5" spans="1:60" x14ac:dyDescent="0.25">
      <c r="D5" s="148"/>
    </row>
    <row r="6" spans="1:60" ht="39.6" x14ac:dyDescent="0.25">
      <c r="A6" s="244" t="s">
        <v>67</v>
      </c>
      <c r="B6" s="247" t="s">
        <v>68</v>
      </c>
      <c r="C6" s="247" t="s">
        <v>69</v>
      </c>
      <c r="D6" s="246" t="s">
        <v>70</v>
      </c>
      <c r="E6" s="244" t="s">
        <v>71</v>
      </c>
      <c r="F6" s="245" t="s">
        <v>72</v>
      </c>
      <c r="G6" s="244" t="s">
        <v>28</v>
      </c>
      <c r="H6" s="243" t="s">
        <v>29</v>
      </c>
      <c r="I6" s="243" t="s">
        <v>73</v>
      </c>
      <c r="J6" s="243" t="s">
        <v>30</v>
      </c>
      <c r="K6" s="243" t="s">
        <v>74</v>
      </c>
      <c r="L6" s="243" t="s">
        <v>75</v>
      </c>
      <c r="M6" s="243" t="s">
        <v>76</v>
      </c>
      <c r="N6" s="243" t="s">
        <v>77</v>
      </c>
      <c r="O6" s="243" t="s">
        <v>78</v>
      </c>
      <c r="P6" s="243" t="s">
        <v>79</v>
      </c>
      <c r="Q6" s="243" t="s">
        <v>80</v>
      </c>
      <c r="R6" s="243" t="s">
        <v>81</v>
      </c>
      <c r="S6" s="243" t="s">
        <v>357</v>
      </c>
      <c r="T6" s="243" t="s">
        <v>356</v>
      </c>
      <c r="U6" s="243" t="s">
        <v>83</v>
      </c>
      <c r="V6" s="243" t="s">
        <v>84</v>
      </c>
      <c r="W6" s="243" t="s">
        <v>355</v>
      </c>
    </row>
    <row r="7" spans="1:60" hidden="1" x14ac:dyDescent="0.25">
      <c r="A7" s="6"/>
      <c r="B7" s="7"/>
      <c r="C7" s="7"/>
      <c r="D7" s="9"/>
      <c r="E7" s="242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</row>
    <row r="8" spans="1:60" x14ac:dyDescent="0.25">
      <c r="A8" s="229" t="s">
        <v>85</v>
      </c>
      <c r="B8" s="228" t="s">
        <v>50</v>
      </c>
      <c r="C8" s="227" t="s">
        <v>51</v>
      </c>
      <c r="D8" s="226"/>
      <c r="E8" s="225"/>
      <c r="F8" s="224"/>
      <c r="G8" s="224">
        <f>SUMIF(AG9:AG61,"&lt;&gt;NOR",G9:G61)</f>
        <v>151049.79</v>
      </c>
      <c r="H8" s="224"/>
      <c r="I8" s="224">
        <f>SUM(I9:I61)</f>
        <v>16059.989999999998</v>
      </c>
      <c r="J8" s="224"/>
      <c r="K8" s="224">
        <f>SUM(K9:K61)</f>
        <v>134989.81</v>
      </c>
      <c r="L8" s="224"/>
      <c r="M8" s="224">
        <f>SUM(M9:M61)</f>
        <v>182770.24590000004</v>
      </c>
      <c r="N8" s="224"/>
      <c r="O8" s="224">
        <f>SUM(O9:O61)</f>
        <v>45.9</v>
      </c>
      <c r="P8" s="224"/>
      <c r="Q8" s="224">
        <f>SUM(Q9:Q61)</f>
        <v>0</v>
      </c>
      <c r="R8" s="224"/>
      <c r="S8" s="224"/>
      <c r="T8" s="223"/>
      <c r="U8" s="222"/>
      <c r="V8" s="222">
        <f>SUM(V9:V61)</f>
        <v>267.06</v>
      </c>
      <c r="W8" s="222"/>
      <c r="AG8" t="s">
        <v>86</v>
      </c>
    </row>
    <row r="9" spans="1:60" ht="20.399999999999999" outlineLevel="1" x14ac:dyDescent="0.25">
      <c r="A9" s="218">
        <v>1</v>
      </c>
      <c r="B9" s="217" t="s">
        <v>354</v>
      </c>
      <c r="C9" s="216" t="s">
        <v>353</v>
      </c>
      <c r="D9" s="215" t="s">
        <v>98</v>
      </c>
      <c r="E9" s="214">
        <v>4</v>
      </c>
      <c r="F9" s="213">
        <v>3145</v>
      </c>
      <c r="G9" s="212">
        <f>ROUND(E9*F9,2)</f>
        <v>12580</v>
      </c>
      <c r="H9" s="213">
        <v>0</v>
      </c>
      <c r="I9" s="212">
        <f>ROUND(E9*H9,2)</f>
        <v>0</v>
      </c>
      <c r="J9" s="213">
        <v>3145</v>
      </c>
      <c r="K9" s="212">
        <f>ROUND(E9*J9,2)</f>
        <v>12580</v>
      </c>
      <c r="L9" s="212">
        <v>21</v>
      </c>
      <c r="M9" s="212">
        <f>G9*(1+L9/100)</f>
        <v>15221.8</v>
      </c>
      <c r="N9" s="212">
        <v>0</v>
      </c>
      <c r="O9" s="212">
        <f>ROUND(E9*N9,2)</f>
        <v>0</v>
      </c>
      <c r="P9" s="212">
        <v>0</v>
      </c>
      <c r="Q9" s="212">
        <f>ROUND(E9*P9,2)</f>
        <v>0</v>
      </c>
      <c r="R9" s="212" t="s">
        <v>293</v>
      </c>
      <c r="S9" s="212" t="s">
        <v>198</v>
      </c>
      <c r="T9" s="211" t="s">
        <v>198</v>
      </c>
      <c r="U9" s="210">
        <v>1.37</v>
      </c>
      <c r="V9" s="210">
        <f>ROUND(E9*U9,2)</f>
        <v>5.48</v>
      </c>
      <c r="W9" s="210"/>
      <c r="X9" s="160"/>
      <c r="Y9" s="160"/>
      <c r="Z9" s="160"/>
      <c r="AA9" s="160"/>
      <c r="AB9" s="160"/>
      <c r="AC9" s="160"/>
      <c r="AD9" s="160"/>
      <c r="AE9" s="160"/>
      <c r="AF9" s="160"/>
      <c r="AG9" s="160" t="s">
        <v>238</v>
      </c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221"/>
      <c r="B10" s="220"/>
      <c r="C10" s="305" t="s">
        <v>352</v>
      </c>
      <c r="D10" s="306"/>
      <c r="E10" s="306"/>
      <c r="F10" s="306"/>
      <c r="G10" s="306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160"/>
      <c r="Y10" s="160"/>
      <c r="Z10" s="160"/>
      <c r="AA10" s="160"/>
      <c r="AB10" s="160"/>
      <c r="AC10" s="160"/>
      <c r="AD10" s="160"/>
      <c r="AE10" s="160"/>
      <c r="AF10" s="160"/>
      <c r="AG10" s="160" t="s">
        <v>217</v>
      </c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219" t="str">
        <f>C10</f>
        <v>korytech vodotečí, melioračních kanálech s přemístěním suti na hromady na vzdálenost do 20 m nebo s naložením na dopravní prostředek,</v>
      </c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221"/>
      <c r="B11" s="220"/>
      <c r="C11" s="240" t="s">
        <v>351</v>
      </c>
      <c r="D11" s="239"/>
      <c r="E11" s="238">
        <v>4</v>
      </c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160"/>
      <c r="Y11" s="160"/>
      <c r="Z11" s="160"/>
      <c r="AA11" s="160"/>
      <c r="AB11" s="160"/>
      <c r="AC11" s="160"/>
      <c r="AD11" s="160"/>
      <c r="AE11" s="160"/>
      <c r="AF11" s="160"/>
      <c r="AG11" s="160" t="s">
        <v>100</v>
      </c>
      <c r="AH11" s="160">
        <v>0</v>
      </c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5">
      <c r="A12" s="218">
        <v>2</v>
      </c>
      <c r="B12" s="217" t="s">
        <v>350</v>
      </c>
      <c r="C12" s="216" t="s">
        <v>349</v>
      </c>
      <c r="D12" s="215" t="s">
        <v>98</v>
      </c>
      <c r="E12" s="214">
        <v>4.7570000000000006</v>
      </c>
      <c r="F12" s="213">
        <v>580</v>
      </c>
      <c r="G12" s="212">
        <f>ROUND(E12*F12,2)</f>
        <v>2759.06</v>
      </c>
      <c r="H12" s="213">
        <v>0</v>
      </c>
      <c r="I12" s="212">
        <f>ROUND(E12*H12,2)</f>
        <v>0</v>
      </c>
      <c r="J12" s="213">
        <v>580</v>
      </c>
      <c r="K12" s="212">
        <f>ROUND(E12*J12,2)</f>
        <v>2759.06</v>
      </c>
      <c r="L12" s="212">
        <v>21</v>
      </c>
      <c r="M12" s="212">
        <f>G12*(1+L12/100)</f>
        <v>3338.4625999999998</v>
      </c>
      <c r="N12" s="212">
        <v>0</v>
      </c>
      <c r="O12" s="212">
        <f>ROUND(E12*N12,2)</f>
        <v>0</v>
      </c>
      <c r="P12" s="212">
        <v>0</v>
      </c>
      <c r="Q12" s="212">
        <f>ROUND(E12*P12,2)</f>
        <v>0</v>
      </c>
      <c r="R12" s="212" t="s">
        <v>293</v>
      </c>
      <c r="S12" s="212" t="s">
        <v>198</v>
      </c>
      <c r="T12" s="211" t="s">
        <v>198</v>
      </c>
      <c r="U12" s="210">
        <v>1.7630000000000001</v>
      </c>
      <c r="V12" s="210">
        <f>ROUND(E12*U12,2)</f>
        <v>8.39</v>
      </c>
      <c r="W12" s="210"/>
      <c r="X12" s="160"/>
      <c r="Y12" s="160"/>
      <c r="Z12" s="160"/>
      <c r="AA12" s="160"/>
      <c r="AB12" s="160"/>
      <c r="AC12" s="160"/>
      <c r="AD12" s="160"/>
      <c r="AE12" s="160"/>
      <c r="AF12" s="160"/>
      <c r="AG12" s="160" t="s">
        <v>238</v>
      </c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5">
      <c r="A13" s="221"/>
      <c r="B13" s="220"/>
      <c r="C13" s="305" t="s">
        <v>348</v>
      </c>
      <c r="D13" s="306"/>
      <c r="E13" s="306"/>
      <c r="F13" s="306"/>
      <c r="G13" s="306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160"/>
      <c r="Y13" s="160"/>
      <c r="Z13" s="160"/>
      <c r="AA13" s="160"/>
      <c r="AB13" s="160"/>
      <c r="AC13" s="160"/>
      <c r="AD13" s="160"/>
      <c r="AE13" s="160"/>
      <c r="AF13" s="160"/>
      <c r="AG13" s="160" t="s">
        <v>217</v>
      </c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219" t="str">
        <f>C13</f>
        <v>Příplatek k cenám hloubených vykopávek za ztížení vykopávky v blízkosti podzemního vedení nebo výbušnin pro jakoukoliv třídu horniny.</v>
      </c>
      <c r="BB13" s="160"/>
      <c r="BC13" s="160"/>
      <c r="BD13" s="160"/>
      <c r="BE13" s="160"/>
      <c r="BF13" s="160"/>
      <c r="BG13" s="160"/>
      <c r="BH13" s="160"/>
    </row>
    <row r="14" spans="1:60" outlineLevel="1" x14ac:dyDescent="0.25">
      <c r="A14" s="221"/>
      <c r="B14" s="220"/>
      <c r="C14" s="240" t="s">
        <v>347</v>
      </c>
      <c r="D14" s="239"/>
      <c r="E14" s="238">
        <v>4.7570000000000006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160"/>
      <c r="Y14" s="160"/>
      <c r="Z14" s="160"/>
      <c r="AA14" s="160"/>
      <c r="AB14" s="160"/>
      <c r="AC14" s="160"/>
      <c r="AD14" s="160"/>
      <c r="AE14" s="160"/>
      <c r="AF14" s="160"/>
      <c r="AG14" s="160" t="s">
        <v>100</v>
      </c>
      <c r="AH14" s="160">
        <v>0</v>
      </c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5">
      <c r="A15" s="218">
        <v>3</v>
      </c>
      <c r="B15" s="217" t="s">
        <v>346</v>
      </c>
      <c r="C15" s="216" t="s">
        <v>345</v>
      </c>
      <c r="D15" s="215" t="s">
        <v>98</v>
      </c>
      <c r="E15" s="214">
        <v>95.14</v>
      </c>
      <c r="F15" s="213">
        <v>197</v>
      </c>
      <c r="G15" s="212">
        <f>ROUND(E15*F15,2)</f>
        <v>18742.580000000002</v>
      </c>
      <c r="H15" s="213">
        <v>0</v>
      </c>
      <c r="I15" s="212">
        <f>ROUND(E15*H15,2)</f>
        <v>0</v>
      </c>
      <c r="J15" s="213">
        <v>197</v>
      </c>
      <c r="K15" s="212">
        <f>ROUND(E15*J15,2)</f>
        <v>18742.580000000002</v>
      </c>
      <c r="L15" s="212">
        <v>21</v>
      </c>
      <c r="M15" s="212">
        <f>G15*(1+L15/100)</f>
        <v>22678.521800000002</v>
      </c>
      <c r="N15" s="212">
        <v>0</v>
      </c>
      <c r="O15" s="212">
        <f>ROUND(E15*N15,2)</f>
        <v>0</v>
      </c>
      <c r="P15" s="212">
        <v>0</v>
      </c>
      <c r="Q15" s="212">
        <f>ROUND(E15*P15,2)</f>
        <v>0</v>
      </c>
      <c r="R15" s="212" t="s">
        <v>293</v>
      </c>
      <c r="S15" s="212" t="s">
        <v>198</v>
      </c>
      <c r="T15" s="211" t="s">
        <v>198</v>
      </c>
      <c r="U15" s="210">
        <v>0.2</v>
      </c>
      <c r="V15" s="210">
        <f>ROUND(E15*U15,2)</f>
        <v>19.03</v>
      </c>
      <c r="W15" s="210"/>
      <c r="X15" s="160"/>
      <c r="Y15" s="160"/>
      <c r="Z15" s="160"/>
      <c r="AA15" s="160"/>
      <c r="AB15" s="160"/>
      <c r="AC15" s="160"/>
      <c r="AD15" s="160"/>
      <c r="AE15" s="160"/>
      <c r="AF15" s="160"/>
      <c r="AG15" s="160" t="s">
        <v>238</v>
      </c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ht="21" outlineLevel="1" x14ac:dyDescent="0.25">
      <c r="A16" s="221"/>
      <c r="B16" s="220"/>
      <c r="C16" s="305" t="s">
        <v>339</v>
      </c>
      <c r="D16" s="306"/>
      <c r="E16" s="306"/>
      <c r="F16" s="306"/>
      <c r="G16" s="306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160"/>
      <c r="Y16" s="160"/>
      <c r="Z16" s="160"/>
      <c r="AA16" s="160"/>
      <c r="AB16" s="160"/>
      <c r="AC16" s="160"/>
      <c r="AD16" s="160"/>
      <c r="AE16" s="160"/>
      <c r="AF16" s="160"/>
      <c r="AG16" s="160" t="s">
        <v>217</v>
      </c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219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60"/>
      <c r="BC16" s="160"/>
      <c r="BD16" s="160"/>
      <c r="BE16" s="160"/>
      <c r="BF16" s="160"/>
      <c r="BG16" s="160"/>
      <c r="BH16" s="160"/>
    </row>
    <row r="17" spans="1:60" outlineLevel="1" x14ac:dyDescent="0.25">
      <c r="A17" s="221"/>
      <c r="B17" s="220"/>
      <c r="C17" s="240" t="s">
        <v>344</v>
      </c>
      <c r="D17" s="239"/>
      <c r="E17" s="238">
        <v>15.75</v>
      </c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160"/>
      <c r="Y17" s="160"/>
      <c r="Z17" s="160"/>
      <c r="AA17" s="160"/>
      <c r="AB17" s="160"/>
      <c r="AC17" s="160"/>
      <c r="AD17" s="160"/>
      <c r="AE17" s="160"/>
      <c r="AF17" s="160"/>
      <c r="AG17" s="160" t="s">
        <v>100</v>
      </c>
      <c r="AH17" s="160">
        <v>0</v>
      </c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5">
      <c r="A18" s="221"/>
      <c r="B18" s="220"/>
      <c r="C18" s="240" t="s">
        <v>343</v>
      </c>
      <c r="D18" s="239"/>
      <c r="E18" s="238">
        <v>17.64</v>
      </c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160"/>
      <c r="Y18" s="160"/>
      <c r="Z18" s="160"/>
      <c r="AA18" s="160"/>
      <c r="AB18" s="160"/>
      <c r="AC18" s="160"/>
      <c r="AD18" s="160"/>
      <c r="AE18" s="160"/>
      <c r="AF18" s="160"/>
      <c r="AG18" s="160" t="s">
        <v>100</v>
      </c>
      <c r="AH18" s="160">
        <v>0</v>
      </c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221"/>
      <c r="B19" s="220"/>
      <c r="C19" s="240" t="s">
        <v>342</v>
      </c>
      <c r="D19" s="239"/>
      <c r="E19" s="238">
        <v>61.75</v>
      </c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160"/>
      <c r="Y19" s="160"/>
      <c r="Z19" s="160"/>
      <c r="AA19" s="160"/>
      <c r="AB19" s="160"/>
      <c r="AC19" s="160"/>
      <c r="AD19" s="160"/>
      <c r="AE19" s="160"/>
      <c r="AF19" s="160"/>
      <c r="AG19" s="160" t="s">
        <v>100</v>
      </c>
      <c r="AH19" s="160">
        <v>0</v>
      </c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5">
      <c r="A20" s="218">
        <v>4</v>
      </c>
      <c r="B20" s="217" t="s">
        <v>341</v>
      </c>
      <c r="C20" s="216" t="s">
        <v>340</v>
      </c>
      <c r="D20" s="215" t="s">
        <v>98</v>
      </c>
      <c r="E20" s="214">
        <v>47.57</v>
      </c>
      <c r="F20" s="213">
        <v>30.900000000000002</v>
      </c>
      <c r="G20" s="212">
        <f>ROUND(E20*F20,2)</f>
        <v>1469.91</v>
      </c>
      <c r="H20" s="213">
        <v>0</v>
      </c>
      <c r="I20" s="212">
        <f>ROUND(E20*H20,2)</f>
        <v>0</v>
      </c>
      <c r="J20" s="213">
        <v>30.900000000000002</v>
      </c>
      <c r="K20" s="212">
        <f>ROUND(E20*J20,2)</f>
        <v>1469.91</v>
      </c>
      <c r="L20" s="212">
        <v>21</v>
      </c>
      <c r="M20" s="212">
        <f>G20*(1+L20/100)</f>
        <v>1778.5911000000001</v>
      </c>
      <c r="N20" s="212">
        <v>0</v>
      </c>
      <c r="O20" s="212">
        <f>ROUND(E20*N20,2)</f>
        <v>0</v>
      </c>
      <c r="P20" s="212">
        <v>0</v>
      </c>
      <c r="Q20" s="212">
        <f>ROUND(E20*P20,2)</f>
        <v>0</v>
      </c>
      <c r="R20" s="212" t="s">
        <v>293</v>
      </c>
      <c r="S20" s="212" t="s">
        <v>198</v>
      </c>
      <c r="T20" s="211" t="s">
        <v>198</v>
      </c>
      <c r="U20" s="210">
        <v>8.4000000000000005E-2</v>
      </c>
      <c r="V20" s="210">
        <f>ROUND(E20*U20,2)</f>
        <v>4</v>
      </c>
      <c r="W20" s="210"/>
      <c r="X20" s="160"/>
      <c r="Y20" s="160"/>
      <c r="Z20" s="160"/>
      <c r="AA20" s="160"/>
      <c r="AB20" s="160"/>
      <c r="AC20" s="160"/>
      <c r="AD20" s="160"/>
      <c r="AE20" s="160"/>
      <c r="AF20" s="160"/>
      <c r="AG20" s="160" t="s">
        <v>238</v>
      </c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ht="21" outlineLevel="1" x14ac:dyDescent="0.25">
      <c r="A21" s="221"/>
      <c r="B21" s="220"/>
      <c r="C21" s="305" t="s">
        <v>339</v>
      </c>
      <c r="D21" s="306"/>
      <c r="E21" s="306"/>
      <c r="F21" s="306"/>
      <c r="G21" s="306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160"/>
      <c r="Y21" s="160"/>
      <c r="Z21" s="160"/>
      <c r="AA21" s="160"/>
      <c r="AB21" s="160"/>
      <c r="AC21" s="160"/>
      <c r="AD21" s="160"/>
      <c r="AE21" s="160"/>
      <c r="AF21" s="160"/>
      <c r="AG21" s="160" t="s">
        <v>217</v>
      </c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219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160"/>
      <c r="BC21" s="160"/>
      <c r="BD21" s="160"/>
      <c r="BE21" s="160"/>
      <c r="BF21" s="160"/>
      <c r="BG21" s="160"/>
      <c r="BH21" s="160"/>
    </row>
    <row r="22" spans="1:60" outlineLevel="1" x14ac:dyDescent="0.25">
      <c r="A22" s="221"/>
      <c r="B22" s="220"/>
      <c r="C22" s="240" t="s">
        <v>338</v>
      </c>
      <c r="D22" s="239"/>
      <c r="E22" s="238">
        <v>47.57</v>
      </c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160"/>
      <c r="Y22" s="160"/>
      <c r="Z22" s="160"/>
      <c r="AA22" s="160"/>
      <c r="AB22" s="160"/>
      <c r="AC22" s="160"/>
      <c r="AD22" s="160"/>
      <c r="AE22" s="160"/>
      <c r="AF22" s="160"/>
      <c r="AG22" s="160" t="s">
        <v>100</v>
      </c>
      <c r="AH22" s="160">
        <v>0</v>
      </c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218">
        <v>5</v>
      </c>
      <c r="B23" s="217" t="s">
        <v>337</v>
      </c>
      <c r="C23" s="216" t="s">
        <v>336</v>
      </c>
      <c r="D23" s="215" t="s">
        <v>89</v>
      </c>
      <c r="E23" s="214">
        <v>66.78</v>
      </c>
      <c r="F23" s="213">
        <v>111</v>
      </c>
      <c r="G23" s="212">
        <f>ROUND(E23*F23,2)</f>
        <v>7412.58</v>
      </c>
      <c r="H23" s="213">
        <v>10.430000000000001</v>
      </c>
      <c r="I23" s="212">
        <f>ROUND(E23*H23,2)</f>
        <v>696.52</v>
      </c>
      <c r="J23" s="213">
        <v>100.57000000000001</v>
      </c>
      <c r="K23" s="212">
        <f>ROUND(E23*J23,2)</f>
        <v>6716.06</v>
      </c>
      <c r="L23" s="212">
        <v>21</v>
      </c>
      <c r="M23" s="212">
        <f>G23*(1+L23/100)</f>
        <v>8969.2217999999993</v>
      </c>
      <c r="N23" s="212">
        <v>9.9000000000000021E-4</v>
      </c>
      <c r="O23" s="212">
        <f>ROUND(E23*N23,2)</f>
        <v>7.0000000000000007E-2</v>
      </c>
      <c r="P23" s="212">
        <v>0</v>
      </c>
      <c r="Q23" s="212">
        <f>ROUND(E23*P23,2)</f>
        <v>0</v>
      </c>
      <c r="R23" s="212" t="s">
        <v>293</v>
      </c>
      <c r="S23" s="212" t="s">
        <v>198</v>
      </c>
      <c r="T23" s="211" t="s">
        <v>198</v>
      </c>
      <c r="U23" s="210">
        <v>0.23600000000000002</v>
      </c>
      <c r="V23" s="210">
        <f>ROUND(E23*U23,2)</f>
        <v>15.76</v>
      </c>
      <c r="W23" s="210"/>
      <c r="X23" s="160"/>
      <c r="Y23" s="160"/>
      <c r="Z23" s="160"/>
      <c r="AA23" s="160"/>
      <c r="AB23" s="160"/>
      <c r="AC23" s="160"/>
      <c r="AD23" s="160"/>
      <c r="AE23" s="160"/>
      <c r="AF23" s="160"/>
      <c r="AG23" s="160" t="s">
        <v>238</v>
      </c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221"/>
      <c r="B24" s="220"/>
      <c r="C24" s="305" t="s">
        <v>331</v>
      </c>
      <c r="D24" s="306"/>
      <c r="E24" s="306"/>
      <c r="F24" s="306"/>
      <c r="G24" s="306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160"/>
      <c r="Y24" s="160"/>
      <c r="Z24" s="160"/>
      <c r="AA24" s="160"/>
      <c r="AB24" s="160"/>
      <c r="AC24" s="160"/>
      <c r="AD24" s="160"/>
      <c r="AE24" s="160"/>
      <c r="AF24" s="160"/>
      <c r="AG24" s="160" t="s">
        <v>217</v>
      </c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5">
      <c r="A25" s="221"/>
      <c r="B25" s="220"/>
      <c r="C25" s="240" t="s">
        <v>335</v>
      </c>
      <c r="D25" s="239"/>
      <c r="E25" s="238">
        <v>31.5</v>
      </c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160"/>
      <c r="Y25" s="160"/>
      <c r="Z25" s="160"/>
      <c r="AA25" s="160"/>
      <c r="AB25" s="160"/>
      <c r="AC25" s="160"/>
      <c r="AD25" s="160"/>
      <c r="AE25" s="160"/>
      <c r="AF25" s="160"/>
      <c r="AG25" s="160" t="s">
        <v>100</v>
      </c>
      <c r="AH25" s="160">
        <v>0</v>
      </c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5">
      <c r="A26" s="221"/>
      <c r="B26" s="220"/>
      <c r="C26" s="240" t="s">
        <v>334</v>
      </c>
      <c r="D26" s="239"/>
      <c r="E26" s="238">
        <v>35.28</v>
      </c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160"/>
      <c r="Y26" s="160"/>
      <c r="Z26" s="160"/>
      <c r="AA26" s="160"/>
      <c r="AB26" s="160"/>
      <c r="AC26" s="160"/>
      <c r="AD26" s="160"/>
      <c r="AE26" s="160"/>
      <c r="AF26" s="160"/>
      <c r="AG26" s="160" t="s">
        <v>100</v>
      </c>
      <c r="AH26" s="160">
        <v>0</v>
      </c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5">
      <c r="A27" s="218">
        <v>6</v>
      </c>
      <c r="B27" s="217" t="s">
        <v>333</v>
      </c>
      <c r="C27" s="216" t="s">
        <v>332</v>
      </c>
      <c r="D27" s="215" t="s">
        <v>89</v>
      </c>
      <c r="E27" s="214">
        <v>123.5</v>
      </c>
      <c r="F27" s="213">
        <v>204.5</v>
      </c>
      <c r="G27" s="212">
        <f>ROUND(E27*F27,2)</f>
        <v>25255.75</v>
      </c>
      <c r="H27" s="213">
        <v>13.05</v>
      </c>
      <c r="I27" s="212">
        <f>ROUND(E27*H27,2)</f>
        <v>1611.68</v>
      </c>
      <c r="J27" s="213">
        <v>191.45000000000002</v>
      </c>
      <c r="K27" s="212">
        <f>ROUND(E27*J27,2)</f>
        <v>23644.080000000002</v>
      </c>
      <c r="L27" s="212">
        <v>21</v>
      </c>
      <c r="M27" s="212">
        <f>G27*(1+L27/100)</f>
        <v>30559.4575</v>
      </c>
      <c r="N27" s="212">
        <v>8.6000000000000009E-4</v>
      </c>
      <c r="O27" s="212">
        <f>ROUND(E27*N27,2)</f>
        <v>0.11</v>
      </c>
      <c r="P27" s="212">
        <v>0</v>
      </c>
      <c r="Q27" s="212">
        <f>ROUND(E27*P27,2)</f>
        <v>0</v>
      </c>
      <c r="R27" s="212" t="s">
        <v>293</v>
      </c>
      <c r="S27" s="212" t="s">
        <v>198</v>
      </c>
      <c r="T27" s="211" t="s">
        <v>198</v>
      </c>
      <c r="U27" s="210">
        <v>0.47900000000000004</v>
      </c>
      <c r="V27" s="210">
        <f>ROUND(E27*U27,2)</f>
        <v>59.16</v>
      </c>
      <c r="W27" s="210"/>
      <c r="X27" s="160"/>
      <c r="Y27" s="160"/>
      <c r="Z27" s="160"/>
      <c r="AA27" s="160"/>
      <c r="AB27" s="160"/>
      <c r="AC27" s="160"/>
      <c r="AD27" s="160"/>
      <c r="AE27" s="160"/>
      <c r="AF27" s="160"/>
      <c r="AG27" s="160" t="s">
        <v>238</v>
      </c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5">
      <c r="A28" s="221"/>
      <c r="B28" s="220"/>
      <c r="C28" s="305" t="s">
        <v>331</v>
      </c>
      <c r="D28" s="306"/>
      <c r="E28" s="306"/>
      <c r="F28" s="306"/>
      <c r="G28" s="306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160"/>
      <c r="Y28" s="160"/>
      <c r="Z28" s="160"/>
      <c r="AA28" s="160"/>
      <c r="AB28" s="160"/>
      <c r="AC28" s="160"/>
      <c r="AD28" s="160"/>
      <c r="AE28" s="160"/>
      <c r="AF28" s="160"/>
      <c r="AG28" s="160" t="s">
        <v>217</v>
      </c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5">
      <c r="A29" s="221"/>
      <c r="B29" s="220"/>
      <c r="C29" s="240" t="s">
        <v>330</v>
      </c>
      <c r="D29" s="239"/>
      <c r="E29" s="238">
        <v>123.5</v>
      </c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160"/>
      <c r="Y29" s="160"/>
      <c r="Z29" s="160"/>
      <c r="AA29" s="160"/>
      <c r="AB29" s="160"/>
      <c r="AC29" s="160"/>
      <c r="AD29" s="160"/>
      <c r="AE29" s="160"/>
      <c r="AF29" s="160"/>
      <c r="AG29" s="160" t="s">
        <v>100</v>
      </c>
      <c r="AH29" s="160">
        <v>0</v>
      </c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5">
      <c r="A30" s="218">
        <v>7</v>
      </c>
      <c r="B30" s="217" t="s">
        <v>329</v>
      </c>
      <c r="C30" s="216" t="s">
        <v>328</v>
      </c>
      <c r="D30" s="215" t="s">
        <v>89</v>
      </c>
      <c r="E30" s="214">
        <v>66.78</v>
      </c>
      <c r="F30" s="213">
        <v>25.5</v>
      </c>
      <c r="G30" s="212">
        <f>ROUND(E30*F30,2)</f>
        <v>1702.89</v>
      </c>
      <c r="H30" s="213">
        <v>0</v>
      </c>
      <c r="I30" s="212">
        <f>ROUND(E30*H30,2)</f>
        <v>0</v>
      </c>
      <c r="J30" s="213">
        <v>25.5</v>
      </c>
      <c r="K30" s="212">
        <f>ROUND(E30*J30,2)</f>
        <v>1702.89</v>
      </c>
      <c r="L30" s="212">
        <v>21</v>
      </c>
      <c r="M30" s="212">
        <f>G30*(1+L30/100)</f>
        <v>2060.4969000000001</v>
      </c>
      <c r="N30" s="212">
        <v>0</v>
      </c>
      <c r="O30" s="212">
        <f>ROUND(E30*N30,2)</f>
        <v>0</v>
      </c>
      <c r="P30" s="212">
        <v>0</v>
      </c>
      <c r="Q30" s="212">
        <f>ROUND(E30*P30,2)</f>
        <v>0</v>
      </c>
      <c r="R30" s="212" t="s">
        <v>293</v>
      </c>
      <c r="S30" s="212" t="s">
        <v>198</v>
      </c>
      <c r="T30" s="211" t="s">
        <v>198</v>
      </c>
      <c r="U30" s="210">
        <v>7.0000000000000007E-2</v>
      </c>
      <c r="V30" s="210">
        <f>ROUND(E30*U30,2)</f>
        <v>4.67</v>
      </c>
      <c r="W30" s="210"/>
      <c r="X30" s="160"/>
      <c r="Y30" s="160"/>
      <c r="Z30" s="160"/>
      <c r="AA30" s="160"/>
      <c r="AB30" s="160"/>
      <c r="AC30" s="160"/>
      <c r="AD30" s="160"/>
      <c r="AE30" s="160"/>
      <c r="AF30" s="160"/>
      <c r="AG30" s="160" t="s">
        <v>238</v>
      </c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5">
      <c r="A31" s="221"/>
      <c r="B31" s="220"/>
      <c r="C31" s="305" t="s">
        <v>325</v>
      </c>
      <c r="D31" s="306"/>
      <c r="E31" s="306"/>
      <c r="F31" s="306"/>
      <c r="G31" s="306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160"/>
      <c r="Y31" s="160"/>
      <c r="Z31" s="160"/>
      <c r="AA31" s="160"/>
      <c r="AB31" s="160"/>
      <c r="AC31" s="160"/>
      <c r="AD31" s="160"/>
      <c r="AE31" s="160"/>
      <c r="AF31" s="160"/>
      <c r="AG31" s="160" t="s">
        <v>217</v>
      </c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5">
      <c r="A32" s="218">
        <v>8</v>
      </c>
      <c r="B32" s="217" t="s">
        <v>327</v>
      </c>
      <c r="C32" s="216" t="s">
        <v>326</v>
      </c>
      <c r="D32" s="215" t="s">
        <v>89</v>
      </c>
      <c r="E32" s="214">
        <v>123.5</v>
      </c>
      <c r="F32" s="213">
        <v>119</v>
      </c>
      <c r="G32" s="212">
        <f>ROUND(E32*F32,2)</f>
        <v>14696.5</v>
      </c>
      <c r="H32" s="213">
        <v>0</v>
      </c>
      <c r="I32" s="212">
        <f>ROUND(E32*H32,2)</f>
        <v>0</v>
      </c>
      <c r="J32" s="213">
        <v>119</v>
      </c>
      <c r="K32" s="212">
        <f>ROUND(E32*J32,2)</f>
        <v>14696.5</v>
      </c>
      <c r="L32" s="212">
        <v>21</v>
      </c>
      <c r="M32" s="212">
        <f>G32*(1+L32/100)</f>
        <v>17782.764999999999</v>
      </c>
      <c r="N32" s="212">
        <v>0</v>
      </c>
      <c r="O32" s="212">
        <f>ROUND(E32*N32,2)</f>
        <v>0</v>
      </c>
      <c r="P32" s="212">
        <v>0</v>
      </c>
      <c r="Q32" s="212">
        <f>ROUND(E32*P32,2)</f>
        <v>0</v>
      </c>
      <c r="R32" s="212" t="s">
        <v>293</v>
      </c>
      <c r="S32" s="212" t="s">
        <v>198</v>
      </c>
      <c r="T32" s="211" t="s">
        <v>198</v>
      </c>
      <c r="U32" s="210">
        <v>0.32700000000000001</v>
      </c>
      <c r="V32" s="210">
        <f>ROUND(E32*U32,2)</f>
        <v>40.380000000000003</v>
      </c>
      <c r="W32" s="210"/>
      <c r="X32" s="160"/>
      <c r="Y32" s="160"/>
      <c r="Z32" s="160"/>
      <c r="AA32" s="160"/>
      <c r="AB32" s="160"/>
      <c r="AC32" s="160"/>
      <c r="AD32" s="160"/>
      <c r="AE32" s="160"/>
      <c r="AF32" s="160"/>
      <c r="AG32" s="160" t="s">
        <v>238</v>
      </c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5">
      <c r="A33" s="221"/>
      <c r="B33" s="220"/>
      <c r="C33" s="305" t="s">
        <v>325</v>
      </c>
      <c r="D33" s="306"/>
      <c r="E33" s="306"/>
      <c r="F33" s="306"/>
      <c r="G33" s="306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160"/>
      <c r="Y33" s="160"/>
      <c r="Z33" s="160"/>
      <c r="AA33" s="160"/>
      <c r="AB33" s="160"/>
      <c r="AC33" s="160"/>
      <c r="AD33" s="160"/>
      <c r="AE33" s="160"/>
      <c r="AF33" s="160"/>
      <c r="AG33" s="160" t="s">
        <v>217</v>
      </c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5">
      <c r="A34" s="218">
        <v>9</v>
      </c>
      <c r="B34" s="217" t="s">
        <v>324</v>
      </c>
      <c r="C34" s="216" t="s">
        <v>323</v>
      </c>
      <c r="D34" s="215" t="s">
        <v>98</v>
      </c>
      <c r="E34" s="214">
        <v>95.14</v>
      </c>
      <c r="F34" s="213">
        <v>13.8</v>
      </c>
      <c r="G34" s="212">
        <f>ROUND(E34*F34,2)</f>
        <v>1312.93</v>
      </c>
      <c r="H34" s="213">
        <v>0</v>
      </c>
      <c r="I34" s="212">
        <f>ROUND(E34*H34,2)</f>
        <v>0</v>
      </c>
      <c r="J34" s="213">
        <v>13.8</v>
      </c>
      <c r="K34" s="212">
        <f>ROUND(E34*J34,2)</f>
        <v>1312.93</v>
      </c>
      <c r="L34" s="212">
        <v>21</v>
      </c>
      <c r="M34" s="212">
        <f>G34*(1+L34/100)</f>
        <v>1588.6453000000001</v>
      </c>
      <c r="N34" s="212">
        <v>0</v>
      </c>
      <c r="O34" s="212">
        <f>ROUND(E34*N34,2)</f>
        <v>0</v>
      </c>
      <c r="P34" s="212">
        <v>0</v>
      </c>
      <c r="Q34" s="212">
        <f>ROUND(E34*P34,2)</f>
        <v>0</v>
      </c>
      <c r="R34" s="212" t="s">
        <v>293</v>
      </c>
      <c r="S34" s="212" t="s">
        <v>198</v>
      </c>
      <c r="T34" s="211" t="s">
        <v>198</v>
      </c>
      <c r="U34" s="210">
        <v>3.8000000000000006E-2</v>
      </c>
      <c r="V34" s="210">
        <f>ROUND(E34*U34,2)</f>
        <v>3.62</v>
      </c>
      <c r="W34" s="210"/>
      <c r="X34" s="160"/>
      <c r="Y34" s="160"/>
      <c r="Z34" s="160"/>
      <c r="AA34" s="160"/>
      <c r="AB34" s="160"/>
      <c r="AC34" s="160"/>
      <c r="AD34" s="160"/>
      <c r="AE34" s="160"/>
      <c r="AF34" s="160"/>
      <c r="AG34" s="160" t="s">
        <v>238</v>
      </c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5">
      <c r="A35" s="221"/>
      <c r="B35" s="220"/>
      <c r="C35" s="305" t="s">
        <v>322</v>
      </c>
      <c r="D35" s="306"/>
      <c r="E35" s="306"/>
      <c r="F35" s="306"/>
      <c r="G35" s="306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160"/>
      <c r="Y35" s="160"/>
      <c r="Z35" s="160"/>
      <c r="AA35" s="160"/>
      <c r="AB35" s="160"/>
      <c r="AC35" s="160"/>
      <c r="AD35" s="160"/>
      <c r="AE35" s="160"/>
      <c r="AF35" s="160"/>
      <c r="AG35" s="160" t="s">
        <v>217</v>
      </c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5">
      <c r="A36" s="218">
        <v>10</v>
      </c>
      <c r="B36" s="217" t="s">
        <v>321</v>
      </c>
      <c r="C36" s="216" t="s">
        <v>320</v>
      </c>
      <c r="D36" s="215" t="s">
        <v>98</v>
      </c>
      <c r="E36" s="214">
        <v>95.14</v>
      </c>
      <c r="F36" s="213">
        <v>105.5</v>
      </c>
      <c r="G36" s="212">
        <f>ROUND(E36*F36,2)</f>
        <v>10037.27</v>
      </c>
      <c r="H36" s="213">
        <v>0</v>
      </c>
      <c r="I36" s="212">
        <f>ROUND(E36*H36,2)</f>
        <v>0</v>
      </c>
      <c r="J36" s="213">
        <v>105.5</v>
      </c>
      <c r="K36" s="212">
        <f>ROUND(E36*J36,2)</f>
        <v>10037.27</v>
      </c>
      <c r="L36" s="212">
        <v>21</v>
      </c>
      <c r="M36" s="212">
        <f>G36*(1+L36/100)</f>
        <v>12145.0967</v>
      </c>
      <c r="N36" s="212">
        <v>0</v>
      </c>
      <c r="O36" s="212">
        <f>ROUND(E36*N36,2)</f>
        <v>0</v>
      </c>
      <c r="P36" s="212">
        <v>0</v>
      </c>
      <c r="Q36" s="212">
        <f>ROUND(E36*P36,2)</f>
        <v>0</v>
      </c>
      <c r="R36" s="212" t="s">
        <v>293</v>
      </c>
      <c r="S36" s="212" t="s">
        <v>198</v>
      </c>
      <c r="T36" s="211" t="s">
        <v>198</v>
      </c>
      <c r="U36" s="210">
        <v>0.34500000000000003</v>
      </c>
      <c r="V36" s="210">
        <f>ROUND(E36*U36,2)</f>
        <v>32.82</v>
      </c>
      <c r="W36" s="210"/>
      <c r="X36" s="160"/>
      <c r="Y36" s="160"/>
      <c r="Z36" s="160"/>
      <c r="AA36" s="160"/>
      <c r="AB36" s="160"/>
      <c r="AC36" s="160"/>
      <c r="AD36" s="160"/>
      <c r="AE36" s="160"/>
      <c r="AF36" s="160"/>
      <c r="AG36" s="160" t="s">
        <v>238</v>
      </c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5">
      <c r="A37" s="221"/>
      <c r="B37" s="220"/>
      <c r="C37" s="305" t="s">
        <v>319</v>
      </c>
      <c r="D37" s="306"/>
      <c r="E37" s="306"/>
      <c r="F37" s="306"/>
      <c r="G37" s="306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160"/>
      <c r="Y37" s="160"/>
      <c r="Z37" s="160"/>
      <c r="AA37" s="160"/>
      <c r="AB37" s="160"/>
      <c r="AC37" s="160"/>
      <c r="AD37" s="160"/>
      <c r="AE37" s="160"/>
      <c r="AF37" s="160"/>
      <c r="AG37" s="160" t="s">
        <v>217</v>
      </c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219" t="str">
        <f>C37</f>
        <v>bez naložení do dopravní nádoby, ale s vyprázdněním dopravní nádoby na hromadu nebo na dopravní prostředek,</v>
      </c>
      <c r="BB37" s="160"/>
      <c r="BC37" s="160"/>
      <c r="BD37" s="160"/>
      <c r="BE37" s="160"/>
      <c r="BF37" s="160"/>
      <c r="BG37" s="160"/>
      <c r="BH37" s="160"/>
    </row>
    <row r="38" spans="1:60" outlineLevel="1" x14ac:dyDescent="0.25">
      <c r="A38" s="218">
        <v>11</v>
      </c>
      <c r="B38" s="217" t="s">
        <v>318</v>
      </c>
      <c r="C38" s="216" t="s">
        <v>317</v>
      </c>
      <c r="D38" s="215" t="s">
        <v>98</v>
      </c>
      <c r="E38" s="214">
        <v>26.16</v>
      </c>
      <c r="F38" s="213">
        <v>261</v>
      </c>
      <c r="G38" s="212">
        <f>ROUND(E38*F38,2)</f>
        <v>6827.76</v>
      </c>
      <c r="H38" s="213">
        <v>0</v>
      </c>
      <c r="I38" s="212">
        <f>ROUND(E38*H38,2)</f>
        <v>0</v>
      </c>
      <c r="J38" s="213">
        <v>261</v>
      </c>
      <c r="K38" s="212">
        <f>ROUND(E38*J38,2)</f>
        <v>6827.76</v>
      </c>
      <c r="L38" s="212">
        <v>21</v>
      </c>
      <c r="M38" s="212">
        <f>G38*(1+L38/100)</f>
        <v>8261.5895999999993</v>
      </c>
      <c r="N38" s="212">
        <v>0</v>
      </c>
      <c r="O38" s="212">
        <f>ROUND(E38*N38,2)</f>
        <v>0</v>
      </c>
      <c r="P38" s="212">
        <v>0</v>
      </c>
      <c r="Q38" s="212">
        <f>ROUND(E38*P38,2)</f>
        <v>0</v>
      </c>
      <c r="R38" s="212" t="s">
        <v>293</v>
      </c>
      <c r="S38" s="212" t="s">
        <v>198</v>
      </c>
      <c r="T38" s="211" t="s">
        <v>198</v>
      </c>
      <c r="U38" s="210">
        <v>1.1000000000000001E-2</v>
      </c>
      <c r="V38" s="210">
        <f>ROUND(E38*U38,2)</f>
        <v>0.28999999999999998</v>
      </c>
      <c r="W38" s="210"/>
      <c r="X38" s="160"/>
      <c r="Y38" s="160"/>
      <c r="Z38" s="160"/>
      <c r="AA38" s="160"/>
      <c r="AB38" s="160"/>
      <c r="AC38" s="160"/>
      <c r="AD38" s="160"/>
      <c r="AE38" s="160"/>
      <c r="AF38" s="160"/>
      <c r="AG38" s="160" t="s">
        <v>238</v>
      </c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5">
      <c r="A39" s="221"/>
      <c r="B39" s="220"/>
      <c r="C39" s="305" t="s">
        <v>312</v>
      </c>
      <c r="D39" s="306"/>
      <c r="E39" s="306"/>
      <c r="F39" s="306"/>
      <c r="G39" s="306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160"/>
      <c r="Y39" s="160"/>
      <c r="Z39" s="160"/>
      <c r="AA39" s="160"/>
      <c r="AB39" s="160"/>
      <c r="AC39" s="160"/>
      <c r="AD39" s="160"/>
      <c r="AE39" s="160"/>
      <c r="AF39" s="160"/>
      <c r="AG39" s="160" t="s">
        <v>217</v>
      </c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5">
      <c r="A40" s="221"/>
      <c r="B40" s="220"/>
      <c r="C40" s="240" t="s">
        <v>316</v>
      </c>
      <c r="D40" s="239"/>
      <c r="E40" s="238">
        <v>95.14</v>
      </c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160"/>
      <c r="Y40" s="160"/>
      <c r="Z40" s="160"/>
      <c r="AA40" s="160"/>
      <c r="AB40" s="160"/>
      <c r="AC40" s="160"/>
      <c r="AD40" s="160"/>
      <c r="AE40" s="160"/>
      <c r="AF40" s="160"/>
      <c r="AG40" s="160" t="s">
        <v>100</v>
      </c>
      <c r="AH40" s="160">
        <v>0</v>
      </c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5">
      <c r="A41" s="221"/>
      <c r="B41" s="220"/>
      <c r="C41" s="240" t="s">
        <v>315</v>
      </c>
      <c r="D41" s="239"/>
      <c r="E41" s="238">
        <v>-68.97999999999999</v>
      </c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210"/>
      <c r="V41" s="210"/>
      <c r="W41" s="210"/>
      <c r="X41" s="160"/>
      <c r="Y41" s="160"/>
      <c r="Z41" s="160"/>
      <c r="AA41" s="160"/>
      <c r="AB41" s="160"/>
      <c r="AC41" s="160"/>
      <c r="AD41" s="160"/>
      <c r="AE41" s="160"/>
      <c r="AF41" s="160"/>
      <c r="AG41" s="160" t="s">
        <v>100</v>
      </c>
      <c r="AH41" s="160">
        <v>0</v>
      </c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ht="30.6" outlineLevel="1" x14ac:dyDescent="0.25">
      <c r="A42" s="218">
        <v>12</v>
      </c>
      <c r="B42" s="217" t="s">
        <v>314</v>
      </c>
      <c r="C42" s="216" t="s">
        <v>313</v>
      </c>
      <c r="D42" s="215" t="s">
        <v>98</v>
      </c>
      <c r="E42" s="214">
        <v>26.16</v>
      </c>
      <c r="F42" s="213">
        <v>20.6</v>
      </c>
      <c r="G42" s="212">
        <f>ROUND(E42*F42,2)</f>
        <v>538.9</v>
      </c>
      <c r="H42" s="213">
        <v>0</v>
      </c>
      <c r="I42" s="212">
        <f>ROUND(E42*H42,2)</f>
        <v>0</v>
      </c>
      <c r="J42" s="213">
        <v>20.6</v>
      </c>
      <c r="K42" s="212">
        <f>ROUND(E42*J42,2)</f>
        <v>538.9</v>
      </c>
      <c r="L42" s="212">
        <v>21</v>
      </c>
      <c r="M42" s="212">
        <f>G42*(1+L42/100)</f>
        <v>652.06899999999996</v>
      </c>
      <c r="N42" s="212">
        <v>0</v>
      </c>
      <c r="O42" s="212">
        <f>ROUND(E42*N42,2)</f>
        <v>0</v>
      </c>
      <c r="P42" s="212">
        <v>0</v>
      </c>
      <c r="Q42" s="212">
        <f>ROUND(E42*P42,2)</f>
        <v>0</v>
      </c>
      <c r="R42" s="212" t="s">
        <v>293</v>
      </c>
      <c r="S42" s="212" t="s">
        <v>198</v>
      </c>
      <c r="T42" s="211" t="s">
        <v>198</v>
      </c>
      <c r="U42" s="210">
        <v>0</v>
      </c>
      <c r="V42" s="210">
        <f>ROUND(E42*U42,2)</f>
        <v>0</v>
      </c>
      <c r="W42" s="210"/>
      <c r="X42" s="160"/>
      <c r="Y42" s="160"/>
      <c r="Z42" s="160"/>
      <c r="AA42" s="160"/>
      <c r="AB42" s="160"/>
      <c r="AC42" s="160"/>
      <c r="AD42" s="160"/>
      <c r="AE42" s="160"/>
      <c r="AF42" s="160"/>
      <c r="AG42" s="160" t="s">
        <v>238</v>
      </c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5">
      <c r="A43" s="221"/>
      <c r="B43" s="220"/>
      <c r="C43" s="305" t="s">
        <v>312</v>
      </c>
      <c r="D43" s="306"/>
      <c r="E43" s="306"/>
      <c r="F43" s="306"/>
      <c r="G43" s="306"/>
      <c r="H43" s="210"/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0"/>
      <c r="V43" s="210"/>
      <c r="W43" s="210"/>
      <c r="X43" s="160"/>
      <c r="Y43" s="160"/>
      <c r="Z43" s="160"/>
      <c r="AA43" s="160"/>
      <c r="AB43" s="160"/>
      <c r="AC43" s="160"/>
      <c r="AD43" s="160"/>
      <c r="AE43" s="160"/>
      <c r="AF43" s="160"/>
      <c r="AG43" s="160" t="s">
        <v>217</v>
      </c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ht="20.399999999999999" outlineLevel="1" x14ac:dyDescent="0.25">
      <c r="A44" s="237">
        <v>13</v>
      </c>
      <c r="B44" s="236" t="s">
        <v>311</v>
      </c>
      <c r="C44" s="235" t="s">
        <v>310</v>
      </c>
      <c r="D44" s="234" t="s">
        <v>98</v>
      </c>
      <c r="E44" s="233">
        <v>26.16</v>
      </c>
      <c r="F44" s="232">
        <v>221.5</v>
      </c>
      <c r="G44" s="231">
        <f>ROUND(E44*F44,2)</f>
        <v>5794.44</v>
      </c>
      <c r="H44" s="232">
        <v>0</v>
      </c>
      <c r="I44" s="231">
        <f>ROUND(E44*H44,2)</f>
        <v>0</v>
      </c>
      <c r="J44" s="232">
        <v>221.5</v>
      </c>
      <c r="K44" s="231">
        <f>ROUND(E44*J44,2)</f>
        <v>5794.44</v>
      </c>
      <c r="L44" s="231">
        <v>21</v>
      </c>
      <c r="M44" s="231">
        <f>G44*(1+L44/100)</f>
        <v>7011.2723999999989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 t="s">
        <v>293</v>
      </c>
      <c r="S44" s="231" t="s">
        <v>198</v>
      </c>
      <c r="T44" s="230" t="s">
        <v>198</v>
      </c>
      <c r="U44" s="210">
        <v>0.65200000000000002</v>
      </c>
      <c r="V44" s="210">
        <f>ROUND(E44*U44,2)</f>
        <v>17.059999999999999</v>
      </c>
      <c r="W44" s="210"/>
      <c r="X44" s="160"/>
      <c r="Y44" s="160"/>
      <c r="Z44" s="160"/>
      <c r="AA44" s="160"/>
      <c r="AB44" s="160"/>
      <c r="AC44" s="160"/>
      <c r="AD44" s="160"/>
      <c r="AE44" s="160"/>
      <c r="AF44" s="160"/>
      <c r="AG44" s="160" t="s">
        <v>238</v>
      </c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ht="20.399999999999999" outlineLevel="1" x14ac:dyDescent="0.25">
      <c r="A45" s="237">
        <v>14</v>
      </c>
      <c r="B45" s="236" t="s">
        <v>309</v>
      </c>
      <c r="C45" s="235" t="s">
        <v>308</v>
      </c>
      <c r="D45" s="234" t="s">
        <v>98</v>
      </c>
      <c r="E45" s="233">
        <v>26.16</v>
      </c>
      <c r="F45" s="232">
        <v>15.5</v>
      </c>
      <c r="G45" s="231">
        <f>ROUND(E45*F45,2)</f>
        <v>405.48</v>
      </c>
      <c r="H45" s="232">
        <v>0</v>
      </c>
      <c r="I45" s="231">
        <f>ROUND(E45*H45,2)</f>
        <v>0</v>
      </c>
      <c r="J45" s="232">
        <v>15.5</v>
      </c>
      <c r="K45" s="231">
        <f>ROUND(E45*J45,2)</f>
        <v>405.48</v>
      </c>
      <c r="L45" s="231">
        <v>21</v>
      </c>
      <c r="M45" s="231">
        <f>G45*(1+L45/100)</f>
        <v>490.63080000000002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1" t="s">
        <v>293</v>
      </c>
      <c r="S45" s="231" t="s">
        <v>198</v>
      </c>
      <c r="T45" s="230" t="s">
        <v>198</v>
      </c>
      <c r="U45" s="210">
        <v>9.0000000000000011E-3</v>
      </c>
      <c r="V45" s="210">
        <f>ROUND(E45*U45,2)</f>
        <v>0.24</v>
      </c>
      <c r="W45" s="210"/>
      <c r="X45" s="160"/>
      <c r="Y45" s="160"/>
      <c r="Z45" s="160"/>
      <c r="AA45" s="160"/>
      <c r="AB45" s="160"/>
      <c r="AC45" s="160"/>
      <c r="AD45" s="160"/>
      <c r="AE45" s="160"/>
      <c r="AF45" s="160"/>
      <c r="AG45" s="160" t="s">
        <v>238</v>
      </c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5">
      <c r="A46" s="218">
        <v>15</v>
      </c>
      <c r="B46" s="217" t="s">
        <v>307</v>
      </c>
      <c r="C46" s="216" t="s">
        <v>306</v>
      </c>
      <c r="D46" s="215" t="s">
        <v>98</v>
      </c>
      <c r="E46" s="214">
        <v>68.98</v>
      </c>
      <c r="F46" s="213">
        <v>109</v>
      </c>
      <c r="G46" s="212">
        <f>ROUND(E46*F46,2)</f>
        <v>7518.82</v>
      </c>
      <c r="H46" s="213">
        <v>0</v>
      </c>
      <c r="I46" s="212">
        <f>ROUND(E46*H46,2)</f>
        <v>0</v>
      </c>
      <c r="J46" s="213">
        <v>109</v>
      </c>
      <c r="K46" s="212">
        <f>ROUND(E46*J46,2)</f>
        <v>7518.82</v>
      </c>
      <c r="L46" s="212">
        <v>21</v>
      </c>
      <c r="M46" s="212">
        <f>G46*(1+L46/100)</f>
        <v>9097.7721999999994</v>
      </c>
      <c r="N46" s="212">
        <v>0</v>
      </c>
      <c r="O46" s="212">
        <f>ROUND(E46*N46,2)</f>
        <v>0</v>
      </c>
      <c r="P46" s="212">
        <v>0</v>
      </c>
      <c r="Q46" s="212">
        <f>ROUND(E46*P46,2)</f>
        <v>0</v>
      </c>
      <c r="R46" s="212" t="s">
        <v>293</v>
      </c>
      <c r="S46" s="212" t="s">
        <v>198</v>
      </c>
      <c r="T46" s="211" t="s">
        <v>198</v>
      </c>
      <c r="U46" s="210">
        <v>0.20200000000000001</v>
      </c>
      <c r="V46" s="210">
        <f>ROUND(E46*U46,2)</f>
        <v>13.93</v>
      </c>
      <c r="W46" s="210"/>
      <c r="X46" s="160"/>
      <c r="Y46" s="160"/>
      <c r="Z46" s="160"/>
      <c r="AA46" s="160"/>
      <c r="AB46" s="160"/>
      <c r="AC46" s="160"/>
      <c r="AD46" s="160"/>
      <c r="AE46" s="160"/>
      <c r="AF46" s="160"/>
      <c r="AG46" s="160" t="s">
        <v>238</v>
      </c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5">
      <c r="A47" s="221"/>
      <c r="B47" s="220"/>
      <c r="C47" s="305" t="s">
        <v>305</v>
      </c>
      <c r="D47" s="306"/>
      <c r="E47" s="306"/>
      <c r="F47" s="306"/>
      <c r="G47" s="306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160"/>
      <c r="Y47" s="160"/>
      <c r="Z47" s="160"/>
      <c r="AA47" s="160"/>
      <c r="AB47" s="160"/>
      <c r="AC47" s="160"/>
      <c r="AD47" s="160"/>
      <c r="AE47" s="160"/>
      <c r="AF47" s="160"/>
      <c r="AG47" s="160" t="s">
        <v>217</v>
      </c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5">
      <c r="A48" s="221"/>
      <c r="B48" s="220"/>
      <c r="C48" s="240" t="s">
        <v>304</v>
      </c>
      <c r="D48" s="239"/>
      <c r="E48" s="238">
        <v>9.4500000000000011</v>
      </c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160"/>
      <c r="Y48" s="160"/>
      <c r="Z48" s="160"/>
      <c r="AA48" s="160"/>
      <c r="AB48" s="160"/>
      <c r="AC48" s="160"/>
      <c r="AD48" s="160"/>
      <c r="AE48" s="160"/>
      <c r="AF48" s="160"/>
      <c r="AG48" s="160" t="s">
        <v>100</v>
      </c>
      <c r="AH48" s="160">
        <v>0</v>
      </c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5">
      <c r="A49" s="221"/>
      <c r="B49" s="220"/>
      <c r="C49" s="240" t="s">
        <v>303</v>
      </c>
      <c r="D49" s="239"/>
      <c r="E49" s="238">
        <v>12.600000000000001</v>
      </c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160"/>
      <c r="Y49" s="160"/>
      <c r="Z49" s="160"/>
      <c r="AA49" s="160"/>
      <c r="AB49" s="160"/>
      <c r="AC49" s="160"/>
      <c r="AD49" s="160"/>
      <c r="AE49" s="160"/>
      <c r="AF49" s="160"/>
      <c r="AG49" s="160" t="s">
        <v>100</v>
      </c>
      <c r="AH49" s="160">
        <v>0</v>
      </c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5">
      <c r="A50" s="221"/>
      <c r="B50" s="220"/>
      <c r="C50" s="240" t="s">
        <v>302</v>
      </c>
      <c r="D50" s="239"/>
      <c r="E50" s="238">
        <v>46.930000000000007</v>
      </c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160"/>
      <c r="Y50" s="160"/>
      <c r="Z50" s="160"/>
      <c r="AA50" s="160"/>
      <c r="AB50" s="160"/>
      <c r="AC50" s="160"/>
      <c r="AD50" s="160"/>
      <c r="AE50" s="160"/>
      <c r="AF50" s="160"/>
      <c r="AG50" s="160" t="s">
        <v>100</v>
      </c>
      <c r="AH50" s="160">
        <v>0</v>
      </c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5">
      <c r="A51" s="218">
        <v>16</v>
      </c>
      <c r="B51" s="217" t="s">
        <v>301</v>
      </c>
      <c r="C51" s="216" t="s">
        <v>300</v>
      </c>
      <c r="D51" s="215" t="s">
        <v>98</v>
      </c>
      <c r="E51" s="214">
        <v>19.62</v>
      </c>
      <c r="F51" s="213">
        <v>985</v>
      </c>
      <c r="G51" s="212">
        <f>ROUND(E51*F51,2)</f>
        <v>19325.7</v>
      </c>
      <c r="H51" s="213">
        <v>499.93</v>
      </c>
      <c r="I51" s="212">
        <f>ROUND(E51*H51,2)</f>
        <v>9808.6299999999992</v>
      </c>
      <c r="J51" s="213">
        <v>485.07000000000005</v>
      </c>
      <c r="K51" s="212">
        <f>ROUND(E51*J51,2)</f>
        <v>9517.07</v>
      </c>
      <c r="L51" s="212">
        <v>21</v>
      </c>
      <c r="M51" s="212">
        <f>G51*(1+L51/100)</f>
        <v>23384.097000000002</v>
      </c>
      <c r="N51" s="212">
        <v>1.7000000000000002</v>
      </c>
      <c r="O51" s="212">
        <f>ROUND(E51*N51,2)</f>
        <v>33.35</v>
      </c>
      <c r="P51" s="212">
        <v>0</v>
      </c>
      <c r="Q51" s="212">
        <f>ROUND(E51*P51,2)</f>
        <v>0</v>
      </c>
      <c r="R51" s="212" t="s">
        <v>293</v>
      </c>
      <c r="S51" s="212" t="s">
        <v>198</v>
      </c>
      <c r="T51" s="211" t="s">
        <v>198</v>
      </c>
      <c r="U51" s="210">
        <v>1.5870000000000002</v>
      </c>
      <c r="V51" s="210">
        <f>ROUND(E51*U51,2)</f>
        <v>31.14</v>
      </c>
      <c r="W51" s="210"/>
      <c r="X51" s="160"/>
      <c r="Y51" s="160"/>
      <c r="Z51" s="160"/>
      <c r="AA51" s="160"/>
      <c r="AB51" s="160"/>
      <c r="AC51" s="160"/>
      <c r="AD51" s="160"/>
      <c r="AE51" s="160"/>
      <c r="AF51" s="160"/>
      <c r="AG51" s="160" t="s">
        <v>238</v>
      </c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ht="21" outlineLevel="1" x14ac:dyDescent="0.25">
      <c r="A52" s="221"/>
      <c r="B52" s="220"/>
      <c r="C52" s="305" t="s">
        <v>299</v>
      </c>
      <c r="D52" s="306"/>
      <c r="E52" s="306"/>
      <c r="F52" s="306"/>
      <c r="G52" s="306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160"/>
      <c r="Y52" s="160"/>
      <c r="Z52" s="160"/>
      <c r="AA52" s="160"/>
      <c r="AB52" s="160"/>
      <c r="AC52" s="160"/>
      <c r="AD52" s="160"/>
      <c r="AE52" s="160"/>
      <c r="AF52" s="160"/>
      <c r="AG52" s="160" t="s">
        <v>217</v>
      </c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219" t="str">
        <f>C52</f>
        <v>sypaninou z vhodných hornin tř. 1 - 4 nebo materiálem připraveným podél výkopu ve vzdálenosti do 3 m od jeho kraje, pro jakoukoliv hloubku výkopu a jakoukoliv míru zhutnění,</v>
      </c>
      <c r="BB52" s="160"/>
      <c r="BC52" s="160"/>
      <c r="BD52" s="160"/>
      <c r="BE52" s="160"/>
      <c r="BF52" s="160"/>
      <c r="BG52" s="160"/>
      <c r="BH52" s="160"/>
    </row>
    <row r="53" spans="1:60" outlineLevel="1" x14ac:dyDescent="0.25">
      <c r="A53" s="221"/>
      <c r="B53" s="220"/>
      <c r="C53" s="240" t="s">
        <v>298</v>
      </c>
      <c r="D53" s="239"/>
      <c r="E53" s="238">
        <v>4.7250000000000005</v>
      </c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  <c r="U53" s="210"/>
      <c r="V53" s="210"/>
      <c r="W53" s="210"/>
      <c r="X53" s="160"/>
      <c r="Y53" s="160"/>
      <c r="Z53" s="160"/>
      <c r="AA53" s="160"/>
      <c r="AB53" s="160"/>
      <c r="AC53" s="160"/>
      <c r="AD53" s="160"/>
      <c r="AE53" s="160"/>
      <c r="AF53" s="160"/>
      <c r="AG53" s="160" t="s">
        <v>100</v>
      </c>
      <c r="AH53" s="160">
        <v>0</v>
      </c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5">
      <c r="A54" s="221"/>
      <c r="B54" s="220"/>
      <c r="C54" s="240" t="s">
        <v>297</v>
      </c>
      <c r="D54" s="239"/>
      <c r="E54" s="238">
        <v>3.7800000000000002</v>
      </c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160"/>
      <c r="Y54" s="160"/>
      <c r="Z54" s="160"/>
      <c r="AA54" s="160"/>
      <c r="AB54" s="160"/>
      <c r="AC54" s="160"/>
      <c r="AD54" s="160"/>
      <c r="AE54" s="160"/>
      <c r="AF54" s="160"/>
      <c r="AG54" s="160" t="s">
        <v>100</v>
      </c>
      <c r="AH54" s="160">
        <v>0</v>
      </c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221"/>
      <c r="B55" s="220"/>
      <c r="C55" s="240" t="s">
        <v>296</v>
      </c>
      <c r="D55" s="239"/>
      <c r="E55" s="238">
        <v>11.115</v>
      </c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160"/>
      <c r="Y55" s="160"/>
      <c r="Z55" s="160"/>
      <c r="AA55" s="160"/>
      <c r="AB55" s="160"/>
      <c r="AC55" s="160"/>
      <c r="AD55" s="160"/>
      <c r="AE55" s="160"/>
      <c r="AF55" s="160"/>
      <c r="AG55" s="160" t="s">
        <v>100</v>
      </c>
      <c r="AH55" s="160">
        <v>0</v>
      </c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5">
      <c r="A56" s="237">
        <v>17</v>
      </c>
      <c r="B56" s="236" t="s">
        <v>295</v>
      </c>
      <c r="C56" s="235" t="s">
        <v>294</v>
      </c>
      <c r="D56" s="234" t="s">
        <v>98</v>
      </c>
      <c r="E56" s="233">
        <v>26.16</v>
      </c>
      <c r="F56" s="232">
        <v>280.5</v>
      </c>
      <c r="G56" s="231">
        <f>ROUND(E56*F56,2)</f>
        <v>7337.88</v>
      </c>
      <c r="H56" s="232">
        <v>0</v>
      </c>
      <c r="I56" s="231">
        <f>ROUND(E56*H56,2)</f>
        <v>0</v>
      </c>
      <c r="J56" s="232">
        <v>280.5</v>
      </c>
      <c r="K56" s="231">
        <f>ROUND(E56*J56,2)</f>
        <v>7337.88</v>
      </c>
      <c r="L56" s="231">
        <v>21</v>
      </c>
      <c r="M56" s="231">
        <f>G56*(1+L56/100)</f>
        <v>8878.8348000000005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 t="s">
        <v>293</v>
      </c>
      <c r="S56" s="231" t="s">
        <v>198</v>
      </c>
      <c r="T56" s="230" t="s">
        <v>198</v>
      </c>
      <c r="U56" s="210">
        <v>0</v>
      </c>
      <c r="V56" s="210">
        <f>ROUND(E56*U56,2)</f>
        <v>0</v>
      </c>
      <c r="W56" s="210"/>
      <c r="X56" s="160"/>
      <c r="Y56" s="160"/>
      <c r="Z56" s="160"/>
      <c r="AA56" s="160"/>
      <c r="AB56" s="160"/>
      <c r="AC56" s="160"/>
      <c r="AD56" s="160"/>
      <c r="AE56" s="160"/>
      <c r="AF56" s="160"/>
      <c r="AG56" s="160" t="s">
        <v>238</v>
      </c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5">
      <c r="A57" s="218">
        <v>18</v>
      </c>
      <c r="B57" s="217" t="s">
        <v>292</v>
      </c>
      <c r="C57" s="216" t="s">
        <v>291</v>
      </c>
      <c r="D57" s="215" t="s">
        <v>98</v>
      </c>
      <c r="E57" s="214">
        <v>6.54</v>
      </c>
      <c r="F57" s="213">
        <v>1121</v>
      </c>
      <c r="G57" s="212">
        <f>ROUND(E57*F57,2)</f>
        <v>7331.34</v>
      </c>
      <c r="H57" s="213">
        <v>602.93000000000006</v>
      </c>
      <c r="I57" s="212">
        <f>ROUND(E57*H57,2)</f>
        <v>3943.16</v>
      </c>
      <c r="J57" s="213">
        <v>518.07000000000005</v>
      </c>
      <c r="K57" s="212">
        <f>ROUND(E57*J57,2)</f>
        <v>3388.18</v>
      </c>
      <c r="L57" s="212">
        <v>21</v>
      </c>
      <c r="M57" s="212">
        <f>G57*(1+L57/100)</f>
        <v>8870.9213999999993</v>
      </c>
      <c r="N57" s="212">
        <v>1.8907700000000001</v>
      </c>
      <c r="O57" s="212">
        <f>ROUND(E57*N57,2)</f>
        <v>12.37</v>
      </c>
      <c r="P57" s="212">
        <v>0</v>
      </c>
      <c r="Q57" s="212">
        <f>ROUND(E57*P57,2)</f>
        <v>0</v>
      </c>
      <c r="R57" s="212" t="s">
        <v>220</v>
      </c>
      <c r="S57" s="212" t="s">
        <v>198</v>
      </c>
      <c r="T57" s="211" t="s">
        <v>198</v>
      </c>
      <c r="U57" s="210">
        <v>1.6950000000000001</v>
      </c>
      <c r="V57" s="210">
        <f>ROUND(E57*U57,2)</f>
        <v>11.09</v>
      </c>
      <c r="W57" s="210"/>
      <c r="X57" s="160"/>
      <c r="Y57" s="160"/>
      <c r="Z57" s="160"/>
      <c r="AA57" s="160"/>
      <c r="AB57" s="160"/>
      <c r="AC57" s="160"/>
      <c r="AD57" s="160"/>
      <c r="AE57" s="160"/>
      <c r="AF57" s="160"/>
      <c r="AG57" s="160" t="s">
        <v>238</v>
      </c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5">
      <c r="A58" s="221"/>
      <c r="B58" s="220"/>
      <c r="C58" s="305" t="s">
        <v>290</v>
      </c>
      <c r="D58" s="306"/>
      <c r="E58" s="306"/>
      <c r="F58" s="306"/>
      <c r="G58" s="306"/>
      <c r="H58" s="210"/>
      <c r="I58" s="210"/>
      <c r="J58" s="210"/>
      <c r="K58" s="210"/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/>
      <c r="W58" s="210"/>
      <c r="X58" s="160"/>
      <c r="Y58" s="160"/>
      <c r="Z58" s="160"/>
      <c r="AA58" s="160"/>
      <c r="AB58" s="160"/>
      <c r="AC58" s="160"/>
      <c r="AD58" s="160"/>
      <c r="AE58" s="160"/>
      <c r="AF58" s="160"/>
      <c r="AG58" s="160" t="s">
        <v>217</v>
      </c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5">
      <c r="A59" s="221"/>
      <c r="B59" s="220"/>
      <c r="C59" s="240" t="s">
        <v>289</v>
      </c>
      <c r="D59" s="239"/>
      <c r="E59" s="238">
        <v>1.5750000000000002</v>
      </c>
      <c r="F59" s="210"/>
      <c r="G59" s="210"/>
      <c r="H59" s="210"/>
      <c r="I59" s="210"/>
      <c r="J59" s="210"/>
      <c r="K59" s="210"/>
      <c r="L59" s="210"/>
      <c r="M59" s="210"/>
      <c r="N59" s="210"/>
      <c r="O59" s="210"/>
      <c r="P59" s="210"/>
      <c r="Q59" s="210"/>
      <c r="R59" s="210"/>
      <c r="S59" s="210"/>
      <c r="T59" s="210"/>
      <c r="U59" s="210"/>
      <c r="V59" s="210"/>
      <c r="W59" s="210"/>
      <c r="X59" s="160"/>
      <c r="Y59" s="160"/>
      <c r="Z59" s="160"/>
      <c r="AA59" s="160"/>
      <c r="AB59" s="160"/>
      <c r="AC59" s="160"/>
      <c r="AD59" s="160"/>
      <c r="AE59" s="160"/>
      <c r="AF59" s="160"/>
      <c r="AG59" s="160" t="s">
        <v>100</v>
      </c>
      <c r="AH59" s="160">
        <v>0</v>
      </c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5">
      <c r="A60" s="221"/>
      <c r="B60" s="220"/>
      <c r="C60" s="240" t="s">
        <v>288</v>
      </c>
      <c r="D60" s="239"/>
      <c r="E60" s="238">
        <v>1.26</v>
      </c>
      <c r="F60" s="210"/>
      <c r="G60" s="210"/>
      <c r="H60" s="210"/>
      <c r="I60" s="210"/>
      <c r="J60" s="210"/>
      <c r="K60" s="210"/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160"/>
      <c r="Y60" s="160"/>
      <c r="Z60" s="160"/>
      <c r="AA60" s="160"/>
      <c r="AB60" s="160"/>
      <c r="AC60" s="160"/>
      <c r="AD60" s="160"/>
      <c r="AE60" s="160"/>
      <c r="AF60" s="160"/>
      <c r="AG60" s="160" t="s">
        <v>100</v>
      </c>
      <c r="AH60" s="160">
        <v>0</v>
      </c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5">
      <c r="A61" s="221"/>
      <c r="B61" s="220"/>
      <c r="C61" s="240" t="s">
        <v>287</v>
      </c>
      <c r="D61" s="239"/>
      <c r="E61" s="238">
        <v>3.7050000000000001</v>
      </c>
      <c r="F61" s="210"/>
      <c r="G61" s="210"/>
      <c r="H61" s="210"/>
      <c r="I61" s="210"/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0"/>
      <c r="U61" s="210"/>
      <c r="V61" s="210"/>
      <c r="W61" s="210"/>
      <c r="X61" s="160"/>
      <c r="Y61" s="160"/>
      <c r="Z61" s="160"/>
      <c r="AA61" s="160"/>
      <c r="AB61" s="160"/>
      <c r="AC61" s="160"/>
      <c r="AD61" s="160"/>
      <c r="AE61" s="160"/>
      <c r="AF61" s="160"/>
      <c r="AG61" s="160" t="s">
        <v>100</v>
      </c>
      <c r="AH61" s="160">
        <v>0</v>
      </c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x14ac:dyDescent="0.25">
      <c r="A62" s="229" t="s">
        <v>85</v>
      </c>
      <c r="B62" s="228" t="s">
        <v>286</v>
      </c>
      <c r="C62" s="227" t="s">
        <v>285</v>
      </c>
      <c r="D62" s="226"/>
      <c r="E62" s="225"/>
      <c r="F62" s="224"/>
      <c r="G62" s="224">
        <f>SUMIF(AG63:AG73,"&lt;&gt;NOR",G63:G73)</f>
        <v>53329.36</v>
      </c>
      <c r="H62" s="224"/>
      <c r="I62" s="224">
        <f>SUM(I63:I73)</f>
        <v>2175.7999999999997</v>
      </c>
      <c r="J62" s="224"/>
      <c r="K62" s="224">
        <f>SUM(K63:K73)</f>
        <v>51153.56</v>
      </c>
      <c r="L62" s="224"/>
      <c r="M62" s="224">
        <f>SUM(M63:M73)</f>
        <v>64528.525600000008</v>
      </c>
      <c r="N62" s="224"/>
      <c r="O62" s="224">
        <f>SUM(O63:O73)</f>
        <v>2.23</v>
      </c>
      <c r="P62" s="224"/>
      <c r="Q62" s="224">
        <f>SUM(Q63:Q73)</f>
        <v>2.5300000000000002</v>
      </c>
      <c r="R62" s="224"/>
      <c r="S62" s="224"/>
      <c r="T62" s="223"/>
      <c r="U62" s="222"/>
      <c r="V62" s="222">
        <f>SUM(V63:V73)</f>
        <v>84.22</v>
      </c>
      <c r="W62" s="222"/>
      <c r="AG62" t="s">
        <v>86</v>
      </c>
    </row>
    <row r="63" spans="1:60" outlineLevel="1" x14ac:dyDescent="0.25">
      <c r="A63" s="237">
        <v>19</v>
      </c>
      <c r="B63" s="236" t="s">
        <v>284</v>
      </c>
      <c r="C63" s="235" t="s">
        <v>283</v>
      </c>
      <c r="D63" s="234" t="s">
        <v>182</v>
      </c>
      <c r="E63" s="233">
        <v>135</v>
      </c>
      <c r="F63" s="232">
        <v>110</v>
      </c>
      <c r="G63" s="231">
        <f>ROUND(E63*F63,2)</f>
        <v>14850</v>
      </c>
      <c r="H63" s="232">
        <v>0.76</v>
      </c>
      <c r="I63" s="231">
        <f>ROUND(E63*H63,2)</f>
        <v>102.6</v>
      </c>
      <c r="J63" s="232">
        <v>109.24000000000001</v>
      </c>
      <c r="K63" s="231">
        <f>ROUND(E63*J63,2)</f>
        <v>14747.4</v>
      </c>
      <c r="L63" s="231">
        <v>21</v>
      </c>
      <c r="M63" s="231">
        <f>G63*(1+L63/100)</f>
        <v>17968.5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 t="s">
        <v>220</v>
      </c>
      <c r="S63" s="231" t="s">
        <v>198</v>
      </c>
      <c r="T63" s="230" t="s">
        <v>198</v>
      </c>
      <c r="U63" s="210">
        <v>6.9000000000000006E-2</v>
      </c>
      <c r="V63" s="210">
        <f>ROUND(E63*U63,2)</f>
        <v>9.32</v>
      </c>
      <c r="W63" s="210"/>
      <c r="X63" s="160"/>
      <c r="Y63" s="160"/>
      <c r="Z63" s="160"/>
      <c r="AA63" s="160"/>
      <c r="AB63" s="160"/>
      <c r="AC63" s="160"/>
      <c r="AD63" s="160"/>
      <c r="AE63" s="160"/>
      <c r="AF63" s="160"/>
      <c r="AG63" s="160" t="s">
        <v>238</v>
      </c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5">
      <c r="A64" s="237">
        <v>20</v>
      </c>
      <c r="B64" s="236" t="s">
        <v>282</v>
      </c>
      <c r="C64" s="235" t="s">
        <v>281</v>
      </c>
      <c r="D64" s="234" t="s">
        <v>182</v>
      </c>
      <c r="E64" s="233">
        <v>135</v>
      </c>
      <c r="F64" s="232">
        <v>82.5</v>
      </c>
      <c r="G64" s="231">
        <f>ROUND(E64*F64,2)</f>
        <v>11137.5</v>
      </c>
      <c r="H64" s="232">
        <v>0</v>
      </c>
      <c r="I64" s="231">
        <f>ROUND(E64*H64,2)</f>
        <v>0</v>
      </c>
      <c r="J64" s="232">
        <v>82.5</v>
      </c>
      <c r="K64" s="231">
        <f>ROUND(E64*J64,2)</f>
        <v>11137.5</v>
      </c>
      <c r="L64" s="231">
        <v>21</v>
      </c>
      <c r="M64" s="231">
        <f>G64*(1+L64/100)</f>
        <v>13476.375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 t="s">
        <v>220</v>
      </c>
      <c r="S64" s="231" t="s">
        <v>198</v>
      </c>
      <c r="T64" s="230" t="s">
        <v>198</v>
      </c>
      <c r="U64" s="210">
        <v>4.6000000000000006E-2</v>
      </c>
      <c r="V64" s="210">
        <f>ROUND(E64*U64,2)</f>
        <v>6.21</v>
      </c>
      <c r="W64" s="210"/>
      <c r="X64" s="160"/>
      <c r="Y64" s="160"/>
      <c r="Z64" s="160"/>
      <c r="AA64" s="160"/>
      <c r="AB64" s="160"/>
      <c r="AC64" s="160"/>
      <c r="AD64" s="160"/>
      <c r="AE64" s="160"/>
      <c r="AF64" s="160"/>
      <c r="AG64" s="160" t="s">
        <v>238</v>
      </c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5">
      <c r="A65" s="237">
        <v>21</v>
      </c>
      <c r="B65" s="236" t="s">
        <v>280</v>
      </c>
      <c r="C65" s="235" t="s">
        <v>279</v>
      </c>
      <c r="D65" s="234" t="s">
        <v>278</v>
      </c>
      <c r="E65" s="233">
        <v>25</v>
      </c>
      <c r="F65" s="232">
        <v>134.5</v>
      </c>
      <c r="G65" s="231">
        <f>ROUND(E65*F65,2)</f>
        <v>3362.5</v>
      </c>
      <c r="H65" s="232">
        <v>70.31</v>
      </c>
      <c r="I65" s="231">
        <f>ROUND(E65*H65,2)</f>
        <v>1757.75</v>
      </c>
      <c r="J65" s="232">
        <v>64.190000000000012</v>
      </c>
      <c r="K65" s="231">
        <f>ROUND(E65*J65,2)</f>
        <v>1604.75</v>
      </c>
      <c r="L65" s="231">
        <v>21</v>
      </c>
      <c r="M65" s="231">
        <f>G65*(1+L65/100)</f>
        <v>4068.625</v>
      </c>
      <c r="N65" s="231">
        <v>8.8610000000000008E-2</v>
      </c>
      <c r="O65" s="231">
        <f>ROUND(E65*N65,2)</f>
        <v>2.2200000000000002</v>
      </c>
      <c r="P65" s="231">
        <v>0</v>
      </c>
      <c r="Q65" s="231">
        <f>ROUND(E65*P65,2)</f>
        <v>0</v>
      </c>
      <c r="R65" s="231" t="s">
        <v>220</v>
      </c>
      <c r="S65" s="231" t="s">
        <v>198</v>
      </c>
      <c r="T65" s="230" t="s">
        <v>198</v>
      </c>
      <c r="U65" s="210">
        <v>0.18783000000000002</v>
      </c>
      <c r="V65" s="210">
        <f>ROUND(E65*U65,2)</f>
        <v>4.7</v>
      </c>
      <c r="W65" s="210"/>
      <c r="X65" s="160"/>
      <c r="Y65" s="160"/>
      <c r="Z65" s="160"/>
      <c r="AA65" s="160"/>
      <c r="AB65" s="160"/>
      <c r="AC65" s="160"/>
      <c r="AD65" s="160"/>
      <c r="AE65" s="160"/>
      <c r="AF65" s="160"/>
      <c r="AG65" s="160" t="s">
        <v>238</v>
      </c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5">
      <c r="A66" s="218">
        <v>22</v>
      </c>
      <c r="B66" s="217" t="s">
        <v>277</v>
      </c>
      <c r="C66" s="216" t="s">
        <v>276</v>
      </c>
      <c r="D66" s="215" t="s">
        <v>112</v>
      </c>
      <c r="E66" s="214">
        <v>5</v>
      </c>
      <c r="F66" s="213">
        <v>786</v>
      </c>
      <c r="G66" s="212">
        <f>ROUND(E66*F66,2)</f>
        <v>3930</v>
      </c>
      <c r="H66" s="213">
        <v>63.09</v>
      </c>
      <c r="I66" s="212">
        <f>ROUND(E66*H66,2)</f>
        <v>315.45</v>
      </c>
      <c r="J66" s="213">
        <v>722.91000000000008</v>
      </c>
      <c r="K66" s="212">
        <f>ROUND(E66*J66,2)</f>
        <v>3614.55</v>
      </c>
      <c r="L66" s="212">
        <v>21</v>
      </c>
      <c r="M66" s="212">
        <f>G66*(1+L66/100)</f>
        <v>4755.3</v>
      </c>
      <c r="N66" s="212">
        <v>2.0900000000000003E-3</v>
      </c>
      <c r="O66" s="212">
        <f>ROUND(E66*N66,2)</f>
        <v>0.01</v>
      </c>
      <c r="P66" s="212">
        <v>0</v>
      </c>
      <c r="Q66" s="212">
        <f>ROUND(E66*P66,2)</f>
        <v>0</v>
      </c>
      <c r="R66" s="212" t="s">
        <v>239</v>
      </c>
      <c r="S66" s="212" t="s">
        <v>198</v>
      </c>
      <c r="T66" s="211" t="s">
        <v>198</v>
      </c>
      <c r="U66" s="210">
        <v>1.7440000000000002</v>
      </c>
      <c r="V66" s="210">
        <f>ROUND(E66*U66,2)</f>
        <v>8.7200000000000006</v>
      </c>
      <c r="W66" s="210"/>
      <c r="X66" s="160"/>
      <c r="Y66" s="160"/>
      <c r="Z66" s="160"/>
      <c r="AA66" s="160"/>
      <c r="AB66" s="160"/>
      <c r="AC66" s="160"/>
      <c r="AD66" s="160"/>
      <c r="AE66" s="160"/>
      <c r="AF66" s="160"/>
      <c r="AG66" s="160" t="s">
        <v>238</v>
      </c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5">
      <c r="A67" s="221"/>
      <c r="B67" s="220"/>
      <c r="C67" s="240" t="s">
        <v>275</v>
      </c>
      <c r="D67" s="239"/>
      <c r="E67" s="238">
        <v>5</v>
      </c>
      <c r="F67" s="210"/>
      <c r="G67" s="210"/>
      <c r="H67" s="210"/>
      <c r="I67" s="210"/>
      <c r="J67" s="210"/>
      <c r="K67" s="210"/>
      <c r="L67" s="210"/>
      <c r="M67" s="210"/>
      <c r="N67" s="210"/>
      <c r="O67" s="210"/>
      <c r="P67" s="210"/>
      <c r="Q67" s="210"/>
      <c r="R67" s="210"/>
      <c r="S67" s="210"/>
      <c r="T67" s="210"/>
      <c r="U67" s="210"/>
      <c r="V67" s="210"/>
      <c r="W67" s="210"/>
      <c r="X67" s="160"/>
      <c r="Y67" s="160"/>
      <c r="Z67" s="160"/>
      <c r="AA67" s="160"/>
      <c r="AB67" s="160"/>
      <c r="AC67" s="160"/>
      <c r="AD67" s="160"/>
      <c r="AE67" s="160"/>
      <c r="AF67" s="160"/>
      <c r="AG67" s="160" t="s">
        <v>100</v>
      </c>
      <c r="AH67" s="160">
        <v>0</v>
      </c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5">
      <c r="A68" s="218">
        <v>23</v>
      </c>
      <c r="B68" s="217" t="s">
        <v>274</v>
      </c>
      <c r="C68" s="216" t="s">
        <v>273</v>
      </c>
      <c r="D68" s="215" t="s">
        <v>182</v>
      </c>
      <c r="E68" s="214">
        <v>80</v>
      </c>
      <c r="F68" s="213">
        <v>191</v>
      </c>
      <c r="G68" s="212">
        <f>ROUND(E68*F68,2)</f>
        <v>15280</v>
      </c>
      <c r="H68" s="213">
        <v>0</v>
      </c>
      <c r="I68" s="212">
        <f>ROUND(E68*H68,2)</f>
        <v>0</v>
      </c>
      <c r="J68" s="213">
        <v>191</v>
      </c>
      <c r="K68" s="212">
        <f>ROUND(E68*J68,2)</f>
        <v>15280</v>
      </c>
      <c r="L68" s="212">
        <v>21</v>
      </c>
      <c r="M68" s="212">
        <f>G68*(1+L68/100)</f>
        <v>18488.8</v>
      </c>
      <c r="N68" s="212">
        <v>0</v>
      </c>
      <c r="O68" s="212">
        <f>ROUND(E68*N68,2)</f>
        <v>0</v>
      </c>
      <c r="P68" s="212">
        <v>3.065E-2</v>
      </c>
      <c r="Q68" s="212">
        <f>ROUND(E68*P68,2)</f>
        <v>2.4500000000000002</v>
      </c>
      <c r="R68" s="212" t="s">
        <v>239</v>
      </c>
      <c r="S68" s="212" t="s">
        <v>198</v>
      </c>
      <c r="T68" s="211" t="s">
        <v>198</v>
      </c>
      <c r="U68" s="210">
        <v>0.57600000000000007</v>
      </c>
      <c r="V68" s="210">
        <f>ROUND(E68*U68,2)</f>
        <v>46.08</v>
      </c>
      <c r="W68" s="210"/>
      <c r="X68" s="160"/>
      <c r="Y68" s="160"/>
      <c r="Z68" s="160"/>
      <c r="AA68" s="160"/>
      <c r="AB68" s="160"/>
      <c r="AC68" s="160"/>
      <c r="AD68" s="160"/>
      <c r="AE68" s="160"/>
      <c r="AF68" s="160"/>
      <c r="AG68" s="160" t="s">
        <v>238</v>
      </c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5">
      <c r="A69" s="221"/>
      <c r="B69" s="220"/>
      <c r="C69" s="305" t="s">
        <v>272</v>
      </c>
      <c r="D69" s="306"/>
      <c r="E69" s="306"/>
      <c r="F69" s="306"/>
      <c r="G69" s="306"/>
      <c r="H69" s="210"/>
      <c r="I69" s="210"/>
      <c r="J69" s="210"/>
      <c r="K69" s="210"/>
      <c r="L69" s="210"/>
      <c r="M69" s="210"/>
      <c r="N69" s="210"/>
      <c r="O69" s="210"/>
      <c r="P69" s="210"/>
      <c r="Q69" s="210"/>
      <c r="R69" s="210"/>
      <c r="S69" s="210"/>
      <c r="T69" s="210"/>
      <c r="U69" s="210"/>
      <c r="V69" s="210"/>
      <c r="W69" s="210"/>
      <c r="X69" s="160"/>
      <c r="Y69" s="160"/>
      <c r="Z69" s="160"/>
      <c r="AA69" s="160"/>
      <c r="AB69" s="160"/>
      <c r="AC69" s="160"/>
      <c r="AD69" s="160"/>
      <c r="AE69" s="160"/>
      <c r="AF69" s="160"/>
      <c r="AG69" s="160" t="s">
        <v>217</v>
      </c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5">
      <c r="A70" s="237">
        <v>24</v>
      </c>
      <c r="B70" s="236" t="s">
        <v>271</v>
      </c>
      <c r="C70" s="235" t="s">
        <v>270</v>
      </c>
      <c r="D70" s="234" t="s">
        <v>112</v>
      </c>
      <c r="E70" s="233">
        <v>1</v>
      </c>
      <c r="F70" s="232">
        <v>233.5</v>
      </c>
      <c r="G70" s="231">
        <f>ROUND(E70*F70,2)</f>
        <v>233.5</v>
      </c>
      <c r="H70" s="232">
        <v>0</v>
      </c>
      <c r="I70" s="231">
        <f>ROUND(E70*H70,2)</f>
        <v>0</v>
      </c>
      <c r="J70" s="232">
        <v>233.5</v>
      </c>
      <c r="K70" s="231">
        <f>ROUND(E70*J70,2)</f>
        <v>233.5</v>
      </c>
      <c r="L70" s="231">
        <v>21</v>
      </c>
      <c r="M70" s="231">
        <f>G70*(1+L70/100)</f>
        <v>282.53499999999997</v>
      </c>
      <c r="N70" s="231">
        <v>0</v>
      </c>
      <c r="O70" s="231">
        <f>ROUND(E70*N70,2)</f>
        <v>0</v>
      </c>
      <c r="P70" s="231">
        <v>8.2000000000000003E-2</v>
      </c>
      <c r="Q70" s="231">
        <f>ROUND(E70*P70,2)</f>
        <v>0.08</v>
      </c>
      <c r="R70" s="231" t="s">
        <v>239</v>
      </c>
      <c r="S70" s="231" t="s">
        <v>198</v>
      </c>
      <c r="T70" s="230" t="s">
        <v>198</v>
      </c>
      <c r="U70" s="210">
        <v>0.63</v>
      </c>
      <c r="V70" s="210">
        <f>ROUND(E70*U70,2)</f>
        <v>0.63</v>
      </c>
      <c r="W70" s="210"/>
      <c r="X70" s="160"/>
      <c r="Y70" s="160"/>
      <c r="Z70" s="160"/>
      <c r="AA70" s="160"/>
      <c r="AB70" s="160"/>
      <c r="AC70" s="160"/>
      <c r="AD70" s="160"/>
      <c r="AE70" s="160"/>
      <c r="AF70" s="160"/>
      <c r="AG70" s="160" t="s">
        <v>238</v>
      </c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5">
      <c r="A71" s="218">
        <v>25</v>
      </c>
      <c r="B71" s="217" t="s">
        <v>269</v>
      </c>
      <c r="C71" s="216" t="s">
        <v>268</v>
      </c>
      <c r="D71" s="215" t="s">
        <v>105</v>
      </c>
      <c r="E71" s="214">
        <v>2.5340000000000003</v>
      </c>
      <c r="F71" s="213">
        <v>1464</v>
      </c>
      <c r="G71" s="212">
        <f>ROUND(E71*F71,2)</f>
        <v>3709.78</v>
      </c>
      <c r="H71" s="213">
        <v>0</v>
      </c>
      <c r="I71" s="212">
        <f>ROUND(E71*H71,2)</f>
        <v>0</v>
      </c>
      <c r="J71" s="213">
        <v>1464</v>
      </c>
      <c r="K71" s="212">
        <f>ROUND(E71*J71,2)</f>
        <v>3709.78</v>
      </c>
      <c r="L71" s="212">
        <v>21</v>
      </c>
      <c r="M71" s="212">
        <f>G71*(1+L71/100)</f>
        <v>4488.8338000000003</v>
      </c>
      <c r="N71" s="212">
        <v>0</v>
      </c>
      <c r="O71" s="212">
        <f>ROUND(E71*N71,2)</f>
        <v>0</v>
      </c>
      <c r="P71" s="212">
        <v>0</v>
      </c>
      <c r="Q71" s="212">
        <f>ROUND(E71*P71,2)</f>
        <v>0</v>
      </c>
      <c r="R71" s="212" t="s">
        <v>239</v>
      </c>
      <c r="S71" s="212" t="s">
        <v>198</v>
      </c>
      <c r="T71" s="211" t="s">
        <v>198</v>
      </c>
      <c r="U71" s="210">
        <v>3.379</v>
      </c>
      <c r="V71" s="210">
        <f>ROUND(E71*U71,2)</f>
        <v>8.56</v>
      </c>
      <c r="W71" s="210"/>
      <c r="X71" s="160"/>
      <c r="Y71" s="160"/>
      <c r="Z71" s="160"/>
      <c r="AA71" s="160"/>
      <c r="AB71" s="160"/>
      <c r="AC71" s="160"/>
      <c r="AD71" s="160"/>
      <c r="AE71" s="160"/>
      <c r="AF71" s="160"/>
      <c r="AG71" s="160" t="s">
        <v>238</v>
      </c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5">
      <c r="A72" s="221"/>
      <c r="B72" s="220"/>
      <c r="C72" s="305" t="s">
        <v>267</v>
      </c>
      <c r="D72" s="306"/>
      <c r="E72" s="306"/>
      <c r="F72" s="306"/>
      <c r="G72" s="306"/>
      <c r="H72" s="210"/>
      <c r="I72" s="210"/>
      <c r="J72" s="210"/>
      <c r="K72" s="210"/>
      <c r="L72" s="210"/>
      <c r="M72" s="210"/>
      <c r="N72" s="210"/>
      <c r="O72" s="210"/>
      <c r="P72" s="210"/>
      <c r="Q72" s="210"/>
      <c r="R72" s="210"/>
      <c r="S72" s="210"/>
      <c r="T72" s="210"/>
      <c r="U72" s="210"/>
      <c r="V72" s="210"/>
      <c r="W72" s="210"/>
      <c r="X72" s="160"/>
      <c r="Y72" s="160"/>
      <c r="Z72" s="160"/>
      <c r="AA72" s="160"/>
      <c r="AB72" s="160"/>
      <c r="AC72" s="160"/>
      <c r="AD72" s="160"/>
      <c r="AE72" s="160"/>
      <c r="AF72" s="160"/>
      <c r="AG72" s="160" t="s">
        <v>217</v>
      </c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5">
      <c r="A73" s="237">
        <v>26</v>
      </c>
      <c r="B73" s="236" t="s">
        <v>266</v>
      </c>
      <c r="C73" s="235" t="s">
        <v>265</v>
      </c>
      <c r="D73" s="234" t="s">
        <v>105</v>
      </c>
      <c r="E73" s="233">
        <v>2.5340000000000003</v>
      </c>
      <c r="F73" s="232">
        <v>326</v>
      </c>
      <c r="G73" s="231">
        <f>ROUND(E73*F73,2)</f>
        <v>826.08</v>
      </c>
      <c r="H73" s="232">
        <v>0</v>
      </c>
      <c r="I73" s="231">
        <f>ROUND(E73*H73,2)</f>
        <v>0</v>
      </c>
      <c r="J73" s="232">
        <v>326</v>
      </c>
      <c r="K73" s="231">
        <f>ROUND(E73*J73,2)</f>
        <v>826.08</v>
      </c>
      <c r="L73" s="231">
        <v>21</v>
      </c>
      <c r="M73" s="231">
        <f>G73*(1+L73/100)</f>
        <v>999.55680000000007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1" t="s">
        <v>264</v>
      </c>
      <c r="S73" s="231" t="s">
        <v>198</v>
      </c>
      <c r="T73" s="230" t="s">
        <v>198</v>
      </c>
      <c r="U73" s="210">
        <v>0</v>
      </c>
      <c r="V73" s="210">
        <f>ROUND(E73*U73,2)</f>
        <v>0</v>
      </c>
      <c r="W73" s="210"/>
      <c r="X73" s="160"/>
      <c r="Y73" s="160"/>
      <c r="Z73" s="160"/>
      <c r="AA73" s="160"/>
      <c r="AB73" s="160"/>
      <c r="AC73" s="160"/>
      <c r="AD73" s="160"/>
      <c r="AE73" s="160"/>
      <c r="AF73" s="160"/>
      <c r="AG73" s="160" t="s">
        <v>238</v>
      </c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x14ac:dyDescent="0.25">
      <c r="A74" s="229" t="s">
        <v>85</v>
      </c>
      <c r="B74" s="228" t="s">
        <v>263</v>
      </c>
      <c r="C74" s="227" t="s">
        <v>262</v>
      </c>
      <c r="D74" s="226"/>
      <c r="E74" s="225"/>
      <c r="F74" s="224"/>
      <c r="G74" s="224">
        <f>SUMIF(AG75:AG80,"&lt;&gt;NOR",G75:G80)</f>
        <v>33025</v>
      </c>
      <c r="H74" s="224"/>
      <c r="I74" s="224">
        <f>SUM(I75:I80)</f>
        <v>19487.04</v>
      </c>
      <c r="J74" s="224"/>
      <c r="K74" s="224">
        <f>SUM(K75:K80)</f>
        <v>13537.96</v>
      </c>
      <c r="L74" s="224"/>
      <c r="M74" s="224">
        <f>SUM(M75:M80)</f>
        <v>39960.25</v>
      </c>
      <c r="N74" s="224"/>
      <c r="O74" s="224">
        <f>SUM(O75:O80)</f>
        <v>0.19</v>
      </c>
      <c r="P74" s="224"/>
      <c r="Q74" s="224">
        <f>SUM(Q75:Q80)</f>
        <v>0</v>
      </c>
      <c r="R74" s="224"/>
      <c r="S74" s="224"/>
      <c r="T74" s="223"/>
      <c r="U74" s="222"/>
      <c r="V74" s="222">
        <f>SUM(V75:V80)</f>
        <v>32.68</v>
      </c>
      <c r="W74" s="222"/>
      <c r="AG74" t="s">
        <v>86</v>
      </c>
    </row>
    <row r="75" spans="1:60" ht="20.399999999999999" outlineLevel="1" x14ac:dyDescent="0.25">
      <c r="A75" s="218">
        <v>27</v>
      </c>
      <c r="B75" s="217" t="s">
        <v>261</v>
      </c>
      <c r="C75" s="216" t="s">
        <v>260</v>
      </c>
      <c r="D75" s="215" t="s">
        <v>182</v>
      </c>
      <c r="E75" s="214">
        <v>10</v>
      </c>
      <c r="F75" s="213">
        <v>636</v>
      </c>
      <c r="G75" s="212">
        <f>ROUND(E75*F75,2)</f>
        <v>6360</v>
      </c>
      <c r="H75" s="213">
        <v>304.54000000000002</v>
      </c>
      <c r="I75" s="212">
        <f>ROUND(E75*H75,2)</f>
        <v>3045.4</v>
      </c>
      <c r="J75" s="213">
        <v>331.46000000000004</v>
      </c>
      <c r="K75" s="212">
        <f>ROUND(E75*J75,2)</f>
        <v>3314.6</v>
      </c>
      <c r="L75" s="212">
        <v>21</v>
      </c>
      <c r="M75" s="212">
        <f>G75*(1+L75/100)</f>
        <v>7695.5999999999995</v>
      </c>
      <c r="N75" s="212">
        <v>2.5200000000000001E-3</v>
      </c>
      <c r="O75" s="212">
        <f>ROUND(E75*N75,2)</f>
        <v>0.03</v>
      </c>
      <c r="P75" s="212">
        <v>0</v>
      </c>
      <c r="Q75" s="212">
        <f>ROUND(E75*P75,2)</f>
        <v>0</v>
      </c>
      <c r="R75" s="212" t="s">
        <v>239</v>
      </c>
      <c r="S75" s="212" t="s">
        <v>198</v>
      </c>
      <c r="T75" s="211" t="s">
        <v>198</v>
      </c>
      <c r="U75" s="210">
        <v>0.8</v>
      </c>
      <c r="V75" s="210">
        <f>ROUND(E75*U75,2)</f>
        <v>8</v>
      </c>
      <c r="W75" s="210"/>
      <c r="X75" s="160"/>
      <c r="Y75" s="160"/>
      <c r="Z75" s="160"/>
      <c r="AA75" s="160"/>
      <c r="AB75" s="160"/>
      <c r="AC75" s="160"/>
      <c r="AD75" s="160"/>
      <c r="AE75" s="160"/>
      <c r="AF75" s="160"/>
      <c r="AG75" s="160" t="s">
        <v>238</v>
      </c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5">
      <c r="A76" s="221"/>
      <c r="B76" s="220"/>
      <c r="C76" s="303" t="s">
        <v>255</v>
      </c>
      <c r="D76" s="304"/>
      <c r="E76" s="304"/>
      <c r="F76" s="304"/>
      <c r="G76" s="304"/>
      <c r="H76" s="210"/>
      <c r="I76" s="210"/>
      <c r="J76" s="210"/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210"/>
      <c r="W76" s="210"/>
      <c r="X76" s="160"/>
      <c r="Y76" s="160"/>
      <c r="Z76" s="160"/>
      <c r="AA76" s="160"/>
      <c r="AB76" s="160"/>
      <c r="AC76" s="160"/>
      <c r="AD76" s="160"/>
      <c r="AE76" s="160"/>
      <c r="AF76" s="160"/>
      <c r="AG76" s="160" t="s">
        <v>202</v>
      </c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ht="20.399999999999999" outlineLevel="1" x14ac:dyDescent="0.25">
      <c r="A77" s="218">
        <v>28</v>
      </c>
      <c r="B77" s="217" t="s">
        <v>259</v>
      </c>
      <c r="C77" s="216" t="s">
        <v>258</v>
      </c>
      <c r="D77" s="215" t="s">
        <v>182</v>
      </c>
      <c r="E77" s="214">
        <v>16.5</v>
      </c>
      <c r="F77" s="213">
        <v>606</v>
      </c>
      <c r="G77" s="212">
        <f>ROUND(E77*F77,2)</f>
        <v>9999</v>
      </c>
      <c r="H77" s="213">
        <v>378.12</v>
      </c>
      <c r="I77" s="212">
        <f>ROUND(E77*H77,2)</f>
        <v>6238.98</v>
      </c>
      <c r="J77" s="213">
        <v>227.88000000000002</v>
      </c>
      <c r="K77" s="212">
        <f>ROUND(E77*J77,2)</f>
        <v>3760.02</v>
      </c>
      <c r="L77" s="212">
        <v>21</v>
      </c>
      <c r="M77" s="212">
        <f>G77*(1+L77/100)</f>
        <v>12098.789999999999</v>
      </c>
      <c r="N77" s="212">
        <v>3.5700000000000003E-3</v>
      </c>
      <c r="O77" s="212">
        <f>ROUND(E77*N77,2)</f>
        <v>0.06</v>
      </c>
      <c r="P77" s="212">
        <v>0</v>
      </c>
      <c r="Q77" s="212">
        <f>ROUND(E77*P77,2)</f>
        <v>0</v>
      </c>
      <c r="R77" s="212" t="s">
        <v>239</v>
      </c>
      <c r="S77" s="212" t="s">
        <v>198</v>
      </c>
      <c r="T77" s="211" t="s">
        <v>198</v>
      </c>
      <c r="U77" s="210">
        <v>0.55000000000000004</v>
      </c>
      <c r="V77" s="210">
        <f>ROUND(E77*U77,2)</f>
        <v>9.08</v>
      </c>
      <c r="W77" s="210"/>
      <c r="X77" s="160"/>
      <c r="Y77" s="160"/>
      <c r="Z77" s="160"/>
      <c r="AA77" s="160"/>
      <c r="AB77" s="160"/>
      <c r="AC77" s="160"/>
      <c r="AD77" s="160"/>
      <c r="AE77" s="160"/>
      <c r="AF77" s="160"/>
      <c r="AG77" s="160" t="s">
        <v>238</v>
      </c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outlineLevel="1" x14ac:dyDescent="0.25">
      <c r="A78" s="221"/>
      <c r="B78" s="220"/>
      <c r="C78" s="303" t="s">
        <v>255</v>
      </c>
      <c r="D78" s="304"/>
      <c r="E78" s="304"/>
      <c r="F78" s="304"/>
      <c r="G78" s="304"/>
      <c r="H78" s="210"/>
      <c r="I78" s="210"/>
      <c r="J78" s="210"/>
      <c r="K78" s="210"/>
      <c r="L78" s="210"/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160"/>
      <c r="Y78" s="160"/>
      <c r="Z78" s="160"/>
      <c r="AA78" s="160"/>
      <c r="AB78" s="160"/>
      <c r="AC78" s="160"/>
      <c r="AD78" s="160"/>
      <c r="AE78" s="160"/>
      <c r="AF78" s="160"/>
      <c r="AG78" s="160" t="s">
        <v>202</v>
      </c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ht="20.399999999999999" outlineLevel="1" x14ac:dyDescent="0.25">
      <c r="A79" s="218">
        <v>29</v>
      </c>
      <c r="B79" s="217" t="s">
        <v>257</v>
      </c>
      <c r="C79" s="216" t="s">
        <v>256</v>
      </c>
      <c r="D79" s="215" t="s">
        <v>182</v>
      </c>
      <c r="E79" s="214">
        <v>26</v>
      </c>
      <c r="F79" s="213">
        <v>641</v>
      </c>
      <c r="G79" s="212">
        <f>ROUND(E79*F79,2)</f>
        <v>16666</v>
      </c>
      <c r="H79" s="213">
        <v>392.41</v>
      </c>
      <c r="I79" s="212">
        <f>ROUND(E79*H79,2)</f>
        <v>10202.66</v>
      </c>
      <c r="J79" s="213">
        <v>248.59</v>
      </c>
      <c r="K79" s="212">
        <f>ROUND(E79*J79,2)</f>
        <v>6463.34</v>
      </c>
      <c r="L79" s="212">
        <v>21</v>
      </c>
      <c r="M79" s="212">
        <f>G79*(1+L79/100)</f>
        <v>20165.86</v>
      </c>
      <c r="N79" s="212">
        <v>4.0300000000000006E-3</v>
      </c>
      <c r="O79" s="212">
        <f>ROUND(E79*N79,2)</f>
        <v>0.1</v>
      </c>
      <c r="P79" s="212">
        <v>0</v>
      </c>
      <c r="Q79" s="212">
        <f>ROUND(E79*P79,2)</f>
        <v>0</v>
      </c>
      <c r="R79" s="212" t="s">
        <v>239</v>
      </c>
      <c r="S79" s="212" t="s">
        <v>198</v>
      </c>
      <c r="T79" s="211" t="s">
        <v>198</v>
      </c>
      <c r="U79" s="210">
        <v>0.60000000000000009</v>
      </c>
      <c r="V79" s="210">
        <f>ROUND(E79*U79,2)</f>
        <v>15.6</v>
      </c>
      <c r="W79" s="210"/>
      <c r="X79" s="160"/>
      <c r="Y79" s="160"/>
      <c r="Z79" s="160"/>
      <c r="AA79" s="160"/>
      <c r="AB79" s="160"/>
      <c r="AC79" s="160"/>
      <c r="AD79" s="160"/>
      <c r="AE79" s="160"/>
      <c r="AF79" s="160"/>
      <c r="AG79" s="160" t="s">
        <v>238</v>
      </c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5">
      <c r="A80" s="221"/>
      <c r="B80" s="220"/>
      <c r="C80" s="303" t="s">
        <v>255</v>
      </c>
      <c r="D80" s="304"/>
      <c r="E80" s="304"/>
      <c r="F80" s="304"/>
      <c r="G80" s="304"/>
      <c r="H80" s="210"/>
      <c r="I80" s="210"/>
      <c r="J80" s="210"/>
      <c r="K80" s="210"/>
      <c r="L80" s="210"/>
      <c r="M80" s="210"/>
      <c r="N80" s="210"/>
      <c r="O80" s="210"/>
      <c r="P80" s="210"/>
      <c r="Q80" s="210"/>
      <c r="R80" s="210"/>
      <c r="S80" s="210"/>
      <c r="T80" s="210"/>
      <c r="U80" s="210"/>
      <c r="V80" s="210"/>
      <c r="W80" s="210"/>
      <c r="X80" s="160"/>
      <c r="Y80" s="160"/>
      <c r="Z80" s="160"/>
      <c r="AA80" s="160"/>
      <c r="AB80" s="160"/>
      <c r="AC80" s="160"/>
      <c r="AD80" s="160"/>
      <c r="AE80" s="160"/>
      <c r="AF80" s="160"/>
      <c r="AG80" s="160" t="s">
        <v>202</v>
      </c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x14ac:dyDescent="0.25">
      <c r="A81" s="229" t="s">
        <v>85</v>
      </c>
      <c r="B81" s="228" t="s">
        <v>254</v>
      </c>
      <c r="C81" s="227" t="s">
        <v>253</v>
      </c>
      <c r="D81" s="226"/>
      <c r="E81" s="225"/>
      <c r="F81" s="224"/>
      <c r="G81" s="224">
        <f>SUMIF(AG82:AG98,"&lt;&gt;NOR",G82:G98)</f>
        <v>55860.5</v>
      </c>
      <c r="H81" s="224"/>
      <c r="I81" s="224">
        <f>SUM(I82:I98)</f>
        <v>48028.200000000004</v>
      </c>
      <c r="J81" s="224"/>
      <c r="K81" s="224">
        <f>SUM(K82:K98)</f>
        <v>7832.31</v>
      </c>
      <c r="L81" s="224"/>
      <c r="M81" s="224">
        <f>SUM(M82:M98)</f>
        <v>67591.205000000002</v>
      </c>
      <c r="N81" s="224"/>
      <c r="O81" s="224">
        <f>SUM(O82:O98)</f>
        <v>1.2100000000000002</v>
      </c>
      <c r="P81" s="224"/>
      <c r="Q81" s="224">
        <f>SUM(Q82:Q98)</f>
        <v>0</v>
      </c>
      <c r="R81" s="224"/>
      <c r="S81" s="224"/>
      <c r="T81" s="223"/>
      <c r="U81" s="222"/>
      <c r="V81" s="222">
        <f>SUM(V82:V98)</f>
        <v>19.97</v>
      </c>
      <c r="W81" s="222"/>
      <c r="AG81" t="s">
        <v>86</v>
      </c>
    </row>
    <row r="82" spans="1:60" ht="20.399999999999999" outlineLevel="1" x14ac:dyDescent="0.25">
      <c r="A82" s="218">
        <v>30</v>
      </c>
      <c r="B82" s="217" t="s">
        <v>252</v>
      </c>
      <c r="C82" s="216" t="s">
        <v>251</v>
      </c>
      <c r="D82" s="215" t="s">
        <v>182</v>
      </c>
      <c r="E82" s="214">
        <v>10</v>
      </c>
      <c r="F82" s="213">
        <v>18.900000000000002</v>
      </c>
      <c r="G82" s="212">
        <f>ROUND(E82*F82,2)</f>
        <v>189</v>
      </c>
      <c r="H82" s="213">
        <v>0.60000000000000009</v>
      </c>
      <c r="I82" s="212">
        <f>ROUND(E82*H82,2)</f>
        <v>6</v>
      </c>
      <c r="J82" s="213">
        <v>18.3</v>
      </c>
      <c r="K82" s="212">
        <f>ROUND(E82*J82,2)</f>
        <v>183</v>
      </c>
      <c r="L82" s="212">
        <v>21</v>
      </c>
      <c r="M82" s="212">
        <f>G82*(1+L82/100)</f>
        <v>228.69</v>
      </c>
      <c r="N82" s="212">
        <v>0</v>
      </c>
      <c r="O82" s="212">
        <f>ROUND(E82*N82,2)</f>
        <v>0</v>
      </c>
      <c r="P82" s="212">
        <v>0</v>
      </c>
      <c r="Q82" s="212">
        <f>ROUND(E82*P82,2)</f>
        <v>0</v>
      </c>
      <c r="R82" s="212" t="s">
        <v>220</v>
      </c>
      <c r="S82" s="212" t="s">
        <v>198</v>
      </c>
      <c r="T82" s="211" t="s">
        <v>198</v>
      </c>
      <c r="U82" s="210">
        <v>4.8000000000000001E-2</v>
      </c>
      <c r="V82" s="210">
        <f>ROUND(E82*U82,2)</f>
        <v>0.48</v>
      </c>
      <c r="W82" s="210"/>
      <c r="X82" s="160"/>
      <c r="Y82" s="160"/>
      <c r="Z82" s="160"/>
      <c r="AA82" s="160"/>
      <c r="AB82" s="160"/>
      <c r="AC82" s="160"/>
      <c r="AD82" s="160"/>
      <c r="AE82" s="160"/>
      <c r="AF82" s="160"/>
      <c r="AG82" s="160" t="s">
        <v>238</v>
      </c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5">
      <c r="A83" s="221"/>
      <c r="B83" s="220"/>
      <c r="C83" s="305" t="s">
        <v>244</v>
      </c>
      <c r="D83" s="306"/>
      <c r="E83" s="306"/>
      <c r="F83" s="306"/>
      <c r="G83" s="306"/>
      <c r="H83" s="210"/>
      <c r="I83" s="210"/>
      <c r="J83" s="210"/>
      <c r="K83" s="210"/>
      <c r="L83" s="210"/>
      <c r="M83" s="210"/>
      <c r="N83" s="210"/>
      <c r="O83" s="210"/>
      <c r="P83" s="210"/>
      <c r="Q83" s="210"/>
      <c r="R83" s="210"/>
      <c r="S83" s="210"/>
      <c r="T83" s="210"/>
      <c r="U83" s="210"/>
      <c r="V83" s="210"/>
      <c r="W83" s="210"/>
      <c r="X83" s="160"/>
      <c r="Y83" s="160"/>
      <c r="Z83" s="160"/>
      <c r="AA83" s="160"/>
      <c r="AB83" s="160"/>
      <c r="AC83" s="160"/>
      <c r="AD83" s="160"/>
      <c r="AE83" s="160"/>
      <c r="AF83" s="160"/>
      <c r="AG83" s="160" t="s">
        <v>217</v>
      </c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ht="20.399999999999999" outlineLevel="1" x14ac:dyDescent="0.25">
      <c r="A84" s="218">
        <v>31</v>
      </c>
      <c r="B84" s="217" t="s">
        <v>250</v>
      </c>
      <c r="C84" s="216" t="s">
        <v>249</v>
      </c>
      <c r="D84" s="215" t="s">
        <v>182</v>
      </c>
      <c r="E84" s="214">
        <v>42.5</v>
      </c>
      <c r="F84" s="213">
        <v>24</v>
      </c>
      <c r="G84" s="212">
        <f>ROUND(E84*F84,2)</f>
        <v>1020</v>
      </c>
      <c r="H84" s="213">
        <v>1.4300000000000002</v>
      </c>
      <c r="I84" s="212">
        <f>ROUND(E84*H84,2)</f>
        <v>60.78</v>
      </c>
      <c r="J84" s="213">
        <v>22.57</v>
      </c>
      <c r="K84" s="212">
        <f>ROUND(E84*J84,2)</f>
        <v>959.23</v>
      </c>
      <c r="L84" s="212">
        <v>21</v>
      </c>
      <c r="M84" s="212">
        <f>G84*(1+L84/100)</f>
        <v>1234.2</v>
      </c>
      <c r="N84" s="212">
        <v>0</v>
      </c>
      <c r="O84" s="212">
        <f>ROUND(E84*N84,2)</f>
        <v>0</v>
      </c>
      <c r="P84" s="212">
        <v>0</v>
      </c>
      <c r="Q84" s="212">
        <f>ROUND(E84*P84,2)</f>
        <v>0</v>
      </c>
      <c r="R84" s="212" t="s">
        <v>220</v>
      </c>
      <c r="S84" s="212" t="s">
        <v>198</v>
      </c>
      <c r="T84" s="211" t="s">
        <v>198</v>
      </c>
      <c r="U84" s="210">
        <v>5.9000000000000004E-2</v>
      </c>
      <c r="V84" s="210">
        <f>ROUND(E84*U84,2)</f>
        <v>2.5099999999999998</v>
      </c>
      <c r="W84" s="210"/>
      <c r="X84" s="160"/>
      <c r="Y84" s="160"/>
      <c r="Z84" s="160"/>
      <c r="AA84" s="160"/>
      <c r="AB84" s="160"/>
      <c r="AC84" s="160"/>
      <c r="AD84" s="160"/>
      <c r="AE84" s="160"/>
      <c r="AF84" s="160"/>
      <c r="AG84" s="160" t="s">
        <v>238</v>
      </c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5">
      <c r="A85" s="221"/>
      <c r="B85" s="220"/>
      <c r="C85" s="305" t="s">
        <v>244</v>
      </c>
      <c r="D85" s="306"/>
      <c r="E85" s="306"/>
      <c r="F85" s="306"/>
      <c r="G85" s="306"/>
      <c r="H85" s="210"/>
      <c r="I85" s="210"/>
      <c r="J85" s="210"/>
      <c r="K85" s="210"/>
      <c r="L85" s="210"/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160"/>
      <c r="Y85" s="160"/>
      <c r="Z85" s="160"/>
      <c r="AA85" s="160"/>
      <c r="AB85" s="160"/>
      <c r="AC85" s="160"/>
      <c r="AD85" s="160"/>
      <c r="AE85" s="160"/>
      <c r="AF85" s="160"/>
      <c r="AG85" s="160" t="s">
        <v>217</v>
      </c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5">
      <c r="A86" s="221"/>
      <c r="B86" s="220"/>
      <c r="C86" s="240" t="s">
        <v>248</v>
      </c>
      <c r="D86" s="239"/>
      <c r="E86" s="238">
        <v>42.5</v>
      </c>
      <c r="F86" s="210"/>
      <c r="G86" s="210"/>
      <c r="H86" s="210"/>
      <c r="I86" s="210"/>
      <c r="J86" s="210"/>
      <c r="K86" s="210"/>
      <c r="L86" s="210"/>
      <c r="M86" s="210"/>
      <c r="N86" s="210"/>
      <c r="O86" s="210"/>
      <c r="P86" s="210"/>
      <c r="Q86" s="210"/>
      <c r="R86" s="210"/>
      <c r="S86" s="210"/>
      <c r="T86" s="210"/>
      <c r="U86" s="210"/>
      <c r="V86" s="210"/>
      <c r="W86" s="210"/>
      <c r="X86" s="160"/>
      <c r="Y86" s="160"/>
      <c r="Z86" s="160"/>
      <c r="AA86" s="160"/>
      <c r="AB86" s="160"/>
      <c r="AC86" s="160"/>
      <c r="AD86" s="160"/>
      <c r="AE86" s="160"/>
      <c r="AF86" s="160"/>
      <c r="AG86" s="160" t="s">
        <v>100</v>
      </c>
      <c r="AH86" s="160">
        <v>0</v>
      </c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ht="20.399999999999999" outlineLevel="1" x14ac:dyDescent="0.25">
      <c r="A87" s="218">
        <v>32</v>
      </c>
      <c r="B87" s="217" t="s">
        <v>247</v>
      </c>
      <c r="C87" s="216" t="s">
        <v>246</v>
      </c>
      <c r="D87" s="215" t="s">
        <v>245</v>
      </c>
      <c r="E87" s="214">
        <v>1</v>
      </c>
      <c r="F87" s="213">
        <v>178.5</v>
      </c>
      <c r="G87" s="212">
        <f>ROUND(E87*F87,2)</f>
        <v>178.5</v>
      </c>
      <c r="H87" s="213">
        <v>60.06</v>
      </c>
      <c r="I87" s="212">
        <f>ROUND(E87*H87,2)</f>
        <v>60.06</v>
      </c>
      <c r="J87" s="213">
        <v>118.44000000000001</v>
      </c>
      <c r="K87" s="212">
        <f>ROUND(E87*J87,2)</f>
        <v>118.44</v>
      </c>
      <c r="L87" s="212">
        <v>21</v>
      </c>
      <c r="M87" s="212">
        <f>G87*(1+L87/100)</f>
        <v>215.98499999999999</v>
      </c>
      <c r="N87" s="212">
        <v>2.0000000000000002E-5</v>
      </c>
      <c r="O87" s="212">
        <f>ROUND(E87*N87,2)</f>
        <v>0</v>
      </c>
      <c r="P87" s="212">
        <v>0</v>
      </c>
      <c r="Q87" s="212">
        <f>ROUND(E87*P87,2)</f>
        <v>0</v>
      </c>
      <c r="R87" s="212" t="s">
        <v>220</v>
      </c>
      <c r="S87" s="212" t="s">
        <v>198</v>
      </c>
      <c r="T87" s="211" t="s">
        <v>198</v>
      </c>
      <c r="U87" s="210">
        <v>0.31000000000000005</v>
      </c>
      <c r="V87" s="210">
        <f>ROUND(E87*U87,2)</f>
        <v>0.31</v>
      </c>
      <c r="W87" s="210"/>
      <c r="X87" s="160"/>
      <c r="Y87" s="160"/>
      <c r="Z87" s="160"/>
      <c r="AA87" s="160"/>
      <c r="AB87" s="160"/>
      <c r="AC87" s="160"/>
      <c r="AD87" s="160"/>
      <c r="AE87" s="160"/>
      <c r="AF87" s="160"/>
      <c r="AG87" s="160" t="s">
        <v>238</v>
      </c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5">
      <c r="A88" s="221"/>
      <c r="B88" s="220"/>
      <c r="C88" s="305" t="s">
        <v>244</v>
      </c>
      <c r="D88" s="306"/>
      <c r="E88" s="306"/>
      <c r="F88" s="306"/>
      <c r="G88" s="306"/>
      <c r="H88" s="210"/>
      <c r="I88" s="210"/>
      <c r="J88" s="210"/>
      <c r="K88" s="210"/>
      <c r="L88" s="210"/>
      <c r="M88" s="210"/>
      <c r="N88" s="210"/>
      <c r="O88" s="210"/>
      <c r="P88" s="210"/>
      <c r="Q88" s="210"/>
      <c r="R88" s="210"/>
      <c r="S88" s="210"/>
      <c r="T88" s="210"/>
      <c r="U88" s="210"/>
      <c r="V88" s="210"/>
      <c r="W88" s="210"/>
      <c r="X88" s="160"/>
      <c r="Y88" s="160"/>
      <c r="Z88" s="160"/>
      <c r="AA88" s="160"/>
      <c r="AB88" s="160"/>
      <c r="AC88" s="160"/>
      <c r="AD88" s="160"/>
      <c r="AE88" s="160"/>
      <c r="AF88" s="160"/>
      <c r="AG88" s="160" t="s">
        <v>217</v>
      </c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5">
      <c r="A89" s="237">
        <v>33</v>
      </c>
      <c r="B89" s="236" t="s">
        <v>243</v>
      </c>
      <c r="C89" s="235" t="s">
        <v>242</v>
      </c>
      <c r="D89" s="234" t="s">
        <v>112</v>
      </c>
      <c r="E89" s="233">
        <v>4</v>
      </c>
      <c r="F89" s="232">
        <v>222</v>
      </c>
      <c r="G89" s="231">
        <f>ROUND(E89*F89,2)</f>
        <v>888</v>
      </c>
      <c r="H89" s="232">
        <v>0</v>
      </c>
      <c r="I89" s="231">
        <f>ROUND(E89*H89,2)</f>
        <v>0</v>
      </c>
      <c r="J89" s="232">
        <v>222</v>
      </c>
      <c r="K89" s="231">
        <f>ROUND(E89*J89,2)</f>
        <v>888</v>
      </c>
      <c r="L89" s="231">
        <v>21</v>
      </c>
      <c r="M89" s="231">
        <f>G89*(1+L89/100)</f>
        <v>1074.48</v>
      </c>
      <c r="N89" s="231">
        <v>0</v>
      </c>
      <c r="O89" s="231">
        <f>ROUND(E89*N89,2)</f>
        <v>0</v>
      </c>
      <c r="P89" s="231">
        <v>0</v>
      </c>
      <c r="Q89" s="231">
        <f>ROUND(E89*P89,2)</f>
        <v>0</v>
      </c>
      <c r="R89" s="231" t="s">
        <v>220</v>
      </c>
      <c r="S89" s="231" t="s">
        <v>198</v>
      </c>
      <c r="T89" s="230" t="s">
        <v>198</v>
      </c>
      <c r="U89" s="210">
        <v>0.65</v>
      </c>
      <c r="V89" s="210">
        <f>ROUND(E89*U89,2)</f>
        <v>2.6</v>
      </c>
      <c r="W89" s="210"/>
      <c r="X89" s="160"/>
      <c r="Y89" s="160"/>
      <c r="Z89" s="160"/>
      <c r="AA89" s="160"/>
      <c r="AB89" s="160"/>
      <c r="AC89" s="160"/>
      <c r="AD89" s="160"/>
      <c r="AE89" s="160"/>
      <c r="AF89" s="160"/>
      <c r="AG89" s="160" t="s">
        <v>238</v>
      </c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 x14ac:dyDescent="0.25">
      <c r="A90" s="237">
        <v>34</v>
      </c>
      <c r="B90" s="236" t="s">
        <v>241</v>
      </c>
      <c r="C90" s="235" t="s">
        <v>240</v>
      </c>
      <c r="D90" s="234" t="s">
        <v>112</v>
      </c>
      <c r="E90" s="233">
        <v>2</v>
      </c>
      <c r="F90" s="232">
        <v>1815</v>
      </c>
      <c r="G90" s="231">
        <f>ROUND(E90*F90,2)</f>
        <v>3630</v>
      </c>
      <c r="H90" s="232">
        <v>1541.5500000000002</v>
      </c>
      <c r="I90" s="231">
        <f>ROUND(E90*H90,2)</f>
        <v>3083.1</v>
      </c>
      <c r="J90" s="232">
        <v>273.45000000000005</v>
      </c>
      <c r="K90" s="231">
        <f>ROUND(E90*J90,2)</f>
        <v>546.9</v>
      </c>
      <c r="L90" s="231">
        <v>21</v>
      </c>
      <c r="M90" s="231">
        <f>G90*(1+L90/100)</f>
        <v>4392.3</v>
      </c>
      <c r="N90" s="231">
        <v>2.52E-2</v>
      </c>
      <c r="O90" s="231">
        <f>ROUND(E90*N90,2)</f>
        <v>0.05</v>
      </c>
      <c r="P90" s="231">
        <v>0</v>
      </c>
      <c r="Q90" s="231">
        <f>ROUND(E90*P90,2)</f>
        <v>0</v>
      </c>
      <c r="R90" s="231" t="s">
        <v>239</v>
      </c>
      <c r="S90" s="231" t="s">
        <v>198</v>
      </c>
      <c r="T90" s="230" t="s">
        <v>198</v>
      </c>
      <c r="U90" s="210">
        <v>0.66</v>
      </c>
      <c r="V90" s="210">
        <f>ROUND(E90*U90,2)</f>
        <v>1.32</v>
      </c>
      <c r="W90" s="210"/>
      <c r="X90" s="160"/>
      <c r="Y90" s="160"/>
      <c r="Z90" s="160"/>
      <c r="AA90" s="160"/>
      <c r="AB90" s="160"/>
      <c r="AC90" s="160"/>
      <c r="AD90" s="160"/>
      <c r="AE90" s="160"/>
      <c r="AF90" s="160"/>
      <c r="AG90" s="160" t="s">
        <v>238</v>
      </c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ht="20.399999999999999" outlineLevel="1" x14ac:dyDescent="0.25">
      <c r="A91" s="218">
        <v>35</v>
      </c>
      <c r="B91" s="217" t="s">
        <v>237</v>
      </c>
      <c r="C91" s="216" t="s">
        <v>236</v>
      </c>
      <c r="D91" s="215" t="s">
        <v>112</v>
      </c>
      <c r="E91" s="214">
        <v>1</v>
      </c>
      <c r="F91" s="213">
        <v>7745</v>
      </c>
      <c r="G91" s="212">
        <f>ROUND(E91*F91,2)</f>
        <v>7745</v>
      </c>
      <c r="H91" s="213">
        <v>5600.06</v>
      </c>
      <c r="I91" s="212">
        <f>ROUND(E91*H91,2)</f>
        <v>5600.06</v>
      </c>
      <c r="J91" s="213">
        <v>2144.94</v>
      </c>
      <c r="K91" s="212">
        <f>ROUND(E91*J91,2)</f>
        <v>2144.94</v>
      </c>
      <c r="L91" s="212">
        <v>21</v>
      </c>
      <c r="M91" s="212">
        <f>G91*(1+L91/100)</f>
        <v>9371.4499999999989</v>
      </c>
      <c r="N91" s="212">
        <v>0.8119900000000001</v>
      </c>
      <c r="O91" s="212">
        <f>ROUND(E91*N91,2)</f>
        <v>0.81</v>
      </c>
      <c r="P91" s="212">
        <v>0</v>
      </c>
      <c r="Q91" s="212">
        <f>ROUND(E91*P91,2)</f>
        <v>0</v>
      </c>
      <c r="R91" s="212" t="s">
        <v>227</v>
      </c>
      <c r="S91" s="212" t="s">
        <v>198</v>
      </c>
      <c r="T91" s="211" t="s">
        <v>198</v>
      </c>
      <c r="U91" s="210">
        <v>5.8934100000000003</v>
      </c>
      <c r="V91" s="210">
        <f>ROUND(E91*U91,2)</f>
        <v>5.89</v>
      </c>
      <c r="W91" s="210"/>
      <c r="X91" s="160"/>
      <c r="Y91" s="160"/>
      <c r="Z91" s="160"/>
      <c r="AA91" s="160"/>
      <c r="AB91" s="160"/>
      <c r="AC91" s="160"/>
      <c r="AD91" s="160"/>
      <c r="AE91" s="160"/>
      <c r="AF91" s="160"/>
      <c r="AG91" s="160" t="s">
        <v>226</v>
      </c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ht="21" outlineLevel="1" x14ac:dyDescent="0.25">
      <c r="A92" s="221"/>
      <c r="B92" s="220"/>
      <c r="C92" s="305" t="s">
        <v>235</v>
      </c>
      <c r="D92" s="306"/>
      <c r="E92" s="306"/>
      <c r="F92" s="306"/>
      <c r="G92" s="306"/>
      <c r="H92" s="210"/>
      <c r="I92" s="210"/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160"/>
      <c r="Y92" s="160"/>
      <c r="Z92" s="160"/>
      <c r="AA92" s="160"/>
      <c r="AB92" s="160"/>
      <c r="AC92" s="160"/>
      <c r="AD92" s="160"/>
      <c r="AE92" s="160"/>
      <c r="AF92" s="160"/>
      <c r="AG92" s="160" t="s">
        <v>217</v>
      </c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219" t="str">
        <f>C92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92" s="160"/>
      <c r="BC92" s="160"/>
      <c r="BD92" s="160"/>
      <c r="BE92" s="160"/>
      <c r="BF92" s="160"/>
      <c r="BG92" s="160"/>
      <c r="BH92" s="160"/>
    </row>
    <row r="93" spans="1:60" ht="20.399999999999999" outlineLevel="1" x14ac:dyDescent="0.25">
      <c r="A93" s="218">
        <v>36</v>
      </c>
      <c r="B93" s="217" t="s">
        <v>234</v>
      </c>
      <c r="C93" s="216" t="s">
        <v>233</v>
      </c>
      <c r="D93" s="215" t="s">
        <v>112</v>
      </c>
      <c r="E93" s="214">
        <v>2</v>
      </c>
      <c r="F93" s="213">
        <v>9520</v>
      </c>
      <c r="G93" s="212">
        <f>ROUND(E93*F93,2)</f>
        <v>19040</v>
      </c>
      <c r="H93" s="213">
        <v>8674.42</v>
      </c>
      <c r="I93" s="212">
        <f>ROUND(E93*H93,2)</f>
        <v>17348.84</v>
      </c>
      <c r="J93" s="213">
        <v>845.58</v>
      </c>
      <c r="K93" s="212">
        <f>ROUND(E93*J93,2)</f>
        <v>1691.16</v>
      </c>
      <c r="L93" s="212">
        <v>21</v>
      </c>
      <c r="M93" s="212">
        <f>G93*(1+L93/100)</f>
        <v>23038.399999999998</v>
      </c>
      <c r="N93" s="212">
        <v>8.8070000000000009E-2</v>
      </c>
      <c r="O93" s="212">
        <f>ROUND(E93*N93,2)</f>
        <v>0.18</v>
      </c>
      <c r="P93" s="212">
        <v>0</v>
      </c>
      <c r="Q93" s="212">
        <f>ROUND(E93*P93,2)</f>
        <v>0</v>
      </c>
      <c r="R93" s="212" t="s">
        <v>227</v>
      </c>
      <c r="S93" s="212" t="s">
        <v>198</v>
      </c>
      <c r="T93" s="211" t="s">
        <v>198</v>
      </c>
      <c r="U93" s="210">
        <v>1.8185200000000001</v>
      </c>
      <c r="V93" s="210">
        <f>ROUND(E93*U93,2)</f>
        <v>3.64</v>
      </c>
      <c r="W93" s="210"/>
      <c r="X93" s="160"/>
      <c r="Y93" s="160"/>
      <c r="Z93" s="160"/>
      <c r="AA93" s="160"/>
      <c r="AB93" s="160"/>
      <c r="AC93" s="160"/>
      <c r="AD93" s="160"/>
      <c r="AE93" s="160"/>
      <c r="AF93" s="160"/>
      <c r="AG93" s="160" t="s">
        <v>226</v>
      </c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outlineLevel="1" x14ac:dyDescent="0.25">
      <c r="A94" s="221"/>
      <c r="B94" s="220"/>
      <c r="C94" s="303" t="s">
        <v>230</v>
      </c>
      <c r="D94" s="304"/>
      <c r="E94" s="304"/>
      <c r="F94" s="304"/>
      <c r="G94" s="304"/>
      <c r="H94" s="210"/>
      <c r="I94" s="210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W94" s="210"/>
      <c r="X94" s="160"/>
      <c r="Y94" s="160"/>
      <c r="Z94" s="160"/>
      <c r="AA94" s="160"/>
      <c r="AB94" s="160"/>
      <c r="AC94" s="160"/>
      <c r="AD94" s="160"/>
      <c r="AE94" s="160"/>
      <c r="AF94" s="160"/>
      <c r="AG94" s="160" t="s">
        <v>202</v>
      </c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219" t="str">
        <f>C94</f>
        <v>Plastové dno, šachta z korugované trouby, těsnění, šachtová roura teleskopická, rám do teleskopické trouby, poklop litinový.</v>
      </c>
      <c r="BB94" s="160"/>
      <c r="BC94" s="160"/>
      <c r="BD94" s="160"/>
      <c r="BE94" s="160"/>
      <c r="BF94" s="160"/>
      <c r="BG94" s="160"/>
      <c r="BH94" s="160"/>
    </row>
    <row r="95" spans="1:60" ht="20.399999999999999" outlineLevel="1" x14ac:dyDescent="0.25">
      <c r="A95" s="218">
        <v>37</v>
      </c>
      <c r="B95" s="217" t="s">
        <v>232</v>
      </c>
      <c r="C95" s="216" t="s">
        <v>231</v>
      </c>
      <c r="D95" s="215" t="s">
        <v>112</v>
      </c>
      <c r="E95" s="214">
        <v>1</v>
      </c>
      <c r="F95" s="213">
        <v>10210</v>
      </c>
      <c r="G95" s="212">
        <f>ROUND(E95*F95,2)</f>
        <v>10210</v>
      </c>
      <c r="H95" s="213">
        <v>9364.42</v>
      </c>
      <c r="I95" s="212">
        <f>ROUND(E95*H95,2)</f>
        <v>9364.42</v>
      </c>
      <c r="J95" s="213">
        <v>845.58</v>
      </c>
      <c r="K95" s="212">
        <f>ROUND(E95*J95,2)</f>
        <v>845.58</v>
      </c>
      <c r="L95" s="212">
        <v>21</v>
      </c>
      <c r="M95" s="212">
        <f>G95*(1+L95/100)</f>
        <v>12354.1</v>
      </c>
      <c r="N95" s="212">
        <v>9.4460000000000002E-2</v>
      </c>
      <c r="O95" s="212">
        <f>ROUND(E95*N95,2)</f>
        <v>0.09</v>
      </c>
      <c r="P95" s="212">
        <v>0</v>
      </c>
      <c r="Q95" s="212">
        <f>ROUND(E95*P95,2)</f>
        <v>0</v>
      </c>
      <c r="R95" s="212" t="s">
        <v>227</v>
      </c>
      <c r="S95" s="212" t="s">
        <v>198</v>
      </c>
      <c r="T95" s="211" t="s">
        <v>198</v>
      </c>
      <c r="U95" s="210">
        <v>1.8239200000000002</v>
      </c>
      <c r="V95" s="210">
        <f>ROUND(E95*U95,2)</f>
        <v>1.82</v>
      </c>
      <c r="W95" s="210"/>
      <c r="X95" s="160"/>
      <c r="Y95" s="160"/>
      <c r="Z95" s="160"/>
      <c r="AA95" s="160"/>
      <c r="AB95" s="160"/>
      <c r="AC95" s="160"/>
      <c r="AD95" s="160"/>
      <c r="AE95" s="160"/>
      <c r="AF95" s="160"/>
      <c r="AG95" s="160" t="s">
        <v>226</v>
      </c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 x14ac:dyDescent="0.25">
      <c r="A96" s="221"/>
      <c r="B96" s="220"/>
      <c r="C96" s="303" t="s">
        <v>230</v>
      </c>
      <c r="D96" s="304"/>
      <c r="E96" s="304"/>
      <c r="F96" s="304"/>
      <c r="G96" s="304"/>
      <c r="H96" s="210"/>
      <c r="I96" s="210"/>
      <c r="J96" s="210"/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160"/>
      <c r="Y96" s="160"/>
      <c r="Z96" s="160"/>
      <c r="AA96" s="160"/>
      <c r="AB96" s="160"/>
      <c r="AC96" s="160"/>
      <c r="AD96" s="160"/>
      <c r="AE96" s="160"/>
      <c r="AF96" s="160"/>
      <c r="AG96" s="160" t="s">
        <v>202</v>
      </c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219" t="str">
        <f>C96</f>
        <v>Plastové dno, šachta z korugované trouby, těsnění, šachtová roura teleskopická, rám do teleskopické trouby, poklop litinový.</v>
      </c>
      <c r="BB96" s="160"/>
      <c r="BC96" s="160"/>
      <c r="BD96" s="160"/>
      <c r="BE96" s="160"/>
      <c r="BF96" s="160"/>
      <c r="BG96" s="160"/>
      <c r="BH96" s="160"/>
    </row>
    <row r="97" spans="1:60" ht="20.399999999999999" outlineLevel="1" x14ac:dyDescent="0.25">
      <c r="A97" s="218">
        <v>38</v>
      </c>
      <c r="B97" s="217" t="s">
        <v>229</v>
      </c>
      <c r="C97" s="216" t="s">
        <v>228</v>
      </c>
      <c r="D97" s="215" t="s">
        <v>112</v>
      </c>
      <c r="E97" s="214">
        <v>1</v>
      </c>
      <c r="F97" s="213">
        <v>12960</v>
      </c>
      <c r="G97" s="212">
        <f>ROUND(E97*F97,2)</f>
        <v>12960</v>
      </c>
      <c r="H97" s="213">
        <v>12504.94</v>
      </c>
      <c r="I97" s="212">
        <f>ROUND(E97*H97,2)</f>
        <v>12504.94</v>
      </c>
      <c r="J97" s="213">
        <v>455.06</v>
      </c>
      <c r="K97" s="212">
        <f>ROUND(E97*J97,2)</f>
        <v>455.06</v>
      </c>
      <c r="L97" s="212">
        <v>21</v>
      </c>
      <c r="M97" s="212">
        <f>G97*(1+L97/100)</f>
        <v>15681.6</v>
      </c>
      <c r="N97" s="212">
        <v>8.0630000000000007E-2</v>
      </c>
      <c r="O97" s="212">
        <f>ROUND(E97*N97,2)</f>
        <v>0.08</v>
      </c>
      <c r="P97" s="212">
        <v>0</v>
      </c>
      <c r="Q97" s="212">
        <f>ROUND(E97*P97,2)</f>
        <v>0</v>
      </c>
      <c r="R97" s="212" t="s">
        <v>227</v>
      </c>
      <c r="S97" s="212" t="s">
        <v>198</v>
      </c>
      <c r="T97" s="211" t="s">
        <v>198</v>
      </c>
      <c r="U97" s="210">
        <v>1.3982400000000001</v>
      </c>
      <c r="V97" s="210">
        <f>ROUND(E97*U97,2)</f>
        <v>1.4</v>
      </c>
      <c r="W97" s="210"/>
      <c r="X97" s="160"/>
      <c r="Y97" s="160"/>
      <c r="Z97" s="160"/>
      <c r="AA97" s="160"/>
      <c r="AB97" s="160"/>
      <c r="AC97" s="160"/>
      <c r="AD97" s="160"/>
      <c r="AE97" s="160"/>
      <c r="AF97" s="160"/>
      <c r="AG97" s="160" t="s">
        <v>226</v>
      </c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outlineLevel="1" x14ac:dyDescent="0.25">
      <c r="A98" s="221"/>
      <c r="B98" s="220"/>
      <c r="C98" s="303" t="s">
        <v>225</v>
      </c>
      <c r="D98" s="304"/>
      <c r="E98" s="304"/>
      <c r="F98" s="304"/>
      <c r="G98" s="304"/>
      <c r="H98" s="210"/>
      <c r="I98" s="210"/>
      <c r="J98" s="210"/>
      <c r="K98" s="210"/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160"/>
      <c r="Y98" s="160"/>
      <c r="Z98" s="160"/>
      <c r="AA98" s="160"/>
      <c r="AB98" s="160"/>
      <c r="AC98" s="160"/>
      <c r="AD98" s="160"/>
      <c r="AE98" s="160"/>
      <c r="AF98" s="160"/>
      <c r="AG98" s="160" t="s">
        <v>202</v>
      </c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219" t="str">
        <f>C98</f>
        <v>Plastové dno, šachta z korugované trouby, těsnění, šachtová roura teleskopická, rám do teleskopické trouby, poklop litinový děrovaný.</v>
      </c>
      <c r="BB98" s="160"/>
      <c r="BC98" s="160"/>
      <c r="BD98" s="160"/>
      <c r="BE98" s="160"/>
      <c r="BF98" s="160"/>
      <c r="BG98" s="160"/>
      <c r="BH98" s="160"/>
    </row>
    <row r="99" spans="1:60" x14ac:dyDescent="0.25">
      <c r="A99" s="229" t="s">
        <v>85</v>
      </c>
      <c r="B99" s="228" t="s">
        <v>224</v>
      </c>
      <c r="C99" s="227" t="s">
        <v>223</v>
      </c>
      <c r="D99" s="226"/>
      <c r="E99" s="225"/>
      <c r="F99" s="224"/>
      <c r="G99" s="224">
        <f>SUMIF(AG100:AG102,"&lt;&gt;NOR",G100:G102)</f>
        <v>5972.08</v>
      </c>
      <c r="H99" s="224"/>
      <c r="I99" s="224">
        <f>SUM(I100:I102)</f>
        <v>0</v>
      </c>
      <c r="J99" s="224"/>
      <c r="K99" s="224">
        <f>SUM(K100:K102)</f>
        <v>5972.08</v>
      </c>
      <c r="L99" s="224"/>
      <c r="M99" s="224">
        <f>SUM(M100:M102)</f>
        <v>7226.2168000000001</v>
      </c>
      <c r="N99" s="224"/>
      <c r="O99" s="224">
        <f>SUM(O100:O102)</f>
        <v>0</v>
      </c>
      <c r="P99" s="224"/>
      <c r="Q99" s="224">
        <f>SUM(Q100:Q102)</f>
        <v>0</v>
      </c>
      <c r="R99" s="224"/>
      <c r="S99" s="224"/>
      <c r="T99" s="223"/>
      <c r="U99" s="222"/>
      <c r="V99" s="222">
        <f>SUM(V100:V102)</f>
        <v>40.909999999999997</v>
      </c>
      <c r="W99" s="222"/>
      <c r="AG99" t="s">
        <v>86</v>
      </c>
    </row>
    <row r="100" spans="1:60" outlineLevel="1" x14ac:dyDescent="0.25">
      <c r="A100" s="218">
        <v>39</v>
      </c>
      <c r="B100" s="217" t="s">
        <v>222</v>
      </c>
      <c r="C100" s="216" t="s">
        <v>221</v>
      </c>
      <c r="D100" s="215" t="s">
        <v>105</v>
      </c>
      <c r="E100" s="214">
        <v>48.356960000000001</v>
      </c>
      <c r="F100" s="213">
        <v>123.5</v>
      </c>
      <c r="G100" s="212">
        <f>ROUND(E100*F100,2)</f>
        <v>5972.08</v>
      </c>
      <c r="H100" s="213">
        <v>0</v>
      </c>
      <c r="I100" s="212">
        <f>ROUND(E100*H100,2)</f>
        <v>0</v>
      </c>
      <c r="J100" s="213">
        <v>123.5</v>
      </c>
      <c r="K100" s="212">
        <f>ROUND(E100*J100,2)</f>
        <v>5972.08</v>
      </c>
      <c r="L100" s="212">
        <v>21</v>
      </c>
      <c r="M100" s="212">
        <f>G100*(1+L100/100)</f>
        <v>7226.2168000000001</v>
      </c>
      <c r="N100" s="212">
        <v>0</v>
      </c>
      <c r="O100" s="212">
        <f>ROUND(E100*N100,2)</f>
        <v>0</v>
      </c>
      <c r="P100" s="212">
        <v>0</v>
      </c>
      <c r="Q100" s="212">
        <f>ROUND(E100*P100,2)</f>
        <v>0</v>
      </c>
      <c r="R100" s="212" t="s">
        <v>220</v>
      </c>
      <c r="S100" s="212" t="s">
        <v>198</v>
      </c>
      <c r="T100" s="211" t="s">
        <v>198</v>
      </c>
      <c r="U100" s="210">
        <v>0.84600000000000009</v>
      </c>
      <c r="V100" s="210">
        <f>ROUND(E100*U100,2)</f>
        <v>40.909999999999997</v>
      </c>
      <c r="W100" s="21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 t="s">
        <v>219</v>
      </c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5">
      <c r="A101" s="221"/>
      <c r="B101" s="220"/>
      <c r="C101" s="305" t="s">
        <v>218</v>
      </c>
      <c r="D101" s="306"/>
      <c r="E101" s="306"/>
      <c r="F101" s="306"/>
      <c r="G101" s="306"/>
      <c r="H101" s="210"/>
      <c r="I101" s="210"/>
      <c r="J101" s="210"/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 t="s">
        <v>217</v>
      </c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5">
      <c r="A102" s="221"/>
      <c r="B102" s="220"/>
      <c r="C102" s="307" t="s">
        <v>216</v>
      </c>
      <c r="D102" s="308"/>
      <c r="E102" s="308"/>
      <c r="F102" s="308"/>
      <c r="G102" s="308"/>
      <c r="H102" s="210"/>
      <c r="I102" s="210"/>
      <c r="J102" s="210"/>
      <c r="K102" s="210"/>
      <c r="L102" s="210"/>
      <c r="M102" s="210"/>
      <c r="N102" s="210"/>
      <c r="O102" s="210"/>
      <c r="P102" s="210"/>
      <c r="Q102" s="210"/>
      <c r="R102" s="210"/>
      <c r="S102" s="210"/>
      <c r="T102" s="210"/>
      <c r="U102" s="210"/>
      <c r="V102" s="210"/>
      <c r="W102" s="210"/>
      <c r="X102" s="160"/>
      <c r="Y102" s="160"/>
      <c r="Z102" s="160"/>
      <c r="AA102" s="160"/>
      <c r="AB102" s="160"/>
      <c r="AC102" s="160"/>
      <c r="AD102" s="160"/>
      <c r="AE102" s="160"/>
      <c r="AF102" s="160"/>
      <c r="AG102" s="160" t="s">
        <v>202</v>
      </c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x14ac:dyDescent="0.25">
      <c r="A103" s="229" t="s">
        <v>85</v>
      </c>
      <c r="B103" s="228" t="s">
        <v>58</v>
      </c>
      <c r="C103" s="227" t="s">
        <v>26</v>
      </c>
      <c r="D103" s="226"/>
      <c r="E103" s="225"/>
      <c r="F103" s="224"/>
      <c r="G103" s="224">
        <f>SUMIF(AG104:AG112,"&lt;&gt;NOR",G104:G112)</f>
        <v>15488.55</v>
      </c>
      <c r="H103" s="224"/>
      <c r="I103" s="224">
        <f>SUM(I104:I112)</f>
        <v>0</v>
      </c>
      <c r="J103" s="224"/>
      <c r="K103" s="224">
        <f>SUM(K104:K112)</f>
        <v>15488.55</v>
      </c>
      <c r="L103" s="224"/>
      <c r="M103" s="224">
        <f>SUM(M104:M112)</f>
        <v>18741.145499999999</v>
      </c>
      <c r="N103" s="224"/>
      <c r="O103" s="224">
        <f>SUM(O104:O112)</f>
        <v>0</v>
      </c>
      <c r="P103" s="224"/>
      <c r="Q103" s="224">
        <f>SUM(Q104:Q112)</f>
        <v>0</v>
      </c>
      <c r="R103" s="224"/>
      <c r="S103" s="224"/>
      <c r="T103" s="223"/>
      <c r="U103" s="222"/>
      <c r="V103" s="222">
        <f>SUM(V104:V112)</f>
        <v>0</v>
      </c>
      <c r="W103" s="222"/>
      <c r="AG103" t="s">
        <v>86</v>
      </c>
    </row>
    <row r="104" spans="1:60" outlineLevel="1" x14ac:dyDescent="0.25">
      <c r="A104" s="218">
        <v>40</v>
      </c>
      <c r="B104" s="217" t="s">
        <v>215</v>
      </c>
      <c r="C104" s="216" t="s">
        <v>214</v>
      </c>
      <c r="D104" s="215" t="s">
        <v>199</v>
      </c>
      <c r="E104" s="214">
        <v>1</v>
      </c>
      <c r="F104" s="213">
        <v>3000</v>
      </c>
      <c r="G104" s="212">
        <f>ROUND(E104*F104,2)</f>
        <v>3000</v>
      </c>
      <c r="H104" s="213">
        <v>0</v>
      </c>
      <c r="I104" s="212">
        <f>ROUND(E104*H104,2)</f>
        <v>0</v>
      </c>
      <c r="J104" s="213">
        <v>3000</v>
      </c>
      <c r="K104" s="212">
        <f>ROUND(E104*J104,2)</f>
        <v>3000</v>
      </c>
      <c r="L104" s="212">
        <v>21</v>
      </c>
      <c r="M104" s="212">
        <f>G104*(1+L104/100)</f>
        <v>3630</v>
      </c>
      <c r="N104" s="212">
        <v>0</v>
      </c>
      <c r="O104" s="212">
        <f>ROUND(E104*N104,2)</f>
        <v>0</v>
      </c>
      <c r="P104" s="212">
        <v>0</v>
      </c>
      <c r="Q104" s="212">
        <f>ROUND(E104*P104,2)</f>
        <v>0</v>
      </c>
      <c r="R104" s="212"/>
      <c r="S104" s="212" t="s">
        <v>198</v>
      </c>
      <c r="T104" s="211" t="s">
        <v>197</v>
      </c>
      <c r="U104" s="210">
        <v>0</v>
      </c>
      <c r="V104" s="210">
        <f>ROUND(E104*U104,2)</f>
        <v>0</v>
      </c>
      <c r="W104" s="210"/>
      <c r="X104" s="160"/>
      <c r="Y104" s="160"/>
      <c r="Z104" s="160"/>
      <c r="AA104" s="160"/>
      <c r="AB104" s="160"/>
      <c r="AC104" s="160"/>
      <c r="AD104" s="160"/>
      <c r="AE104" s="160"/>
      <c r="AF104" s="160"/>
      <c r="AG104" s="160" t="s">
        <v>196</v>
      </c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ht="21" outlineLevel="1" x14ac:dyDescent="0.25">
      <c r="A105" s="221"/>
      <c r="B105" s="220"/>
      <c r="C105" s="303" t="s">
        <v>213</v>
      </c>
      <c r="D105" s="304"/>
      <c r="E105" s="304"/>
      <c r="F105" s="304"/>
      <c r="G105" s="304"/>
      <c r="H105" s="210"/>
      <c r="I105" s="210"/>
      <c r="J105" s="210"/>
      <c r="K105" s="210"/>
      <c r="L105" s="210"/>
      <c r="M105" s="210"/>
      <c r="N105" s="210"/>
      <c r="O105" s="210"/>
      <c r="P105" s="210"/>
      <c r="Q105" s="210"/>
      <c r="R105" s="210"/>
      <c r="S105" s="210"/>
      <c r="T105" s="210"/>
      <c r="U105" s="210"/>
      <c r="V105" s="210"/>
      <c r="W105" s="210"/>
      <c r="X105" s="160"/>
      <c r="Y105" s="160"/>
      <c r="Z105" s="160"/>
      <c r="AA105" s="160"/>
      <c r="AB105" s="160"/>
      <c r="AC105" s="160"/>
      <c r="AD105" s="160"/>
      <c r="AE105" s="160"/>
      <c r="AF105" s="160"/>
      <c r="AG105" s="160" t="s">
        <v>202</v>
      </c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219" t="str">
        <f>C105</f>
        <v>Náklady dodavatele vyplývající z povinností dodavatele stanovených obchodními podmínkami před zahájením stavebních prací. Tato skupina zahrnuje zejména náklady na přípravné činnosti.</v>
      </c>
      <c r="BB105" s="160"/>
      <c r="BC105" s="160"/>
      <c r="BD105" s="160"/>
      <c r="BE105" s="160"/>
      <c r="BF105" s="160"/>
      <c r="BG105" s="160"/>
      <c r="BH105" s="160"/>
    </row>
    <row r="106" spans="1:60" outlineLevel="1" x14ac:dyDescent="0.25">
      <c r="A106" s="218">
        <v>41</v>
      </c>
      <c r="B106" s="217" t="s">
        <v>212</v>
      </c>
      <c r="C106" s="216" t="s">
        <v>211</v>
      </c>
      <c r="D106" s="215" t="s">
        <v>199</v>
      </c>
      <c r="E106" s="214">
        <v>1</v>
      </c>
      <c r="F106" s="213">
        <v>2992.3700000000003</v>
      </c>
      <c r="G106" s="212">
        <f>ROUND(E106*F106,2)</f>
        <v>2992.37</v>
      </c>
      <c r="H106" s="213">
        <v>0</v>
      </c>
      <c r="I106" s="212">
        <f>ROUND(E106*H106,2)</f>
        <v>0</v>
      </c>
      <c r="J106" s="213">
        <v>2992.3700000000003</v>
      </c>
      <c r="K106" s="212">
        <f>ROUND(E106*J106,2)</f>
        <v>2992.37</v>
      </c>
      <c r="L106" s="212">
        <v>21</v>
      </c>
      <c r="M106" s="212">
        <f>G106*(1+L106/100)</f>
        <v>3620.7676999999999</v>
      </c>
      <c r="N106" s="212">
        <v>0</v>
      </c>
      <c r="O106" s="212">
        <f>ROUND(E106*N106,2)</f>
        <v>0</v>
      </c>
      <c r="P106" s="212">
        <v>0</v>
      </c>
      <c r="Q106" s="212">
        <f>ROUND(E106*P106,2)</f>
        <v>0</v>
      </c>
      <c r="R106" s="212"/>
      <c r="S106" s="212" t="s">
        <v>198</v>
      </c>
      <c r="T106" s="211" t="s">
        <v>197</v>
      </c>
      <c r="U106" s="210">
        <v>0</v>
      </c>
      <c r="V106" s="210">
        <f>ROUND(E106*U106,2)</f>
        <v>0</v>
      </c>
      <c r="W106" s="210"/>
      <c r="X106" s="160"/>
      <c r="Y106" s="160"/>
      <c r="Z106" s="160"/>
      <c r="AA106" s="160"/>
      <c r="AB106" s="160"/>
      <c r="AC106" s="160"/>
      <c r="AD106" s="160"/>
      <c r="AE106" s="160"/>
      <c r="AF106" s="160"/>
      <c r="AG106" s="160" t="s">
        <v>207</v>
      </c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outlineLevel="1" x14ac:dyDescent="0.25">
      <c r="A107" s="221"/>
      <c r="B107" s="220"/>
      <c r="C107" s="303" t="s">
        <v>210</v>
      </c>
      <c r="D107" s="304"/>
      <c r="E107" s="304"/>
      <c r="F107" s="304"/>
      <c r="G107" s="304"/>
      <c r="H107" s="210"/>
      <c r="I107" s="210"/>
      <c r="J107" s="210"/>
      <c r="K107" s="210"/>
      <c r="L107" s="210"/>
      <c r="M107" s="210"/>
      <c r="N107" s="210"/>
      <c r="O107" s="210"/>
      <c r="P107" s="210"/>
      <c r="Q107" s="210"/>
      <c r="R107" s="210"/>
      <c r="S107" s="210"/>
      <c r="T107" s="210"/>
      <c r="U107" s="210"/>
      <c r="V107" s="210"/>
      <c r="W107" s="210"/>
      <c r="X107" s="160"/>
      <c r="Y107" s="160"/>
      <c r="Z107" s="160"/>
      <c r="AA107" s="160"/>
      <c r="AB107" s="160"/>
      <c r="AC107" s="160"/>
      <c r="AD107" s="160"/>
      <c r="AE107" s="160"/>
      <c r="AF107" s="160"/>
      <c r="AG107" s="160" t="s">
        <v>202</v>
      </c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outlineLevel="1" x14ac:dyDescent="0.25">
      <c r="A108" s="218">
        <v>42</v>
      </c>
      <c r="B108" s="217" t="s">
        <v>209</v>
      </c>
      <c r="C108" s="216" t="s">
        <v>208</v>
      </c>
      <c r="D108" s="215" t="s">
        <v>199</v>
      </c>
      <c r="E108" s="214">
        <v>1</v>
      </c>
      <c r="F108" s="213">
        <v>1496.18</v>
      </c>
      <c r="G108" s="212">
        <f>ROUND(E108*F108,2)</f>
        <v>1496.18</v>
      </c>
      <c r="H108" s="213">
        <v>0</v>
      </c>
      <c r="I108" s="212">
        <f>ROUND(E108*H108,2)</f>
        <v>0</v>
      </c>
      <c r="J108" s="213">
        <v>1496.18</v>
      </c>
      <c r="K108" s="212">
        <f>ROUND(E108*J108,2)</f>
        <v>1496.18</v>
      </c>
      <c r="L108" s="212">
        <v>21</v>
      </c>
      <c r="M108" s="212">
        <f>G108*(1+L108/100)</f>
        <v>1810.3778</v>
      </c>
      <c r="N108" s="212">
        <v>0</v>
      </c>
      <c r="O108" s="212">
        <f>ROUND(E108*N108,2)</f>
        <v>0</v>
      </c>
      <c r="P108" s="212">
        <v>0</v>
      </c>
      <c r="Q108" s="212">
        <f>ROUND(E108*P108,2)</f>
        <v>0</v>
      </c>
      <c r="R108" s="212"/>
      <c r="S108" s="212" t="s">
        <v>198</v>
      </c>
      <c r="T108" s="211" t="s">
        <v>197</v>
      </c>
      <c r="U108" s="210">
        <v>0</v>
      </c>
      <c r="V108" s="210">
        <f>ROUND(E108*U108,2)</f>
        <v>0</v>
      </c>
      <c r="W108" s="210"/>
      <c r="X108" s="160"/>
      <c r="Y108" s="160"/>
      <c r="Z108" s="160"/>
      <c r="AA108" s="160"/>
      <c r="AB108" s="160"/>
      <c r="AC108" s="160"/>
      <c r="AD108" s="160"/>
      <c r="AE108" s="160"/>
      <c r="AF108" s="160"/>
      <c r="AG108" s="160" t="s">
        <v>207</v>
      </c>
      <c r="AH108" s="160"/>
      <c r="AI108" s="160"/>
      <c r="AJ108" s="160"/>
      <c r="AK108" s="160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60"/>
      <c r="BA108" s="160"/>
      <c r="BB108" s="160"/>
      <c r="BC108" s="160"/>
      <c r="BD108" s="160"/>
      <c r="BE108" s="160"/>
      <c r="BF108" s="160"/>
      <c r="BG108" s="160"/>
      <c r="BH108" s="160"/>
    </row>
    <row r="109" spans="1:60" outlineLevel="1" x14ac:dyDescent="0.25">
      <c r="A109" s="221"/>
      <c r="B109" s="220"/>
      <c r="C109" s="303" t="s">
        <v>206</v>
      </c>
      <c r="D109" s="304"/>
      <c r="E109" s="304"/>
      <c r="F109" s="304"/>
      <c r="G109" s="304"/>
      <c r="H109" s="210"/>
      <c r="I109" s="210"/>
      <c r="J109" s="210"/>
      <c r="K109" s="210"/>
      <c r="L109" s="210"/>
      <c r="M109" s="210"/>
      <c r="N109" s="210"/>
      <c r="O109" s="210"/>
      <c r="P109" s="210"/>
      <c r="Q109" s="210"/>
      <c r="R109" s="210"/>
      <c r="S109" s="210"/>
      <c r="T109" s="210"/>
      <c r="U109" s="210"/>
      <c r="V109" s="210"/>
      <c r="W109" s="210"/>
      <c r="X109" s="160"/>
      <c r="Y109" s="160"/>
      <c r="Z109" s="160"/>
      <c r="AA109" s="160"/>
      <c r="AB109" s="160"/>
      <c r="AC109" s="160"/>
      <c r="AD109" s="160"/>
      <c r="AE109" s="160"/>
      <c r="AF109" s="160"/>
      <c r="AG109" s="160" t="s">
        <v>202</v>
      </c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 x14ac:dyDescent="0.25">
      <c r="A110" s="218">
        <v>43</v>
      </c>
      <c r="B110" s="217" t="s">
        <v>205</v>
      </c>
      <c r="C110" s="216" t="s">
        <v>204</v>
      </c>
      <c r="D110" s="215" t="s">
        <v>199</v>
      </c>
      <c r="E110" s="214">
        <v>1</v>
      </c>
      <c r="F110" s="213">
        <v>4500</v>
      </c>
      <c r="G110" s="212">
        <f>ROUND(E110*F110,2)</f>
        <v>4500</v>
      </c>
      <c r="H110" s="213">
        <v>0</v>
      </c>
      <c r="I110" s="212">
        <f>ROUND(E110*H110,2)</f>
        <v>0</v>
      </c>
      <c r="J110" s="213">
        <v>4500</v>
      </c>
      <c r="K110" s="212">
        <f>ROUND(E110*J110,2)</f>
        <v>4500</v>
      </c>
      <c r="L110" s="212">
        <v>21</v>
      </c>
      <c r="M110" s="212">
        <f>G110*(1+L110/100)</f>
        <v>5445</v>
      </c>
      <c r="N110" s="212">
        <v>0</v>
      </c>
      <c r="O110" s="212">
        <f>ROUND(E110*N110,2)</f>
        <v>0</v>
      </c>
      <c r="P110" s="212">
        <v>0</v>
      </c>
      <c r="Q110" s="212">
        <f>ROUND(E110*P110,2)</f>
        <v>0</v>
      </c>
      <c r="R110" s="212"/>
      <c r="S110" s="212" t="s">
        <v>198</v>
      </c>
      <c r="T110" s="211" t="s">
        <v>197</v>
      </c>
      <c r="U110" s="210">
        <v>0</v>
      </c>
      <c r="V110" s="210">
        <f>ROUND(E110*U110,2)</f>
        <v>0</v>
      </c>
      <c r="W110" s="210"/>
      <c r="X110" s="160"/>
      <c r="Y110" s="160"/>
      <c r="Z110" s="160"/>
      <c r="AA110" s="160"/>
      <c r="AB110" s="160"/>
      <c r="AC110" s="160"/>
      <c r="AD110" s="160"/>
      <c r="AE110" s="160"/>
      <c r="AF110" s="160"/>
      <c r="AG110" s="160" t="s">
        <v>196</v>
      </c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outlineLevel="1" x14ac:dyDescent="0.25">
      <c r="A111" s="221"/>
      <c r="B111" s="220"/>
      <c r="C111" s="303" t="s">
        <v>203</v>
      </c>
      <c r="D111" s="304"/>
      <c r="E111" s="304"/>
      <c r="F111" s="304"/>
      <c r="G111" s="304"/>
      <c r="H111" s="210"/>
      <c r="I111" s="210"/>
      <c r="J111" s="210"/>
      <c r="K111" s="210"/>
      <c r="L111" s="210"/>
      <c r="M111" s="210"/>
      <c r="N111" s="210"/>
      <c r="O111" s="210"/>
      <c r="P111" s="210"/>
      <c r="Q111" s="210"/>
      <c r="R111" s="210"/>
      <c r="S111" s="210"/>
      <c r="T111" s="210"/>
      <c r="U111" s="210"/>
      <c r="V111" s="210"/>
      <c r="W111" s="210"/>
      <c r="X111" s="160"/>
      <c r="Y111" s="160"/>
      <c r="Z111" s="160"/>
      <c r="AA111" s="160"/>
      <c r="AB111" s="160"/>
      <c r="AC111" s="160"/>
      <c r="AD111" s="160"/>
      <c r="AE111" s="160"/>
      <c r="AF111" s="160"/>
      <c r="AG111" s="160" t="s">
        <v>202</v>
      </c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219" t="str">
        <f>C111</f>
        <v>Náklady na provedení skutečného zaměření stavby v rozsahu nezbytném pro zápis změny do katastru nemovitostí.</v>
      </c>
      <c r="BB111" s="160"/>
      <c r="BC111" s="160"/>
      <c r="BD111" s="160"/>
      <c r="BE111" s="160"/>
      <c r="BF111" s="160"/>
      <c r="BG111" s="160"/>
      <c r="BH111" s="160"/>
    </row>
    <row r="112" spans="1:60" outlineLevel="1" x14ac:dyDescent="0.25">
      <c r="A112" s="218">
        <v>44</v>
      </c>
      <c r="B112" s="217" t="s">
        <v>201</v>
      </c>
      <c r="C112" s="216" t="s">
        <v>200</v>
      </c>
      <c r="D112" s="215" t="s">
        <v>199</v>
      </c>
      <c r="E112" s="214">
        <v>1</v>
      </c>
      <c r="F112" s="213">
        <v>3500</v>
      </c>
      <c r="G112" s="212">
        <f>ROUND(E112*F112,2)</f>
        <v>3500</v>
      </c>
      <c r="H112" s="213">
        <v>0</v>
      </c>
      <c r="I112" s="212">
        <f>ROUND(E112*H112,2)</f>
        <v>0</v>
      </c>
      <c r="J112" s="213">
        <v>3500</v>
      </c>
      <c r="K112" s="212">
        <f>ROUND(E112*J112,2)</f>
        <v>3500</v>
      </c>
      <c r="L112" s="212">
        <v>21</v>
      </c>
      <c r="M112" s="212">
        <f>G112*(1+L112/100)</f>
        <v>4235</v>
      </c>
      <c r="N112" s="212">
        <v>0</v>
      </c>
      <c r="O112" s="212">
        <f>ROUND(E112*N112,2)</f>
        <v>0</v>
      </c>
      <c r="P112" s="212">
        <v>0</v>
      </c>
      <c r="Q112" s="212">
        <f>ROUND(E112*P112,2)</f>
        <v>0</v>
      </c>
      <c r="R112" s="212"/>
      <c r="S112" s="212" t="s">
        <v>198</v>
      </c>
      <c r="T112" s="211" t="s">
        <v>197</v>
      </c>
      <c r="U112" s="210">
        <v>0</v>
      </c>
      <c r="V112" s="210">
        <f>ROUND(E112*U112,2)</f>
        <v>0</v>
      </c>
      <c r="W112" s="210"/>
      <c r="X112" s="160"/>
      <c r="Y112" s="160"/>
      <c r="Z112" s="160"/>
      <c r="AA112" s="160"/>
      <c r="AB112" s="160"/>
      <c r="AC112" s="160"/>
      <c r="AD112" s="160"/>
      <c r="AE112" s="160"/>
      <c r="AF112" s="160"/>
      <c r="AG112" s="160" t="s">
        <v>196</v>
      </c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33" x14ac:dyDescent="0.25">
      <c r="A113" s="6"/>
      <c r="B113" s="7"/>
      <c r="C113" s="198"/>
      <c r="D113" s="9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AE113">
        <v>15</v>
      </c>
      <c r="AF113">
        <v>21</v>
      </c>
    </row>
    <row r="114" spans="1:33" x14ac:dyDescent="0.25">
      <c r="A114" s="209"/>
      <c r="B114" s="208" t="s">
        <v>28</v>
      </c>
      <c r="C114" s="207"/>
      <c r="D114" s="206"/>
      <c r="E114" s="205"/>
      <c r="F114" s="205"/>
      <c r="G114" s="204">
        <f>G8+G62+G74+G81+G99+G103</f>
        <v>314725.28000000003</v>
      </c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AE114">
        <f>SUMIF(L7:L112,AE113,G7:G112)</f>
        <v>0</v>
      </c>
      <c r="AF114">
        <f>SUMIF(L7:L112,AF113,G7:G112)</f>
        <v>314725.28000000003</v>
      </c>
      <c r="AG114" t="s">
        <v>195</v>
      </c>
    </row>
    <row r="115" spans="1:33" x14ac:dyDescent="0.25">
      <c r="C115" s="199"/>
      <c r="D115" s="148"/>
      <c r="AG115" t="s">
        <v>192</v>
      </c>
    </row>
    <row r="116" spans="1:33" x14ac:dyDescent="0.25">
      <c r="D116" s="148"/>
    </row>
    <row r="117" spans="1:33" x14ac:dyDescent="0.25">
      <c r="D117" s="148"/>
    </row>
    <row r="118" spans="1:33" x14ac:dyDescent="0.25">
      <c r="D118" s="148"/>
    </row>
    <row r="119" spans="1:33" x14ac:dyDescent="0.25">
      <c r="D119" s="148"/>
    </row>
    <row r="120" spans="1:33" x14ac:dyDescent="0.25">
      <c r="D120" s="148"/>
    </row>
    <row r="121" spans="1:33" x14ac:dyDescent="0.25">
      <c r="D121" s="148"/>
    </row>
    <row r="122" spans="1:33" x14ac:dyDescent="0.25">
      <c r="D122" s="148"/>
    </row>
    <row r="123" spans="1:33" x14ac:dyDescent="0.25">
      <c r="D123" s="148"/>
    </row>
    <row r="124" spans="1:33" x14ac:dyDescent="0.25">
      <c r="D124" s="148"/>
    </row>
    <row r="125" spans="1:33" x14ac:dyDescent="0.25">
      <c r="D125" s="148"/>
    </row>
    <row r="126" spans="1:33" x14ac:dyDescent="0.25">
      <c r="D126" s="148"/>
    </row>
    <row r="127" spans="1:33" x14ac:dyDescent="0.25">
      <c r="D127" s="148"/>
    </row>
    <row r="128" spans="1:33" x14ac:dyDescent="0.25">
      <c r="D128" s="148"/>
    </row>
    <row r="129" spans="4:4" x14ac:dyDescent="0.25">
      <c r="D129" s="148"/>
    </row>
    <row r="130" spans="4:4" x14ac:dyDescent="0.25">
      <c r="D130" s="148"/>
    </row>
    <row r="131" spans="4:4" x14ac:dyDescent="0.25">
      <c r="D131" s="148"/>
    </row>
    <row r="132" spans="4:4" x14ac:dyDescent="0.25">
      <c r="D132" s="148"/>
    </row>
    <row r="133" spans="4:4" x14ac:dyDescent="0.25">
      <c r="D133" s="148"/>
    </row>
    <row r="134" spans="4:4" x14ac:dyDescent="0.25">
      <c r="D134" s="148"/>
    </row>
    <row r="135" spans="4:4" x14ac:dyDescent="0.25">
      <c r="D135" s="148"/>
    </row>
    <row r="136" spans="4:4" x14ac:dyDescent="0.25">
      <c r="D136" s="148"/>
    </row>
    <row r="137" spans="4:4" x14ac:dyDescent="0.25">
      <c r="D137" s="148"/>
    </row>
    <row r="138" spans="4:4" x14ac:dyDescent="0.25">
      <c r="D138" s="148"/>
    </row>
    <row r="139" spans="4:4" x14ac:dyDescent="0.25">
      <c r="D139" s="148"/>
    </row>
    <row r="140" spans="4:4" x14ac:dyDescent="0.25">
      <c r="D140" s="148"/>
    </row>
    <row r="141" spans="4:4" x14ac:dyDescent="0.25">
      <c r="D141" s="148"/>
    </row>
    <row r="142" spans="4:4" x14ac:dyDescent="0.25">
      <c r="D142" s="148"/>
    </row>
    <row r="143" spans="4:4" x14ac:dyDescent="0.25">
      <c r="D143" s="148"/>
    </row>
    <row r="144" spans="4:4" x14ac:dyDescent="0.25">
      <c r="D144" s="148"/>
    </row>
    <row r="145" spans="4:4" x14ac:dyDescent="0.25">
      <c r="D145" s="148"/>
    </row>
    <row r="146" spans="4:4" x14ac:dyDescent="0.25">
      <c r="D146" s="148"/>
    </row>
    <row r="147" spans="4:4" x14ac:dyDescent="0.25">
      <c r="D147" s="148"/>
    </row>
    <row r="148" spans="4:4" x14ac:dyDescent="0.25">
      <c r="D148" s="148"/>
    </row>
    <row r="149" spans="4:4" x14ac:dyDescent="0.25">
      <c r="D149" s="148"/>
    </row>
    <row r="150" spans="4:4" x14ac:dyDescent="0.25">
      <c r="D150" s="148"/>
    </row>
    <row r="151" spans="4:4" x14ac:dyDescent="0.25">
      <c r="D151" s="148"/>
    </row>
    <row r="152" spans="4:4" x14ac:dyDescent="0.25">
      <c r="D152" s="148"/>
    </row>
    <row r="153" spans="4:4" x14ac:dyDescent="0.25">
      <c r="D153" s="148"/>
    </row>
    <row r="154" spans="4:4" x14ac:dyDescent="0.25">
      <c r="D154" s="148"/>
    </row>
    <row r="155" spans="4:4" x14ac:dyDescent="0.25">
      <c r="D155" s="148"/>
    </row>
    <row r="156" spans="4:4" x14ac:dyDescent="0.25">
      <c r="D156" s="148"/>
    </row>
    <row r="157" spans="4:4" x14ac:dyDescent="0.25">
      <c r="D157" s="148"/>
    </row>
    <row r="158" spans="4:4" x14ac:dyDescent="0.25">
      <c r="D158" s="148"/>
    </row>
    <row r="159" spans="4:4" x14ac:dyDescent="0.25">
      <c r="D159" s="148"/>
    </row>
    <row r="160" spans="4:4" x14ac:dyDescent="0.25">
      <c r="D160" s="148"/>
    </row>
    <row r="161" spans="4:4" x14ac:dyDescent="0.25">
      <c r="D161" s="148"/>
    </row>
    <row r="162" spans="4:4" x14ac:dyDescent="0.25">
      <c r="D162" s="148"/>
    </row>
    <row r="163" spans="4:4" x14ac:dyDescent="0.25">
      <c r="D163" s="148"/>
    </row>
    <row r="164" spans="4:4" x14ac:dyDescent="0.25">
      <c r="D164" s="148"/>
    </row>
    <row r="165" spans="4:4" x14ac:dyDescent="0.25">
      <c r="D165" s="148"/>
    </row>
    <row r="166" spans="4:4" x14ac:dyDescent="0.25">
      <c r="D166" s="148"/>
    </row>
    <row r="167" spans="4:4" x14ac:dyDescent="0.25">
      <c r="D167" s="148"/>
    </row>
    <row r="168" spans="4:4" x14ac:dyDescent="0.25">
      <c r="D168" s="148"/>
    </row>
    <row r="169" spans="4:4" x14ac:dyDescent="0.25">
      <c r="D169" s="148"/>
    </row>
    <row r="170" spans="4:4" x14ac:dyDescent="0.25">
      <c r="D170" s="148"/>
    </row>
    <row r="171" spans="4:4" x14ac:dyDescent="0.25">
      <c r="D171" s="148"/>
    </row>
    <row r="172" spans="4:4" x14ac:dyDescent="0.25">
      <c r="D172" s="148"/>
    </row>
    <row r="173" spans="4:4" x14ac:dyDescent="0.25">
      <c r="D173" s="148"/>
    </row>
    <row r="174" spans="4:4" x14ac:dyDescent="0.25">
      <c r="D174" s="148"/>
    </row>
    <row r="175" spans="4:4" x14ac:dyDescent="0.25">
      <c r="D175" s="148"/>
    </row>
    <row r="176" spans="4:4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</sheetData>
  <sheetProtection algorithmName="SHA-512" hashValue="YMqiazJ9QtPzte3rFFe3Hym3nPuBOR7T+3+s6oKOOK7X3eQJtYvIc4EPnoKL4EDIKE9yItPaMvtVVMe1gwMrpQ==" saltValue="N10BgggyPWViddXC6QN4lA==" spinCount="100000" sheet="1"/>
  <mergeCells count="37">
    <mergeCell ref="A1:G1"/>
    <mergeCell ref="C2:G2"/>
    <mergeCell ref="C3:G3"/>
    <mergeCell ref="C4:G4"/>
    <mergeCell ref="C10:G10"/>
    <mergeCell ref="C35:G35"/>
    <mergeCell ref="C37:G37"/>
    <mergeCell ref="C39:G39"/>
    <mergeCell ref="C13:G13"/>
    <mergeCell ref="C16:G16"/>
    <mergeCell ref="C21:G21"/>
    <mergeCell ref="C24:G24"/>
    <mergeCell ref="C28:G28"/>
    <mergeCell ref="C31:G31"/>
    <mergeCell ref="C33:G33"/>
    <mergeCell ref="C43:G43"/>
    <mergeCell ref="C47:G47"/>
    <mergeCell ref="C96:G96"/>
    <mergeCell ref="C58:G58"/>
    <mergeCell ref="C69:G69"/>
    <mergeCell ref="C72:G72"/>
    <mergeCell ref="C76:G76"/>
    <mergeCell ref="C78:G78"/>
    <mergeCell ref="C80:G80"/>
    <mergeCell ref="C83:G83"/>
    <mergeCell ref="C111:G111"/>
    <mergeCell ref="C98:G98"/>
    <mergeCell ref="C101:G101"/>
    <mergeCell ref="C102:G102"/>
    <mergeCell ref="C105:G105"/>
    <mergeCell ref="C107:G107"/>
    <mergeCell ref="C109:G109"/>
    <mergeCell ref="C52:G52"/>
    <mergeCell ref="C85:G85"/>
    <mergeCell ref="C88:G88"/>
    <mergeCell ref="C92:G92"/>
    <mergeCell ref="C94:G9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00" customWidth="1"/>
    <col min="3" max="3" width="63.33203125" style="10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6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96" t="s">
        <v>364</v>
      </c>
      <c r="B1" s="296"/>
      <c r="C1" s="296"/>
      <c r="D1" s="296"/>
      <c r="E1" s="296"/>
      <c r="F1" s="296"/>
      <c r="G1" s="296"/>
      <c r="AG1" t="s">
        <v>61</v>
      </c>
    </row>
    <row r="2" spans="1:60" ht="24.9" customHeight="1" x14ac:dyDescent="0.25">
      <c r="A2" s="203" t="s">
        <v>60</v>
      </c>
      <c r="B2" s="202" t="s">
        <v>449</v>
      </c>
      <c r="C2" s="309" t="s">
        <v>448</v>
      </c>
      <c r="D2" s="310"/>
      <c r="E2" s="310"/>
      <c r="F2" s="310"/>
      <c r="G2" s="311"/>
      <c r="AG2" t="s">
        <v>62</v>
      </c>
    </row>
    <row r="3" spans="1:60" ht="24.9" customHeight="1" x14ac:dyDescent="0.25">
      <c r="A3" s="203" t="s">
        <v>7</v>
      </c>
      <c r="B3" s="202" t="s">
        <v>447</v>
      </c>
      <c r="C3" s="309" t="s">
        <v>446</v>
      </c>
      <c r="D3" s="310"/>
      <c r="E3" s="310"/>
      <c r="F3" s="310"/>
      <c r="G3" s="311"/>
      <c r="AC3" s="100" t="s">
        <v>62</v>
      </c>
      <c r="AG3" t="s">
        <v>63</v>
      </c>
    </row>
    <row r="4" spans="1:60" ht="24.9" customHeight="1" x14ac:dyDescent="0.25">
      <c r="A4" s="249" t="s">
        <v>8</v>
      </c>
      <c r="B4" s="248" t="s">
        <v>445</v>
      </c>
      <c r="C4" s="312" t="s">
        <v>444</v>
      </c>
      <c r="D4" s="313"/>
      <c r="E4" s="313"/>
      <c r="F4" s="313"/>
      <c r="G4" s="314"/>
      <c r="AG4" t="s">
        <v>64</v>
      </c>
    </row>
    <row r="5" spans="1:60" x14ac:dyDescent="0.25">
      <c r="D5" s="148"/>
    </row>
    <row r="6" spans="1:60" ht="39.6" x14ac:dyDescent="0.25">
      <c r="A6" s="244" t="s">
        <v>67</v>
      </c>
      <c r="B6" s="247" t="s">
        <v>68</v>
      </c>
      <c r="C6" s="247" t="s">
        <v>69</v>
      </c>
      <c r="D6" s="246" t="s">
        <v>70</v>
      </c>
      <c r="E6" s="244" t="s">
        <v>71</v>
      </c>
      <c r="F6" s="245" t="s">
        <v>72</v>
      </c>
      <c r="G6" s="244" t="s">
        <v>28</v>
      </c>
      <c r="H6" s="243" t="s">
        <v>29</v>
      </c>
      <c r="I6" s="243" t="s">
        <v>73</v>
      </c>
      <c r="J6" s="243" t="s">
        <v>30</v>
      </c>
      <c r="K6" s="243" t="s">
        <v>74</v>
      </c>
      <c r="L6" s="243" t="s">
        <v>75</v>
      </c>
      <c r="M6" s="243" t="s">
        <v>76</v>
      </c>
      <c r="N6" s="243" t="s">
        <v>77</v>
      </c>
      <c r="O6" s="243" t="s">
        <v>78</v>
      </c>
      <c r="P6" s="243" t="s">
        <v>79</v>
      </c>
      <c r="Q6" s="243" t="s">
        <v>80</v>
      </c>
      <c r="R6" s="243" t="s">
        <v>81</v>
      </c>
      <c r="S6" s="243" t="s">
        <v>357</v>
      </c>
      <c r="T6" s="243" t="s">
        <v>356</v>
      </c>
      <c r="U6" s="243" t="s">
        <v>83</v>
      </c>
      <c r="V6" s="243" t="s">
        <v>84</v>
      </c>
      <c r="W6" s="243" t="s">
        <v>355</v>
      </c>
    </row>
    <row r="7" spans="1:60" hidden="1" x14ac:dyDescent="0.25">
      <c r="A7" s="6"/>
      <c r="B7" s="7"/>
      <c r="C7" s="7"/>
      <c r="D7" s="9"/>
      <c r="E7" s="242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</row>
    <row r="8" spans="1:60" x14ac:dyDescent="0.25">
      <c r="A8" s="229" t="s">
        <v>85</v>
      </c>
      <c r="B8" s="228" t="s">
        <v>443</v>
      </c>
      <c r="C8" s="227" t="s">
        <v>442</v>
      </c>
      <c r="D8" s="226"/>
      <c r="E8" s="225"/>
      <c r="F8" s="224"/>
      <c r="G8" s="224">
        <f>SUMIF(AG9:AG12,"&lt;&gt;NOR",G9:G12)</f>
        <v>6962</v>
      </c>
      <c r="H8" s="224"/>
      <c r="I8" s="224">
        <f>SUM(I9:I12)</f>
        <v>1170</v>
      </c>
      <c r="J8" s="224"/>
      <c r="K8" s="224">
        <f>SUM(K9:K12)</f>
        <v>5792</v>
      </c>
      <c r="L8" s="224"/>
      <c r="M8" s="224">
        <f>SUM(M9:M12)</f>
        <v>8424.02</v>
      </c>
      <c r="N8" s="224"/>
      <c r="O8" s="224">
        <f>SUM(O9:O12)</f>
        <v>0.05</v>
      </c>
      <c r="P8" s="224"/>
      <c r="Q8" s="224">
        <f>SUM(Q9:Q12)</f>
        <v>0.33999999999999997</v>
      </c>
      <c r="R8" s="224"/>
      <c r="S8" s="224"/>
      <c r="T8" s="223"/>
      <c r="U8" s="222"/>
      <c r="V8" s="222">
        <f>SUM(V9:V12)</f>
        <v>20.100000000000001</v>
      </c>
      <c r="W8" s="222"/>
      <c r="AG8" t="s">
        <v>86</v>
      </c>
    </row>
    <row r="9" spans="1:60" ht="20.399999999999999" outlineLevel="1" x14ac:dyDescent="0.25">
      <c r="A9" s="218">
        <v>1</v>
      </c>
      <c r="B9" s="217" t="s">
        <v>441</v>
      </c>
      <c r="C9" s="216" t="s">
        <v>440</v>
      </c>
      <c r="D9" s="215" t="s">
        <v>182</v>
      </c>
      <c r="E9" s="214">
        <v>80</v>
      </c>
      <c r="F9" s="213">
        <v>62.800000000000004</v>
      </c>
      <c r="G9" s="212">
        <f>ROUND(E9*F9,2)</f>
        <v>5024</v>
      </c>
      <c r="H9" s="213">
        <v>11.700000000000001</v>
      </c>
      <c r="I9" s="212">
        <f>ROUND(E9*H9,2)</f>
        <v>936</v>
      </c>
      <c r="J9" s="213">
        <v>51.1</v>
      </c>
      <c r="K9" s="212">
        <f>ROUND(E9*J9,2)</f>
        <v>4088</v>
      </c>
      <c r="L9" s="212">
        <v>21</v>
      </c>
      <c r="M9" s="212">
        <f>G9*(1+L9/100)</f>
        <v>6079.04</v>
      </c>
      <c r="N9" s="212">
        <v>4.9000000000000009E-4</v>
      </c>
      <c r="O9" s="212">
        <f>ROUND(E9*N9,2)</f>
        <v>0.04</v>
      </c>
      <c r="P9" s="212">
        <v>2E-3</v>
      </c>
      <c r="Q9" s="212">
        <f>ROUND(E9*P9,2)</f>
        <v>0.16</v>
      </c>
      <c r="R9" s="212" t="s">
        <v>264</v>
      </c>
      <c r="S9" s="212" t="s">
        <v>198</v>
      </c>
      <c r="T9" s="211" t="s">
        <v>198</v>
      </c>
      <c r="U9" s="210">
        <v>0.17600000000000002</v>
      </c>
      <c r="V9" s="210">
        <f>ROUND(E9*U9,2)</f>
        <v>14.08</v>
      </c>
      <c r="W9" s="210"/>
      <c r="X9" s="160"/>
      <c r="Y9" s="160"/>
      <c r="Z9" s="160"/>
      <c r="AA9" s="160"/>
      <c r="AB9" s="160"/>
      <c r="AC9" s="160"/>
      <c r="AD9" s="160"/>
      <c r="AE9" s="160"/>
      <c r="AF9" s="160"/>
      <c r="AG9" s="160" t="s">
        <v>393</v>
      </c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221"/>
      <c r="B10" s="220"/>
      <c r="C10" s="303" t="s">
        <v>437</v>
      </c>
      <c r="D10" s="304"/>
      <c r="E10" s="304"/>
      <c r="F10" s="304"/>
      <c r="G10" s="304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160"/>
      <c r="Y10" s="160"/>
      <c r="Z10" s="160"/>
      <c r="AA10" s="160"/>
      <c r="AB10" s="160"/>
      <c r="AC10" s="160"/>
      <c r="AD10" s="160"/>
      <c r="AE10" s="160"/>
      <c r="AF10" s="160"/>
      <c r="AG10" s="160" t="s">
        <v>202</v>
      </c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0.399999999999999" outlineLevel="1" x14ac:dyDescent="0.25">
      <c r="A11" s="218">
        <v>2</v>
      </c>
      <c r="B11" s="217" t="s">
        <v>439</v>
      </c>
      <c r="C11" s="216" t="s">
        <v>438</v>
      </c>
      <c r="D11" s="215" t="s">
        <v>182</v>
      </c>
      <c r="E11" s="214">
        <v>20</v>
      </c>
      <c r="F11" s="213">
        <v>96.9</v>
      </c>
      <c r="G11" s="212">
        <f>ROUND(E11*F11,2)</f>
        <v>1938</v>
      </c>
      <c r="H11" s="213">
        <v>11.700000000000001</v>
      </c>
      <c r="I11" s="212">
        <f>ROUND(E11*H11,2)</f>
        <v>234</v>
      </c>
      <c r="J11" s="213">
        <v>85.2</v>
      </c>
      <c r="K11" s="212">
        <f>ROUND(E11*J11,2)</f>
        <v>1704</v>
      </c>
      <c r="L11" s="212">
        <v>21</v>
      </c>
      <c r="M11" s="212">
        <f>G11*(1+L11/100)</f>
        <v>2344.98</v>
      </c>
      <c r="N11" s="212">
        <v>4.9000000000000009E-4</v>
      </c>
      <c r="O11" s="212">
        <f>ROUND(E11*N11,2)</f>
        <v>0.01</v>
      </c>
      <c r="P11" s="212">
        <v>9.0000000000000011E-3</v>
      </c>
      <c r="Q11" s="212">
        <f>ROUND(E11*P11,2)</f>
        <v>0.18</v>
      </c>
      <c r="R11" s="212" t="s">
        <v>264</v>
      </c>
      <c r="S11" s="212" t="s">
        <v>198</v>
      </c>
      <c r="T11" s="211" t="s">
        <v>198</v>
      </c>
      <c r="U11" s="210">
        <v>0.30100000000000005</v>
      </c>
      <c r="V11" s="210">
        <f>ROUND(E11*U11,2)</f>
        <v>6.02</v>
      </c>
      <c r="W11" s="210"/>
      <c r="X11" s="160"/>
      <c r="Y11" s="160"/>
      <c r="Z11" s="160"/>
      <c r="AA11" s="160"/>
      <c r="AB11" s="160"/>
      <c r="AC11" s="160"/>
      <c r="AD11" s="160"/>
      <c r="AE11" s="160"/>
      <c r="AF11" s="160"/>
      <c r="AG11" s="160" t="s">
        <v>393</v>
      </c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5">
      <c r="A12" s="221"/>
      <c r="B12" s="220"/>
      <c r="C12" s="303" t="s">
        <v>437</v>
      </c>
      <c r="D12" s="304"/>
      <c r="E12" s="304"/>
      <c r="F12" s="304"/>
      <c r="G12" s="304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160"/>
      <c r="Y12" s="160"/>
      <c r="Z12" s="160"/>
      <c r="AA12" s="160"/>
      <c r="AB12" s="160"/>
      <c r="AC12" s="160"/>
      <c r="AD12" s="160"/>
      <c r="AE12" s="160"/>
      <c r="AF12" s="160"/>
      <c r="AG12" s="160" t="s">
        <v>202</v>
      </c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x14ac:dyDescent="0.25">
      <c r="A13" s="229" t="s">
        <v>85</v>
      </c>
      <c r="B13" s="228" t="s">
        <v>417</v>
      </c>
      <c r="C13" s="227" t="s">
        <v>436</v>
      </c>
      <c r="D13" s="226"/>
      <c r="E13" s="225"/>
      <c r="F13" s="224"/>
      <c r="G13" s="224">
        <f>SUMIF(AG14:AG28,"&lt;&gt;NOR",G14:G28)</f>
        <v>284562</v>
      </c>
      <c r="H13" s="224"/>
      <c r="I13" s="224">
        <f>SUM(I14:I28)</f>
        <v>253081.2</v>
      </c>
      <c r="J13" s="224"/>
      <c r="K13" s="224">
        <f>SUM(K14:K28)</f>
        <v>31480.799999999999</v>
      </c>
      <c r="L13" s="224"/>
      <c r="M13" s="224">
        <f>SUM(M14:M28)</f>
        <v>344320.02</v>
      </c>
      <c r="N13" s="224"/>
      <c r="O13" s="224">
        <f>SUM(O14:O28)</f>
        <v>0.1</v>
      </c>
      <c r="P13" s="224"/>
      <c r="Q13" s="224">
        <f>SUM(Q14:Q28)</f>
        <v>0</v>
      </c>
      <c r="R13" s="224"/>
      <c r="S13" s="224"/>
      <c r="T13" s="223"/>
      <c r="U13" s="222"/>
      <c r="V13" s="222">
        <f>SUM(V14:V28)</f>
        <v>76.329999999999984</v>
      </c>
      <c r="W13" s="222"/>
      <c r="AG13" t="s">
        <v>86</v>
      </c>
    </row>
    <row r="14" spans="1:60" ht="40.799999999999997" outlineLevel="1" x14ac:dyDescent="0.25">
      <c r="A14" s="237">
        <v>3</v>
      </c>
      <c r="B14" s="236" t="s">
        <v>435</v>
      </c>
      <c r="C14" s="235" t="s">
        <v>434</v>
      </c>
      <c r="D14" s="234" t="s">
        <v>182</v>
      </c>
      <c r="E14" s="233">
        <v>150</v>
      </c>
      <c r="F14" s="232">
        <v>11.8</v>
      </c>
      <c r="G14" s="231">
        <f>ROUND(E14*F14,2)</f>
        <v>1770</v>
      </c>
      <c r="H14" s="232">
        <v>11.8</v>
      </c>
      <c r="I14" s="231">
        <f>ROUND(E14*H14,2)</f>
        <v>1770</v>
      </c>
      <c r="J14" s="232">
        <v>0</v>
      </c>
      <c r="K14" s="231">
        <f>ROUND(E14*J14,2)</f>
        <v>0</v>
      </c>
      <c r="L14" s="231">
        <v>21</v>
      </c>
      <c r="M14" s="231">
        <f>G14*(1+L14/100)</f>
        <v>2141.6999999999998</v>
      </c>
      <c r="N14" s="231">
        <v>1.9000000000000001E-4</v>
      </c>
      <c r="O14" s="231">
        <f>ROUND(E14*N14,2)</f>
        <v>0.03</v>
      </c>
      <c r="P14" s="231">
        <v>0</v>
      </c>
      <c r="Q14" s="231">
        <f>ROUND(E14*P14,2)</f>
        <v>0</v>
      </c>
      <c r="R14" s="231" t="s">
        <v>423</v>
      </c>
      <c r="S14" s="231" t="s">
        <v>198</v>
      </c>
      <c r="T14" s="230" t="s">
        <v>198</v>
      </c>
      <c r="U14" s="210">
        <v>0</v>
      </c>
      <c r="V14" s="210">
        <f>ROUND(E14*U14,2)</f>
        <v>0</v>
      </c>
      <c r="W14" s="210"/>
      <c r="X14" s="160"/>
      <c r="Y14" s="160"/>
      <c r="Z14" s="160"/>
      <c r="AA14" s="160"/>
      <c r="AB14" s="160"/>
      <c r="AC14" s="160"/>
      <c r="AD14" s="160"/>
      <c r="AE14" s="160"/>
      <c r="AF14" s="160"/>
      <c r="AG14" s="160" t="s">
        <v>412</v>
      </c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5">
      <c r="A15" s="218">
        <v>4</v>
      </c>
      <c r="B15" s="217" t="s">
        <v>433</v>
      </c>
      <c r="C15" s="216" t="s">
        <v>432</v>
      </c>
      <c r="D15" s="215" t="s">
        <v>182</v>
      </c>
      <c r="E15" s="214">
        <v>150</v>
      </c>
      <c r="F15" s="213">
        <v>47.800000000000004</v>
      </c>
      <c r="G15" s="212">
        <f>ROUND(E15*F15,2)</f>
        <v>7170</v>
      </c>
      <c r="H15" s="213">
        <v>0</v>
      </c>
      <c r="I15" s="212">
        <f>ROUND(E15*H15,2)</f>
        <v>0</v>
      </c>
      <c r="J15" s="213">
        <v>47.800000000000004</v>
      </c>
      <c r="K15" s="212">
        <f>ROUND(E15*J15,2)</f>
        <v>7170</v>
      </c>
      <c r="L15" s="212">
        <v>21</v>
      </c>
      <c r="M15" s="212">
        <f>G15*(1+L15/100)</f>
        <v>8675.6999999999989</v>
      </c>
      <c r="N15" s="212">
        <v>0</v>
      </c>
      <c r="O15" s="212">
        <f>ROUND(E15*N15,2)</f>
        <v>0</v>
      </c>
      <c r="P15" s="212">
        <v>0</v>
      </c>
      <c r="Q15" s="212">
        <f>ROUND(E15*P15,2)</f>
        <v>0</v>
      </c>
      <c r="R15" s="212" t="s">
        <v>417</v>
      </c>
      <c r="S15" s="212" t="s">
        <v>198</v>
      </c>
      <c r="T15" s="211" t="s">
        <v>198</v>
      </c>
      <c r="U15" s="210">
        <v>0.11600000000000001</v>
      </c>
      <c r="V15" s="210">
        <f>ROUND(E15*U15,2)</f>
        <v>17.399999999999999</v>
      </c>
      <c r="W15" s="210"/>
      <c r="X15" s="160"/>
      <c r="Y15" s="160"/>
      <c r="Z15" s="160"/>
      <c r="AA15" s="160"/>
      <c r="AB15" s="160"/>
      <c r="AC15" s="160"/>
      <c r="AD15" s="160"/>
      <c r="AE15" s="160"/>
      <c r="AF15" s="160"/>
      <c r="AG15" s="160" t="s">
        <v>238</v>
      </c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5">
      <c r="A16" s="221"/>
      <c r="B16" s="220"/>
      <c r="C16" s="240" t="s">
        <v>431</v>
      </c>
      <c r="D16" s="239"/>
      <c r="E16" s="238">
        <v>150</v>
      </c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160"/>
      <c r="Y16" s="160"/>
      <c r="Z16" s="160"/>
      <c r="AA16" s="160"/>
      <c r="AB16" s="160"/>
      <c r="AC16" s="160"/>
      <c r="AD16" s="160"/>
      <c r="AE16" s="160"/>
      <c r="AF16" s="160"/>
      <c r="AG16" s="160" t="s">
        <v>100</v>
      </c>
      <c r="AH16" s="160">
        <v>5</v>
      </c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ht="40.799999999999997" outlineLevel="1" x14ac:dyDescent="0.25">
      <c r="A17" s="237">
        <v>5</v>
      </c>
      <c r="B17" s="236" t="s">
        <v>430</v>
      </c>
      <c r="C17" s="235" t="s">
        <v>429</v>
      </c>
      <c r="D17" s="234" t="s">
        <v>182</v>
      </c>
      <c r="E17" s="233">
        <v>260</v>
      </c>
      <c r="F17" s="232">
        <v>12.5</v>
      </c>
      <c r="G17" s="231">
        <f>ROUND(E17*F17,2)</f>
        <v>3250</v>
      </c>
      <c r="H17" s="232">
        <v>12.5</v>
      </c>
      <c r="I17" s="231">
        <f>ROUND(E17*H17,2)</f>
        <v>3250</v>
      </c>
      <c r="J17" s="232">
        <v>0</v>
      </c>
      <c r="K17" s="231">
        <f>ROUND(E17*J17,2)</f>
        <v>0</v>
      </c>
      <c r="L17" s="231">
        <v>21</v>
      </c>
      <c r="M17" s="231">
        <f>G17*(1+L17/100)</f>
        <v>3932.5</v>
      </c>
      <c r="N17" s="231">
        <v>1.5000000000000001E-4</v>
      </c>
      <c r="O17" s="231">
        <f>ROUND(E17*N17,2)</f>
        <v>0.04</v>
      </c>
      <c r="P17" s="231">
        <v>0</v>
      </c>
      <c r="Q17" s="231">
        <f>ROUND(E17*P17,2)</f>
        <v>0</v>
      </c>
      <c r="R17" s="231" t="s">
        <v>423</v>
      </c>
      <c r="S17" s="231" t="s">
        <v>198</v>
      </c>
      <c r="T17" s="230" t="s">
        <v>198</v>
      </c>
      <c r="U17" s="210">
        <v>0</v>
      </c>
      <c r="V17" s="210">
        <f>ROUND(E17*U17,2)</f>
        <v>0</v>
      </c>
      <c r="W17" s="210"/>
      <c r="X17" s="160"/>
      <c r="Y17" s="160"/>
      <c r="Z17" s="160"/>
      <c r="AA17" s="160"/>
      <c r="AB17" s="160"/>
      <c r="AC17" s="160"/>
      <c r="AD17" s="160"/>
      <c r="AE17" s="160"/>
      <c r="AF17" s="160"/>
      <c r="AG17" s="160" t="s">
        <v>412</v>
      </c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5">
      <c r="A18" s="218">
        <v>6</v>
      </c>
      <c r="B18" s="217" t="s">
        <v>428</v>
      </c>
      <c r="C18" s="216" t="s">
        <v>427</v>
      </c>
      <c r="D18" s="215" t="s">
        <v>182</v>
      </c>
      <c r="E18" s="214">
        <v>260</v>
      </c>
      <c r="F18" s="213">
        <v>28.900000000000002</v>
      </c>
      <c r="G18" s="212">
        <f>ROUND(E18*F18,2)</f>
        <v>7514</v>
      </c>
      <c r="H18" s="213">
        <v>0</v>
      </c>
      <c r="I18" s="212">
        <f>ROUND(E18*H18,2)</f>
        <v>0</v>
      </c>
      <c r="J18" s="213">
        <v>28.900000000000002</v>
      </c>
      <c r="K18" s="212">
        <f>ROUND(E18*J18,2)</f>
        <v>7514</v>
      </c>
      <c r="L18" s="212">
        <v>21</v>
      </c>
      <c r="M18" s="212">
        <f>G18*(1+L18/100)</f>
        <v>9091.94</v>
      </c>
      <c r="N18" s="212">
        <v>0</v>
      </c>
      <c r="O18" s="212">
        <f>ROUND(E18*N18,2)</f>
        <v>0</v>
      </c>
      <c r="P18" s="212">
        <v>0</v>
      </c>
      <c r="Q18" s="212">
        <f>ROUND(E18*P18,2)</f>
        <v>0</v>
      </c>
      <c r="R18" s="212"/>
      <c r="S18" s="212" t="s">
        <v>198</v>
      </c>
      <c r="T18" s="211" t="s">
        <v>198</v>
      </c>
      <c r="U18" s="210">
        <v>7.0000000000000007E-2</v>
      </c>
      <c r="V18" s="210">
        <f>ROUND(E18*U18,2)</f>
        <v>18.2</v>
      </c>
      <c r="W18" s="210"/>
      <c r="X18" s="160"/>
      <c r="Y18" s="160"/>
      <c r="Z18" s="160"/>
      <c r="AA18" s="160"/>
      <c r="AB18" s="160"/>
      <c r="AC18" s="160"/>
      <c r="AD18" s="160"/>
      <c r="AE18" s="160"/>
      <c r="AF18" s="160"/>
      <c r="AG18" s="160" t="s">
        <v>238</v>
      </c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221"/>
      <c r="B19" s="220"/>
      <c r="C19" s="240" t="s">
        <v>426</v>
      </c>
      <c r="D19" s="239"/>
      <c r="E19" s="238">
        <v>260</v>
      </c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160"/>
      <c r="Y19" s="160"/>
      <c r="Z19" s="160"/>
      <c r="AA19" s="160"/>
      <c r="AB19" s="160"/>
      <c r="AC19" s="160"/>
      <c r="AD19" s="160"/>
      <c r="AE19" s="160"/>
      <c r="AF19" s="160"/>
      <c r="AG19" s="160" t="s">
        <v>100</v>
      </c>
      <c r="AH19" s="160">
        <v>5</v>
      </c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ht="40.799999999999997" outlineLevel="1" x14ac:dyDescent="0.25">
      <c r="A20" s="237">
        <v>7</v>
      </c>
      <c r="B20" s="236" t="s">
        <v>425</v>
      </c>
      <c r="C20" s="235" t="s">
        <v>424</v>
      </c>
      <c r="D20" s="234" t="s">
        <v>182</v>
      </c>
      <c r="E20" s="233">
        <v>70</v>
      </c>
      <c r="F20" s="232">
        <v>20.100000000000001</v>
      </c>
      <c r="G20" s="231">
        <f>ROUND(E20*F20,2)</f>
        <v>1407</v>
      </c>
      <c r="H20" s="232">
        <v>20.100000000000001</v>
      </c>
      <c r="I20" s="231">
        <f>ROUND(E20*H20,2)</f>
        <v>1407</v>
      </c>
      <c r="J20" s="232">
        <v>0</v>
      </c>
      <c r="K20" s="231">
        <f>ROUND(E20*J20,2)</f>
        <v>0</v>
      </c>
      <c r="L20" s="231">
        <v>21</v>
      </c>
      <c r="M20" s="231">
        <f>G20*(1+L20/100)</f>
        <v>1702.47</v>
      </c>
      <c r="N20" s="231">
        <v>2.0000000000000001E-4</v>
      </c>
      <c r="O20" s="231">
        <f>ROUND(E20*N20,2)</f>
        <v>0.01</v>
      </c>
      <c r="P20" s="231">
        <v>0</v>
      </c>
      <c r="Q20" s="231">
        <f>ROUND(E20*P20,2)</f>
        <v>0</v>
      </c>
      <c r="R20" s="231" t="s">
        <v>423</v>
      </c>
      <c r="S20" s="231" t="s">
        <v>198</v>
      </c>
      <c r="T20" s="230" t="s">
        <v>198</v>
      </c>
      <c r="U20" s="210">
        <v>0</v>
      </c>
      <c r="V20" s="210">
        <f>ROUND(E20*U20,2)</f>
        <v>0</v>
      </c>
      <c r="W20" s="210"/>
      <c r="X20" s="160"/>
      <c r="Y20" s="160"/>
      <c r="Z20" s="160"/>
      <c r="AA20" s="160"/>
      <c r="AB20" s="160"/>
      <c r="AC20" s="160"/>
      <c r="AD20" s="160"/>
      <c r="AE20" s="160"/>
      <c r="AF20" s="160"/>
      <c r="AG20" s="160" t="s">
        <v>412</v>
      </c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5">
      <c r="A21" s="218">
        <v>8</v>
      </c>
      <c r="B21" s="217" t="s">
        <v>422</v>
      </c>
      <c r="C21" s="216" t="s">
        <v>421</v>
      </c>
      <c r="D21" s="215" t="s">
        <v>182</v>
      </c>
      <c r="E21" s="214">
        <v>70</v>
      </c>
      <c r="F21" s="213">
        <v>28.900000000000002</v>
      </c>
      <c r="G21" s="212">
        <f>ROUND(E21*F21,2)</f>
        <v>2023</v>
      </c>
      <c r="H21" s="213">
        <v>0</v>
      </c>
      <c r="I21" s="212">
        <f>ROUND(E21*H21,2)</f>
        <v>0</v>
      </c>
      <c r="J21" s="213">
        <v>28.900000000000002</v>
      </c>
      <c r="K21" s="212">
        <f>ROUND(E21*J21,2)</f>
        <v>2023</v>
      </c>
      <c r="L21" s="212">
        <v>21</v>
      </c>
      <c r="M21" s="212">
        <f>G21*(1+L21/100)</f>
        <v>2447.83</v>
      </c>
      <c r="N21" s="212">
        <v>0</v>
      </c>
      <c r="O21" s="212">
        <f>ROUND(E21*N21,2)</f>
        <v>0</v>
      </c>
      <c r="P21" s="212">
        <v>0</v>
      </c>
      <c r="Q21" s="212">
        <f>ROUND(E21*P21,2)</f>
        <v>0</v>
      </c>
      <c r="R21" s="212"/>
      <c r="S21" s="212" t="s">
        <v>198</v>
      </c>
      <c r="T21" s="211" t="s">
        <v>198</v>
      </c>
      <c r="U21" s="210">
        <v>7.0000000000000007E-2</v>
      </c>
      <c r="V21" s="210">
        <f>ROUND(E21*U21,2)</f>
        <v>4.9000000000000004</v>
      </c>
      <c r="W21" s="210"/>
      <c r="X21" s="160"/>
      <c r="Y21" s="160"/>
      <c r="Z21" s="160"/>
      <c r="AA21" s="160"/>
      <c r="AB21" s="160"/>
      <c r="AC21" s="160"/>
      <c r="AD21" s="160"/>
      <c r="AE21" s="160"/>
      <c r="AF21" s="160"/>
      <c r="AG21" s="160" t="s">
        <v>238</v>
      </c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5">
      <c r="A22" s="221"/>
      <c r="B22" s="220"/>
      <c r="C22" s="240" t="s">
        <v>420</v>
      </c>
      <c r="D22" s="239"/>
      <c r="E22" s="238">
        <v>70</v>
      </c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160"/>
      <c r="Y22" s="160"/>
      <c r="Z22" s="160"/>
      <c r="AA22" s="160"/>
      <c r="AB22" s="160"/>
      <c r="AC22" s="160"/>
      <c r="AD22" s="160"/>
      <c r="AE22" s="160"/>
      <c r="AF22" s="160"/>
      <c r="AG22" s="160" t="s">
        <v>100</v>
      </c>
      <c r="AH22" s="160">
        <v>5</v>
      </c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ht="20.399999999999999" outlineLevel="1" x14ac:dyDescent="0.25">
      <c r="A23" s="237">
        <v>9</v>
      </c>
      <c r="B23" s="236" t="s">
        <v>419</v>
      </c>
      <c r="C23" s="235" t="s">
        <v>418</v>
      </c>
      <c r="D23" s="234" t="s">
        <v>182</v>
      </c>
      <c r="E23" s="233">
        <v>20</v>
      </c>
      <c r="F23" s="232">
        <v>164.5</v>
      </c>
      <c r="G23" s="231">
        <f>ROUND(E23*F23,2)</f>
        <v>3290</v>
      </c>
      <c r="H23" s="232">
        <v>137.71</v>
      </c>
      <c r="I23" s="231">
        <f>ROUND(E23*H23,2)</f>
        <v>2754.2</v>
      </c>
      <c r="J23" s="232">
        <v>26.790000000000003</v>
      </c>
      <c r="K23" s="231">
        <f>ROUND(E23*J23,2)</f>
        <v>535.79999999999995</v>
      </c>
      <c r="L23" s="231">
        <v>21</v>
      </c>
      <c r="M23" s="231">
        <f>G23*(1+L23/100)</f>
        <v>3980.9</v>
      </c>
      <c r="N23" s="231">
        <v>8.0000000000000004E-4</v>
      </c>
      <c r="O23" s="231">
        <f>ROUND(E23*N23,2)</f>
        <v>0.02</v>
      </c>
      <c r="P23" s="231">
        <v>0</v>
      </c>
      <c r="Q23" s="231">
        <f>ROUND(E23*P23,2)</f>
        <v>0</v>
      </c>
      <c r="R23" s="231" t="s">
        <v>417</v>
      </c>
      <c r="S23" s="231" t="s">
        <v>198</v>
      </c>
      <c r="T23" s="230" t="s">
        <v>198</v>
      </c>
      <c r="U23" s="210">
        <v>6.5000000000000002E-2</v>
      </c>
      <c r="V23" s="210">
        <f>ROUND(E23*U23,2)</f>
        <v>1.3</v>
      </c>
      <c r="W23" s="210"/>
      <c r="X23" s="160"/>
      <c r="Y23" s="160"/>
      <c r="Z23" s="160"/>
      <c r="AA23" s="160"/>
      <c r="AB23" s="160"/>
      <c r="AC23" s="160"/>
      <c r="AD23" s="160"/>
      <c r="AE23" s="160"/>
      <c r="AF23" s="160"/>
      <c r="AG23" s="160" t="s">
        <v>238</v>
      </c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237">
        <v>10</v>
      </c>
      <c r="B24" s="236" t="s">
        <v>416</v>
      </c>
      <c r="C24" s="235" t="s">
        <v>415</v>
      </c>
      <c r="D24" s="234" t="s">
        <v>133</v>
      </c>
      <c r="E24" s="233">
        <v>15</v>
      </c>
      <c r="F24" s="232">
        <v>2850</v>
      </c>
      <c r="G24" s="231">
        <f>ROUND(E24*F24,2)</f>
        <v>42750</v>
      </c>
      <c r="H24" s="232">
        <v>2850</v>
      </c>
      <c r="I24" s="231">
        <f>ROUND(E24*H24,2)</f>
        <v>42750</v>
      </c>
      <c r="J24" s="232">
        <v>0</v>
      </c>
      <c r="K24" s="231">
        <f>ROUND(E24*J24,2)</f>
        <v>0</v>
      </c>
      <c r="L24" s="231">
        <v>21</v>
      </c>
      <c r="M24" s="231">
        <f>G24*(1+L24/100)</f>
        <v>51727.5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409</v>
      </c>
      <c r="T24" s="230" t="s">
        <v>197</v>
      </c>
      <c r="U24" s="210">
        <v>0</v>
      </c>
      <c r="V24" s="210">
        <f>ROUND(E24*U24,2)</f>
        <v>0</v>
      </c>
      <c r="W24" s="210"/>
      <c r="X24" s="160"/>
      <c r="Y24" s="160"/>
      <c r="Z24" s="160"/>
      <c r="AA24" s="160"/>
      <c r="AB24" s="160"/>
      <c r="AC24" s="160"/>
      <c r="AD24" s="160"/>
      <c r="AE24" s="160"/>
      <c r="AF24" s="160"/>
      <c r="AG24" s="160" t="s">
        <v>412</v>
      </c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5">
      <c r="A25" s="237">
        <v>11</v>
      </c>
      <c r="B25" s="236" t="s">
        <v>411</v>
      </c>
      <c r="C25" s="235" t="s">
        <v>410</v>
      </c>
      <c r="D25" s="234" t="s">
        <v>112</v>
      </c>
      <c r="E25" s="233">
        <v>15</v>
      </c>
      <c r="F25" s="232">
        <v>339</v>
      </c>
      <c r="G25" s="231">
        <f>ROUND(E25*F25,2)</f>
        <v>5085</v>
      </c>
      <c r="H25" s="232">
        <v>0</v>
      </c>
      <c r="I25" s="231">
        <f>ROUND(E25*H25,2)</f>
        <v>0</v>
      </c>
      <c r="J25" s="232">
        <v>339</v>
      </c>
      <c r="K25" s="231">
        <f>ROUND(E25*J25,2)</f>
        <v>5085</v>
      </c>
      <c r="L25" s="231">
        <v>21</v>
      </c>
      <c r="M25" s="231">
        <f>G25*(1+L25/100)</f>
        <v>6152.8499999999995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409</v>
      </c>
      <c r="T25" s="230" t="s">
        <v>198</v>
      </c>
      <c r="U25" s="210">
        <v>0.82217000000000007</v>
      </c>
      <c r="V25" s="210">
        <f>ROUND(E25*U25,2)</f>
        <v>12.33</v>
      </c>
      <c r="W25" s="210"/>
      <c r="X25" s="160"/>
      <c r="Y25" s="160"/>
      <c r="Z25" s="160"/>
      <c r="AA25" s="160"/>
      <c r="AB25" s="160"/>
      <c r="AC25" s="160"/>
      <c r="AD25" s="160"/>
      <c r="AE25" s="160"/>
      <c r="AF25" s="160"/>
      <c r="AG25" s="160" t="s">
        <v>393</v>
      </c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5">
      <c r="A26" s="237">
        <v>12</v>
      </c>
      <c r="B26" s="236" t="s">
        <v>414</v>
      </c>
      <c r="C26" s="235" t="s">
        <v>413</v>
      </c>
      <c r="D26" s="234" t="s">
        <v>133</v>
      </c>
      <c r="E26" s="233">
        <v>27</v>
      </c>
      <c r="F26" s="232">
        <v>7450</v>
      </c>
      <c r="G26" s="231">
        <f>ROUND(E26*F26,2)</f>
        <v>201150</v>
      </c>
      <c r="H26" s="232">
        <v>7450</v>
      </c>
      <c r="I26" s="231">
        <f>ROUND(E26*H26,2)</f>
        <v>201150</v>
      </c>
      <c r="J26" s="232">
        <v>0</v>
      </c>
      <c r="K26" s="231">
        <f>ROUND(E26*J26,2)</f>
        <v>0</v>
      </c>
      <c r="L26" s="231">
        <v>21</v>
      </c>
      <c r="M26" s="231">
        <f>G26*(1+L26/100)</f>
        <v>243391.5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409</v>
      </c>
      <c r="T26" s="230" t="s">
        <v>197</v>
      </c>
      <c r="U26" s="210">
        <v>0</v>
      </c>
      <c r="V26" s="210">
        <f>ROUND(E26*U26,2)</f>
        <v>0</v>
      </c>
      <c r="W26" s="210"/>
      <c r="X26" s="160"/>
      <c r="Y26" s="160"/>
      <c r="Z26" s="160"/>
      <c r="AA26" s="160"/>
      <c r="AB26" s="160"/>
      <c r="AC26" s="160"/>
      <c r="AD26" s="160"/>
      <c r="AE26" s="160"/>
      <c r="AF26" s="160"/>
      <c r="AG26" s="160" t="s">
        <v>412</v>
      </c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5">
      <c r="A27" s="218">
        <v>13</v>
      </c>
      <c r="B27" s="217" t="s">
        <v>411</v>
      </c>
      <c r="C27" s="216" t="s">
        <v>410</v>
      </c>
      <c r="D27" s="215" t="s">
        <v>112</v>
      </c>
      <c r="E27" s="214">
        <v>27</v>
      </c>
      <c r="F27" s="213">
        <v>339</v>
      </c>
      <c r="G27" s="212">
        <f>ROUND(E27*F27,2)</f>
        <v>9153</v>
      </c>
      <c r="H27" s="213">
        <v>0</v>
      </c>
      <c r="I27" s="212">
        <f>ROUND(E27*H27,2)</f>
        <v>0</v>
      </c>
      <c r="J27" s="213">
        <v>339</v>
      </c>
      <c r="K27" s="212">
        <f>ROUND(E27*J27,2)</f>
        <v>9153</v>
      </c>
      <c r="L27" s="212">
        <v>21</v>
      </c>
      <c r="M27" s="212">
        <f>G27*(1+L27/100)</f>
        <v>11075.13</v>
      </c>
      <c r="N27" s="212">
        <v>0</v>
      </c>
      <c r="O27" s="212">
        <f>ROUND(E27*N27,2)</f>
        <v>0</v>
      </c>
      <c r="P27" s="212">
        <v>0</v>
      </c>
      <c r="Q27" s="212">
        <f>ROUND(E27*P27,2)</f>
        <v>0</v>
      </c>
      <c r="R27" s="212"/>
      <c r="S27" s="212" t="s">
        <v>409</v>
      </c>
      <c r="T27" s="211" t="s">
        <v>198</v>
      </c>
      <c r="U27" s="210">
        <v>0.82217000000000007</v>
      </c>
      <c r="V27" s="210">
        <f>ROUND(E27*U27,2)</f>
        <v>22.2</v>
      </c>
      <c r="W27" s="210"/>
      <c r="X27" s="160"/>
      <c r="Y27" s="160"/>
      <c r="Z27" s="160"/>
      <c r="AA27" s="160"/>
      <c r="AB27" s="160"/>
      <c r="AC27" s="160"/>
      <c r="AD27" s="160"/>
      <c r="AE27" s="160"/>
      <c r="AF27" s="160"/>
      <c r="AG27" s="160" t="s">
        <v>393</v>
      </c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5">
      <c r="A28" s="221"/>
      <c r="B28" s="220"/>
      <c r="C28" s="240" t="s">
        <v>408</v>
      </c>
      <c r="D28" s="239"/>
      <c r="E28" s="238">
        <v>27</v>
      </c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160"/>
      <c r="Y28" s="160"/>
      <c r="Z28" s="160"/>
      <c r="AA28" s="160"/>
      <c r="AB28" s="160"/>
      <c r="AC28" s="160"/>
      <c r="AD28" s="160"/>
      <c r="AE28" s="160"/>
      <c r="AF28" s="160"/>
      <c r="AG28" s="160" t="s">
        <v>100</v>
      </c>
      <c r="AH28" s="160">
        <v>5</v>
      </c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x14ac:dyDescent="0.25">
      <c r="A29" s="229" t="s">
        <v>85</v>
      </c>
      <c r="B29" s="228" t="s">
        <v>407</v>
      </c>
      <c r="C29" s="227" t="s">
        <v>406</v>
      </c>
      <c r="D29" s="226"/>
      <c r="E29" s="225"/>
      <c r="F29" s="224"/>
      <c r="G29" s="224">
        <f>SUMIF(AG30:AG37,"&lt;&gt;NOR",G30:G37)</f>
        <v>41732</v>
      </c>
      <c r="H29" s="224"/>
      <c r="I29" s="224">
        <f>SUM(I30:I37)</f>
        <v>10590.44</v>
      </c>
      <c r="J29" s="224"/>
      <c r="K29" s="224">
        <f>SUM(K30:K37)</f>
        <v>31141.56</v>
      </c>
      <c r="L29" s="224"/>
      <c r="M29" s="224">
        <f>SUM(M30:M37)</f>
        <v>50495.72</v>
      </c>
      <c r="N29" s="224"/>
      <c r="O29" s="224">
        <f>SUM(O30:O37)</f>
        <v>19.900000000000002</v>
      </c>
      <c r="P29" s="224"/>
      <c r="Q29" s="224">
        <f>SUM(Q30:Q37)</f>
        <v>0</v>
      </c>
      <c r="R29" s="224"/>
      <c r="S29" s="224"/>
      <c r="T29" s="223"/>
      <c r="U29" s="222"/>
      <c r="V29" s="222">
        <f>SUM(V30:V37)</f>
        <v>65.91</v>
      </c>
      <c r="W29" s="222"/>
      <c r="AG29" t="s">
        <v>86</v>
      </c>
    </row>
    <row r="30" spans="1:60" outlineLevel="1" x14ac:dyDescent="0.25">
      <c r="A30" s="237">
        <v>14</v>
      </c>
      <c r="B30" s="236" t="s">
        <v>405</v>
      </c>
      <c r="C30" s="235" t="s">
        <v>404</v>
      </c>
      <c r="D30" s="234" t="s">
        <v>112</v>
      </c>
      <c r="E30" s="233">
        <v>4</v>
      </c>
      <c r="F30" s="232">
        <v>683</v>
      </c>
      <c r="G30" s="231">
        <f>ROUND(E30*F30,2)</f>
        <v>2732</v>
      </c>
      <c r="H30" s="232">
        <v>10.610000000000001</v>
      </c>
      <c r="I30" s="231">
        <f>ROUND(E30*H30,2)</f>
        <v>42.44</v>
      </c>
      <c r="J30" s="232">
        <v>672.3900000000001</v>
      </c>
      <c r="K30" s="231">
        <f>ROUND(E30*J30,2)</f>
        <v>2689.56</v>
      </c>
      <c r="L30" s="231">
        <v>21</v>
      </c>
      <c r="M30" s="231">
        <f>G30*(1+L30/100)</f>
        <v>3305.72</v>
      </c>
      <c r="N30" s="231">
        <v>8.1600000000000006E-3</v>
      </c>
      <c r="O30" s="231">
        <f>ROUND(E30*N30,2)</f>
        <v>0.03</v>
      </c>
      <c r="P30" s="231">
        <v>0</v>
      </c>
      <c r="Q30" s="231">
        <f>ROUND(E30*P30,2)</f>
        <v>0</v>
      </c>
      <c r="R30" s="231"/>
      <c r="S30" s="231" t="s">
        <v>198</v>
      </c>
      <c r="T30" s="230" t="s">
        <v>198</v>
      </c>
      <c r="U30" s="210">
        <v>1.921</v>
      </c>
      <c r="V30" s="210">
        <f>ROUND(E30*U30,2)</f>
        <v>7.68</v>
      </c>
      <c r="W30" s="210"/>
      <c r="X30" s="160"/>
      <c r="Y30" s="160"/>
      <c r="Z30" s="160"/>
      <c r="AA30" s="160"/>
      <c r="AB30" s="160"/>
      <c r="AC30" s="160"/>
      <c r="AD30" s="160"/>
      <c r="AE30" s="160"/>
      <c r="AF30" s="160"/>
      <c r="AG30" s="160" t="s">
        <v>238</v>
      </c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5">
      <c r="A31" s="237">
        <v>15</v>
      </c>
      <c r="B31" s="236" t="s">
        <v>403</v>
      </c>
      <c r="C31" s="235" t="s">
        <v>402</v>
      </c>
      <c r="D31" s="234" t="s">
        <v>182</v>
      </c>
      <c r="E31" s="233">
        <v>150</v>
      </c>
      <c r="F31" s="232">
        <v>100.5</v>
      </c>
      <c r="G31" s="231">
        <f>ROUND(E31*F31,2)</f>
        <v>15075</v>
      </c>
      <c r="H31" s="232">
        <v>0</v>
      </c>
      <c r="I31" s="231">
        <f>ROUND(E31*H31,2)</f>
        <v>0</v>
      </c>
      <c r="J31" s="232">
        <v>100.5</v>
      </c>
      <c r="K31" s="231">
        <f>ROUND(E31*J31,2)</f>
        <v>15075</v>
      </c>
      <c r="L31" s="231">
        <v>21</v>
      </c>
      <c r="M31" s="231">
        <f>G31*(1+L31/100)</f>
        <v>18240.75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198</v>
      </c>
      <c r="T31" s="230" t="s">
        <v>198</v>
      </c>
      <c r="U31" s="210">
        <v>0.10220000000000001</v>
      </c>
      <c r="V31" s="210">
        <f>ROUND(E31*U31,2)</f>
        <v>15.33</v>
      </c>
      <c r="W31" s="210"/>
      <c r="X31" s="160"/>
      <c r="Y31" s="160"/>
      <c r="Z31" s="160"/>
      <c r="AA31" s="160"/>
      <c r="AB31" s="160"/>
      <c r="AC31" s="160"/>
      <c r="AD31" s="160"/>
      <c r="AE31" s="160"/>
      <c r="AF31" s="160"/>
      <c r="AG31" s="160" t="s">
        <v>393</v>
      </c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5">
      <c r="A32" s="218">
        <v>16</v>
      </c>
      <c r="B32" s="217" t="s">
        <v>401</v>
      </c>
      <c r="C32" s="216" t="s">
        <v>400</v>
      </c>
      <c r="D32" s="215" t="s">
        <v>182</v>
      </c>
      <c r="E32" s="214">
        <v>150</v>
      </c>
      <c r="F32" s="213">
        <v>98.5</v>
      </c>
      <c r="G32" s="212">
        <f>ROUND(E32*F32,2)</f>
        <v>14775</v>
      </c>
      <c r="H32" s="213">
        <v>65.290000000000006</v>
      </c>
      <c r="I32" s="212">
        <f>ROUND(E32*H32,2)</f>
        <v>9793.5</v>
      </c>
      <c r="J32" s="213">
        <v>33.21</v>
      </c>
      <c r="K32" s="212">
        <f>ROUND(E32*J32,2)</f>
        <v>4981.5</v>
      </c>
      <c r="L32" s="212">
        <v>21</v>
      </c>
      <c r="M32" s="212">
        <f>G32*(1+L32/100)</f>
        <v>17877.75</v>
      </c>
      <c r="N32" s="212">
        <v>0.13243000000000002</v>
      </c>
      <c r="O32" s="212">
        <f>ROUND(E32*N32,2)</f>
        <v>19.86</v>
      </c>
      <c r="P32" s="212">
        <v>0</v>
      </c>
      <c r="Q32" s="212">
        <f>ROUND(E32*P32,2)</f>
        <v>0</v>
      </c>
      <c r="R32" s="212"/>
      <c r="S32" s="212" t="s">
        <v>198</v>
      </c>
      <c r="T32" s="211" t="s">
        <v>198</v>
      </c>
      <c r="U32" s="210">
        <v>9.8000000000000004E-2</v>
      </c>
      <c r="V32" s="210">
        <f>ROUND(E32*U32,2)</f>
        <v>14.7</v>
      </c>
      <c r="W32" s="210"/>
      <c r="X32" s="160"/>
      <c r="Y32" s="160"/>
      <c r="Z32" s="160"/>
      <c r="AA32" s="160"/>
      <c r="AB32" s="160"/>
      <c r="AC32" s="160"/>
      <c r="AD32" s="160"/>
      <c r="AE32" s="160"/>
      <c r="AF32" s="160"/>
      <c r="AG32" s="160" t="s">
        <v>393</v>
      </c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ht="21" outlineLevel="1" x14ac:dyDescent="0.25">
      <c r="A33" s="221"/>
      <c r="B33" s="220"/>
      <c r="C33" s="303" t="s">
        <v>399</v>
      </c>
      <c r="D33" s="304"/>
      <c r="E33" s="304"/>
      <c r="F33" s="304"/>
      <c r="G33" s="304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160"/>
      <c r="Y33" s="160"/>
      <c r="Z33" s="160"/>
      <c r="AA33" s="160"/>
      <c r="AB33" s="160"/>
      <c r="AC33" s="160"/>
      <c r="AD33" s="160"/>
      <c r="AE33" s="160"/>
      <c r="AF33" s="160"/>
      <c r="AG33" s="160" t="s">
        <v>202</v>
      </c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219" t="str">
        <f>C33</f>
        <v>Zřízení nebo rekonstrukce kabelového lože z kopaného písku bez zakrytí Dodání kopaného písku, přísun písku do rýhy, pokrytí dna rýhy souvislou urovnanou vrstvou písku tloušťky 5 nebo 10 cm nad kabelem.</v>
      </c>
      <c r="BB33" s="160"/>
      <c r="BC33" s="160"/>
      <c r="BD33" s="160"/>
      <c r="BE33" s="160"/>
      <c r="BF33" s="160"/>
      <c r="BG33" s="160"/>
      <c r="BH33" s="160"/>
    </row>
    <row r="34" spans="1:60" outlineLevel="1" x14ac:dyDescent="0.25">
      <c r="A34" s="218">
        <v>17</v>
      </c>
      <c r="B34" s="217" t="s">
        <v>398</v>
      </c>
      <c r="C34" s="216" t="s">
        <v>397</v>
      </c>
      <c r="D34" s="215" t="s">
        <v>182</v>
      </c>
      <c r="E34" s="214">
        <v>150</v>
      </c>
      <c r="F34" s="213">
        <v>12.9</v>
      </c>
      <c r="G34" s="212">
        <f>ROUND(E34*F34,2)</f>
        <v>1935</v>
      </c>
      <c r="H34" s="213">
        <v>5.03</v>
      </c>
      <c r="I34" s="212">
        <f>ROUND(E34*H34,2)</f>
        <v>754.5</v>
      </c>
      <c r="J34" s="213">
        <v>7.87</v>
      </c>
      <c r="K34" s="212">
        <f>ROUND(E34*J34,2)</f>
        <v>1180.5</v>
      </c>
      <c r="L34" s="212">
        <v>21</v>
      </c>
      <c r="M34" s="212">
        <f>G34*(1+L34/100)</f>
        <v>2341.35</v>
      </c>
      <c r="N34" s="212">
        <v>6.0000000000000002E-5</v>
      </c>
      <c r="O34" s="212">
        <f>ROUND(E34*N34,2)</f>
        <v>0.01</v>
      </c>
      <c r="P34" s="212">
        <v>0</v>
      </c>
      <c r="Q34" s="212">
        <f>ROUND(E34*P34,2)</f>
        <v>0</v>
      </c>
      <c r="R34" s="212"/>
      <c r="S34" s="212" t="s">
        <v>198</v>
      </c>
      <c r="T34" s="211" t="s">
        <v>198</v>
      </c>
      <c r="U34" s="210">
        <v>2.6000000000000002E-2</v>
      </c>
      <c r="V34" s="210">
        <f>ROUND(E34*U34,2)</f>
        <v>3.9</v>
      </c>
      <c r="W34" s="210"/>
      <c r="X34" s="160"/>
      <c r="Y34" s="160"/>
      <c r="Z34" s="160"/>
      <c r="AA34" s="160"/>
      <c r="AB34" s="160"/>
      <c r="AC34" s="160"/>
      <c r="AD34" s="160"/>
      <c r="AE34" s="160"/>
      <c r="AF34" s="160"/>
      <c r="AG34" s="160" t="s">
        <v>393</v>
      </c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5">
      <c r="A35" s="221"/>
      <c r="B35" s="220"/>
      <c r="C35" s="303" t="s">
        <v>396</v>
      </c>
      <c r="D35" s="304"/>
      <c r="E35" s="304"/>
      <c r="F35" s="304"/>
      <c r="G35" s="304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160"/>
      <c r="Y35" s="160"/>
      <c r="Z35" s="160"/>
      <c r="AA35" s="160"/>
      <c r="AB35" s="160"/>
      <c r="AC35" s="160"/>
      <c r="AD35" s="160"/>
      <c r="AE35" s="160"/>
      <c r="AF35" s="160"/>
      <c r="AG35" s="160" t="s">
        <v>202</v>
      </c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5">
      <c r="A36" s="218">
        <v>18</v>
      </c>
      <c r="B36" s="217" t="s">
        <v>395</v>
      </c>
      <c r="C36" s="216" t="s">
        <v>394</v>
      </c>
      <c r="D36" s="215" t="s">
        <v>182</v>
      </c>
      <c r="E36" s="214">
        <v>150</v>
      </c>
      <c r="F36" s="213">
        <v>48.1</v>
      </c>
      <c r="G36" s="212">
        <f>ROUND(E36*F36,2)</f>
        <v>7215</v>
      </c>
      <c r="H36" s="213">
        <v>0</v>
      </c>
      <c r="I36" s="212">
        <f>ROUND(E36*H36,2)</f>
        <v>0</v>
      </c>
      <c r="J36" s="213">
        <v>48.1</v>
      </c>
      <c r="K36" s="212">
        <f>ROUND(E36*J36,2)</f>
        <v>7215</v>
      </c>
      <c r="L36" s="212">
        <v>21</v>
      </c>
      <c r="M36" s="212">
        <f>G36*(1+L36/100)</f>
        <v>8730.15</v>
      </c>
      <c r="N36" s="212">
        <v>0</v>
      </c>
      <c r="O36" s="212">
        <f>ROUND(E36*N36,2)</f>
        <v>0</v>
      </c>
      <c r="P36" s="212">
        <v>0</v>
      </c>
      <c r="Q36" s="212">
        <f>ROUND(E36*P36,2)</f>
        <v>0</v>
      </c>
      <c r="R36" s="212"/>
      <c r="S36" s="212" t="s">
        <v>198</v>
      </c>
      <c r="T36" s="211" t="s">
        <v>198</v>
      </c>
      <c r="U36" s="210">
        <v>0.16200000000000001</v>
      </c>
      <c r="V36" s="210">
        <f>ROUND(E36*U36,2)</f>
        <v>24.3</v>
      </c>
      <c r="W36" s="210"/>
      <c r="X36" s="160"/>
      <c r="Y36" s="160"/>
      <c r="Z36" s="160"/>
      <c r="AA36" s="160"/>
      <c r="AB36" s="160"/>
      <c r="AC36" s="160"/>
      <c r="AD36" s="160"/>
      <c r="AE36" s="160"/>
      <c r="AF36" s="160"/>
      <c r="AG36" s="160" t="s">
        <v>393</v>
      </c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ht="21" outlineLevel="1" x14ac:dyDescent="0.25">
      <c r="A37" s="221"/>
      <c r="B37" s="220"/>
      <c r="C37" s="303" t="s">
        <v>392</v>
      </c>
      <c r="D37" s="304"/>
      <c r="E37" s="304"/>
      <c r="F37" s="304"/>
      <c r="G37" s="304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160"/>
      <c r="Y37" s="160"/>
      <c r="Z37" s="160"/>
      <c r="AA37" s="160"/>
      <c r="AB37" s="160"/>
      <c r="AC37" s="160"/>
      <c r="AD37" s="160"/>
      <c r="AE37" s="160"/>
      <c r="AF37" s="160"/>
      <c r="AG37" s="160" t="s">
        <v>202</v>
      </c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219" t="str">
        <f>C37</f>
        <v>Ruční zához nezapažené kabelové rýhy s případným rozpojováním výkopku a s jedním přehozem až do vzdálenosti 3 m nebo se shozením z vozidel. Bez pěchování zeminy.</v>
      </c>
      <c r="BB37" s="160"/>
      <c r="BC37" s="160"/>
      <c r="BD37" s="160"/>
      <c r="BE37" s="160"/>
      <c r="BF37" s="160"/>
      <c r="BG37" s="160"/>
      <c r="BH37" s="160"/>
    </row>
    <row r="38" spans="1:60" x14ac:dyDescent="0.25">
      <c r="A38" s="229" t="s">
        <v>85</v>
      </c>
      <c r="B38" s="228" t="s">
        <v>391</v>
      </c>
      <c r="C38" s="227" t="s">
        <v>390</v>
      </c>
      <c r="D38" s="226"/>
      <c r="E38" s="225"/>
      <c r="F38" s="224"/>
      <c r="G38" s="224">
        <f>SUMIF(AG39:AG58,"&lt;&gt;NOR",G39:G58)</f>
        <v>416.74</v>
      </c>
      <c r="H38" s="224"/>
      <c r="I38" s="224">
        <f>SUM(I39:I58)</f>
        <v>0</v>
      </c>
      <c r="J38" s="224"/>
      <c r="K38" s="224">
        <f>SUM(K39:K58)</f>
        <v>416.74</v>
      </c>
      <c r="L38" s="224"/>
      <c r="M38" s="224">
        <f>SUM(M39:M58)</f>
        <v>504.25540000000001</v>
      </c>
      <c r="N38" s="224"/>
      <c r="O38" s="224">
        <f>SUM(O39:O58)</f>
        <v>0</v>
      </c>
      <c r="P38" s="224"/>
      <c r="Q38" s="224">
        <f>SUM(Q39:Q58)</f>
        <v>0</v>
      </c>
      <c r="R38" s="224"/>
      <c r="S38" s="224"/>
      <c r="T38" s="223"/>
      <c r="U38" s="222"/>
      <c r="V38" s="222">
        <f>SUM(V39:V58)</f>
        <v>1.2800000000000002</v>
      </c>
      <c r="W38" s="222"/>
      <c r="AG38" t="s">
        <v>86</v>
      </c>
    </row>
    <row r="39" spans="1:60" outlineLevel="1" x14ac:dyDescent="0.25">
      <c r="A39" s="218">
        <v>19</v>
      </c>
      <c r="B39" s="217" t="s">
        <v>389</v>
      </c>
      <c r="C39" s="216" t="s">
        <v>388</v>
      </c>
      <c r="D39" s="215" t="s">
        <v>105</v>
      </c>
      <c r="E39" s="214">
        <v>0.34</v>
      </c>
      <c r="F39" s="213">
        <v>548</v>
      </c>
      <c r="G39" s="212">
        <f>ROUND(E39*F39,2)</f>
        <v>186.32</v>
      </c>
      <c r="H39" s="213">
        <v>0</v>
      </c>
      <c r="I39" s="212">
        <f>ROUND(E39*H39,2)</f>
        <v>0</v>
      </c>
      <c r="J39" s="213">
        <v>548</v>
      </c>
      <c r="K39" s="212">
        <f>ROUND(E39*J39,2)</f>
        <v>186.32</v>
      </c>
      <c r="L39" s="212">
        <v>21</v>
      </c>
      <c r="M39" s="212">
        <f>G39*(1+L39/100)</f>
        <v>225.44719999999998</v>
      </c>
      <c r="N39" s="212">
        <v>0</v>
      </c>
      <c r="O39" s="212">
        <f>ROUND(E39*N39,2)</f>
        <v>0</v>
      </c>
      <c r="P39" s="212">
        <v>0</v>
      </c>
      <c r="Q39" s="212">
        <f>ROUND(E39*P39,2)</f>
        <v>0</v>
      </c>
      <c r="R39" s="212" t="s">
        <v>264</v>
      </c>
      <c r="S39" s="212" t="s">
        <v>198</v>
      </c>
      <c r="T39" s="211" t="s">
        <v>198</v>
      </c>
      <c r="U39" s="210">
        <v>2.0090000000000003</v>
      </c>
      <c r="V39" s="210">
        <f>ROUND(E39*U39,2)</f>
        <v>0.68</v>
      </c>
      <c r="W39" s="210"/>
      <c r="X39" s="160"/>
      <c r="Y39" s="160"/>
      <c r="Z39" s="160"/>
      <c r="AA39" s="160"/>
      <c r="AB39" s="160"/>
      <c r="AC39" s="160"/>
      <c r="AD39" s="160"/>
      <c r="AE39" s="160"/>
      <c r="AF39" s="160"/>
      <c r="AG39" s="160" t="s">
        <v>377</v>
      </c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5">
      <c r="A40" s="221"/>
      <c r="B40" s="220"/>
      <c r="C40" s="240" t="s">
        <v>376</v>
      </c>
      <c r="D40" s="239"/>
      <c r="E40" s="238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160"/>
      <c r="Y40" s="160"/>
      <c r="Z40" s="160"/>
      <c r="AA40" s="160"/>
      <c r="AB40" s="160"/>
      <c r="AC40" s="160"/>
      <c r="AD40" s="160"/>
      <c r="AE40" s="160"/>
      <c r="AF40" s="160"/>
      <c r="AG40" s="160" t="s">
        <v>100</v>
      </c>
      <c r="AH40" s="160">
        <v>0</v>
      </c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5">
      <c r="A41" s="221"/>
      <c r="B41" s="220"/>
      <c r="C41" s="240" t="s">
        <v>375</v>
      </c>
      <c r="D41" s="239"/>
      <c r="E41" s="238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210"/>
      <c r="V41" s="210"/>
      <c r="W41" s="210"/>
      <c r="X41" s="160"/>
      <c r="Y41" s="160"/>
      <c r="Z41" s="160"/>
      <c r="AA41" s="160"/>
      <c r="AB41" s="160"/>
      <c r="AC41" s="160"/>
      <c r="AD41" s="160"/>
      <c r="AE41" s="160"/>
      <c r="AF41" s="160"/>
      <c r="AG41" s="160" t="s">
        <v>100</v>
      </c>
      <c r="AH41" s="160">
        <v>0</v>
      </c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5">
      <c r="A42" s="221"/>
      <c r="B42" s="220"/>
      <c r="C42" s="240" t="s">
        <v>380</v>
      </c>
      <c r="D42" s="239"/>
      <c r="E42" s="238">
        <v>0.34</v>
      </c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160"/>
      <c r="Y42" s="160"/>
      <c r="Z42" s="160"/>
      <c r="AA42" s="160"/>
      <c r="AB42" s="160"/>
      <c r="AC42" s="160"/>
      <c r="AD42" s="160"/>
      <c r="AE42" s="160"/>
      <c r="AF42" s="160"/>
      <c r="AG42" s="160" t="s">
        <v>100</v>
      </c>
      <c r="AH42" s="160">
        <v>0</v>
      </c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5">
      <c r="A43" s="218">
        <v>20</v>
      </c>
      <c r="B43" s="217" t="s">
        <v>387</v>
      </c>
      <c r="C43" s="216" t="s">
        <v>386</v>
      </c>
      <c r="D43" s="215" t="s">
        <v>105</v>
      </c>
      <c r="E43" s="214">
        <v>0.34</v>
      </c>
      <c r="F43" s="213">
        <v>194.5</v>
      </c>
      <c r="G43" s="212">
        <f>ROUND(E43*F43,2)</f>
        <v>66.13</v>
      </c>
      <c r="H43" s="213">
        <v>0</v>
      </c>
      <c r="I43" s="212">
        <f>ROUND(E43*H43,2)</f>
        <v>0</v>
      </c>
      <c r="J43" s="213">
        <v>194.5</v>
      </c>
      <c r="K43" s="212">
        <f>ROUND(E43*J43,2)</f>
        <v>66.13</v>
      </c>
      <c r="L43" s="212">
        <v>21</v>
      </c>
      <c r="M43" s="212">
        <f>G43*(1+L43/100)</f>
        <v>80.017299999999992</v>
      </c>
      <c r="N43" s="212">
        <v>0</v>
      </c>
      <c r="O43" s="212">
        <f>ROUND(E43*N43,2)</f>
        <v>0</v>
      </c>
      <c r="P43" s="212">
        <v>0</v>
      </c>
      <c r="Q43" s="212">
        <f>ROUND(E43*P43,2)</f>
        <v>0</v>
      </c>
      <c r="R43" s="212" t="s">
        <v>264</v>
      </c>
      <c r="S43" s="212" t="s">
        <v>198</v>
      </c>
      <c r="T43" s="211" t="s">
        <v>198</v>
      </c>
      <c r="U43" s="210">
        <v>0.49000000000000005</v>
      </c>
      <c r="V43" s="210">
        <f>ROUND(E43*U43,2)</f>
        <v>0.17</v>
      </c>
      <c r="W43" s="210"/>
      <c r="X43" s="160"/>
      <c r="Y43" s="160"/>
      <c r="Z43" s="160"/>
      <c r="AA43" s="160"/>
      <c r="AB43" s="160"/>
      <c r="AC43" s="160"/>
      <c r="AD43" s="160"/>
      <c r="AE43" s="160"/>
      <c r="AF43" s="160"/>
      <c r="AG43" s="160" t="s">
        <v>377</v>
      </c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5">
      <c r="A44" s="221"/>
      <c r="B44" s="220"/>
      <c r="C44" s="240" t="s">
        <v>376</v>
      </c>
      <c r="D44" s="239"/>
      <c r="E44" s="238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160"/>
      <c r="Y44" s="160"/>
      <c r="Z44" s="160"/>
      <c r="AA44" s="160"/>
      <c r="AB44" s="160"/>
      <c r="AC44" s="160"/>
      <c r="AD44" s="160"/>
      <c r="AE44" s="160"/>
      <c r="AF44" s="160"/>
      <c r="AG44" s="160" t="s">
        <v>100</v>
      </c>
      <c r="AH44" s="160">
        <v>0</v>
      </c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5">
      <c r="A45" s="221"/>
      <c r="B45" s="220"/>
      <c r="C45" s="240" t="s">
        <v>375</v>
      </c>
      <c r="D45" s="239"/>
      <c r="E45" s="238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160"/>
      <c r="Y45" s="160"/>
      <c r="Z45" s="160"/>
      <c r="AA45" s="160"/>
      <c r="AB45" s="160"/>
      <c r="AC45" s="160"/>
      <c r="AD45" s="160"/>
      <c r="AE45" s="160"/>
      <c r="AF45" s="160"/>
      <c r="AG45" s="160" t="s">
        <v>100</v>
      </c>
      <c r="AH45" s="160">
        <v>0</v>
      </c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5">
      <c r="A46" s="221"/>
      <c r="B46" s="220"/>
      <c r="C46" s="240" t="s">
        <v>380</v>
      </c>
      <c r="D46" s="239"/>
      <c r="E46" s="238">
        <v>0.34</v>
      </c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160"/>
      <c r="Y46" s="160"/>
      <c r="Z46" s="160"/>
      <c r="AA46" s="160"/>
      <c r="AB46" s="160"/>
      <c r="AC46" s="160"/>
      <c r="AD46" s="160"/>
      <c r="AE46" s="160"/>
      <c r="AF46" s="160"/>
      <c r="AG46" s="160" t="s">
        <v>100</v>
      </c>
      <c r="AH46" s="160">
        <v>0</v>
      </c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5">
      <c r="A47" s="218">
        <v>21</v>
      </c>
      <c r="B47" s="217" t="s">
        <v>385</v>
      </c>
      <c r="C47" s="216" t="s">
        <v>384</v>
      </c>
      <c r="D47" s="215" t="s">
        <v>105</v>
      </c>
      <c r="E47" s="214">
        <v>3.06</v>
      </c>
      <c r="F47" s="213">
        <v>15.600000000000001</v>
      </c>
      <c r="G47" s="212">
        <f>ROUND(E47*F47,2)</f>
        <v>47.74</v>
      </c>
      <c r="H47" s="213">
        <v>0</v>
      </c>
      <c r="I47" s="212">
        <f>ROUND(E47*H47,2)</f>
        <v>0</v>
      </c>
      <c r="J47" s="213">
        <v>15.600000000000001</v>
      </c>
      <c r="K47" s="212">
        <f>ROUND(E47*J47,2)</f>
        <v>47.74</v>
      </c>
      <c r="L47" s="212">
        <v>21</v>
      </c>
      <c r="M47" s="212">
        <f>G47*(1+L47/100)</f>
        <v>57.7654</v>
      </c>
      <c r="N47" s="212">
        <v>0</v>
      </c>
      <c r="O47" s="212">
        <f>ROUND(E47*N47,2)</f>
        <v>0</v>
      </c>
      <c r="P47" s="212">
        <v>0</v>
      </c>
      <c r="Q47" s="212">
        <f>ROUND(E47*P47,2)</f>
        <v>0</v>
      </c>
      <c r="R47" s="212" t="s">
        <v>264</v>
      </c>
      <c r="S47" s="212" t="s">
        <v>198</v>
      </c>
      <c r="T47" s="211" t="s">
        <v>198</v>
      </c>
      <c r="U47" s="210">
        <v>0</v>
      </c>
      <c r="V47" s="210">
        <f>ROUND(E47*U47,2)</f>
        <v>0</v>
      </c>
      <c r="W47" s="210"/>
      <c r="X47" s="160"/>
      <c r="Y47" s="160"/>
      <c r="Z47" s="160"/>
      <c r="AA47" s="160"/>
      <c r="AB47" s="160"/>
      <c r="AC47" s="160"/>
      <c r="AD47" s="160"/>
      <c r="AE47" s="160"/>
      <c r="AF47" s="160"/>
      <c r="AG47" s="160" t="s">
        <v>377</v>
      </c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5">
      <c r="A48" s="221"/>
      <c r="B48" s="220"/>
      <c r="C48" s="240" t="s">
        <v>376</v>
      </c>
      <c r="D48" s="239"/>
      <c r="E48" s="238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160"/>
      <c r="Y48" s="160"/>
      <c r="Z48" s="160"/>
      <c r="AA48" s="160"/>
      <c r="AB48" s="160"/>
      <c r="AC48" s="160"/>
      <c r="AD48" s="160"/>
      <c r="AE48" s="160"/>
      <c r="AF48" s="160"/>
      <c r="AG48" s="160" t="s">
        <v>100</v>
      </c>
      <c r="AH48" s="160">
        <v>0</v>
      </c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5">
      <c r="A49" s="221"/>
      <c r="B49" s="220"/>
      <c r="C49" s="240" t="s">
        <v>375</v>
      </c>
      <c r="D49" s="239"/>
      <c r="E49" s="238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160"/>
      <c r="Y49" s="160"/>
      <c r="Z49" s="160"/>
      <c r="AA49" s="160"/>
      <c r="AB49" s="160"/>
      <c r="AC49" s="160"/>
      <c r="AD49" s="160"/>
      <c r="AE49" s="160"/>
      <c r="AF49" s="160"/>
      <c r="AG49" s="160" t="s">
        <v>100</v>
      </c>
      <c r="AH49" s="160">
        <v>0</v>
      </c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5">
      <c r="A50" s="221"/>
      <c r="B50" s="220"/>
      <c r="C50" s="240" t="s">
        <v>383</v>
      </c>
      <c r="D50" s="239"/>
      <c r="E50" s="238">
        <v>3.06</v>
      </c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160"/>
      <c r="Y50" s="160"/>
      <c r="Z50" s="160"/>
      <c r="AA50" s="160"/>
      <c r="AB50" s="160"/>
      <c r="AC50" s="160"/>
      <c r="AD50" s="160"/>
      <c r="AE50" s="160"/>
      <c r="AF50" s="160"/>
      <c r="AG50" s="160" t="s">
        <v>100</v>
      </c>
      <c r="AH50" s="160">
        <v>0</v>
      </c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5">
      <c r="A51" s="218">
        <v>22</v>
      </c>
      <c r="B51" s="217" t="s">
        <v>382</v>
      </c>
      <c r="C51" s="216" t="s">
        <v>381</v>
      </c>
      <c r="D51" s="215" t="s">
        <v>105</v>
      </c>
      <c r="E51" s="214">
        <v>0.34</v>
      </c>
      <c r="F51" s="213">
        <v>257</v>
      </c>
      <c r="G51" s="212">
        <f>ROUND(E51*F51,2)</f>
        <v>87.38</v>
      </c>
      <c r="H51" s="213">
        <v>0</v>
      </c>
      <c r="I51" s="212">
        <f>ROUND(E51*H51,2)</f>
        <v>0</v>
      </c>
      <c r="J51" s="213">
        <v>257</v>
      </c>
      <c r="K51" s="212">
        <f>ROUND(E51*J51,2)</f>
        <v>87.38</v>
      </c>
      <c r="L51" s="212">
        <v>21</v>
      </c>
      <c r="M51" s="212">
        <f>G51*(1+L51/100)</f>
        <v>105.7298</v>
      </c>
      <c r="N51" s="212">
        <v>0</v>
      </c>
      <c r="O51" s="212">
        <f>ROUND(E51*N51,2)</f>
        <v>0</v>
      </c>
      <c r="P51" s="212">
        <v>0</v>
      </c>
      <c r="Q51" s="212">
        <f>ROUND(E51*P51,2)</f>
        <v>0</v>
      </c>
      <c r="R51" s="212" t="s">
        <v>264</v>
      </c>
      <c r="S51" s="212" t="s">
        <v>198</v>
      </c>
      <c r="T51" s="211" t="s">
        <v>198</v>
      </c>
      <c r="U51" s="210">
        <v>0.94200000000000006</v>
      </c>
      <c r="V51" s="210">
        <f>ROUND(E51*U51,2)</f>
        <v>0.32</v>
      </c>
      <c r="W51" s="210"/>
      <c r="X51" s="160"/>
      <c r="Y51" s="160"/>
      <c r="Z51" s="160"/>
      <c r="AA51" s="160"/>
      <c r="AB51" s="160"/>
      <c r="AC51" s="160"/>
      <c r="AD51" s="160"/>
      <c r="AE51" s="160"/>
      <c r="AF51" s="160"/>
      <c r="AG51" s="160" t="s">
        <v>377</v>
      </c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5">
      <c r="A52" s="221"/>
      <c r="B52" s="220"/>
      <c r="C52" s="240" t="s">
        <v>376</v>
      </c>
      <c r="D52" s="239"/>
      <c r="E52" s="238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160"/>
      <c r="Y52" s="160"/>
      <c r="Z52" s="160"/>
      <c r="AA52" s="160"/>
      <c r="AB52" s="160"/>
      <c r="AC52" s="160"/>
      <c r="AD52" s="160"/>
      <c r="AE52" s="160"/>
      <c r="AF52" s="160"/>
      <c r="AG52" s="160" t="s">
        <v>100</v>
      </c>
      <c r="AH52" s="160">
        <v>0</v>
      </c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5">
      <c r="A53" s="221"/>
      <c r="B53" s="220"/>
      <c r="C53" s="240" t="s">
        <v>375</v>
      </c>
      <c r="D53" s="239"/>
      <c r="E53" s="238"/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  <c r="U53" s="210"/>
      <c r="V53" s="210"/>
      <c r="W53" s="210"/>
      <c r="X53" s="160"/>
      <c r="Y53" s="160"/>
      <c r="Z53" s="160"/>
      <c r="AA53" s="160"/>
      <c r="AB53" s="160"/>
      <c r="AC53" s="160"/>
      <c r="AD53" s="160"/>
      <c r="AE53" s="160"/>
      <c r="AF53" s="160"/>
      <c r="AG53" s="160" t="s">
        <v>100</v>
      </c>
      <c r="AH53" s="160">
        <v>0</v>
      </c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5">
      <c r="A54" s="221"/>
      <c r="B54" s="220"/>
      <c r="C54" s="240" t="s">
        <v>380</v>
      </c>
      <c r="D54" s="239"/>
      <c r="E54" s="238">
        <v>0.34</v>
      </c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160"/>
      <c r="Y54" s="160"/>
      <c r="Z54" s="160"/>
      <c r="AA54" s="160"/>
      <c r="AB54" s="160"/>
      <c r="AC54" s="160"/>
      <c r="AD54" s="160"/>
      <c r="AE54" s="160"/>
      <c r="AF54" s="160"/>
      <c r="AG54" s="160" t="s">
        <v>100</v>
      </c>
      <c r="AH54" s="160">
        <v>0</v>
      </c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218">
        <v>23</v>
      </c>
      <c r="B55" s="217" t="s">
        <v>379</v>
      </c>
      <c r="C55" s="216" t="s">
        <v>378</v>
      </c>
      <c r="D55" s="215" t="s">
        <v>105</v>
      </c>
      <c r="E55" s="214">
        <v>1.02</v>
      </c>
      <c r="F55" s="213">
        <v>28.6</v>
      </c>
      <c r="G55" s="212">
        <f>ROUND(E55*F55,2)</f>
        <v>29.17</v>
      </c>
      <c r="H55" s="213">
        <v>0</v>
      </c>
      <c r="I55" s="212">
        <f>ROUND(E55*H55,2)</f>
        <v>0</v>
      </c>
      <c r="J55" s="213">
        <v>28.6</v>
      </c>
      <c r="K55" s="212">
        <f>ROUND(E55*J55,2)</f>
        <v>29.17</v>
      </c>
      <c r="L55" s="212">
        <v>21</v>
      </c>
      <c r="M55" s="212">
        <f>G55*(1+L55/100)</f>
        <v>35.295700000000004</v>
      </c>
      <c r="N55" s="212">
        <v>0</v>
      </c>
      <c r="O55" s="212">
        <f>ROUND(E55*N55,2)</f>
        <v>0</v>
      </c>
      <c r="P55" s="212">
        <v>0</v>
      </c>
      <c r="Q55" s="212">
        <f>ROUND(E55*P55,2)</f>
        <v>0</v>
      </c>
      <c r="R55" s="212" t="s">
        <v>264</v>
      </c>
      <c r="S55" s="212" t="s">
        <v>198</v>
      </c>
      <c r="T55" s="211" t="s">
        <v>198</v>
      </c>
      <c r="U55" s="210">
        <v>0.10500000000000001</v>
      </c>
      <c r="V55" s="210">
        <f>ROUND(E55*U55,2)</f>
        <v>0.11</v>
      </c>
      <c r="W55" s="210"/>
      <c r="X55" s="160"/>
      <c r="Y55" s="160"/>
      <c r="Z55" s="160"/>
      <c r="AA55" s="160"/>
      <c r="AB55" s="160"/>
      <c r="AC55" s="160"/>
      <c r="AD55" s="160"/>
      <c r="AE55" s="160"/>
      <c r="AF55" s="160"/>
      <c r="AG55" s="160" t="s">
        <v>377</v>
      </c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5">
      <c r="A56" s="221"/>
      <c r="B56" s="220"/>
      <c r="C56" s="240" t="s">
        <v>376</v>
      </c>
      <c r="D56" s="239"/>
      <c r="E56" s="238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  <c r="Q56" s="210"/>
      <c r="R56" s="210"/>
      <c r="S56" s="210"/>
      <c r="T56" s="210"/>
      <c r="U56" s="210"/>
      <c r="V56" s="210"/>
      <c r="W56" s="210"/>
      <c r="X56" s="160"/>
      <c r="Y56" s="160"/>
      <c r="Z56" s="160"/>
      <c r="AA56" s="160"/>
      <c r="AB56" s="160"/>
      <c r="AC56" s="160"/>
      <c r="AD56" s="160"/>
      <c r="AE56" s="160"/>
      <c r="AF56" s="160"/>
      <c r="AG56" s="160" t="s">
        <v>100</v>
      </c>
      <c r="AH56" s="160">
        <v>0</v>
      </c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5">
      <c r="A57" s="221"/>
      <c r="B57" s="220"/>
      <c r="C57" s="240" t="s">
        <v>375</v>
      </c>
      <c r="D57" s="239"/>
      <c r="E57" s="238"/>
      <c r="F57" s="210"/>
      <c r="G57" s="210"/>
      <c r="H57" s="210"/>
      <c r="I57" s="210"/>
      <c r="J57" s="210"/>
      <c r="K57" s="210"/>
      <c r="L57" s="210"/>
      <c r="M57" s="210"/>
      <c r="N57" s="210"/>
      <c r="O57" s="210"/>
      <c r="P57" s="210"/>
      <c r="Q57" s="210"/>
      <c r="R57" s="210"/>
      <c r="S57" s="210"/>
      <c r="T57" s="210"/>
      <c r="U57" s="210"/>
      <c r="V57" s="210"/>
      <c r="W57" s="210"/>
      <c r="X57" s="160"/>
      <c r="Y57" s="160"/>
      <c r="Z57" s="160"/>
      <c r="AA57" s="160"/>
      <c r="AB57" s="160"/>
      <c r="AC57" s="160"/>
      <c r="AD57" s="160"/>
      <c r="AE57" s="160"/>
      <c r="AF57" s="160"/>
      <c r="AG57" s="160" t="s">
        <v>100</v>
      </c>
      <c r="AH57" s="160">
        <v>0</v>
      </c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5">
      <c r="A58" s="221"/>
      <c r="B58" s="220"/>
      <c r="C58" s="240" t="s">
        <v>374</v>
      </c>
      <c r="D58" s="239"/>
      <c r="E58" s="238">
        <v>1.02</v>
      </c>
      <c r="F58" s="210"/>
      <c r="G58" s="210"/>
      <c r="H58" s="210"/>
      <c r="I58" s="210"/>
      <c r="J58" s="210"/>
      <c r="K58" s="210"/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/>
      <c r="W58" s="210"/>
      <c r="X58" s="160"/>
      <c r="Y58" s="160"/>
      <c r="Z58" s="160"/>
      <c r="AA58" s="160"/>
      <c r="AB58" s="160"/>
      <c r="AC58" s="160"/>
      <c r="AD58" s="160"/>
      <c r="AE58" s="160"/>
      <c r="AF58" s="160"/>
      <c r="AG58" s="160" t="s">
        <v>100</v>
      </c>
      <c r="AH58" s="160">
        <v>0</v>
      </c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x14ac:dyDescent="0.25">
      <c r="A59" s="229" t="s">
        <v>85</v>
      </c>
      <c r="B59" s="228" t="s">
        <v>58</v>
      </c>
      <c r="C59" s="227" t="s">
        <v>26</v>
      </c>
      <c r="D59" s="226"/>
      <c r="E59" s="225"/>
      <c r="F59" s="224"/>
      <c r="G59" s="224">
        <f>SUMIF(AG60:AG63,"&lt;&gt;NOR",G60:G63)</f>
        <v>12603.45</v>
      </c>
      <c r="H59" s="224"/>
      <c r="I59" s="224">
        <f>SUM(I60:I63)</f>
        <v>0</v>
      </c>
      <c r="J59" s="224"/>
      <c r="K59" s="224">
        <f>SUM(K60:K63)</f>
        <v>12603.45</v>
      </c>
      <c r="L59" s="224"/>
      <c r="M59" s="224">
        <f>SUM(M60:M63)</f>
        <v>15250.174500000001</v>
      </c>
      <c r="N59" s="224"/>
      <c r="O59" s="224">
        <f>SUM(O60:O63)</f>
        <v>0</v>
      </c>
      <c r="P59" s="224"/>
      <c r="Q59" s="224">
        <f>SUM(Q60:Q63)</f>
        <v>0</v>
      </c>
      <c r="R59" s="224"/>
      <c r="S59" s="224"/>
      <c r="T59" s="223"/>
      <c r="U59" s="222"/>
      <c r="V59" s="222">
        <f>SUM(V60:V63)</f>
        <v>5</v>
      </c>
      <c r="W59" s="222"/>
      <c r="AG59" t="s">
        <v>86</v>
      </c>
    </row>
    <row r="60" spans="1:60" outlineLevel="1" x14ac:dyDescent="0.25">
      <c r="A60" s="237">
        <v>24</v>
      </c>
      <c r="B60" s="236" t="s">
        <v>373</v>
      </c>
      <c r="C60" s="235" t="s">
        <v>372</v>
      </c>
      <c r="D60" s="234" t="s">
        <v>371</v>
      </c>
      <c r="E60" s="233">
        <v>5</v>
      </c>
      <c r="F60" s="232">
        <v>686</v>
      </c>
      <c r="G60" s="231">
        <f>ROUND(E60*F60,2)</f>
        <v>3430</v>
      </c>
      <c r="H60" s="232">
        <v>0</v>
      </c>
      <c r="I60" s="231">
        <f>ROUND(E60*H60,2)</f>
        <v>0</v>
      </c>
      <c r="J60" s="232">
        <v>686</v>
      </c>
      <c r="K60" s="231">
        <f>ROUND(E60*J60,2)</f>
        <v>3430</v>
      </c>
      <c r="L60" s="231">
        <v>21</v>
      </c>
      <c r="M60" s="231">
        <f>G60*(1+L60/100)</f>
        <v>4150.3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1" t="s">
        <v>370</v>
      </c>
      <c r="S60" s="231" t="s">
        <v>198</v>
      </c>
      <c r="T60" s="230" t="s">
        <v>198</v>
      </c>
      <c r="U60" s="210">
        <v>1</v>
      </c>
      <c r="V60" s="210">
        <f>ROUND(E60*U60,2)</f>
        <v>5</v>
      </c>
      <c r="W60" s="210"/>
      <c r="X60" s="160"/>
      <c r="Y60" s="160"/>
      <c r="Z60" s="160"/>
      <c r="AA60" s="160"/>
      <c r="AB60" s="160"/>
      <c r="AC60" s="160"/>
      <c r="AD60" s="160"/>
      <c r="AE60" s="160"/>
      <c r="AF60" s="160"/>
      <c r="AG60" s="160" t="s">
        <v>369</v>
      </c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5">
      <c r="A61" s="218">
        <v>25</v>
      </c>
      <c r="B61" s="217" t="s">
        <v>368</v>
      </c>
      <c r="C61" s="216" t="s">
        <v>367</v>
      </c>
      <c r="D61" s="215" t="s">
        <v>199</v>
      </c>
      <c r="E61" s="214">
        <v>1</v>
      </c>
      <c r="F61" s="213">
        <v>2500</v>
      </c>
      <c r="G61" s="212">
        <f>ROUND(E61*F61,2)</f>
        <v>2500</v>
      </c>
      <c r="H61" s="213">
        <v>0</v>
      </c>
      <c r="I61" s="212">
        <f>ROUND(E61*H61,2)</f>
        <v>0</v>
      </c>
      <c r="J61" s="213">
        <v>2500</v>
      </c>
      <c r="K61" s="212">
        <f>ROUND(E61*J61,2)</f>
        <v>2500</v>
      </c>
      <c r="L61" s="212">
        <v>21</v>
      </c>
      <c r="M61" s="212">
        <f>G61*(1+L61/100)</f>
        <v>3025</v>
      </c>
      <c r="N61" s="212">
        <v>0</v>
      </c>
      <c r="O61" s="212">
        <f>ROUND(E61*N61,2)</f>
        <v>0</v>
      </c>
      <c r="P61" s="212">
        <v>0</v>
      </c>
      <c r="Q61" s="212">
        <f>ROUND(E61*P61,2)</f>
        <v>0</v>
      </c>
      <c r="R61" s="212"/>
      <c r="S61" s="212" t="s">
        <v>198</v>
      </c>
      <c r="T61" s="211" t="s">
        <v>197</v>
      </c>
      <c r="U61" s="210">
        <v>0</v>
      </c>
      <c r="V61" s="210">
        <f>ROUND(E61*U61,2)</f>
        <v>0</v>
      </c>
      <c r="W61" s="210"/>
      <c r="X61" s="160"/>
      <c r="Y61" s="160"/>
      <c r="Z61" s="160"/>
      <c r="AA61" s="160"/>
      <c r="AB61" s="160"/>
      <c r="AC61" s="160"/>
      <c r="AD61" s="160"/>
      <c r="AE61" s="160"/>
      <c r="AF61" s="160"/>
      <c r="AG61" s="160" t="s">
        <v>366</v>
      </c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5">
      <c r="A62" s="221"/>
      <c r="B62" s="220"/>
      <c r="C62" s="303" t="s">
        <v>365</v>
      </c>
      <c r="D62" s="304"/>
      <c r="E62" s="304"/>
      <c r="F62" s="304"/>
      <c r="G62" s="304"/>
      <c r="H62" s="210"/>
      <c r="I62" s="210"/>
      <c r="J62" s="210"/>
      <c r="K62" s="210"/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160"/>
      <c r="Y62" s="160"/>
      <c r="Z62" s="160"/>
      <c r="AA62" s="160"/>
      <c r="AB62" s="160"/>
      <c r="AC62" s="160"/>
      <c r="AD62" s="160"/>
      <c r="AE62" s="160"/>
      <c r="AF62" s="160"/>
      <c r="AG62" s="160" t="s">
        <v>202</v>
      </c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219" t="str">
        <f>C62</f>
        <v>Náklady zhotovitele, které vzniknou v souvislosti s povinnostmi zhotovitele při předání a převzetí díla.</v>
      </c>
      <c r="BB62" s="160"/>
      <c r="BC62" s="160"/>
      <c r="BD62" s="160"/>
      <c r="BE62" s="160"/>
      <c r="BF62" s="160"/>
      <c r="BG62" s="160"/>
      <c r="BH62" s="160"/>
    </row>
    <row r="63" spans="1:60" outlineLevel="1" x14ac:dyDescent="0.25">
      <c r="A63" s="218">
        <v>26</v>
      </c>
      <c r="B63" s="217" t="s">
        <v>209</v>
      </c>
      <c r="C63" s="216" t="s">
        <v>208</v>
      </c>
      <c r="D63" s="215" t="s">
        <v>199</v>
      </c>
      <c r="E63" s="214">
        <v>1</v>
      </c>
      <c r="F63" s="213">
        <v>6673.4500000000007</v>
      </c>
      <c r="G63" s="212">
        <f>ROUND(E63*F63,2)</f>
        <v>6673.45</v>
      </c>
      <c r="H63" s="213">
        <v>0</v>
      </c>
      <c r="I63" s="212">
        <f>ROUND(E63*H63,2)</f>
        <v>0</v>
      </c>
      <c r="J63" s="213">
        <v>6673.4500000000007</v>
      </c>
      <c r="K63" s="212">
        <f>ROUND(E63*J63,2)</f>
        <v>6673.45</v>
      </c>
      <c r="L63" s="212">
        <v>21</v>
      </c>
      <c r="M63" s="212">
        <f>G63*(1+L63/100)</f>
        <v>8074.8744999999999</v>
      </c>
      <c r="N63" s="212">
        <v>0</v>
      </c>
      <c r="O63" s="212">
        <f>ROUND(E63*N63,2)</f>
        <v>0</v>
      </c>
      <c r="P63" s="212">
        <v>0</v>
      </c>
      <c r="Q63" s="212">
        <f>ROUND(E63*P63,2)</f>
        <v>0</v>
      </c>
      <c r="R63" s="212"/>
      <c r="S63" s="212" t="s">
        <v>198</v>
      </c>
      <c r="T63" s="211" t="s">
        <v>197</v>
      </c>
      <c r="U63" s="210">
        <v>0</v>
      </c>
      <c r="V63" s="210">
        <f>ROUND(E63*U63,2)</f>
        <v>0</v>
      </c>
      <c r="W63" s="210"/>
      <c r="X63" s="160"/>
      <c r="Y63" s="160"/>
      <c r="Z63" s="160"/>
      <c r="AA63" s="160"/>
      <c r="AB63" s="160"/>
      <c r="AC63" s="160"/>
      <c r="AD63" s="160"/>
      <c r="AE63" s="160"/>
      <c r="AF63" s="160"/>
      <c r="AG63" s="160" t="s">
        <v>207</v>
      </c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x14ac:dyDescent="0.25">
      <c r="A64" s="6"/>
      <c r="B64" s="7"/>
      <c r="C64" s="198"/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AE64">
        <v>15</v>
      </c>
      <c r="AF64">
        <v>21</v>
      </c>
    </row>
    <row r="65" spans="1:33" x14ac:dyDescent="0.25">
      <c r="A65" s="209"/>
      <c r="B65" s="208" t="s">
        <v>28</v>
      </c>
      <c r="C65" s="207"/>
      <c r="D65" s="206"/>
      <c r="E65" s="205"/>
      <c r="F65" s="205"/>
      <c r="G65" s="204">
        <f>G8+G13+G29+G38+G59</f>
        <v>346276.19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AE65">
        <f>SUMIF(L7:L63,AE64,G7:G63)</f>
        <v>0</v>
      </c>
      <c r="AF65">
        <f>SUMIF(L7:L63,AF64,G7:G63)</f>
        <v>346276.19</v>
      </c>
      <c r="AG65" t="s">
        <v>195</v>
      </c>
    </row>
    <row r="66" spans="1:33" x14ac:dyDescent="0.25">
      <c r="C66" s="199"/>
      <c r="D66" s="148"/>
      <c r="AG66" t="s">
        <v>192</v>
      </c>
    </row>
    <row r="67" spans="1:33" x14ac:dyDescent="0.25">
      <c r="D67" s="148"/>
    </row>
    <row r="68" spans="1:33" x14ac:dyDescent="0.25">
      <c r="D68" s="148"/>
    </row>
    <row r="69" spans="1:33" x14ac:dyDescent="0.25">
      <c r="D69" s="148"/>
    </row>
    <row r="70" spans="1:33" x14ac:dyDescent="0.25">
      <c r="D70" s="148"/>
    </row>
    <row r="71" spans="1:33" x14ac:dyDescent="0.25">
      <c r="D71" s="148"/>
    </row>
    <row r="72" spans="1:33" x14ac:dyDescent="0.25">
      <c r="D72" s="148"/>
    </row>
    <row r="73" spans="1:33" x14ac:dyDescent="0.25">
      <c r="D73" s="148"/>
    </row>
    <row r="74" spans="1:33" x14ac:dyDescent="0.25">
      <c r="D74" s="148"/>
    </row>
    <row r="75" spans="1:33" x14ac:dyDescent="0.25">
      <c r="D75" s="148"/>
    </row>
    <row r="76" spans="1:33" x14ac:dyDescent="0.25">
      <c r="D76" s="148"/>
    </row>
    <row r="77" spans="1:33" x14ac:dyDescent="0.25">
      <c r="D77" s="148"/>
    </row>
    <row r="78" spans="1:33" x14ac:dyDescent="0.25">
      <c r="D78" s="148"/>
    </row>
    <row r="79" spans="1:33" x14ac:dyDescent="0.25">
      <c r="D79" s="148"/>
    </row>
    <row r="80" spans="1:33" x14ac:dyDescent="0.25">
      <c r="D80" s="148"/>
    </row>
    <row r="81" spans="4:4" x14ac:dyDescent="0.25">
      <c r="D81" s="148"/>
    </row>
    <row r="82" spans="4:4" x14ac:dyDescent="0.25">
      <c r="D82" s="148"/>
    </row>
    <row r="83" spans="4:4" x14ac:dyDescent="0.25">
      <c r="D83" s="148"/>
    </row>
    <row r="84" spans="4:4" x14ac:dyDescent="0.25">
      <c r="D84" s="148"/>
    </row>
    <row r="85" spans="4:4" x14ac:dyDescent="0.25">
      <c r="D85" s="148"/>
    </row>
    <row r="86" spans="4:4" x14ac:dyDescent="0.25">
      <c r="D86" s="148"/>
    </row>
    <row r="87" spans="4:4" x14ac:dyDescent="0.25">
      <c r="D87" s="148"/>
    </row>
    <row r="88" spans="4:4" x14ac:dyDescent="0.25">
      <c r="D88" s="148"/>
    </row>
    <row r="89" spans="4:4" x14ac:dyDescent="0.25">
      <c r="D89" s="148"/>
    </row>
    <row r="90" spans="4:4" x14ac:dyDescent="0.25">
      <c r="D90" s="148"/>
    </row>
    <row r="91" spans="4:4" x14ac:dyDescent="0.25">
      <c r="D91" s="148"/>
    </row>
    <row r="92" spans="4:4" x14ac:dyDescent="0.25">
      <c r="D92" s="148"/>
    </row>
    <row r="93" spans="4:4" x14ac:dyDescent="0.25">
      <c r="D93" s="148"/>
    </row>
    <row r="94" spans="4:4" x14ac:dyDescent="0.25">
      <c r="D94" s="148"/>
    </row>
    <row r="95" spans="4:4" x14ac:dyDescent="0.25">
      <c r="D95" s="148"/>
    </row>
    <row r="96" spans="4:4" x14ac:dyDescent="0.25">
      <c r="D96" s="148"/>
    </row>
    <row r="97" spans="4:4" x14ac:dyDescent="0.25">
      <c r="D97" s="148"/>
    </row>
    <row r="98" spans="4:4" x14ac:dyDescent="0.25">
      <c r="D98" s="148"/>
    </row>
    <row r="99" spans="4:4" x14ac:dyDescent="0.25">
      <c r="D99" s="148"/>
    </row>
    <row r="100" spans="4:4" x14ac:dyDescent="0.25">
      <c r="D100" s="148"/>
    </row>
    <row r="101" spans="4:4" x14ac:dyDescent="0.25">
      <c r="D101" s="148"/>
    </row>
    <row r="102" spans="4:4" x14ac:dyDescent="0.25">
      <c r="D102" s="148"/>
    </row>
    <row r="103" spans="4:4" x14ac:dyDescent="0.25">
      <c r="D103" s="148"/>
    </row>
    <row r="104" spans="4:4" x14ac:dyDescent="0.25">
      <c r="D104" s="148"/>
    </row>
    <row r="105" spans="4:4" x14ac:dyDescent="0.25">
      <c r="D105" s="148"/>
    </row>
    <row r="106" spans="4:4" x14ac:dyDescent="0.25">
      <c r="D106" s="148"/>
    </row>
    <row r="107" spans="4:4" x14ac:dyDescent="0.25">
      <c r="D107" s="148"/>
    </row>
    <row r="108" spans="4:4" x14ac:dyDescent="0.25">
      <c r="D108" s="148"/>
    </row>
    <row r="109" spans="4:4" x14ac:dyDescent="0.25">
      <c r="D109" s="148"/>
    </row>
    <row r="110" spans="4:4" x14ac:dyDescent="0.25">
      <c r="D110" s="148"/>
    </row>
    <row r="111" spans="4:4" x14ac:dyDescent="0.25">
      <c r="D111" s="148"/>
    </row>
    <row r="112" spans="4:4" x14ac:dyDescent="0.25">
      <c r="D112" s="148"/>
    </row>
    <row r="113" spans="4:4" x14ac:dyDescent="0.25">
      <c r="D113" s="148"/>
    </row>
    <row r="114" spans="4:4" x14ac:dyDescent="0.25">
      <c r="D114" s="148"/>
    </row>
    <row r="115" spans="4:4" x14ac:dyDescent="0.25">
      <c r="D115" s="148"/>
    </row>
    <row r="116" spans="4:4" x14ac:dyDescent="0.25">
      <c r="D116" s="148"/>
    </row>
    <row r="117" spans="4:4" x14ac:dyDescent="0.25">
      <c r="D117" s="148"/>
    </row>
    <row r="118" spans="4:4" x14ac:dyDescent="0.25">
      <c r="D118" s="148"/>
    </row>
    <row r="119" spans="4:4" x14ac:dyDescent="0.25">
      <c r="D119" s="148"/>
    </row>
    <row r="120" spans="4:4" x14ac:dyDescent="0.25">
      <c r="D120" s="148"/>
    </row>
    <row r="121" spans="4:4" x14ac:dyDescent="0.25">
      <c r="D121" s="148"/>
    </row>
    <row r="122" spans="4:4" x14ac:dyDescent="0.25">
      <c r="D122" s="148"/>
    </row>
    <row r="123" spans="4:4" x14ac:dyDescent="0.25">
      <c r="D123" s="148"/>
    </row>
    <row r="124" spans="4:4" x14ac:dyDescent="0.25">
      <c r="D124" s="148"/>
    </row>
    <row r="125" spans="4:4" x14ac:dyDescent="0.25">
      <c r="D125" s="148"/>
    </row>
    <row r="126" spans="4:4" x14ac:dyDescent="0.25">
      <c r="D126" s="148"/>
    </row>
    <row r="127" spans="4:4" x14ac:dyDescent="0.25">
      <c r="D127" s="148"/>
    </row>
    <row r="128" spans="4:4" x14ac:dyDescent="0.25">
      <c r="D128" s="148"/>
    </row>
    <row r="129" spans="4:4" x14ac:dyDescent="0.25">
      <c r="D129" s="148"/>
    </row>
    <row r="130" spans="4:4" x14ac:dyDescent="0.25">
      <c r="D130" s="148"/>
    </row>
    <row r="131" spans="4:4" x14ac:dyDescent="0.25">
      <c r="D131" s="148"/>
    </row>
    <row r="132" spans="4:4" x14ac:dyDescent="0.25">
      <c r="D132" s="148"/>
    </row>
    <row r="133" spans="4:4" x14ac:dyDescent="0.25">
      <c r="D133" s="148"/>
    </row>
    <row r="134" spans="4:4" x14ac:dyDescent="0.25">
      <c r="D134" s="148"/>
    </row>
    <row r="135" spans="4:4" x14ac:dyDescent="0.25">
      <c r="D135" s="148"/>
    </row>
    <row r="136" spans="4:4" x14ac:dyDescent="0.25">
      <c r="D136" s="148"/>
    </row>
    <row r="137" spans="4:4" x14ac:dyDescent="0.25">
      <c r="D137" s="148"/>
    </row>
    <row r="138" spans="4:4" x14ac:dyDescent="0.25">
      <c r="D138" s="148"/>
    </row>
    <row r="139" spans="4:4" x14ac:dyDescent="0.25">
      <c r="D139" s="148"/>
    </row>
    <row r="140" spans="4:4" x14ac:dyDescent="0.25">
      <c r="D140" s="148"/>
    </row>
    <row r="141" spans="4:4" x14ac:dyDescent="0.25">
      <c r="D141" s="148"/>
    </row>
    <row r="142" spans="4:4" x14ac:dyDescent="0.25">
      <c r="D142" s="148"/>
    </row>
    <row r="143" spans="4:4" x14ac:dyDescent="0.25">
      <c r="D143" s="148"/>
    </row>
    <row r="144" spans="4:4" x14ac:dyDescent="0.25">
      <c r="D144" s="148"/>
    </row>
    <row r="145" spans="4:4" x14ac:dyDescent="0.25">
      <c r="D145" s="148"/>
    </row>
    <row r="146" spans="4:4" x14ac:dyDescent="0.25">
      <c r="D146" s="148"/>
    </row>
    <row r="147" spans="4:4" x14ac:dyDescent="0.25">
      <c r="D147" s="148"/>
    </row>
    <row r="148" spans="4:4" x14ac:dyDescent="0.25">
      <c r="D148" s="148"/>
    </row>
    <row r="149" spans="4:4" x14ac:dyDescent="0.25">
      <c r="D149" s="148"/>
    </row>
    <row r="150" spans="4:4" x14ac:dyDescent="0.25">
      <c r="D150" s="148"/>
    </row>
    <row r="151" spans="4:4" x14ac:dyDescent="0.25">
      <c r="D151" s="148"/>
    </row>
    <row r="152" spans="4:4" x14ac:dyDescent="0.25">
      <c r="D152" s="148"/>
    </row>
    <row r="153" spans="4:4" x14ac:dyDescent="0.25">
      <c r="D153" s="148"/>
    </row>
    <row r="154" spans="4:4" x14ac:dyDescent="0.25">
      <c r="D154" s="148"/>
    </row>
    <row r="155" spans="4:4" x14ac:dyDescent="0.25">
      <c r="D155" s="148"/>
    </row>
    <row r="156" spans="4:4" x14ac:dyDescent="0.25">
      <c r="D156" s="148"/>
    </row>
    <row r="157" spans="4:4" x14ac:dyDescent="0.25">
      <c r="D157" s="148"/>
    </row>
    <row r="158" spans="4:4" x14ac:dyDescent="0.25">
      <c r="D158" s="148"/>
    </row>
    <row r="159" spans="4:4" x14ac:dyDescent="0.25">
      <c r="D159" s="148"/>
    </row>
    <row r="160" spans="4:4" x14ac:dyDescent="0.25">
      <c r="D160" s="148"/>
    </row>
    <row r="161" spans="4:4" x14ac:dyDescent="0.25">
      <c r="D161" s="148"/>
    </row>
    <row r="162" spans="4:4" x14ac:dyDescent="0.25">
      <c r="D162" s="148"/>
    </row>
    <row r="163" spans="4:4" x14ac:dyDescent="0.25">
      <c r="D163" s="148"/>
    </row>
    <row r="164" spans="4:4" x14ac:dyDescent="0.25">
      <c r="D164" s="148"/>
    </row>
    <row r="165" spans="4:4" x14ac:dyDescent="0.25">
      <c r="D165" s="148"/>
    </row>
    <row r="166" spans="4:4" x14ac:dyDescent="0.25">
      <c r="D166" s="148"/>
    </row>
    <row r="167" spans="4:4" x14ac:dyDescent="0.25">
      <c r="D167" s="148"/>
    </row>
    <row r="168" spans="4:4" x14ac:dyDescent="0.25">
      <c r="D168" s="148"/>
    </row>
    <row r="169" spans="4:4" x14ac:dyDescent="0.25">
      <c r="D169" s="148"/>
    </row>
    <row r="170" spans="4:4" x14ac:dyDescent="0.25">
      <c r="D170" s="148"/>
    </row>
    <row r="171" spans="4:4" x14ac:dyDescent="0.25">
      <c r="D171" s="148"/>
    </row>
    <row r="172" spans="4:4" x14ac:dyDescent="0.25">
      <c r="D172" s="148"/>
    </row>
    <row r="173" spans="4:4" x14ac:dyDescent="0.25">
      <c r="D173" s="148"/>
    </row>
    <row r="174" spans="4:4" x14ac:dyDescent="0.25">
      <c r="D174" s="148"/>
    </row>
    <row r="175" spans="4:4" x14ac:dyDescent="0.25">
      <c r="D175" s="148"/>
    </row>
    <row r="176" spans="4:4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</sheetData>
  <sheetProtection algorithmName="SHA-512" hashValue="734uTcgNyoHQ7Cpc19DRJjHhSXNHsyj3LAmNgHN77HqClGER+x1l3egg12HutMTb+ZzOeKqHdExQqWU/eW6uAA==" saltValue="0DlRwOO+4oM6hCNjm7zTSA==" spinCount="100000" sheet="1"/>
  <mergeCells count="10">
    <mergeCell ref="C33:G33"/>
    <mergeCell ref="C35:G35"/>
    <mergeCell ref="C37:G37"/>
    <mergeCell ref="C62:G6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49</vt:i4>
      </vt:variant>
    </vt:vector>
  </HeadingPairs>
  <TitlesOfParts>
    <vt:vector size="56" baseType="lpstr">
      <vt:lpstr>Pokyny pro vyplnění</vt:lpstr>
      <vt:lpstr>CESTNE-PROHLASENI</vt:lpstr>
      <vt:lpstr>Stavba</vt:lpstr>
      <vt:lpstr>VzorPolozky</vt:lpstr>
      <vt:lpstr> Pol</vt:lpstr>
      <vt:lpstr>ZTI-V</vt:lpstr>
      <vt:lpstr>EL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EL!Názvy_tisku</vt:lpstr>
      <vt:lpstr>'ZTI-V'!Názvy_tisku</vt:lpstr>
      <vt:lpstr>oadresa</vt:lpstr>
      <vt:lpstr>Stavba!Objednatel</vt:lpstr>
      <vt:lpstr>Stavba!Objekt</vt:lpstr>
      <vt:lpstr>' Pol'!Oblast_tisku</vt:lpstr>
      <vt:lpstr>EL!Oblast_tisku</vt:lpstr>
      <vt:lpstr>Stavba!Oblast_tisku</vt:lpstr>
      <vt:lpstr>'ZTI-V'!Oblast_tisku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T</cp:lastModifiedBy>
  <cp:lastPrinted>2014-02-28T09:52:57Z</cp:lastPrinted>
  <dcterms:created xsi:type="dcterms:W3CDTF">2009-04-08T07:15:50Z</dcterms:created>
  <dcterms:modified xsi:type="dcterms:W3CDTF">2019-07-09T16:35:02Z</dcterms:modified>
</cp:coreProperties>
</file>