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6\1617_REK_Hospic_Brno-Kamenna_sv-Alzbeta\17_RZP-pro-vyber-dodavatele-1.a2.ETAPA\1.ETAPA\"/>
    </mc:Choice>
  </mc:AlternateContent>
  <xr:revisionPtr revIDLastSave="0" documentId="13_ncr:1_{BD96FA84-014F-4D80-A717-3347422BE581}" xr6:coauthVersionLast="36" xr6:coauthVersionMax="36" xr10:uidLastSave="{00000000-0000-0000-0000-000000000000}"/>
  <bookViews>
    <workbookView xWindow="360" yWindow="270" windowWidth="18735" windowHeight="1221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Pol" sheetId="12" r:id="rId4"/>
    <sheet name="ZTI-V" sheetId="13" r:id="rId5"/>
    <sheet name="EL" sheetId="15" r:id="rId6"/>
  </sheets>
  <externalReferences>
    <externalReference r:id="rId7"/>
    <externalReference r:id="rId8"/>
    <externalReference r:id="rId9"/>
    <externalReference r:id="rId10"/>
  </externalReferences>
  <definedNames>
    <definedName name="CelkemDPHVypocet" localSheetId="1">Stavba!$H$40</definedName>
    <definedName name="CenaCelkem" localSheetId="5">[1]Stavba!$G$29</definedName>
    <definedName name="CenaCelkem" localSheetId="4">[2]Stavba!$G$29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 localSheetId="5">'[3]Krycí list'!$C$2</definedName>
    <definedName name="CisloRozpoctu" localSheetId="4">'[3]Krycí list'!$C$2</definedName>
    <definedName name="CisloRozpoctu">'[4]Krycí list'!$C$2</definedName>
    <definedName name="cislostavby" localSheetId="5">'[3]Krycí list'!$A$7</definedName>
    <definedName name="CisloStavby" localSheetId="1">Stavba!$D$2</definedName>
    <definedName name="cislostavby" localSheetId="4">'[3]Krycí list'!$A$7</definedName>
    <definedName name="cislostavby">'[4]Krycí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 localSheetId="5">[1]Stavba!$G$24</definedName>
    <definedName name="DPHSni" localSheetId="4">[2]Stavba!$G$24</definedName>
    <definedName name="DPHSni">Stavba!$G$24</definedName>
    <definedName name="DPHZakl" localSheetId="5">[1]Stavba!$G$26</definedName>
    <definedName name="DPHZakl" localSheetId="4">[2]Stavba!$G$26</definedName>
    <definedName name="DPHZakl">Stavba!$G$26</definedName>
    <definedName name="dpsc" localSheetId="1">Stavba!$C$13</definedName>
    <definedName name="IČO" localSheetId="1">Stavba!$I$11</definedName>
    <definedName name="Mena" localSheetId="5">[1]Stavba!$J$29</definedName>
    <definedName name="Mena" localSheetId="4">[2]Stavba!$J$29</definedName>
    <definedName name="Mena">Stavba!$J$29</definedName>
    <definedName name="MistoStavby">Stavba!$D$4</definedName>
    <definedName name="nazevobjektu">Stavba!$E$3</definedName>
    <definedName name="NazevRozpoctu" localSheetId="5">'[3]Krycí list'!$D$2</definedName>
    <definedName name="NazevRozpoctu" localSheetId="4">'[3]Krycí list'!$D$2</definedName>
    <definedName name="NazevRozpoctu">'[4]Krycí list'!$D$2</definedName>
    <definedName name="nazevstavby" localSheetId="5">'[3]Krycí list'!$C$7</definedName>
    <definedName name="NazevStavby" localSheetId="1">Stavba!$E$2</definedName>
    <definedName name="nazevstavby" localSheetId="4">'[3]Krycí list'!$C$7</definedName>
    <definedName name="nazevstavby">'[4]Krycí list'!$C$7</definedName>
    <definedName name="NazevStavebnihoRozpoctu">Stavba!$E$4</definedName>
    <definedName name="_xlnm.Print_Titles" localSheetId="5">EL!$1:$7</definedName>
    <definedName name="_xlnm.Print_Titles" localSheetId="4">'ZTI-V'!$1:$7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Pol'!$A$1:$U$100</definedName>
    <definedName name="_xlnm.Print_Area" localSheetId="5">EL!$A$1:$W$66</definedName>
    <definedName name="_xlnm.Print_Area" localSheetId="1">Stavba!$A$1:$J$52</definedName>
    <definedName name="_xlnm.Print_Area" localSheetId="4">'ZTI-V'!$A$1:$W$115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5">'[3]Krycí list'!$C$30</definedName>
    <definedName name="SazbaDPH1" localSheetId="1">Stavba!$E$23</definedName>
    <definedName name="SazbaDPH1" localSheetId="4">'[3]Krycí list'!$C$30</definedName>
    <definedName name="SazbaDPH1">'[4]Krycí list'!$C$30</definedName>
    <definedName name="SazbaDPH2" localSheetId="5">'[3]Krycí list'!$C$32</definedName>
    <definedName name="SazbaDPH2" localSheetId="1">Stavba!$E$25</definedName>
    <definedName name="SazbaDPH2" localSheetId="4">'[3]Krycí list'!$C$32</definedName>
    <definedName name="SazbaDPH2">'[4]Krycí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5">[1]Stavba!$G$23</definedName>
    <definedName name="ZakladDPHSni" localSheetId="4">[2]Stavba!$G$23</definedName>
    <definedName name="ZakladDPHSni">Stavba!$G$23</definedName>
    <definedName name="ZakladDPHSniVypocet" localSheetId="1">Stavba!$F$40</definedName>
    <definedName name="ZakladDPHZakl" localSheetId="5">[1]Stavba!$G$25</definedName>
    <definedName name="ZakladDPHZakl" localSheetId="4">[2]Stavba!$G$25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5" l="1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I11" i="15"/>
  <c r="K11" i="15"/>
  <c r="M11" i="15"/>
  <c r="O11" i="15"/>
  <c r="Q11" i="15"/>
  <c r="V11" i="15"/>
  <c r="G14" i="15"/>
  <c r="G13" i="15" s="1"/>
  <c r="I14" i="15"/>
  <c r="I13" i="15" s="1"/>
  <c r="K14" i="15"/>
  <c r="M14" i="15"/>
  <c r="O14" i="15"/>
  <c r="O13" i="15" s="1"/>
  <c r="Q14" i="15"/>
  <c r="Q13" i="15" s="1"/>
  <c r="V14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8" i="15"/>
  <c r="I18" i="15"/>
  <c r="K18" i="15"/>
  <c r="K13" i="15" s="1"/>
  <c r="M18" i="15"/>
  <c r="O18" i="15"/>
  <c r="Q18" i="15"/>
  <c r="V18" i="15"/>
  <c r="V13" i="15" s="1"/>
  <c r="G20" i="15"/>
  <c r="I20" i="15"/>
  <c r="K20" i="15"/>
  <c r="M20" i="15"/>
  <c r="O20" i="15"/>
  <c r="Q20" i="15"/>
  <c r="V20" i="15"/>
  <c r="G21" i="15"/>
  <c r="M21" i="15" s="1"/>
  <c r="I21" i="15"/>
  <c r="K21" i="15"/>
  <c r="O21" i="15"/>
  <c r="Q21" i="15"/>
  <c r="V21" i="15"/>
  <c r="G23" i="15"/>
  <c r="I23" i="15"/>
  <c r="K23" i="15"/>
  <c r="M23" i="15"/>
  <c r="O23" i="15"/>
  <c r="Q23" i="15"/>
  <c r="V23" i="15"/>
  <c r="G24" i="15"/>
  <c r="I24" i="15"/>
  <c r="K24" i="15"/>
  <c r="M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30" i="15"/>
  <c r="G29" i="15" s="1"/>
  <c r="I30" i="15"/>
  <c r="I29" i="15" s="1"/>
  <c r="K30" i="15"/>
  <c r="M30" i="15"/>
  <c r="O30" i="15"/>
  <c r="O29" i="15" s="1"/>
  <c r="Q30" i="15"/>
  <c r="Q29" i="15" s="1"/>
  <c r="V30" i="15"/>
  <c r="G31" i="15"/>
  <c r="M31" i="15" s="1"/>
  <c r="I31" i="15"/>
  <c r="K31" i="15"/>
  <c r="O31" i="15"/>
  <c r="Q31" i="15"/>
  <c r="V31" i="15"/>
  <c r="G32" i="15"/>
  <c r="I32" i="15"/>
  <c r="K32" i="15"/>
  <c r="M32" i="15"/>
  <c r="O32" i="15"/>
  <c r="Q32" i="15"/>
  <c r="V32" i="15"/>
  <c r="BA33" i="15"/>
  <c r="G34" i="15"/>
  <c r="I34" i="15"/>
  <c r="K34" i="15"/>
  <c r="M34" i="15"/>
  <c r="O34" i="15"/>
  <c r="Q34" i="15"/>
  <c r="V34" i="15"/>
  <c r="G36" i="15"/>
  <c r="M36" i="15" s="1"/>
  <c r="I36" i="15"/>
  <c r="K36" i="15"/>
  <c r="K29" i="15" s="1"/>
  <c r="O36" i="15"/>
  <c r="Q36" i="15"/>
  <c r="V36" i="15"/>
  <c r="V29" i="15" s="1"/>
  <c r="BA37" i="15"/>
  <c r="G39" i="15"/>
  <c r="I39" i="15"/>
  <c r="I38" i="15" s="1"/>
  <c r="K39" i="15"/>
  <c r="M39" i="15"/>
  <c r="O39" i="15"/>
  <c r="Q39" i="15"/>
  <c r="Q38" i="15" s="1"/>
  <c r="V39" i="15"/>
  <c r="G43" i="15"/>
  <c r="M43" i="15" s="1"/>
  <c r="I43" i="15"/>
  <c r="K43" i="15"/>
  <c r="K38" i="15" s="1"/>
  <c r="O43" i="15"/>
  <c r="Q43" i="15"/>
  <c r="V43" i="15"/>
  <c r="V38" i="15" s="1"/>
  <c r="G47" i="15"/>
  <c r="I47" i="15"/>
  <c r="K47" i="15"/>
  <c r="M47" i="15"/>
  <c r="O47" i="15"/>
  <c r="Q47" i="15"/>
  <c r="V47" i="15"/>
  <c r="G51" i="15"/>
  <c r="M51" i="15" s="1"/>
  <c r="I51" i="15"/>
  <c r="K51" i="15"/>
  <c r="O51" i="15"/>
  <c r="O38" i="15" s="1"/>
  <c r="Q51" i="15"/>
  <c r="V51" i="15"/>
  <c r="G55" i="15"/>
  <c r="I55" i="15"/>
  <c r="K55" i="15"/>
  <c r="M55" i="15"/>
  <c r="O55" i="15"/>
  <c r="Q55" i="15"/>
  <c r="V55" i="15"/>
  <c r="K59" i="15"/>
  <c r="V59" i="15"/>
  <c r="G60" i="15"/>
  <c r="I60" i="15"/>
  <c r="I59" i="15" s="1"/>
  <c r="K60" i="15"/>
  <c r="M60" i="15"/>
  <c r="O60" i="15"/>
  <c r="Q60" i="15"/>
  <c r="Q59" i="15" s="1"/>
  <c r="V60" i="15"/>
  <c r="G61" i="15"/>
  <c r="M61" i="15" s="1"/>
  <c r="I61" i="15"/>
  <c r="K61" i="15"/>
  <c r="O61" i="15"/>
  <c r="O59" i="15" s="1"/>
  <c r="Q61" i="15"/>
  <c r="V61" i="15"/>
  <c r="BA62" i="15"/>
  <c r="G63" i="15"/>
  <c r="M63" i="15" s="1"/>
  <c r="I63" i="15"/>
  <c r="K63" i="15"/>
  <c r="O63" i="15"/>
  <c r="Q63" i="15"/>
  <c r="V63" i="15"/>
  <c r="AE65" i="15"/>
  <c r="M38" i="15" l="1"/>
  <c r="M59" i="15"/>
  <c r="M13" i="15"/>
  <c r="M29" i="15"/>
  <c r="G59" i="15"/>
  <c r="AF65" i="15"/>
  <c r="M9" i="15"/>
  <c r="M8" i="15" s="1"/>
  <c r="G38" i="15"/>
  <c r="G65" i="15" s="1"/>
  <c r="G9" i="13" l="1"/>
  <c r="G8" i="13" s="1"/>
  <c r="I9" i="13"/>
  <c r="I8" i="13" s="1"/>
  <c r="K9" i="13"/>
  <c r="K8" i="13" s="1"/>
  <c r="O9" i="13"/>
  <c r="O8" i="13" s="1"/>
  <c r="Q9" i="13"/>
  <c r="Q8" i="13" s="1"/>
  <c r="V9" i="13"/>
  <c r="V8" i="13" s="1"/>
  <c r="BA10" i="13"/>
  <c r="G12" i="13"/>
  <c r="M12" i="13" s="1"/>
  <c r="I12" i="13"/>
  <c r="K12" i="13"/>
  <c r="O12" i="13"/>
  <c r="Q12" i="13"/>
  <c r="V12" i="13"/>
  <c r="BA13" i="13"/>
  <c r="G15" i="13"/>
  <c r="M15" i="13" s="1"/>
  <c r="I15" i="13"/>
  <c r="K15" i="13"/>
  <c r="O15" i="13"/>
  <c r="Q15" i="13"/>
  <c r="V15" i="13"/>
  <c r="BA16" i="13"/>
  <c r="G20" i="13"/>
  <c r="M20" i="13" s="1"/>
  <c r="I20" i="13"/>
  <c r="K20" i="13"/>
  <c r="O20" i="13"/>
  <c r="Q20" i="13"/>
  <c r="V20" i="13"/>
  <c r="BA21" i="13"/>
  <c r="G23" i="13"/>
  <c r="M23" i="13" s="1"/>
  <c r="I23" i="13"/>
  <c r="K23" i="13"/>
  <c r="O23" i="13"/>
  <c r="Q23" i="13"/>
  <c r="V23" i="13"/>
  <c r="G27" i="13"/>
  <c r="I27" i="13"/>
  <c r="K27" i="13"/>
  <c r="M27" i="13"/>
  <c r="O27" i="13"/>
  <c r="Q27" i="13"/>
  <c r="V27" i="13"/>
  <c r="G30" i="13"/>
  <c r="I30" i="13"/>
  <c r="K30" i="13"/>
  <c r="M30" i="13"/>
  <c r="O30" i="13"/>
  <c r="Q30" i="13"/>
  <c r="V30" i="13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6" i="13"/>
  <c r="I36" i="13"/>
  <c r="K36" i="13"/>
  <c r="M36" i="13"/>
  <c r="O36" i="13"/>
  <c r="Q36" i="13"/>
  <c r="V36" i="13"/>
  <c r="BA37" i="13"/>
  <c r="G38" i="13"/>
  <c r="I38" i="13"/>
  <c r="K38" i="13"/>
  <c r="M38" i="13"/>
  <c r="O38" i="13"/>
  <c r="Q38" i="13"/>
  <c r="V38" i="13"/>
  <c r="G42" i="13"/>
  <c r="I42" i="13"/>
  <c r="K42" i="13"/>
  <c r="M42" i="13"/>
  <c r="O42" i="13"/>
  <c r="Q42" i="13"/>
  <c r="V42" i="13"/>
  <c r="G44" i="13"/>
  <c r="I44" i="13"/>
  <c r="K44" i="13"/>
  <c r="M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51" i="13"/>
  <c r="I51" i="13"/>
  <c r="K51" i="13"/>
  <c r="M51" i="13"/>
  <c r="O51" i="13"/>
  <c r="Q51" i="13"/>
  <c r="V51" i="13"/>
  <c r="BA52" i="13"/>
  <c r="G56" i="13"/>
  <c r="I56" i="13"/>
  <c r="K56" i="13"/>
  <c r="M56" i="13"/>
  <c r="O56" i="13"/>
  <c r="Q56" i="13"/>
  <c r="V56" i="13"/>
  <c r="G57" i="13"/>
  <c r="I57" i="13"/>
  <c r="K57" i="13"/>
  <c r="M57" i="13"/>
  <c r="O57" i="13"/>
  <c r="Q57" i="13"/>
  <c r="V57" i="13"/>
  <c r="G63" i="13"/>
  <c r="I63" i="13"/>
  <c r="I62" i="13" s="1"/>
  <c r="K63" i="13"/>
  <c r="K62" i="13" s="1"/>
  <c r="M63" i="13"/>
  <c r="O63" i="13"/>
  <c r="Q63" i="13"/>
  <c r="Q62" i="13" s="1"/>
  <c r="V63" i="13"/>
  <c r="V62" i="13" s="1"/>
  <c r="G64" i="13"/>
  <c r="I64" i="13"/>
  <c r="K64" i="13"/>
  <c r="M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O62" i="13" s="1"/>
  <c r="Q66" i="13"/>
  <c r="V66" i="13"/>
  <c r="G68" i="13"/>
  <c r="I68" i="13"/>
  <c r="K68" i="13"/>
  <c r="M68" i="13"/>
  <c r="O68" i="13"/>
  <c r="Q68" i="13"/>
  <c r="V68" i="13"/>
  <c r="G70" i="13"/>
  <c r="I70" i="13"/>
  <c r="K70" i="13"/>
  <c r="M70" i="13"/>
  <c r="O70" i="13"/>
  <c r="Q70" i="13"/>
  <c r="V70" i="13"/>
  <c r="G71" i="13"/>
  <c r="I71" i="13"/>
  <c r="K71" i="13"/>
  <c r="M71" i="13"/>
  <c r="O71" i="13"/>
  <c r="Q71" i="13"/>
  <c r="V71" i="13"/>
  <c r="G73" i="13"/>
  <c r="M73" i="13" s="1"/>
  <c r="I73" i="13"/>
  <c r="K73" i="13"/>
  <c r="O73" i="13"/>
  <c r="Q73" i="13"/>
  <c r="V73" i="13"/>
  <c r="I74" i="13"/>
  <c r="Q74" i="13"/>
  <c r="G75" i="13"/>
  <c r="G74" i="13" s="1"/>
  <c r="I75" i="13"/>
  <c r="K75" i="13"/>
  <c r="K74" i="13" s="1"/>
  <c r="M75" i="13"/>
  <c r="M74" i="13" s="1"/>
  <c r="O75" i="13"/>
  <c r="O74" i="13" s="1"/>
  <c r="Q75" i="13"/>
  <c r="V75" i="13"/>
  <c r="V74" i="13" s="1"/>
  <c r="G77" i="13"/>
  <c r="I77" i="13"/>
  <c r="K77" i="13"/>
  <c r="M77" i="13"/>
  <c r="O77" i="13"/>
  <c r="Q77" i="13"/>
  <c r="V77" i="13"/>
  <c r="G79" i="13"/>
  <c r="M79" i="13" s="1"/>
  <c r="I79" i="13"/>
  <c r="K79" i="13"/>
  <c r="O79" i="13"/>
  <c r="Q79" i="13"/>
  <c r="V79" i="13"/>
  <c r="G82" i="13"/>
  <c r="I82" i="13"/>
  <c r="K82" i="13"/>
  <c r="K81" i="13" s="1"/>
  <c r="M82" i="13"/>
  <c r="O82" i="13"/>
  <c r="Q82" i="13"/>
  <c r="V82" i="13"/>
  <c r="V81" i="13" s="1"/>
  <c r="G84" i="13"/>
  <c r="G81" i="13" s="1"/>
  <c r="I84" i="13"/>
  <c r="K84" i="13"/>
  <c r="M84" i="13"/>
  <c r="O84" i="13"/>
  <c r="O81" i="13" s="1"/>
  <c r="Q84" i="13"/>
  <c r="V84" i="13"/>
  <c r="G87" i="13"/>
  <c r="M87" i="13" s="1"/>
  <c r="I87" i="13"/>
  <c r="K87" i="13"/>
  <c r="O87" i="13"/>
  <c r="Q87" i="13"/>
  <c r="V87" i="13"/>
  <c r="G89" i="13"/>
  <c r="M89" i="13" s="1"/>
  <c r="I89" i="13"/>
  <c r="I81" i="13" s="1"/>
  <c r="K89" i="13"/>
  <c r="O89" i="13"/>
  <c r="Q89" i="13"/>
  <c r="Q81" i="13" s="1"/>
  <c r="V89" i="13"/>
  <c r="G90" i="13"/>
  <c r="I90" i="13"/>
  <c r="K90" i="13"/>
  <c r="M90" i="13"/>
  <c r="O90" i="13"/>
  <c r="Q90" i="13"/>
  <c r="V90" i="13"/>
  <c r="G91" i="13"/>
  <c r="I91" i="13"/>
  <c r="K91" i="13"/>
  <c r="M91" i="13"/>
  <c r="O91" i="13"/>
  <c r="Q91" i="13"/>
  <c r="V91" i="13"/>
  <c r="BA92" i="13"/>
  <c r="G93" i="13"/>
  <c r="I93" i="13"/>
  <c r="K93" i="13"/>
  <c r="M93" i="13"/>
  <c r="O93" i="13"/>
  <c r="Q93" i="13"/>
  <c r="V93" i="13"/>
  <c r="BA94" i="13"/>
  <c r="G95" i="13"/>
  <c r="I95" i="13"/>
  <c r="K95" i="13"/>
  <c r="M95" i="13"/>
  <c r="O95" i="13"/>
  <c r="Q95" i="13"/>
  <c r="V95" i="13"/>
  <c r="BA96" i="13"/>
  <c r="G97" i="13"/>
  <c r="I97" i="13"/>
  <c r="K97" i="13"/>
  <c r="M97" i="13"/>
  <c r="O97" i="13"/>
  <c r="Q97" i="13"/>
  <c r="V97" i="13"/>
  <c r="BA98" i="13"/>
  <c r="K99" i="13"/>
  <c r="V99" i="13"/>
  <c r="G100" i="13"/>
  <c r="G99" i="13" s="1"/>
  <c r="I100" i="13"/>
  <c r="I99" i="13" s="1"/>
  <c r="K100" i="13"/>
  <c r="O100" i="13"/>
  <c r="O99" i="13" s="1"/>
  <c r="Q100" i="13"/>
  <c r="Q99" i="13" s="1"/>
  <c r="V100" i="13"/>
  <c r="I103" i="13"/>
  <c r="Q103" i="13"/>
  <c r="G104" i="13"/>
  <c r="I104" i="13"/>
  <c r="K104" i="13"/>
  <c r="K103" i="13" s="1"/>
  <c r="M104" i="13"/>
  <c r="O104" i="13"/>
  <c r="Q104" i="13"/>
  <c r="V104" i="13"/>
  <c r="V103" i="13" s="1"/>
  <c r="BA105" i="13"/>
  <c r="G106" i="13"/>
  <c r="I106" i="13"/>
  <c r="K106" i="13"/>
  <c r="M106" i="13"/>
  <c r="O106" i="13"/>
  <c r="Q106" i="13"/>
  <c r="V106" i="13"/>
  <c r="G108" i="13"/>
  <c r="G103" i="13" s="1"/>
  <c r="I108" i="13"/>
  <c r="K108" i="13"/>
  <c r="M108" i="13"/>
  <c r="O108" i="13"/>
  <c r="O103" i="13" s="1"/>
  <c r="Q108" i="13"/>
  <c r="V108" i="13"/>
  <c r="G110" i="13"/>
  <c r="M110" i="13" s="1"/>
  <c r="I110" i="13"/>
  <c r="K110" i="13"/>
  <c r="O110" i="13"/>
  <c r="Q110" i="13"/>
  <c r="V110" i="13"/>
  <c r="BA111" i="13"/>
  <c r="G112" i="13"/>
  <c r="M112" i="13" s="1"/>
  <c r="I112" i="13"/>
  <c r="K112" i="13"/>
  <c r="O112" i="13"/>
  <c r="Q112" i="13"/>
  <c r="V112" i="13"/>
  <c r="AE114" i="13"/>
  <c r="AF114" i="13"/>
  <c r="M103" i="13" l="1"/>
  <c r="M81" i="13"/>
  <c r="M62" i="13"/>
  <c r="G62" i="13"/>
  <c r="G114" i="13" s="1"/>
  <c r="M100" i="13"/>
  <c r="M99" i="13" s="1"/>
  <c r="M9" i="13"/>
  <c r="M8" i="13" s="1"/>
  <c r="AD90" i="12" l="1"/>
  <c r="G39" i="1" s="1"/>
  <c r="G40" i="1" s="1"/>
  <c r="G25" i="1" s="1"/>
  <c r="G26" i="1" s="1"/>
  <c r="G9" i="12"/>
  <c r="M9" i="12" s="1"/>
  <c r="I9" i="12"/>
  <c r="K9" i="12"/>
  <c r="O9" i="12"/>
  <c r="Q9" i="12"/>
  <c r="U9" i="12"/>
  <c r="G10" i="12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4" i="12"/>
  <c r="I14" i="12"/>
  <c r="K14" i="12"/>
  <c r="M14" i="12"/>
  <c r="O14" i="12"/>
  <c r="Q14" i="12"/>
  <c r="U14" i="12"/>
  <c r="G15" i="12"/>
  <c r="M15" i="12" s="1"/>
  <c r="I15" i="12"/>
  <c r="K15" i="12"/>
  <c r="O15" i="12"/>
  <c r="Q15" i="12"/>
  <c r="U15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6" i="12"/>
  <c r="I36" i="12"/>
  <c r="K36" i="12"/>
  <c r="M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50" i="12"/>
  <c r="M50" i="12" s="1"/>
  <c r="I50" i="12"/>
  <c r="K50" i="12"/>
  <c r="O50" i="12"/>
  <c r="Q50" i="12"/>
  <c r="U50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2" i="12"/>
  <c r="M62" i="12" s="1"/>
  <c r="I62" i="12"/>
  <c r="K62" i="12"/>
  <c r="O62" i="12"/>
  <c r="Q62" i="12"/>
  <c r="U62" i="12"/>
  <c r="G65" i="12"/>
  <c r="M65" i="12" s="1"/>
  <c r="I65" i="12"/>
  <c r="K65" i="12"/>
  <c r="O65" i="12"/>
  <c r="Q65" i="12"/>
  <c r="U65" i="12"/>
  <c r="G67" i="12"/>
  <c r="I67" i="12"/>
  <c r="K67" i="12"/>
  <c r="M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79" i="12"/>
  <c r="M79" i="12" s="1"/>
  <c r="I79" i="12"/>
  <c r="K79" i="12"/>
  <c r="O79" i="12"/>
  <c r="Q79" i="12"/>
  <c r="U79" i="12"/>
  <c r="G82" i="12"/>
  <c r="M82" i="12" s="1"/>
  <c r="M81" i="12" s="1"/>
  <c r="I82" i="12"/>
  <c r="I81" i="12" s="1"/>
  <c r="K82" i="12"/>
  <c r="K81" i="12" s="1"/>
  <c r="O82" i="12"/>
  <c r="O81" i="12" s="1"/>
  <c r="Q82" i="12"/>
  <c r="Q81" i="12" s="1"/>
  <c r="U82" i="12"/>
  <c r="U81" i="12" s="1"/>
  <c r="G84" i="12"/>
  <c r="G83" i="12" s="1"/>
  <c r="I50" i="1" s="1"/>
  <c r="I18" i="1" s="1"/>
  <c r="I84" i="12"/>
  <c r="I83" i="12" s="1"/>
  <c r="K84" i="12"/>
  <c r="K83" i="12" s="1"/>
  <c r="O84" i="12"/>
  <c r="O83" i="12" s="1"/>
  <c r="Q84" i="12"/>
  <c r="Q83" i="12" s="1"/>
  <c r="U84" i="12"/>
  <c r="U83" i="12" s="1"/>
  <c r="G86" i="12"/>
  <c r="M86" i="12" s="1"/>
  <c r="M85" i="12" s="1"/>
  <c r="I86" i="12"/>
  <c r="I85" i="12" s="1"/>
  <c r="K86" i="12"/>
  <c r="K85" i="12" s="1"/>
  <c r="O86" i="12"/>
  <c r="O85" i="12" s="1"/>
  <c r="Q86" i="12"/>
  <c r="Q85" i="12" s="1"/>
  <c r="U86" i="12"/>
  <c r="U85" i="12" s="1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M70" i="12" l="1"/>
  <c r="AC90" i="12"/>
  <c r="F39" i="1" s="1"/>
  <c r="H39" i="1" s="1"/>
  <c r="M10" i="12"/>
  <c r="M8" i="12" s="1"/>
  <c r="K70" i="12"/>
  <c r="O70" i="12"/>
  <c r="F40" i="1"/>
  <c r="G23" i="1" s="1"/>
  <c r="U8" i="12"/>
  <c r="I8" i="12"/>
  <c r="Q8" i="12"/>
  <c r="O8" i="12"/>
  <c r="M84" i="12"/>
  <c r="M83" i="12" s="1"/>
  <c r="U70" i="12"/>
  <c r="Q70" i="12"/>
  <c r="I70" i="12"/>
  <c r="K8" i="12"/>
  <c r="G8" i="12"/>
  <c r="G81" i="12"/>
  <c r="I49" i="1" s="1"/>
  <c r="I17" i="1" s="1"/>
  <c r="G85" i="12"/>
  <c r="I51" i="1" s="1"/>
  <c r="I19" i="1" s="1"/>
  <c r="G70" i="12"/>
  <c r="I48" i="1" s="1"/>
  <c r="H40" i="1" l="1"/>
  <c r="I39" i="1"/>
  <c r="I40" i="1" s="1"/>
  <c r="J39" i="1" s="1"/>
  <c r="J40" i="1" s="1"/>
  <c r="G28" i="1"/>
  <c r="I47" i="1"/>
  <c r="G90" i="12"/>
  <c r="G24" i="1"/>
  <c r="G29" i="1" s="1"/>
  <c r="I16" i="1" l="1"/>
  <c r="I21" i="1" s="1"/>
  <c r="I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9B070059-393E-4D78-A0D6-933CF95B62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BA56A2-40F1-482D-B372-7FE9BE5564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4F7A1EE3-EBA3-4F61-94B1-045FD80BC8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BDC8744-C676-4976-8F3A-E3336FF9E9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<sst xmlns="http://schemas.openxmlformats.org/spreadsheetml/2006/main" count="1144" uniqueCount="451">
  <si>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</si>
  <si>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</si>
  <si>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</si>
  <si>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</si>
  <si>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</si>
  <si>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</si>
  <si>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</si>
  <si>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</si>
  <si>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</si>
  <si>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</si>
  <si>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</si>
  <si>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</si>
  <si>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</si>
  <si>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</si>
  <si>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</si>
  <si>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</si>
  <si>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</si>
  <si>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</si>
  <si>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</si>
  <si>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</si>
  <si>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</si>
  <si>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</si>
  <si>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</si>
  <si>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</si>
  <si>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</si>
  <si>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</si>
  <si>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</si>
  <si>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</si>
  <si>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</si>
  <si>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</si>
  <si>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</si>
  <si>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</si>
  <si>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</si>
  <si>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</si>
  <si>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</si>
  <si>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</si>
  <si>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</si>
  <si>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</si>
  <si>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</si>
  <si>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</si>
  <si>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</si>
  <si>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</si>
  <si>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</si>
  <si>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</si>
  <si>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</si>
  <si>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 xml:space="preserve">	</t>
  </si>
  <si>
    <t>Celkem za stavbu</t>
  </si>
  <si>
    <t>CZK</t>
  </si>
  <si>
    <t>Rekapitulace dílů</t>
  </si>
  <si>
    <t>Typ dílu</t>
  </si>
  <si>
    <t>1</t>
  </si>
  <si>
    <t>Zemní práce</t>
  </si>
  <si>
    <t>5</t>
  </si>
  <si>
    <t>,</t>
  </si>
  <si>
    <t>721</t>
  </si>
  <si>
    <t>ZTI venkovní rozvody</t>
  </si>
  <si>
    <t>212</t>
  </si>
  <si>
    <t>EL venkovní rozvody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</si>
  <si>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</si>
  <si>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</si>
  <si>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</si>
  <si>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</si>
  <si>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</si>
  <si>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</si>
  <si>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</si>
  <si>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</si>
  <si>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</si>
  <si>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</si>
  <si>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</si>
  <si>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</si>
  <si>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</si>
  <si>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</si>
  <si>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</si>
  <si>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</si>
  <si>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</si>
  <si>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</si>
  <si>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</si>
  <si>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</si>
  <si>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</si>
  <si>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</si>
  <si>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</si>
  <si>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</si>
  <si>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</si>
  <si>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</si>
  <si>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</si>
  <si>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</si>
  <si>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</si>
  <si>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113107222RA0</t>
  </si>
  <si>
    <t>Odstranění asfaltobet.krytu tl. do 5 cm nad 50 m2</t>
  </si>
  <si>
    <t>m2</t>
  </si>
  <si>
    <t>POL2_0</t>
  </si>
  <si>
    <t>113107330R00</t>
  </si>
  <si>
    <t>Odstranění podkladu pl. 50 m2,kam.těžené tl.30 cm, včetně nakládání a odvozu na skládku</t>
  </si>
  <si>
    <t>POL1_0</t>
  </si>
  <si>
    <t>113106122R00</t>
  </si>
  <si>
    <t>Rozebrání dlažeb z kamenných desek</t>
  </si>
  <si>
    <t>121100001RAB</t>
  </si>
  <si>
    <t>Sejmutí ornice, naložení, odvoz a uložení, odvoz na skládku</t>
  </si>
  <si>
    <t>m3</t>
  </si>
  <si>
    <t>300*0,2</t>
  </si>
  <si>
    <t>VV</t>
  </si>
  <si>
    <t>199000001R00</t>
  </si>
  <si>
    <t>Poplatek za skládku - ornice</t>
  </si>
  <si>
    <t>979990113R00</t>
  </si>
  <si>
    <t>Poplatek za skládku suti - obalované kam. - asfalt</t>
  </si>
  <si>
    <t>t</t>
  </si>
  <si>
    <t xml:space="preserve">m* x objemova hmotnost * tl vrstvy: : </t>
  </si>
  <si>
    <t>450*0,08*1,3</t>
  </si>
  <si>
    <t>Poplatek za skládku - podkladní vrstvy kameniva</t>
  </si>
  <si>
    <t>1,5*450*0,3</t>
  </si>
  <si>
    <t>112101121R00</t>
  </si>
  <si>
    <t>Kácení stromů o průměru kmene 10-30cm</t>
  </si>
  <si>
    <t>kus</t>
  </si>
  <si>
    <t>112201112R00</t>
  </si>
  <si>
    <t>Odstranění pařezů o průměru do 30 cm, svah 1:5</t>
  </si>
  <si>
    <t>183101321R00</t>
  </si>
  <si>
    <t>Hloub. jamek s výměnou 100% půdy do 1 m3 sv.1:5</t>
  </si>
  <si>
    <t>3+9</t>
  </si>
  <si>
    <t>M</t>
  </si>
  <si>
    <t>Zahradnický substrát</t>
  </si>
  <si>
    <t>184102115R00</t>
  </si>
  <si>
    <t>Výsadba dřevin s balem D do 60 cm, v rovině</t>
  </si>
  <si>
    <t>RX1</t>
  </si>
  <si>
    <t>Provzdušňovací a zavlažovací sonda</t>
  </si>
  <si>
    <t>Mulčovaní vysazených rostlin v trávníku, včetně dodávky štěpky</t>
  </si>
  <si>
    <t xml:space="preserve">délka 2 s vysypáním ůehkým štěrkem či keramzitem: :   </t>
  </si>
  <si>
    <t xml:space="preserve">husí krk D 15 cm: :   </t>
  </si>
  <si>
    <t>12</t>
  </si>
  <si>
    <t>Hnojivé tablety (10 ks/, strom)</t>
  </si>
  <si>
    <t>Půdní kondicioner (0,5 kg, strom)</t>
  </si>
  <si>
    <t>kg</t>
  </si>
  <si>
    <t>184215132</t>
  </si>
  <si>
    <t>Ukotvení kmene dřevin třemi kůly, délky do 2 m o průměru do 100 mm</t>
  </si>
  <si>
    <t>ks</t>
  </si>
  <si>
    <t>Kůl ke kotvení dřeviny, akát frézovaný, délka do 3 m - 3 ks</t>
  </si>
  <si>
    <t>12*3</t>
  </si>
  <si>
    <t>Zhotovení závlahové mísy u dřevin vysazených v, trávníku</t>
  </si>
  <si>
    <t>Zhotovení obalu kmene a spodních částí větví, stromu z juty v jedné vrstvě v rovině nebo na</t>
  </si>
  <si>
    <t>Okrasná višeň</t>
  </si>
  <si>
    <t>Habr obecný</t>
  </si>
  <si>
    <t>183101111R00</t>
  </si>
  <si>
    <t>Hloub. jamek bez výměny půdy do 0,01 m3, svah 1:5</t>
  </si>
  <si>
    <t xml:space="preserve">celkem trvalek: : </t>
  </si>
  <si>
    <t>50+11+40+40+40+40+45+45+20+30+30</t>
  </si>
  <si>
    <t xml:space="preserve">trvalek na parkovišti: : </t>
  </si>
  <si>
    <t>-(15+15+15+15+15)</t>
  </si>
  <si>
    <t>183211312</t>
  </si>
  <si>
    <t>Výsadba trvalek do předem připravené půdy se, zalitím</t>
  </si>
  <si>
    <t>184911421</t>
  </si>
  <si>
    <t>Mulčování vysazených rostlin štěrkem tl. do 100 mm, v rovině nebo na svahu do 1:5</t>
  </si>
  <si>
    <t>Štěrk mulčovací, fr. 8/16 mm</t>
  </si>
  <si>
    <t>Trvalky a okrasné traviny, dle TZ</t>
  </si>
  <si>
    <t>316</t>
  </si>
  <si>
    <t xml:space="preserve">celkem cibulovin: : </t>
  </si>
  <si>
    <t xml:space="preserve">250+120+270+200+350+100+100=1390: : </t>
  </si>
  <si>
    <t xml:space="preserve">cibulovin na parkovišti: : </t>
  </si>
  <si>
    <t xml:space="preserve">-((30+30+30+50)*5)=700: : </t>
  </si>
  <si>
    <t xml:space="preserve">budou vysazeny do hníz po 10 ks, viz. TZ: :   </t>
  </si>
  <si>
    <t>(1390-700)/10</t>
  </si>
  <si>
    <t/>
  </si>
  <si>
    <t>Výsadba cibulovin do předem připravené půdy se, zalitím</t>
  </si>
  <si>
    <t>Cibuloviny, dle TZ</t>
  </si>
  <si>
    <t>690</t>
  </si>
  <si>
    <t>184102112R00</t>
  </si>
  <si>
    <t>Výsadba dřevin s balem D do 30 cm, v rovině</t>
  </si>
  <si>
    <t>4*5</t>
  </si>
  <si>
    <t>4*10</t>
  </si>
  <si>
    <t>Hnojivé tablety (5 ks/, keř)</t>
  </si>
  <si>
    <t>60*5</t>
  </si>
  <si>
    <t>Keře - Habr obecný (40-60, cm)</t>
  </si>
  <si>
    <t>564251111R00</t>
  </si>
  <si>
    <t>Podklad ze štěrkopísku po zhutnění tloušťky 15 cm</t>
  </si>
  <si>
    <t xml:space="preserve">navržená zpevněná plocha: : </t>
  </si>
  <si>
    <t>674,7</t>
  </si>
  <si>
    <t xml:space="preserve">dvě vrstvy: : </t>
  </si>
  <si>
    <t>596100051RA0</t>
  </si>
  <si>
    <t>Chodník z dlažby žulové, podklad štěrkodrť, bez dlažební desky</t>
  </si>
  <si>
    <t>58381325R</t>
  </si>
  <si>
    <t>Deska dlažební řezaná do 0,24 m2 tl. 8 cm žula</t>
  </si>
  <si>
    <t>POL3_0</t>
  </si>
  <si>
    <t>674,7*1,1</t>
  </si>
  <si>
    <t>Ocel pásová 100x5,0 mm, vč. uložení do terénu</t>
  </si>
  <si>
    <t>m</t>
  </si>
  <si>
    <t>60</t>
  </si>
  <si>
    <t>Venkovní rozvody, viz. samostatný rozpočet</t>
  </si>
  <si>
    <t>kpl</t>
  </si>
  <si>
    <t>2</t>
  </si>
  <si>
    <t>EL venkovní rozvody, viz samostatný rozpočet</t>
  </si>
  <si>
    <t>005111020R</t>
  </si>
  <si>
    <t>Základy pod sloupy venkovního osvětlení</t>
  </si>
  <si>
    <t xml:space="preserve">výkop, bednněí, beton, výztuž: : </t>
  </si>
  <si>
    <t>26</t>
  </si>
  <si>
    <t>SUM</t>
  </si>
  <si>
    <t>POPUZIV</t>
  </si>
  <si>
    <t>END</t>
  </si>
  <si>
    <t>4. etapa, venkovní úpravy - dvůr</t>
  </si>
  <si>
    <t>4. fáze, venkovní úpravy - dvůr</t>
  </si>
  <si>
    <t>POL99_8</t>
  </si>
  <si>
    <t>Indiv</t>
  </si>
  <si>
    <t>RTS 18/ I</t>
  </si>
  <si>
    <t>Soubor</t>
  </si>
  <si>
    <t>Vytyčení inženýrských sítí</t>
  </si>
  <si>
    <t>005111021R</t>
  </si>
  <si>
    <t>POP</t>
  </si>
  <si>
    <t>Náklady na provedení skutečného zaměření stavby v rozsahu nezbytném pro zápis změny do katastru nemovitostí.</t>
  </si>
  <si>
    <t xml:space="preserve">Geodetické zaměření skutečného provedení  </t>
  </si>
  <si>
    <t>005241020R</t>
  </si>
  <si>
    <t>Koordinace stavebních a technologických dodávek stavby.</t>
  </si>
  <si>
    <t>POL99_2</t>
  </si>
  <si>
    <t>Koordinační činnost</t>
  </si>
  <si>
    <t>005124010R</t>
  </si>
  <si>
    <t>Veškeré náklady spojené s vybudováním, provozem a odstraněním zařízení staveniště.</t>
  </si>
  <si>
    <t>Zařízení staveniště</t>
  </si>
  <si>
    <t>005121 R</t>
  </si>
  <si>
    <t>Náklady dodavatele vyplývající z povinností dodavatele stanovených obchodními podmínkami před zahájením stavebních prací. Tato skupina zahrnuje zejména náklady na přípravné činnosti.</t>
  </si>
  <si>
    <t>Přípravné a průzkumné služby či práce</t>
  </si>
  <si>
    <t>00411 R</t>
  </si>
  <si>
    <t>na vzdálenost 15 m od hrany výkopu nebo od okraje šachty</t>
  </si>
  <si>
    <t>SPI</t>
  </si>
  <si>
    <t>vodovodu nebo kanalizace ražené nebo hloubené (827 1.1, 827 1.9, 827 2.1, 827 2.9), drobných objektů</t>
  </si>
  <si>
    <t>POL7_</t>
  </si>
  <si>
    <t>827-1</t>
  </si>
  <si>
    <t>Přesun hmot pro trubní vedení z trub plastových nebo sklolaminátových v otevřeném výkopu</t>
  </si>
  <si>
    <t>998276101R00</t>
  </si>
  <si>
    <t>Staveništní přesun hmot</t>
  </si>
  <si>
    <t>99</t>
  </si>
  <si>
    <t>Plastové dno, šachta z korugované trouby, těsnění, šachtová roura teleskopická, rám do teleskopické trouby, poklop litinový děrovaný.</t>
  </si>
  <si>
    <t>POL2_</t>
  </si>
  <si>
    <t>AP-HSV</t>
  </si>
  <si>
    <t>Šachty plastové plastové šachty z dílců D 425 mm, dno přímé s výkyvnými hrdly, D 250 mm, délka šachtové roury 3,00 m, poklop děrovaný litina 40 t</t>
  </si>
  <si>
    <t>894431331RDC</t>
  </si>
  <si>
    <t>Plastové dno, šachta z korugované trouby, těsnění, šachtová roura teleskopická, rám do teleskopické trouby, poklop litinový.</t>
  </si>
  <si>
    <t>Šachty plastové plastové šachty z dílců D 425 mm, dno s jedním přítokem s výkyvnými hrdly, D 200 mm, délka šachtové roury 2,00 m, poklop litina 40 t</t>
  </si>
  <si>
    <t>894431322RBB</t>
  </si>
  <si>
    <t>Šachty plastové plastové šachty z dílců D 425 mm, dno přímé s výkyvnými hrdly, D 200 mm, délka šachtové roury 1,50 m, poklop litina 40 t</t>
  </si>
  <si>
    <t>894431311RCB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</si>
  <si>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</si>
  <si>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Šachty z betonových dílců vpusť uliční z dílců DN 450_x000D_
 s odkalištěm, hloubka 1,74 m, napojení DN 200, litinová mříž 500 x 500 mm 40 t</t>
  </si>
  <si>
    <t>894411010RBF</t>
  </si>
  <si>
    <t>POL1_</t>
  </si>
  <si>
    <t>800-721</t>
  </si>
  <si>
    <t>Lapače střešních splavenin DN 125, litina</t>
  </si>
  <si>
    <t>721242116R00</t>
  </si>
  <si>
    <t>Osazení plastových šachet revizních průměr 425 mm</t>
  </si>
  <si>
    <t>894432112R00</t>
  </si>
  <si>
    <t>vodou nebo vzduchem,</t>
  </si>
  <si>
    <t>sada</t>
  </si>
  <si>
    <t>Zkoušky těsnosti kanalizačního potrubí utěsnění přípojek při zkoušce kanalizačního potrubí_x000D_
 DN přípojek do 200 mm</t>
  </si>
  <si>
    <t>892916111R00</t>
  </si>
  <si>
    <t>16,5+26</t>
  </si>
  <si>
    <t>Zkoušky těsnosti kanalizačního potrubí zkouška těsnosti kanalizačního potrubí vodou_x000D_
 do DN 200 mm</t>
  </si>
  <si>
    <t>892571111R00</t>
  </si>
  <si>
    <t>Zkoušky těsnosti kanalizačního potrubí zkouška těsnosti kanalizačního potrubí vodou_x000D_
 do DN 125 mm</t>
  </si>
  <si>
    <t>892561111R00</t>
  </si>
  <si>
    <t>Ostatní konstrukce na trubním vedení</t>
  </si>
  <si>
    <t>89</t>
  </si>
  <si>
    <t>Potrubí včetně tvarovek. Bez zednických výpomocí.</t>
  </si>
  <si>
    <t>Potrubí z plastových trub polyvinylchloridové (PVC), svodné (ležaté) v zemi, D 200 mm, s 4,9 mm, DN 200</t>
  </si>
  <si>
    <t>721176225R00</t>
  </si>
  <si>
    <t>Potrubí z plastových trub polyvinylchloridové (PVC), svodné (ležaté) v zemi, D 160 mm, s 4,0 mm, DN 150</t>
  </si>
  <si>
    <t>721176224R00</t>
  </si>
  <si>
    <t>Potrubí z plastových trub polyvinylchloridové (PVC), svodné (ležaté) v zemi, D 125 mm, s 3,2 mm, DN 125</t>
  </si>
  <si>
    <t>721176223R00</t>
  </si>
  <si>
    <t>Potrubí z trub z plastických hmot</t>
  </si>
  <si>
    <t>87</t>
  </si>
  <si>
    <t>801-3</t>
  </si>
  <si>
    <t>Odvoz a likvidace suti bez příměsí - kontejnerem do 3 t</t>
  </si>
  <si>
    <t>979981101R00</t>
  </si>
  <si>
    <t>vodorovně do 100 m</t>
  </si>
  <si>
    <t>Vnitrostaveništní přemístění vybouraných hmot svislý , v objektech výšky do 6m</t>
  </si>
  <si>
    <t>721290821R00</t>
  </si>
  <si>
    <t xml:space="preserve">Demontáž kanalizačního příslušenství vpusti dvorní s obetonávkou,  </t>
  </si>
  <si>
    <t>721210831R00</t>
  </si>
  <si>
    <t>odpadního nebo dešťového,</t>
  </si>
  <si>
    <t>Demontáž potrubí z litinových trub přes DN 100 do DN 200</t>
  </si>
  <si>
    <t>721140806R00</t>
  </si>
  <si>
    <t>přepojení stáv.potrubí : 5</t>
  </si>
  <si>
    <t>Opravy odpadního potrubí kameninového propojení dosavadního potrubí , DN 200</t>
  </si>
  <si>
    <t>721110918R00</t>
  </si>
  <si>
    <t xml:space="preserve">m     </t>
  </si>
  <si>
    <t>Výplň cementopopílkovou suspenzí  potrubí 1,0 MPa, DN 250</t>
  </si>
  <si>
    <t>936452114R00</t>
  </si>
  <si>
    <t>Kamerové prohlídky potrubí do 200 m</t>
  </si>
  <si>
    <t>892855114R00</t>
  </si>
  <si>
    <t>Čištění kanalizace do DN 500, nad 100 m</t>
  </si>
  <si>
    <t>892601154R00</t>
  </si>
  <si>
    <t>Potrubí z trub kameninových</t>
  </si>
  <si>
    <t>83</t>
  </si>
  <si>
    <t>1,0*24,7*0,15</t>
  </si>
  <si>
    <t>1,0*8,4*0,15</t>
  </si>
  <si>
    <t>kanalizace : 1,0*10,5*0,15</t>
  </si>
  <si>
    <t>v otevřeném výkopu,</t>
  </si>
  <si>
    <t>Lože pod potrubí, stoky a drobné objekty z kameniva drobného těženého 0÷4 mm</t>
  </si>
  <si>
    <t>451572111RK1</t>
  </si>
  <si>
    <t>800-1</t>
  </si>
  <si>
    <t>Poplatky za skládku horniny 1- 4</t>
  </si>
  <si>
    <t>199000002R00</t>
  </si>
  <si>
    <t>1,0*24,7*0,45</t>
  </si>
  <si>
    <t>1,0*8,4*0,45</t>
  </si>
  <si>
    <t>kanalizace : 1,0*10,5*0,45</t>
  </si>
  <si>
    <t>sypaninou z vhodných hornin tř. 1 - 4 nebo materiálem připraveným podél výkopu ve vzdálenosti do 3 m od jeho kraje, pro jakoukoliv hloubku výkopu a jakoukoliv míru zhutnění,</t>
  </si>
  <si>
    <t>Obsyp potrubí bez prohození sypaniny, s dodáním štěrkopísku frakce 0 - 22 mm</t>
  </si>
  <si>
    <t>175101101RT2</t>
  </si>
  <si>
    <t>1,0*24,7*(2,5-0,15-0,45)</t>
  </si>
  <si>
    <t>1,0*8,4*(2,1-0,15-0,45)</t>
  </si>
  <si>
    <t>kanalizace : 1,0*10,5*(1,5-0,15-0,45)</t>
  </si>
  <si>
    <t>z jakékoliv horniny s uložením výkopku po vrstvách,</t>
  </si>
  <si>
    <t>Zásyp sypaninou se zhutněním jam, šachet, rýh nebo kolem objektů v těchto vykopávkách</t>
  </si>
  <si>
    <t>174101101R00</t>
  </si>
  <si>
    <t>Uložení sypaniny na dočasnou skládku tak, že na 1 m2 plochy připadá přes 2 m3 výkopku nebo ornice</t>
  </si>
  <si>
    <t>171201201R00</t>
  </si>
  <si>
    <t>Nakládání, skládání, překládání neulehlého výkopku nakládání výkopku_x000D_
 do 100 m3, z horniny 1 až 4</t>
  </si>
  <si>
    <t>167101101R00</t>
  </si>
  <si>
    <t>po suchu, bez naložení výkopku, avšak se složením bez rozhrnutí, zpáteční cesta vozidla.</t>
  </si>
  <si>
    <t>Vodorovné přemístění výkopku příplatek k ceně za každých dalších i započatých 1 000 m přes 10 000 m_x000D_
 z horniny 1 až 4</t>
  </si>
  <si>
    <t>162701109R00</t>
  </si>
  <si>
    <t>zpět.zásyp : -68,98</t>
  </si>
  <si>
    <t>vyhloubeno : 95,14</t>
  </si>
  <si>
    <t>Vodorovné přemístění výkopku z horniny 1 až 4, na vzdálenost přes 9 000  do 10 000 m</t>
  </si>
  <si>
    <t>162701105R00</t>
  </si>
  <si>
    <t>bez naložení do dopravní nádoby, ale s vyprázdněním dopravní nádoby na hromadu nebo na dopravní prostředek,</t>
  </si>
  <si>
    <t>Svislé přemístění výkopku z horniny 1 až 4, při hloubce výkopu přes 1 do 2,5 m</t>
  </si>
  <si>
    <t>161101101R00</t>
  </si>
  <si>
    <t>s uložením materiálu na vzdálenost do 3 m od okraje výkopu,</t>
  </si>
  <si>
    <t>Odstranění rozepření stěn výkopů při roubení příložném, hloubky do 4 m</t>
  </si>
  <si>
    <t>151101311R00</t>
  </si>
  <si>
    <t>pro podzemní vedení s uložením materiálu na vzdálenost do 3 m od kraje výkopu,</t>
  </si>
  <si>
    <t>Odstranění pažení a rozepření rýh příložné , hloubky do 4 m</t>
  </si>
  <si>
    <t>151101112R00</t>
  </si>
  <si>
    <t>Odstranění pažení a rozepření rýh příložné , hloubky do 2 m</t>
  </si>
  <si>
    <t>151101111R00</t>
  </si>
  <si>
    <t>2*24,7*2,5</t>
  </si>
  <si>
    <t>pro podzemní vedení pro všechny šířky rýhy,</t>
  </si>
  <si>
    <t>Zřízení pažení a rozepření stěn rýh příložné  pro jakoukoliv mezerovitost, hloubky do 4 m</t>
  </si>
  <si>
    <t>151101102R00</t>
  </si>
  <si>
    <t>2*8,4*2,1</t>
  </si>
  <si>
    <t>kanalizace : 2*10,5*1,5</t>
  </si>
  <si>
    <t>Zřízení pažení a rozepření stěn rýh příložné  pro jakoukoliv mezerovitost, hloubky do 2 m</t>
  </si>
  <si>
    <t>151101101R00</t>
  </si>
  <si>
    <t>50% : 95,14*0,5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</si>
  <si>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</si>
  <si>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Hloubení rýh šířky přes 60 do 200 cm příplatek za lepivost, v hornině 3,  </t>
  </si>
  <si>
    <t>132201219R00</t>
  </si>
  <si>
    <t>1,0*24,7*2,5</t>
  </si>
  <si>
    <t>1,0*8,4*2,1</t>
  </si>
  <si>
    <t>kanalizace : 1,0*10,5*1,5</t>
  </si>
  <si>
    <t xml:space="preserve">Hloubení rýh šířky přes 60 do 200 cm do 100 m3, v hornině 3, hloubení strojně </t>
  </si>
  <si>
    <t>132201211R00</t>
  </si>
  <si>
    <t>5% : 95,14*0,05</t>
  </si>
  <si>
    <t>Příplatek k cenám hloubených vykopávek za ztížení vykopávky v blízkosti podzemního vedení nebo výbušnin pro jakoukoliv třídu horniny.</t>
  </si>
  <si>
    <t>Příplatek k cenám za ztížené vykopávky v horninách jakékoliv třídy</t>
  </si>
  <si>
    <t>130001101R00</t>
  </si>
  <si>
    <t>stáv.kanal.šachty : 4</t>
  </si>
  <si>
    <t>korytech vodotečí, melioračních kanálech s přemístěním suti na hromady na vzdálenost do 20 m nebo s naložením na dopravní prostředek,</t>
  </si>
  <si>
    <t>Bourání konstrukcí v odkopávkách a prokopávkách z betonu, železového nebo předpjatého, těžkou technikou</t>
  </si>
  <si>
    <t>120901123RT3</t>
  </si>
  <si>
    <t>Dodavatel</t>
  </si>
  <si>
    <t>Cenová úroveň</t>
  </si>
  <si>
    <t>Cen. soustava / platnost</t>
  </si>
  <si>
    <t>Fáze 4 - venkovní rozvody ZTI (zpevněné plochy na nádvoří)</t>
  </si>
  <si>
    <t>5)</t>
  </si>
  <si>
    <t>Venkovní rozvody</t>
  </si>
  <si>
    <t>SO 02</t>
  </si>
  <si>
    <t>Rekonstrukce severního křídla kláštera sv.Alžběty</t>
  </si>
  <si>
    <t>MW18/07</t>
  </si>
  <si>
    <t>Položkový soupis prací a dodávek</t>
  </si>
  <si>
    <t>Náklady zhotovitele, které vzniknou v souvislosti s povinnostmi zhotovitele při předání a převzetí díla.</t>
  </si>
  <si>
    <t>POL99_</t>
  </si>
  <si>
    <t xml:space="preserve">Dokumentace skutečného provedení </t>
  </si>
  <si>
    <t>005241010R</t>
  </si>
  <si>
    <t>POL10_</t>
  </si>
  <si>
    <t>Prav.M</t>
  </si>
  <si>
    <t>h</t>
  </si>
  <si>
    <t>Hzs-revize provoz.souboru a st.obj., Revize</t>
  </si>
  <si>
    <t>905      R01</t>
  </si>
  <si>
    <t>Součet: : 1,02000</t>
  </si>
  <si>
    <t xml:space="preserve">1,2, : </t>
  </si>
  <si>
    <t xml:space="preserve">Demontážní hmotnosti z položek s pořadovými čísly: : </t>
  </si>
  <si>
    <t>POL8_</t>
  </si>
  <si>
    <t>Vnitrostaveništní doprava suti a vybouraných hmot příplatek k ceně za každých dalších 5 m</t>
  </si>
  <si>
    <t>979082121R00</t>
  </si>
  <si>
    <t>Součet: : 0,34000</t>
  </si>
  <si>
    <t>Vnitrostaveništní doprava suti a vybouraných hmot do 10 m</t>
  </si>
  <si>
    <t>979082111R00</t>
  </si>
  <si>
    <t>Součet: : 3,06000</t>
  </si>
  <si>
    <t>Odvoz suti a vybouraných hmot na skládku příplatek za každý další 1 km</t>
  </si>
  <si>
    <t>979081121R00</t>
  </si>
  <si>
    <t>Odvoz suti a vybouraných hmot na skládku do 1 km</t>
  </si>
  <si>
    <t>979081111R00</t>
  </si>
  <si>
    <t>Svislá doprava suti a vybouraných hmot nošením za prvé podlaží nad základním podlažím</t>
  </si>
  <si>
    <t>979011211R00</t>
  </si>
  <si>
    <t>Přesuny suti a vybouraných hmot</t>
  </si>
  <si>
    <t>D96</t>
  </si>
  <si>
    <t>Ruční zához nezapažené kabelové rýhy s případným rozpojováním výkopku a s jedním přehozem až do vzdálenosti 3 m nebo se shozením z vozidel. Bez pěchování zeminy.</t>
  </si>
  <si>
    <t>POL1_9</t>
  </si>
  <si>
    <t>Zához rýhy 50/70 cm, hornina třídy 3</t>
  </si>
  <si>
    <t>460560253R00</t>
  </si>
  <si>
    <t>Vyrovnání povrchu kabelové rýhy, rozvinutí a uložení výstražné fólie z PVC do rýhy.</t>
  </si>
  <si>
    <t>Fólie výstražná z PVC, šířka 33 cm</t>
  </si>
  <si>
    <t>460490012R00</t>
  </si>
  <si>
    <t>Zřízení nebo rekonstrukce kabelového lože z kopaného písku bez zakrytí Dodání kopaného písku, přísun písku do rýhy, pokrytí dna rýhy souvislou urovnanou vrstvou písku tloušťky 5 nebo 10 cm nad kabelem.</t>
  </si>
  <si>
    <t>Zřízení kabelového lože v rýze š. do 65 cm z písku</t>
  </si>
  <si>
    <t>460420022R00</t>
  </si>
  <si>
    <t>Výkop kabelové rýhy 50/70 cm  hor.3</t>
  </si>
  <si>
    <t>460200253R00</t>
  </si>
  <si>
    <t>Průraz zdivem v cihlové zdi tloušťky 60 cm</t>
  </si>
  <si>
    <t>460680024R00</t>
  </si>
  <si>
    <t>Zemní práce při montážích</t>
  </si>
  <si>
    <t>M46</t>
  </si>
  <si>
    <t>Položka pořadí 12 : 27,00000</t>
  </si>
  <si>
    <t>Vlastní</t>
  </si>
  <si>
    <t>Svítidlo venkovní, LED</t>
  </si>
  <si>
    <t>210200118R01</t>
  </si>
  <si>
    <t>POL3_</t>
  </si>
  <si>
    <t>Svítidlo V02, včetně příslušenství pro kotvení do betonového základu</t>
  </si>
  <si>
    <t>112923072018</t>
  </si>
  <si>
    <t>Svítidlo V04</t>
  </si>
  <si>
    <t>113523072018</t>
  </si>
  <si>
    <t>M21</t>
  </si>
  <si>
    <t>Kabely silové kabel CYKY-m 750 V, 5 žil 4 až 16 mm, volně uložený včetně dodávky kabelu CYKY 5 x 10 mm2</t>
  </si>
  <si>
    <t>210810017RT3</t>
  </si>
  <si>
    <t>Položka pořadí 7 : 70,00000</t>
  </si>
  <si>
    <t>Kabel CYKY 750 V 3x2,5 mm2 uložený pod omítkou</t>
  </si>
  <si>
    <t>210800106R00</t>
  </si>
  <si>
    <t>SPCM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</si>
  <si>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</si>
  <si>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34111036R</t>
  </si>
  <si>
    <t>Položka pořadí 5 : 260,00000</t>
  </si>
  <si>
    <t>Kabel CYKY 750 V 3x1,5 mm2 uložený pod omítkou</t>
  </si>
  <si>
    <t>210800105R00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</si>
  <si>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</si>
  <si>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34111030R</t>
  </si>
  <si>
    <t>Položka pořadí 3 : 150,00000</t>
  </si>
  <si>
    <t>Chráničky a lišty trubka ochranná, materiál PE, DN do 47 mm, uložená volně</t>
  </si>
  <si>
    <t>210010123R00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</si>
  <si>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</si>
  <si>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3457114700R</t>
  </si>
  <si>
    <t>Elektromontáže</t>
  </si>
  <si>
    <t>Včetně pomocného lešení o výšce podlahy do 1900 mm a pro zatížení do 1,5 kPa  (150 kg/m2).</t>
  </si>
  <si>
    <t>Vysekání rýh v jakémkoliv zdivu cihelném v ploše_x000D_
 do hloubky 50 mm, šířky do 100 mm</t>
  </si>
  <si>
    <t>974031133R00</t>
  </si>
  <si>
    <t>Vysekání rýh v jakémkoliv zdivu cihelném v ploše_x000D_
 do hloubky 30 mm, šířky do 30 mm</t>
  </si>
  <si>
    <t>974031121R00</t>
  </si>
  <si>
    <t>Prorážení otvorů</t>
  </si>
  <si>
    <t>97</t>
  </si>
  <si>
    <t>Elektroinstalace</t>
  </si>
  <si>
    <t>01</t>
  </si>
  <si>
    <t>Fáze 4</t>
  </si>
  <si>
    <t>04</t>
  </si>
  <si>
    <t>Hospic I.etapa</t>
  </si>
  <si>
    <t>1632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</si>
</sst>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8" xfId="0" applyNumberFormat="1" applyFont="1" applyBorder="1" applyAlignment="1">
      <alignment horizontal="center" vertical="top" wrapText="1" shrinkToFit="1"/>
    </xf>
    <xf numFmtId="164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vertical="top"/>
    </xf>
    <xf numFmtId="4" fontId="8" fillId="6" borderId="54" xfId="0" applyNumberFormat="1" applyFont="1" applyFill="1" applyBorder="1" applyAlignment="1">
      <alignment vertical="top"/>
    </xf>
    <xf numFmtId="0" fontId="8" fillId="6" borderId="43" xfId="0" applyFont="1" applyFill="1" applyBorder="1" applyAlignment="1">
      <alignment vertical="top"/>
    </xf>
    <xf numFmtId="0" fontId="8" fillId="6" borderId="43" xfId="0" applyFont="1" applyFill="1" applyBorder="1" applyAlignment="1">
      <alignment horizontal="center" vertical="top"/>
    </xf>
    <xf numFmtId="49" fontId="8" fillId="6" borderId="43" xfId="0" applyNumberFormat="1" applyFont="1" applyFill="1" applyBorder="1" applyAlignment="1">
      <alignment horizontal="left" vertical="top" wrapText="1"/>
    </xf>
    <xf numFmtId="49" fontId="8" fillId="6" borderId="43" xfId="0" applyNumberFormat="1" applyFont="1" applyFill="1" applyBorder="1" applyAlignment="1">
      <alignment vertical="top"/>
    </xf>
    <xf numFmtId="0" fontId="8" fillId="6" borderId="53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0" borderId="55" xfId="0" applyNumberFormat="1" applyFont="1" applyBorder="1" applyAlignment="1">
      <alignment vertical="top" shrinkToFit="1"/>
    </xf>
    <xf numFmtId="4" fontId="16" fillId="0" borderId="56" xfId="0" applyNumberFormat="1" applyFont="1" applyBorder="1" applyAlignment="1">
      <alignment vertical="top" shrinkToFit="1"/>
    </xf>
    <xf numFmtId="4" fontId="16" fillId="4" borderId="56" xfId="0" applyNumberFormat="1" applyFont="1" applyFill="1" applyBorder="1" applyAlignment="1" applyProtection="1">
      <alignment vertical="top" shrinkToFit="1"/>
      <protection locked="0"/>
    </xf>
    <xf numFmtId="164" fontId="16" fillId="0" borderId="56" xfId="0" applyNumberFormat="1" applyFont="1" applyBorder="1" applyAlignment="1">
      <alignment vertical="top" shrinkToFit="1"/>
    </xf>
    <xf numFmtId="0" fontId="16" fillId="0" borderId="56" xfId="0" applyFont="1" applyBorder="1" applyAlignment="1">
      <alignment horizontal="center" vertical="top" shrinkToFit="1"/>
    </xf>
    <xf numFmtId="49" fontId="16" fillId="0" borderId="56" xfId="0" applyNumberFormat="1" applyFont="1" applyBorder="1" applyAlignment="1">
      <alignment horizontal="left" vertical="top" wrapText="1"/>
    </xf>
    <xf numFmtId="49" fontId="16" fillId="0" borderId="56" xfId="0" applyNumberFormat="1" applyFont="1" applyBorder="1" applyAlignment="1">
      <alignment vertical="top"/>
    </xf>
    <xf numFmtId="0" fontId="16" fillId="0" borderId="57" xfId="0" applyFont="1" applyBorder="1" applyAlignment="1">
      <alignment vertical="top"/>
    </xf>
    <xf numFmtId="0" fontId="18" fillId="0" borderId="0" xfId="0" applyNumberFormat="1" applyFont="1" applyAlignment="1">
      <alignment wrapText="1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vertical="top"/>
    </xf>
    <xf numFmtId="4" fontId="8" fillId="6" borderId="0" xfId="0" applyNumberFormat="1" applyFont="1" applyFill="1" applyBorder="1" applyAlignment="1">
      <alignment vertical="top" shrinkToFit="1"/>
    </xf>
    <xf numFmtId="4" fontId="8" fillId="6" borderId="37" xfId="0" applyNumberFormat="1" applyFont="1" applyFill="1" applyBorder="1" applyAlignment="1">
      <alignment vertical="top" shrinkToFit="1"/>
    </xf>
    <xf numFmtId="4" fontId="8" fillId="6" borderId="18" xfId="0" applyNumberFormat="1" applyFont="1" applyFill="1" applyBorder="1" applyAlignment="1">
      <alignment vertical="top" shrinkToFit="1"/>
    </xf>
    <xf numFmtId="164" fontId="8" fillId="6" borderId="18" xfId="0" applyNumberFormat="1" applyFont="1" applyFill="1" applyBorder="1" applyAlignment="1">
      <alignment vertical="top" shrinkToFit="1"/>
    </xf>
    <xf numFmtId="0" fontId="8" fillId="6" borderId="18" xfId="0" applyFont="1" applyFill="1" applyBorder="1" applyAlignment="1">
      <alignment horizontal="center" vertical="top" shrinkToFit="1"/>
    </xf>
    <xf numFmtId="49" fontId="8" fillId="6" borderId="18" xfId="0" applyNumberFormat="1" applyFont="1" applyFill="1" applyBorder="1" applyAlignment="1">
      <alignment horizontal="left" vertical="top" wrapText="1"/>
    </xf>
    <xf numFmtId="49" fontId="8" fillId="6" borderId="18" xfId="0" applyNumberFormat="1" applyFont="1" applyFill="1" applyBorder="1" applyAlignment="1">
      <alignment vertical="top"/>
    </xf>
    <xf numFmtId="0" fontId="8" fillId="6" borderId="36" xfId="0" applyFont="1" applyFill="1" applyBorder="1" applyAlignment="1">
      <alignment vertical="top"/>
    </xf>
    <xf numFmtId="4" fontId="16" fillId="0" borderId="58" xfId="0" applyNumberFormat="1" applyFont="1" applyBorder="1" applyAlignment="1">
      <alignment vertical="top" shrinkToFit="1"/>
    </xf>
    <xf numFmtId="4" fontId="16" fillId="0" borderId="59" xfId="0" applyNumberFormat="1" applyFont="1" applyBorder="1" applyAlignment="1">
      <alignment vertical="top" shrinkToFit="1"/>
    </xf>
    <xf numFmtId="4" fontId="16" fillId="4" borderId="59" xfId="0" applyNumberFormat="1" applyFont="1" applyFill="1" applyBorder="1" applyAlignment="1" applyProtection="1">
      <alignment vertical="top" shrinkToFit="1"/>
      <protection locked="0"/>
    </xf>
    <xf numFmtId="164" fontId="16" fillId="0" borderId="59" xfId="0" applyNumberFormat="1" applyFont="1" applyBorder="1" applyAlignment="1">
      <alignment vertical="top" shrinkToFit="1"/>
    </xf>
    <xf numFmtId="0" fontId="16" fillId="0" borderId="59" xfId="0" applyFont="1" applyBorder="1" applyAlignment="1">
      <alignment horizontal="center" vertical="top" shrinkToFit="1"/>
    </xf>
    <xf numFmtId="49" fontId="16" fillId="0" borderId="59" xfId="0" applyNumberFormat="1" applyFont="1" applyBorder="1" applyAlignment="1">
      <alignment horizontal="left" vertical="top" wrapText="1"/>
    </xf>
    <xf numFmtId="49" fontId="16" fillId="0" borderId="59" xfId="0" applyNumberFormat="1" applyFont="1" applyBorder="1" applyAlignment="1">
      <alignment vertical="top"/>
    </xf>
    <xf numFmtId="0" fontId="16" fillId="0" borderId="60" xfId="0" applyFont="1" applyBorder="1" applyAlignment="1">
      <alignment vertical="top"/>
    </xf>
    <xf numFmtId="4" fontId="16" fillId="0" borderId="61" xfId="0" applyNumberFormat="1" applyFont="1" applyBorder="1" applyAlignment="1">
      <alignment vertical="top" shrinkToFit="1"/>
    </xf>
    <xf numFmtId="4" fontId="16" fillId="0" borderId="62" xfId="0" applyNumberFormat="1" applyFont="1" applyBorder="1" applyAlignment="1">
      <alignment vertical="top" shrinkToFit="1"/>
    </xf>
    <xf numFmtId="4" fontId="16" fillId="4" borderId="62" xfId="0" applyNumberFormat="1" applyFont="1" applyFill="1" applyBorder="1" applyAlignment="1" applyProtection="1">
      <alignment vertical="top" shrinkToFit="1"/>
      <protection locked="0"/>
    </xf>
    <xf numFmtId="164" fontId="16" fillId="0" borderId="62" xfId="0" applyNumberFormat="1" applyFont="1" applyBorder="1" applyAlignment="1">
      <alignment vertical="top" shrinkToFit="1"/>
    </xf>
    <xf numFmtId="0" fontId="16" fillId="0" borderId="62" xfId="0" applyFont="1" applyBorder="1" applyAlignment="1">
      <alignment horizontal="center" vertical="top" shrinkToFit="1"/>
    </xf>
    <xf numFmtId="49" fontId="16" fillId="0" borderId="62" xfId="0" applyNumberFormat="1" applyFont="1" applyBorder="1" applyAlignment="1">
      <alignment horizontal="left" vertical="top" wrapText="1"/>
    </xf>
    <xf numFmtId="49" fontId="16" fillId="0" borderId="62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0" fontId="8" fillId="6" borderId="63" xfId="0" applyFont="1" applyFill="1" applyBorder="1" applyAlignment="1">
      <alignment vertical="top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7" borderId="49" xfId="0" applyFill="1" applyBorder="1" applyAlignment="1">
      <alignment wrapText="1"/>
    </xf>
    <xf numFmtId="0" fontId="0" fillId="7" borderId="49" xfId="0" applyFill="1" applyBorder="1"/>
    <xf numFmtId="0" fontId="0" fillId="7" borderId="53" xfId="0" applyFill="1" applyBorder="1"/>
    <xf numFmtId="0" fontId="0" fillId="7" borderId="49" xfId="0" applyFill="1" applyBorder="1" applyAlignment="1">
      <alignment horizontal="center"/>
    </xf>
    <xf numFmtId="49" fontId="0" fillId="7" borderId="49" xfId="0" applyNumberFormat="1" applyFill="1" applyBorder="1"/>
    <xf numFmtId="49" fontId="0" fillId="6" borderId="43" xfId="0" applyNumberFormat="1" applyFill="1" applyBorder="1" applyAlignment="1">
      <alignment vertical="center"/>
    </xf>
    <xf numFmtId="0" fontId="0" fillId="6" borderId="49" xfId="0" applyFont="1" applyFill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49" fontId="0" fillId="6" borderId="43" xfId="0" applyNumberFormat="1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0" fillId="6" borderId="54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1_profesanti/el-SIL_SIMONIK/180803_fin/Hospic_Rozpo&#269;et_elektro/Rozpo&#269;et/Bez%20ceny%20Hospic%20F&#225;ze%20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1_profesanti/zti/180802_final/Hospic%20-%20rozpo&#269;ty%20ZTI/D.2.1%20Venkovn&#237;%20rozvody%20ZTI-v&#253;kaz%20v&#253;m&#283;r-f&#225;ze%2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02 5)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66" t="s">
        <v>39</v>
      </c>
      <c r="B2" s="266"/>
      <c r="C2" s="266"/>
      <c r="D2" s="266"/>
      <c r="E2" s="266"/>
      <c r="F2" s="266"/>
      <c r="G2" s="26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1" zoomScaleNormal="100" zoomScaleSheetLayoutView="75" workbookViewId="0">
      <selection activeCell="M23" sqref="M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93" t="s">
        <v>42</v>
      </c>
      <c r="C1" s="294"/>
      <c r="D1" s="294"/>
      <c r="E1" s="294"/>
      <c r="F1" s="294"/>
      <c r="G1" s="294"/>
      <c r="H1" s="294"/>
      <c r="I1" s="294"/>
      <c r="J1" s="295"/>
    </row>
    <row r="2" spans="1:15" ht="23.25" customHeight="1" x14ac:dyDescent="0.2">
      <c r="A2" s="4"/>
      <c r="B2" s="81" t="s">
        <v>40</v>
      </c>
      <c r="C2" s="82"/>
      <c r="D2" s="83"/>
      <c r="E2" s="83" t="s">
        <v>196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300"/>
      <c r="E11" s="300"/>
      <c r="F11" s="300"/>
      <c r="G11" s="300"/>
      <c r="H11" s="28" t="s">
        <v>33</v>
      </c>
      <c r="I11" s="101" t="s">
        <v>45</v>
      </c>
      <c r="J11" s="11"/>
    </row>
    <row r="12" spans="1:15" ht="15.75" customHeight="1" x14ac:dyDescent="0.2">
      <c r="A12" s="4"/>
      <c r="B12" s="41"/>
      <c r="C12" s="26"/>
      <c r="D12" s="303"/>
      <c r="E12" s="303"/>
      <c r="F12" s="303"/>
      <c r="G12" s="303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304"/>
      <c r="E13" s="304"/>
      <c r="F13" s="304"/>
      <c r="G13" s="304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99"/>
      <c r="F15" s="299"/>
      <c r="G15" s="301"/>
      <c r="H15" s="301"/>
      <c r="I15" s="301" t="s">
        <v>28</v>
      </c>
      <c r="J15" s="302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83"/>
      <c r="F16" s="284"/>
      <c r="G16" s="283"/>
      <c r="H16" s="284"/>
      <c r="I16" s="283">
        <f>SUMIF(F47:F51,A16,I47:I51)+SUMIF(F47:F51,"PSU",I47:I51)</f>
        <v>0</v>
      </c>
      <c r="J16" s="285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83"/>
      <c r="F17" s="284"/>
      <c r="G17" s="283"/>
      <c r="H17" s="284"/>
      <c r="I17" s="283">
        <f>SUMIF(F47:F51,A17,I47:I51)</f>
        <v>0</v>
      </c>
      <c r="J17" s="285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83"/>
      <c r="F18" s="284"/>
      <c r="G18" s="283"/>
      <c r="H18" s="284"/>
      <c r="I18" s="283">
        <f>SUMIF(F47:F51,A18,I47:I51)</f>
        <v>0</v>
      </c>
      <c r="J18" s="285"/>
    </row>
    <row r="19" spans="1:10" ht="23.25" customHeight="1" x14ac:dyDescent="0.2">
      <c r="A19" s="148" t="s">
        <v>58</v>
      </c>
      <c r="B19" s="149" t="s">
        <v>26</v>
      </c>
      <c r="C19" s="58"/>
      <c r="D19" s="59"/>
      <c r="E19" s="283"/>
      <c r="F19" s="284"/>
      <c r="G19" s="283"/>
      <c r="H19" s="284"/>
      <c r="I19" s="283">
        <f>SUMIF(F47:F51,A19,I47:I51)</f>
        <v>0</v>
      </c>
      <c r="J19" s="285"/>
    </row>
    <row r="20" spans="1:10" ht="23.25" customHeight="1" x14ac:dyDescent="0.2">
      <c r="A20" s="148" t="s">
        <v>59</v>
      </c>
      <c r="B20" s="149" t="s">
        <v>27</v>
      </c>
      <c r="C20" s="58"/>
      <c r="D20" s="59"/>
      <c r="E20" s="283"/>
      <c r="F20" s="284"/>
      <c r="G20" s="283"/>
      <c r="H20" s="284"/>
      <c r="I20" s="283">
        <f>SUMIF(F47:F51,A20,I47:I51)</f>
        <v>0</v>
      </c>
      <c r="J20" s="285"/>
    </row>
    <row r="21" spans="1:10" ht="23.25" customHeight="1" x14ac:dyDescent="0.2">
      <c r="A21" s="4"/>
      <c r="B21" s="74" t="s">
        <v>28</v>
      </c>
      <c r="C21" s="75"/>
      <c r="D21" s="76"/>
      <c r="E21" s="291"/>
      <c r="F21" s="306"/>
      <c r="G21" s="291"/>
      <c r="H21" s="306"/>
      <c r="I21" s="291">
        <f>SUM(I16:J20)</f>
        <v>0</v>
      </c>
      <c r="J21" s="29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89">
        <f>ZakladDPHSniVypocet</f>
        <v>0</v>
      </c>
      <c r="H23" s="290"/>
      <c r="I23" s="29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87">
        <f>ZakladDPHSni*SazbaDPH1/100</f>
        <v>0</v>
      </c>
      <c r="H24" s="288"/>
      <c r="I24" s="28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89">
        <f>ZakladDPHZaklVypocet</f>
        <v>0</v>
      </c>
      <c r="H25" s="290"/>
      <c r="I25" s="29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96">
        <f>ZakladDPHZakl*SazbaDPH2/100</f>
        <v>0</v>
      </c>
      <c r="H26" s="297"/>
      <c r="I26" s="29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98">
        <f>0</f>
        <v>0</v>
      </c>
      <c r="H27" s="298"/>
      <c r="I27" s="298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307">
        <f>ZakladDPHSniVypocet+ZakladDPHZaklVypocet</f>
        <v>0</v>
      </c>
      <c r="H28" s="307"/>
      <c r="I28" s="307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305">
        <f>ZakladDPHSni+DPHSni+ZakladDPHZakl+DPHZakl+Zaokrouhleni</f>
        <v>0</v>
      </c>
      <c r="H29" s="305"/>
      <c r="I29" s="305"/>
      <c r="J29" s="126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43689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86" t="s">
        <v>2</v>
      </c>
      <c r="E35" s="28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74"/>
      <c r="D39" s="275"/>
      <c r="E39" s="275"/>
      <c r="F39" s="115">
        <f>' Pol'!AC90</f>
        <v>0</v>
      </c>
      <c r="G39" s="116">
        <f>' Pol'!AD90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76" t="s">
        <v>46</v>
      </c>
      <c r="C40" s="277"/>
      <c r="D40" s="277"/>
      <c r="E40" s="278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48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49</v>
      </c>
      <c r="G46" s="136"/>
      <c r="H46" s="136"/>
      <c r="I46" s="279" t="s">
        <v>28</v>
      </c>
      <c r="J46" s="279"/>
    </row>
    <row r="47" spans="1:10" ht="25.5" customHeight="1" x14ac:dyDescent="0.2">
      <c r="A47" s="129"/>
      <c r="B47" s="137" t="s">
        <v>50</v>
      </c>
      <c r="C47" s="281" t="s">
        <v>51</v>
      </c>
      <c r="D47" s="282"/>
      <c r="E47" s="282"/>
      <c r="F47" s="139" t="s">
        <v>23</v>
      </c>
      <c r="G47" s="140"/>
      <c r="H47" s="140"/>
      <c r="I47" s="280">
        <f>' Pol'!G8</f>
        <v>0</v>
      </c>
      <c r="J47" s="280"/>
    </row>
    <row r="48" spans="1:10" ht="25.5" customHeight="1" x14ac:dyDescent="0.2">
      <c r="A48" s="129"/>
      <c r="B48" s="131" t="s">
        <v>52</v>
      </c>
      <c r="C48" s="269" t="s">
        <v>53</v>
      </c>
      <c r="D48" s="270"/>
      <c r="E48" s="270"/>
      <c r="F48" s="141" t="s">
        <v>23</v>
      </c>
      <c r="G48" s="142"/>
      <c r="H48" s="142"/>
      <c r="I48" s="268">
        <f>' Pol'!G70</f>
        <v>0</v>
      </c>
      <c r="J48" s="268"/>
    </row>
    <row r="49" spans="1:10" ht="25.5" customHeight="1" x14ac:dyDescent="0.2">
      <c r="A49" s="129"/>
      <c r="B49" s="131" t="s">
        <v>54</v>
      </c>
      <c r="C49" s="269" t="s">
        <v>55</v>
      </c>
      <c r="D49" s="270"/>
      <c r="E49" s="270"/>
      <c r="F49" s="141" t="s">
        <v>24</v>
      </c>
      <c r="G49" s="142"/>
      <c r="H49" s="142"/>
      <c r="I49" s="268">
        <f>' Pol'!G81</f>
        <v>0</v>
      </c>
      <c r="J49" s="268"/>
    </row>
    <row r="50" spans="1:10" ht="25.5" customHeight="1" x14ac:dyDescent="0.2">
      <c r="A50" s="129"/>
      <c r="B50" s="131" t="s">
        <v>56</v>
      </c>
      <c r="C50" s="269" t="s">
        <v>57</v>
      </c>
      <c r="D50" s="270"/>
      <c r="E50" s="270"/>
      <c r="F50" s="141" t="s">
        <v>25</v>
      </c>
      <c r="G50" s="142"/>
      <c r="H50" s="142"/>
      <c r="I50" s="268">
        <f>' Pol'!G83</f>
        <v>0</v>
      </c>
      <c r="J50" s="268"/>
    </row>
    <row r="51" spans="1:10" ht="25.5" customHeight="1" x14ac:dyDescent="0.2">
      <c r="A51" s="129"/>
      <c r="B51" s="138" t="s">
        <v>58</v>
      </c>
      <c r="C51" s="272" t="s">
        <v>26</v>
      </c>
      <c r="D51" s="273"/>
      <c r="E51" s="273"/>
      <c r="F51" s="143" t="s">
        <v>58</v>
      </c>
      <c r="G51" s="144"/>
      <c r="H51" s="144"/>
      <c r="I51" s="271">
        <f>' Pol'!G85</f>
        <v>0</v>
      </c>
      <c r="J51" s="271"/>
    </row>
    <row r="52" spans="1:10" ht="25.5" customHeight="1" x14ac:dyDescent="0.2">
      <c r="A52" s="130"/>
      <c r="B52" s="134" t="s">
        <v>1</v>
      </c>
      <c r="C52" s="134"/>
      <c r="D52" s="135"/>
      <c r="E52" s="135"/>
      <c r="F52" s="145"/>
      <c r="G52" s="146"/>
      <c r="H52" s="146"/>
      <c r="I52" s="267">
        <f>SUM(I47:I51)</f>
        <v>0</v>
      </c>
      <c r="J52" s="267"/>
    </row>
    <row r="53" spans="1:10" x14ac:dyDescent="0.2">
      <c r="F53" s="147"/>
      <c r="G53" s="103"/>
      <c r="H53" s="147"/>
      <c r="I53" s="103"/>
      <c r="J53" s="103"/>
    </row>
    <row r="54" spans="1:10" x14ac:dyDescent="0.2">
      <c r="F54" s="147"/>
      <c r="G54" s="103"/>
      <c r="H54" s="147"/>
      <c r="I54" s="103"/>
      <c r="J54" s="103"/>
    </row>
    <row r="55" spans="1:10" x14ac:dyDescent="0.2">
      <c r="F55" s="147"/>
      <c r="G55" s="103"/>
      <c r="H55" s="147"/>
      <c r="I55" s="103"/>
      <c r="J55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52:J52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08" t="s">
        <v>6</v>
      </c>
      <c r="B1" s="308"/>
      <c r="C1" s="309"/>
      <c r="D1" s="308"/>
      <c r="E1" s="308"/>
      <c r="F1" s="308"/>
      <c r="G1" s="308"/>
    </row>
    <row r="2" spans="1:7" ht="24.95" customHeight="1" x14ac:dyDescent="0.2">
      <c r="A2" s="79" t="s">
        <v>41</v>
      </c>
      <c r="B2" s="78"/>
      <c r="C2" s="310"/>
      <c r="D2" s="310"/>
      <c r="E2" s="310"/>
      <c r="F2" s="310"/>
      <c r="G2" s="311"/>
    </row>
    <row r="3" spans="1:7" ht="24.95" hidden="1" customHeight="1" x14ac:dyDescent="0.2">
      <c r="A3" s="79" t="s">
        <v>7</v>
      </c>
      <c r="B3" s="78"/>
      <c r="C3" s="310"/>
      <c r="D3" s="310"/>
      <c r="E3" s="310"/>
      <c r="F3" s="310"/>
      <c r="G3" s="311"/>
    </row>
    <row r="4" spans="1:7" ht="24.95" hidden="1" customHeight="1" x14ac:dyDescent="0.2">
      <c r="A4" s="79" t="s">
        <v>8</v>
      </c>
      <c r="B4" s="78"/>
      <c r="C4" s="310"/>
      <c r="D4" s="310"/>
      <c r="E4" s="310"/>
      <c r="F4" s="310"/>
      <c r="G4" s="31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selection activeCell="C11" sqref="C1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24" t="s">
        <v>6</v>
      </c>
      <c r="B1" s="324"/>
      <c r="C1" s="324"/>
      <c r="D1" s="324"/>
      <c r="E1" s="324"/>
      <c r="F1" s="324"/>
      <c r="G1" s="324"/>
      <c r="AE1" t="s">
        <v>61</v>
      </c>
    </row>
    <row r="2" spans="1:60" ht="24.95" customHeight="1" x14ac:dyDescent="0.2">
      <c r="A2" s="153" t="s">
        <v>60</v>
      </c>
      <c r="B2" s="151"/>
      <c r="C2" s="325" t="s">
        <v>195</v>
      </c>
      <c r="D2" s="326"/>
      <c r="E2" s="326"/>
      <c r="F2" s="326"/>
      <c r="G2" s="327"/>
      <c r="AE2" t="s">
        <v>62</v>
      </c>
    </row>
    <row r="3" spans="1:60" ht="24.95" hidden="1" customHeight="1" x14ac:dyDescent="0.2">
      <c r="A3" s="154" t="s">
        <v>7</v>
      </c>
      <c r="B3" s="152"/>
      <c r="C3" s="328"/>
      <c r="D3" s="328"/>
      <c r="E3" s="328"/>
      <c r="F3" s="328"/>
      <c r="G3" s="329"/>
      <c r="AE3" t="s">
        <v>63</v>
      </c>
    </row>
    <row r="4" spans="1:60" ht="24.95" hidden="1" customHeight="1" x14ac:dyDescent="0.2">
      <c r="A4" s="154" t="s">
        <v>8</v>
      </c>
      <c r="B4" s="152"/>
      <c r="C4" s="330"/>
      <c r="D4" s="328"/>
      <c r="E4" s="328"/>
      <c r="F4" s="328"/>
      <c r="G4" s="329"/>
      <c r="AE4" t="s">
        <v>64</v>
      </c>
    </row>
    <row r="5" spans="1:60" hidden="1" x14ac:dyDescent="0.2">
      <c r="A5" s="155" t="s">
        <v>65</v>
      </c>
      <c r="B5" s="156"/>
      <c r="C5" s="157"/>
      <c r="D5" s="158"/>
      <c r="E5" s="159"/>
      <c r="F5" s="159"/>
      <c r="G5" s="160"/>
      <c r="AE5" t="s">
        <v>66</v>
      </c>
    </row>
    <row r="6" spans="1:60" x14ac:dyDescent="0.2">
      <c r="D6" s="150"/>
    </row>
    <row r="7" spans="1:60" ht="38.25" x14ac:dyDescent="0.2">
      <c r="A7" s="165" t="s">
        <v>67</v>
      </c>
      <c r="B7" s="166" t="s">
        <v>68</v>
      </c>
      <c r="C7" s="166" t="s">
        <v>69</v>
      </c>
      <c r="D7" s="182" t="s">
        <v>70</v>
      </c>
      <c r="E7" s="165" t="s">
        <v>71</v>
      </c>
      <c r="F7" s="161" t="s">
        <v>72</v>
      </c>
      <c r="G7" s="183" t="s">
        <v>28</v>
      </c>
      <c r="H7" s="184" t="s">
        <v>29</v>
      </c>
      <c r="I7" s="184" t="s">
        <v>73</v>
      </c>
      <c r="J7" s="184" t="s">
        <v>30</v>
      </c>
      <c r="K7" s="184" t="s">
        <v>74</v>
      </c>
      <c r="L7" s="184" t="s">
        <v>75</v>
      </c>
      <c r="M7" s="184" t="s">
        <v>76</v>
      </c>
      <c r="N7" s="184" t="s">
        <v>77</v>
      </c>
      <c r="O7" s="184" t="s">
        <v>78</v>
      </c>
      <c r="P7" s="184" t="s">
        <v>79</v>
      </c>
      <c r="Q7" s="184" t="s">
        <v>80</v>
      </c>
      <c r="R7" s="184" t="s">
        <v>81</v>
      </c>
      <c r="S7" s="184" t="s">
        <v>82</v>
      </c>
      <c r="T7" s="184" t="s">
        <v>83</v>
      </c>
      <c r="U7" s="167" t="s">
        <v>84</v>
      </c>
    </row>
    <row r="8" spans="1:60" x14ac:dyDescent="0.2">
      <c r="A8" s="185" t="s">
        <v>85</v>
      </c>
      <c r="B8" s="186" t="s">
        <v>50</v>
      </c>
      <c r="C8" s="187" t="s">
        <v>51</v>
      </c>
      <c r="D8" s="188"/>
      <c r="E8" s="189"/>
      <c r="F8" s="176"/>
      <c r="G8" s="176">
        <f>SUMIF(AE9:AE69,"&lt;&gt;NOR",G9:G69)</f>
        <v>0</v>
      </c>
      <c r="H8" s="176"/>
      <c r="I8" s="176">
        <f>SUM(I9:I69)</f>
        <v>0</v>
      </c>
      <c r="J8" s="176"/>
      <c r="K8" s="176">
        <f>SUM(K9:K69)</f>
        <v>0</v>
      </c>
      <c r="L8" s="176"/>
      <c r="M8" s="176">
        <f>SUM(M9:M69)</f>
        <v>0</v>
      </c>
      <c r="N8" s="176"/>
      <c r="O8" s="176">
        <f>SUM(O9:O69)</f>
        <v>0</v>
      </c>
      <c r="P8" s="176"/>
      <c r="Q8" s="176">
        <f>SUM(Q9:Q69)</f>
        <v>726.23</v>
      </c>
      <c r="R8" s="176"/>
      <c r="S8" s="176"/>
      <c r="T8" s="190"/>
      <c r="U8" s="176">
        <f>SUM(U9:U69)</f>
        <v>5558.380000000001</v>
      </c>
      <c r="AE8" t="s">
        <v>86</v>
      </c>
    </row>
    <row r="9" spans="1:60" outlineLevel="1" x14ac:dyDescent="0.2">
      <c r="A9" s="163">
        <v>1</v>
      </c>
      <c r="B9" s="168" t="s">
        <v>87</v>
      </c>
      <c r="C9" s="202" t="s">
        <v>88</v>
      </c>
      <c r="D9" s="170" t="s">
        <v>89</v>
      </c>
      <c r="E9" s="173">
        <v>450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0.90051000000000003</v>
      </c>
      <c r="Q9" s="178">
        <f>ROUND(E9*P9,2)</f>
        <v>405.23</v>
      </c>
      <c r="R9" s="178"/>
      <c r="S9" s="178"/>
      <c r="T9" s="179">
        <v>0.27584999999999998</v>
      </c>
      <c r="U9" s="178">
        <f>ROUND(E9*T9,2)</f>
        <v>124.13</v>
      </c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90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 x14ac:dyDescent="0.2">
      <c r="A10" s="163">
        <v>2</v>
      </c>
      <c r="B10" s="168" t="s">
        <v>91</v>
      </c>
      <c r="C10" s="202" t="s">
        <v>92</v>
      </c>
      <c r="D10" s="170" t="s">
        <v>89</v>
      </c>
      <c r="E10" s="173">
        <v>450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15</v>
      </c>
      <c r="M10" s="178">
        <f>G10*(1+L10/100)</f>
        <v>0</v>
      </c>
      <c r="N10" s="178">
        <v>0</v>
      </c>
      <c r="O10" s="178">
        <f>ROUND(E10*N10,2)</f>
        <v>0</v>
      </c>
      <c r="P10" s="178">
        <v>0.66</v>
      </c>
      <c r="Q10" s="178">
        <f>ROUND(E10*P10,2)</f>
        <v>297</v>
      </c>
      <c r="R10" s="178"/>
      <c r="S10" s="178"/>
      <c r="T10" s="179">
        <v>0.627</v>
      </c>
      <c r="U10" s="178">
        <f>ROUND(E10*T10,2)</f>
        <v>282.14999999999998</v>
      </c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93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63">
        <v>3</v>
      </c>
      <c r="B11" s="168" t="s">
        <v>94</v>
      </c>
      <c r="C11" s="202" t="s">
        <v>95</v>
      </c>
      <c r="D11" s="170" t="s">
        <v>89</v>
      </c>
      <c r="E11" s="173">
        <v>100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15</v>
      </c>
      <c r="M11" s="178">
        <f>G11*(1+L11/100)</f>
        <v>0</v>
      </c>
      <c r="N11" s="178">
        <v>0</v>
      </c>
      <c r="O11" s="178">
        <f>ROUND(E11*N11,2)</f>
        <v>0</v>
      </c>
      <c r="P11" s="178">
        <v>0.24</v>
      </c>
      <c r="Q11" s="178">
        <f>ROUND(E11*P11,2)</f>
        <v>24</v>
      </c>
      <c r="R11" s="178"/>
      <c r="S11" s="178"/>
      <c r="T11" s="179">
        <v>0.16900000000000001</v>
      </c>
      <c r="U11" s="178">
        <f>ROUND(E11*T11,2)</f>
        <v>16.899999999999999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93</v>
      </c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ht="22.5" outlineLevel="1" x14ac:dyDescent="0.2">
      <c r="A12" s="163">
        <v>4</v>
      </c>
      <c r="B12" s="168" t="s">
        <v>96</v>
      </c>
      <c r="C12" s="202" t="s">
        <v>97</v>
      </c>
      <c r="D12" s="170" t="s">
        <v>98</v>
      </c>
      <c r="E12" s="173">
        <v>60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15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/>
      <c r="T12" s="179">
        <v>0.16600000000000001</v>
      </c>
      <c r="U12" s="178">
        <f>ROUND(E12*T12,2)</f>
        <v>9.9600000000000009</v>
      </c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90</v>
      </c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63"/>
      <c r="B13" s="168"/>
      <c r="C13" s="203" t="s">
        <v>99</v>
      </c>
      <c r="D13" s="171"/>
      <c r="E13" s="174">
        <v>60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9"/>
      <c r="U13" s="178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100</v>
      </c>
      <c r="AF13" s="162">
        <v>0</v>
      </c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63">
        <v>5</v>
      </c>
      <c r="B14" s="168" t="s">
        <v>101</v>
      </c>
      <c r="C14" s="202" t="s">
        <v>102</v>
      </c>
      <c r="D14" s="170" t="s">
        <v>98</v>
      </c>
      <c r="E14" s="173">
        <v>60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/>
      <c r="S14" s="178"/>
      <c r="T14" s="179">
        <v>0</v>
      </c>
      <c r="U14" s="178">
        <f>ROUND(E14*T14,2)</f>
        <v>0</v>
      </c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93</v>
      </c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63">
        <v>6</v>
      </c>
      <c r="B15" s="168" t="s">
        <v>103</v>
      </c>
      <c r="C15" s="202" t="s">
        <v>104</v>
      </c>
      <c r="D15" s="170" t="s">
        <v>105</v>
      </c>
      <c r="E15" s="173">
        <v>46.8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15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/>
      <c r="S15" s="178"/>
      <c r="T15" s="179">
        <v>0</v>
      </c>
      <c r="U15" s="178">
        <f>ROUND(E15*T15,2)</f>
        <v>0</v>
      </c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93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63"/>
      <c r="B16" s="168"/>
      <c r="C16" s="203" t="s">
        <v>106</v>
      </c>
      <c r="D16" s="171"/>
      <c r="E16" s="174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9"/>
      <c r="U16" s="178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100</v>
      </c>
      <c r="AF16" s="162">
        <v>0</v>
      </c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63"/>
      <c r="B17" s="168"/>
      <c r="C17" s="203" t="s">
        <v>107</v>
      </c>
      <c r="D17" s="171"/>
      <c r="E17" s="174">
        <v>46.8</v>
      </c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9"/>
      <c r="U17" s="178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100</v>
      </c>
      <c r="AF17" s="162">
        <v>0</v>
      </c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63">
        <v>7</v>
      </c>
      <c r="B18" s="168" t="s">
        <v>103</v>
      </c>
      <c r="C18" s="202" t="s">
        <v>108</v>
      </c>
      <c r="D18" s="170" t="s">
        <v>105</v>
      </c>
      <c r="E18" s="173">
        <v>202.5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/>
      <c r="S18" s="178"/>
      <c r="T18" s="179">
        <v>0</v>
      </c>
      <c r="U18" s="178">
        <f>ROUND(E18*T18,2)</f>
        <v>0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93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63"/>
      <c r="B19" s="168"/>
      <c r="C19" s="203" t="s">
        <v>109</v>
      </c>
      <c r="D19" s="171"/>
      <c r="E19" s="174">
        <v>202.5</v>
      </c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9"/>
      <c r="U19" s="178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100</v>
      </c>
      <c r="AF19" s="162">
        <v>0</v>
      </c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163">
        <v>8</v>
      </c>
      <c r="B20" s="168" t="s">
        <v>110</v>
      </c>
      <c r="C20" s="202" t="s">
        <v>111</v>
      </c>
      <c r="D20" s="170" t="s">
        <v>112</v>
      </c>
      <c r="E20" s="173">
        <v>8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15</v>
      </c>
      <c r="M20" s="178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78"/>
      <c r="S20" s="178"/>
      <c r="T20" s="179">
        <v>0.28000000000000003</v>
      </c>
      <c r="U20" s="178">
        <f>ROUND(E20*T20,2)</f>
        <v>2.2400000000000002</v>
      </c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93</v>
      </c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63">
        <v>9</v>
      </c>
      <c r="B21" s="168" t="s">
        <v>113</v>
      </c>
      <c r="C21" s="202" t="s">
        <v>114</v>
      </c>
      <c r="D21" s="170" t="s">
        <v>112</v>
      </c>
      <c r="E21" s="173">
        <v>8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15</v>
      </c>
      <c r="M21" s="178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78"/>
      <c r="S21" s="178"/>
      <c r="T21" s="179">
        <v>2.698</v>
      </c>
      <c r="U21" s="178">
        <f>ROUND(E21*T21,2)</f>
        <v>21.58</v>
      </c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93</v>
      </c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63">
        <v>10</v>
      </c>
      <c r="B22" s="168" t="s">
        <v>115</v>
      </c>
      <c r="C22" s="202" t="s">
        <v>116</v>
      </c>
      <c r="D22" s="170" t="s">
        <v>112</v>
      </c>
      <c r="E22" s="173">
        <v>12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/>
      <c r="S22" s="178"/>
      <c r="T22" s="179">
        <v>4.548</v>
      </c>
      <c r="U22" s="178">
        <f>ROUND(E22*T22,2)</f>
        <v>54.58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93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63"/>
      <c r="B23" s="168"/>
      <c r="C23" s="203" t="s">
        <v>117</v>
      </c>
      <c r="D23" s="171"/>
      <c r="E23" s="174">
        <v>12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9"/>
      <c r="U23" s="178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100</v>
      </c>
      <c r="AF23" s="162">
        <v>0</v>
      </c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63">
        <v>11</v>
      </c>
      <c r="B24" s="168" t="s">
        <v>118</v>
      </c>
      <c r="C24" s="202" t="s">
        <v>119</v>
      </c>
      <c r="D24" s="170" t="s">
        <v>98</v>
      </c>
      <c r="E24" s="173">
        <v>5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15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/>
      <c r="S24" s="178"/>
      <c r="T24" s="179">
        <v>4.548</v>
      </c>
      <c r="U24" s="178">
        <f>ROUND(E24*T24,2)</f>
        <v>22.74</v>
      </c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93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63">
        <v>12</v>
      </c>
      <c r="B25" s="168" t="s">
        <v>120</v>
      </c>
      <c r="C25" s="202" t="s">
        <v>121</v>
      </c>
      <c r="D25" s="170" t="s">
        <v>112</v>
      </c>
      <c r="E25" s="173">
        <v>12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15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/>
      <c r="S25" s="178"/>
      <c r="T25" s="179">
        <v>1.2070000000000001</v>
      </c>
      <c r="U25" s="178">
        <f>ROUND(E25*T25,2)</f>
        <v>14.48</v>
      </c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93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163">
        <v>13</v>
      </c>
      <c r="B26" s="168" t="s">
        <v>122</v>
      </c>
      <c r="C26" s="202" t="s">
        <v>123</v>
      </c>
      <c r="D26" s="170" t="s">
        <v>112</v>
      </c>
      <c r="E26" s="173">
        <v>12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15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/>
      <c r="T26" s="179">
        <v>1.2070000000000001</v>
      </c>
      <c r="U26" s="178">
        <f>ROUND(E26*T26,2)</f>
        <v>14.48</v>
      </c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93</v>
      </c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ht="22.5" outlineLevel="1" x14ac:dyDescent="0.2">
      <c r="A27" s="163">
        <v>14</v>
      </c>
      <c r="B27" s="168" t="s">
        <v>120</v>
      </c>
      <c r="C27" s="202" t="s">
        <v>124</v>
      </c>
      <c r="D27" s="170" t="s">
        <v>112</v>
      </c>
      <c r="E27" s="173">
        <v>12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15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/>
      <c r="S27" s="178"/>
      <c r="T27" s="179">
        <v>1.2070000000000001</v>
      </c>
      <c r="U27" s="178">
        <f>ROUND(E27*T27,2)</f>
        <v>14.48</v>
      </c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93</v>
      </c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ht="22.5" outlineLevel="1" x14ac:dyDescent="0.2">
      <c r="A28" s="163"/>
      <c r="B28" s="168"/>
      <c r="C28" s="203" t="s">
        <v>125</v>
      </c>
      <c r="D28" s="171"/>
      <c r="E28" s="174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9"/>
      <c r="U28" s="178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100</v>
      </c>
      <c r="AF28" s="162">
        <v>0</v>
      </c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63"/>
      <c r="B29" s="168"/>
      <c r="C29" s="203" t="s">
        <v>126</v>
      </c>
      <c r="D29" s="171"/>
      <c r="E29" s="174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9"/>
      <c r="U29" s="178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100</v>
      </c>
      <c r="AF29" s="162">
        <v>0</v>
      </c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63"/>
      <c r="B30" s="168"/>
      <c r="C30" s="203" t="s">
        <v>127</v>
      </c>
      <c r="D30" s="171"/>
      <c r="E30" s="174">
        <v>12</v>
      </c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9"/>
      <c r="U30" s="178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100</v>
      </c>
      <c r="AF30" s="162">
        <v>0</v>
      </c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63">
        <v>15</v>
      </c>
      <c r="B31" s="168" t="s">
        <v>122</v>
      </c>
      <c r="C31" s="202" t="s">
        <v>128</v>
      </c>
      <c r="D31" s="170" t="s">
        <v>112</v>
      </c>
      <c r="E31" s="173">
        <v>120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15</v>
      </c>
      <c r="M31" s="178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78"/>
      <c r="S31" s="178"/>
      <c r="T31" s="179">
        <v>1.2070000000000001</v>
      </c>
      <c r="U31" s="178">
        <f>ROUND(E31*T31,2)</f>
        <v>144.84</v>
      </c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93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63">
        <v>16</v>
      </c>
      <c r="B32" s="168" t="s">
        <v>122</v>
      </c>
      <c r="C32" s="202" t="s">
        <v>129</v>
      </c>
      <c r="D32" s="170" t="s">
        <v>130</v>
      </c>
      <c r="E32" s="173">
        <v>12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15</v>
      </c>
      <c r="M32" s="178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78"/>
      <c r="S32" s="178"/>
      <c r="T32" s="179">
        <v>1.2070000000000001</v>
      </c>
      <c r="U32" s="178">
        <f>ROUND(E32*T32,2)</f>
        <v>14.48</v>
      </c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93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ht="22.5" outlineLevel="1" x14ac:dyDescent="0.2">
      <c r="A33" s="163">
        <v>17</v>
      </c>
      <c r="B33" s="168" t="s">
        <v>131</v>
      </c>
      <c r="C33" s="202" t="s">
        <v>132</v>
      </c>
      <c r="D33" s="170" t="s">
        <v>133</v>
      </c>
      <c r="E33" s="173">
        <v>12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15</v>
      </c>
      <c r="M33" s="178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78"/>
      <c r="S33" s="178"/>
      <c r="T33" s="179">
        <v>1.2070000000000001</v>
      </c>
      <c r="U33" s="178">
        <f>ROUND(E33*T33,2)</f>
        <v>14.48</v>
      </c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93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ht="22.5" outlineLevel="1" x14ac:dyDescent="0.2">
      <c r="A34" s="163">
        <v>18</v>
      </c>
      <c r="B34" s="168" t="s">
        <v>118</v>
      </c>
      <c r="C34" s="202" t="s">
        <v>134</v>
      </c>
      <c r="D34" s="170" t="s">
        <v>133</v>
      </c>
      <c r="E34" s="173">
        <v>36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15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/>
      <c r="S34" s="178"/>
      <c r="T34" s="179">
        <v>1.2070000000000001</v>
      </c>
      <c r="U34" s="178">
        <f>ROUND(E34*T34,2)</f>
        <v>43.45</v>
      </c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93</v>
      </c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63"/>
      <c r="B35" s="168"/>
      <c r="C35" s="203" t="s">
        <v>135</v>
      </c>
      <c r="D35" s="171"/>
      <c r="E35" s="174">
        <v>36</v>
      </c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9"/>
      <c r="U35" s="178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100</v>
      </c>
      <c r="AF35" s="162">
        <v>0</v>
      </c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ht="22.5" outlineLevel="1" x14ac:dyDescent="0.2">
      <c r="A36" s="163">
        <v>19</v>
      </c>
      <c r="B36" s="168" t="s">
        <v>118</v>
      </c>
      <c r="C36" s="202" t="s">
        <v>136</v>
      </c>
      <c r="D36" s="170" t="s">
        <v>133</v>
      </c>
      <c r="E36" s="173">
        <v>12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15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/>
      <c r="T36" s="179">
        <v>1.2070000000000001</v>
      </c>
      <c r="U36" s="178">
        <f>ROUND(E36*T36,2)</f>
        <v>14.48</v>
      </c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93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ht="22.5" outlineLevel="1" x14ac:dyDescent="0.2">
      <c r="A37" s="163">
        <v>20</v>
      </c>
      <c r="B37" s="168" t="s">
        <v>120</v>
      </c>
      <c r="C37" s="202" t="s">
        <v>137</v>
      </c>
      <c r="D37" s="170" t="s">
        <v>133</v>
      </c>
      <c r="E37" s="173">
        <v>12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15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/>
      <c r="S37" s="178"/>
      <c r="T37" s="179">
        <v>1.2070000000000001</v>
      </c>
      <c r="U37" s="178">
        <f>ROUND(E37*T37,2)</f>
        <v>14.48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93</v>
      </c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163">
        <v>21</v>
      </c>
      <c r="B38" s="168" t="s">
        <v>122</v>
      </c>
      <c r="C38" s="202" t="s">
        <v>138</v>
      </c>
      <c r="D38" s="170" t="s">
        <v>133</v>
      </c>
      <c r="E38" s="173">
        <v>3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15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8"/>
      <c r="S38" s="178"/>
      <c r="T38" s="179">
        <v>1.2070000000000001</v>
      </c>
      <c r="U38" s="178">
        <f>ROUND(E38*T38,2)</f>
        <v>3.62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93</v>
      </c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63">
        <v>22</v>
      </c>
      <c r="B39" s="168" t="s">
        <v>122</v>
      </c>
      <c r="C39" s="202" t="s">
        <v>139</v>
      </c>
      <c r="D39" s="170" t="s">
        <v>133</v>
      </c>
      <c r="E39" s="173">
        <v>9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15</v>
      </c>
      <c r="M39" s="178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78"/>
      <c r="S39" s="178"/>
      <c r="T39" s="179">
        <v>1.2070000000000001</v>
      </c>
      <c r="U39" s="178">
        <f>ROUND(E39*T39,2)</f>
        <v>10.86</v>
      </c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93</v>
      </c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63">
        <v>23</v>
      </c>
      <c r="B40" s="168" t="s">
        <v>140</v>
      </c>
      <c r="C40" s="202" t="s">
        <v>141</v>
      </c>
      <c r="D40" s="170" t="s">
        <v>133</v>
      </c>
      <c r="E40" s="173">
        <v>316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15</v>
      </c>
      <c r="M40" s="178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78"/>
      <c r="S40" s="178"/>
      <c r="T40" s="179">
        <v>1.2070000000000001</v>
      </c>
      <c r="U40" s="178">
        <f>ROUND(E40*T40,2)</f>
        <v>381.41</v>
      </c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93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63"/>
      <c r="B41" s="168"/>
      <c r="C41" s="203" t="s">
        <v>142</v>
      </c>
      <c r="D41" s="171"/>
      <c r="E41" s="174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9"/>
      <c r="U41" s="178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100</v>
      </c>
      <c r="AF41" s="162">
        <v>0</v>
      </c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63"/>
      <c r="B42" s="168"/>
      <c r="C42" s="203" t="s">
        <v>143</v>
      </c>
      <c r="D42" s="171"/>
      <c r="E42" s="174">
        <v>391</v>
      </c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9"/>
      <c r="U42" s="178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100</v>
      </c>
      <c r="AF42" s="162">
        <v>0</v>
      </c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63"/>
      <c r="B43" s="168"/>
      <c r="C43" s="203" t="s">
        <v>144</v>
      </c>
      <c r="D43" s="171"/>
      <c r="E43" s="174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9"/>
      <c r="U43" s="178"/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100</v>
      </c>
      <c r="AF43" s="162">
        <v>0</v>
      </c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63"/>
      <c r="B44" s="168"/>
      <c r="C44" s="203" t="s">
        <v>145</v>
      </c>
      <c r="D44" s="171"/>
      <c r="E44" s="174">
        <v>-75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9"/>
      <c r="U44" s="178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100</v>
      </c>
      <c r="AF44" s="162">
        <v>0</v>
      </c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ht="22.5" outlineLevel="1" x14ac:dyDescent="0.2">
      <c r="A45" s="163">
        <v>24</v>
      </c>
      <c r="B45" s="168" t="s">
        <v>146</v>
      </c>
      <c r="C45" s="202" t="s">
        <v>147</v>
      </c>
      <c r="D45" s="170" t="s">
        <v>133</v>
      </c>
      <c r="E45" s="173">
        <v>316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15</v>
      </c>
      <c r="M45" s="178">
        <f>G45*(1+L45/100)</f>
        <v>0</v>
      </c>
      <c r="N45" s="178">
        <v>0</v>
      </c>
      <c r="O45" s="178">
        <f>ROUND(E45*N45,2)</f>
        <v>0</v>
      </c>
      <c r="P45" s="178">
        <v>0</v>
      </c>
      <c r="Q45" s="178">
        <f>ROUND(E45*P45,2)</f>
        <v>0</v>
      </c>
      <c r="R45" s="178"/>
      <c r="S45" s="178"/>
      <c r="T45" s="179">
        <v>1.2070000000000001</v>
      </c>
      <c r="U45" s="178">
        <f>ROUND(E45*T45,2)</f>
        <v>381.41</v>
      </c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93</v>
      </c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ht="22.5" outlineLevel="1" x14ac:dyDescent="0.2">
      <c r="A46" s="163">
        <v>25</v>
      </c>
      <c r="B46" s="168" t="s">
        <v>148</v>
      </c>
      <c r="C46" s="202" t="s">
        <v>149</v>
      </c>
      <c r="D46" s="170" t="s">
        <v>133</v>
      </c>
      <c r="E46" s="173">
        <v>316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15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/>
      <c r="T46" s="179">
        <v>1.2070000000000001</v>
      </c>
      <c r="U46" s="178">
        <f>ROUND(E46*T46,2)</f>
        <v>381.41</v>
      </c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93</v>
      </c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63">
        <v>26</v>
      </c>
      <c r="B47" s="168" t="s">
        <v>118</v>
      </c>
      <c r="C47" s="202" t="s">
        <v>150</v>
      </c>
      <c r="D47" s="170" t="s">
        <v>98</v>
      </c>
      <c r="E47" s="173">
        <v>2.5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15</v>
      </c>
      <c r="M47" s="178">
        <f>G47*(1+L47/100)</f>
        <v>0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78"/>
      <c r="S47" s="178"/>
      <c r="T47" s="179">
        <v>1.2070000000000001</v>
      </c>
      <c r="U47" s="178">
        <f>ROUND(E47*T47,2)</f>
        <v>3.02</v>
      </c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93</v>
      </c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63">
        <v>27</v>
      </c>
      <c r="B48" s="168" t="s">
        <v>118</v>
      </c>
      <c r="C48" s="202" t="s">
        <v>151</v>
      </c>
      <c r="D48" s="170" t="s">
        <v>133</v>
      </c>
      <c r="E48" s="173">
        <v>316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15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/>
      <c r="T48" s="179">
        <v>1.2070000000000001</v>
      </c>
      <c r="U48" s="178">
        <f>ROUND(E48*T48,2)</f>
        <v>381.41</v>
      </c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93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63"/>
      <c r="B49" s="168"/>
      <c r="C49" s="203" t="s">
        <v>152</v>
      </c>
      <c r="D49" s="171"/>
      <c r="E49" s="174">
        <v>316</v>
      </c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9"/>
      <c r="U49" s="178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100</v>
      </c>
      <c r="AF49" s="162">
        <v>0</v>
      </c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163">
        <v>28</v>
      </c>
      <c r="B50" s="168" t="s">
        <v>140</v>
      </c>
      <c r="C50" s="202" t="s">
        <v>141</v>
      </c>
      <c r="D50" s="170" t="s">
        <v>133</v>
      </c>
      <c r="E50" s="173">
        <v>69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15</v>
      </c>
      <c r="M50" s="178">
        <f>G50*(1+L50/100)</f>
        <v>0</v>
      </c>
      <c r="N50" s="178">
        <v>0</v>
      </c>
      <c r="O50" s="178">
        <f>ROUND(E50*N50,2)</f>
        <v>0</v>
      </c>
      <c r="P50" s="178">
        <v>0</v>
      </c>
      <c r="Q50" s="178">
        <f>ROUND(E50*P50,2)</f>
        <v>0</v>
      </c>
      <c r="R50" s="178"/>
      <c r="S50" s="178"/>
      <c r="T50" s="179">
        <v>1.2070000000000001</v>
      </c>
      <c r="U50" s="178">
        <f>ROUND(E50*T50,2)</f>
        <v>83.28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93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63"/>
      <c r="B51" s="168"/>
      <c r="C51" s="203" t="s">
        <v>153</v>
      </c>
      <c r="D51" s="171"/>
      <c r="E51" s="174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9"/>
      <c r="U51" s="178"/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100</v>
      </c>
      <c r="AF51" s="162">
        <v>0</v>
      </c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63"/>
      <c r="B52" s="168"/>
      <c r="C52" s="203" t="s">
        <v>154</v>
      </c>
      <c r="D52" s="171"/>
      <c r="E52" s="174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9"/>
      <c r="U52" s="178"/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100</v>
      </c>
      <c r="AF52" s="162">
        <v>0</v>
      </c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163"/>
      <c r="B53" s="168"/>
      <c r="C53" s="203" t="s">
        <v>155</v>
      </c>
      <c r="D53" s="171"/>
      <c r="E53" s="174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9"/>
      <c r="U53" s="178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100</v>
      </c>
      <c r="AF53" s="162">
        <v>0</v>
      </c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63"/>
      <c r="B54" s="168"/>
      <c r="C54" s="203" t="s">
        <v>156</v>
      </c>
      <c r="D54" s="171"/>
      <c r="E54" s="174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9"/>
      <c r="U54" s="178"/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100</v>
      </c>
      <c r="AF54" s="162">
        <v>0</v>
      </c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163"/>
      <c r="B55" s="168"/>
      <c r="C55" s="203" t="s">
        <v>157</v>
      </c>
      <c r="D55" s="171"/>
      <c r="E55" s="174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9"/>
      <c r="U55" s="178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100</v>
      </c>
      <c r="AF55" s="162">
        <v>0</v>
      </c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163"/>
      <c r="B56" s="168"/>
      <c r="C56" s="203" t="s">
        <v>158</v>
      </c>
      <c r="D56" s="171"/>
      <c r="E56" s="174">
        <v>69</v>
      </c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9"/>
      <c r="U56" s="178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100</v>
      </c>
      <c r="AF56" s="162">
        <v>0</v>
      </c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ht="22.5" outlineLevel="1" x14ac:dyDescent="0.2">
      <c r="A57" s="163">
        <v>29</v>
      </c>
      <c r="B57" s="168" t="s">
        <v>159</v>
      </c>
      <c r="C57" s="202" t="s">
        <v>160</v>
      </c>
      <c r="D57" s="170" t="s">
        <v>133</v>
      </c>
      <c r="E57" s="173">
        <v>690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15</v>
      </c>
      <c r="M57" s="178">
        <f>G57*(1+L57/100)</f>
        <v>0</v>
      </c>
      <c r="N57" s="178">
        <v>0</v>
      </c>
      <c r="O57" s="178">
        <f>ROUND(E57*N57,2)</f>
        <v>0</v>
      </c>
      <c r="P57" s="178">
        <v>0</v>
      </c>
      <c r="Q57" s="178">
        <f>ROUND(E57*P57,2)</f>
        <v>0</v>
      </c>
      <c r="R57" s="178"/>
      <c r="S57" s="178"/>
      <c r="T57" s="179">
        <v>1.2070000000000001</v>
      </c>
      <c r="U57" s="178">
        <f>ROUND(E57*T57,2)</f>
        <v>832.83</v>
      </c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93</v>
      </c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ht="22.5" outlineLevel="1" x14ac:dyDescent="0.2">
      <c r="A58" s="163">
        <v>30</v>
      </c>
      <c r="B58" s="168" t="s">
        <v>148</v>
      </c>
      <c r="C58" s="202" t="s">
        <v>149</v>
      </c>
      <c r="D58" s="170" t="s">
        <v>133</v>
      </c>
      <c r="E58" s="173">
        <v>690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15</v>
      </c>
      <c r="M58" s="178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78"/>
      <c r="S58" s="178"/>
      <c r="T58" s="179">
        <v>1.2070000000000001</v>
      </c>
      <c r="U58" s="178">
        <f>ROUND(E58*T58,2)</f>
        <v>832.83</v>
      </c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93</v>
      </c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163">
        <v>31</v>
      </c>
      <c r="B59" s="168" t="s">
        <v>118</v>
      </c>
      <c r="C59" s="202" t="s">
        <v>150</v>
      </c>
      <c r="D59" s="170" t="s">
        <v>98</v>
      </c>
      <c r="E59" s="173">
        <v>5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15</v>
      </c>
      <c r="M59" s="178">
        <f>G59*(1+L59/100)</f>
        <v>0</v>
      </c>
      <c r="N59" s="178">
        <v>0</v>
      </c>
      <c r="O59" s="178">
        <f>ROUND(E59*N59,2)</f>
        <v>0</v>
      </c>
      <c r="P59" s="178">
        <v>0</v>
      </c>
      <c r="Q59" s="178">
        <f>ROUND(E59*P59,2)</f>
        <v>0</v>
      </c>
      <c r="R59" s="178"/>
      <c r="S59" s="178"/>
      <c r="T59" s="179">
        <v>1.2070000000000001</v>
      </c>
      <c r="U59" s="178">
        <f>ROUND(E59*T59,2)</f>
        <v>6.04</v>
      </c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93</v>
      </c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163">
        <v>32</v>
      </c>
      <c r="B60" s="168" t="s">
        <v>118</v>
      </c>
      <c r="C60" s="202" t="s">
        <v>161</v>
      </c>
      <c r="D60" s="170" t="s">
        <v>133</v>
      </c>
      <c r="E60" s="173">
        <v>690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15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/>
      <c r="S60" s="178"/>
      <c r="T60" s="179">
        <v>1.2070000000000001</v>
      </c>
      <c r="U60" s="178">
        <f>ROUND(E60*T60,2)</f>
        <v>832.83</v>
      </c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93</v>
      </c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163"/>
      <c r="B61" s="168"/>
      <c r="C61" s="203" t="s">
        <v>162</v>
      </c>
      <c r="D61" s="171"/>
      <c r="E61" s="174">
        <v>690</v>
      </c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9"/>
      <c r="U61" s="178"/>
      <c r="V61" s="162"/>
      <c r="W61" s="162"/>
      <c r="X61" s="162"/>
      <c r="Y61" s="162"/>
      <c r="Z61" s="162"/>
      <c r="AA61" s="162"/>
      <c r="AB61" s="162"/>
      <c r="AC61" s="162"/>
      <c r="AD61" s="162"/>
      <c r="AE61" s="162" t="s">
        <v>100</v>
      </c>
      <c r="AF61" s="162">
        <v>0</v>
      </c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163">
        <v>33</v>
      </c>
      <c r="B62" s="168" t="s">
        <v>163</v>
      </c>
      <c r="C62" s="202" t="s">
        <v>164</v>
      </c>
      <c r="D62" s="170" t="s">
        <v>133</v>
      </c>
      <c r="E62" s="173">
        <v>60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15</v>
      </c>
      <c r="M62" s="178">
        <f>G62*(1+L62/100)</f>
        <v>0</v>
      </c>
      <c r="N62" s="178">
        <v>0</v>
      </c>
      <c r="O62" s="178">
        <f>ROUND(E62*N62,2)</f>
        <v>0</v>
      </c>
      <c r="P62" s="178">
        <v>0</v>
      </c>
      <c r="Q62" s="178">
        <f>ROUND(E62*P62,2)</f>
        <v>0</v>
      </c>
      <c r="R62" s="178"/>
      <c r="S62" s="178"/>
      <c r="T62" s="179">
        <v>1.2070000000000001</v>
      </c>
      <c r="U62" s="178">
        <f>ROUND(E62*T62,2)</f>
        <v>72.42</v>
      </c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93</v>
      </c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163"/>
      <c r="B63" s="168"/>
      <c r="C63" s="203" t="s">
        <v>165</v>
      </c>
      <c r="D63" s="171"/>
      <c r="E63" s="174">
        <v>20</v>
      </c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9"/>
      <c r="U63" s="178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100</v>
      </c>
      <c r="AF63" s="162">
        <v>0</v>
      </c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163"/>
      <c r="B64" s="168"/>
      <c r="C64" s="203" t="s">
        <v>166</v>
      </c>
      <c r="D64" s="171"/>
      <c r="E64" s="174">
        <v>40</v>
      </c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9"/>
      <c r="U64" s="178"/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100</v>
      </c>
      <c r="AF64" s="162">
        <v>0</v>
      </c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163">
        <v>34</v>
      </c>
      <c r="B65" s="168" t="s">
        <v>163</v>
      </c>
      <c r="C65" s="202" t="s">
        <v>167</v>
      </c>
      <c r="D65" s="170" t="s">
        <v>133</v>
      </c>
      <c r="E65" s="173">
        <v>300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15</v>
      </c>
      <c r="M65" s="178">
        <f>G65*(1+L65/100)</f>
        <v>0</v>
      </c>
      <c r="N65" s="178">
        <v>0</v>
      </c>
      <c r="O65" s="178">
        <f>ROUND(E65*N65,2)</f>
        <v>0</v>
      </c>
      <c r="P65" s="178">
        <v>0</v>
      </c>
      <c r="Q65" s="178">
        <f>ROUND(E65*P65,2)</f>
        <v>0</v>
      </c>
      <c r="R65" s="178"/>
      <c r="S65" s="178"/>
      <c r="T65" s="179">
        <v>1.2070000000000001</v>
      </c>
      <c r="U65" s="178">
        <f>ROUND(E65*T65,2)</f>
        <v>362.1</v>
      </c>
      <c r="V65" s="162"/>
      <c r="W65" s="162"/>
      <c r="X65" s="162"/>
      <c r="Y65" s="162"/>
      <c r="Z65" s="162"/>
      <c r="AA65" s="162"/>
      <c r="AB65" s="162"/>
      <c r="AC65" s="162"/>
      <c r="AD65" s="162"/>
      <c r="AE65" s="162" t="s">
        <v>93</v>
      </c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163"/>
      <c r="B66" s="168"/>
      <c r="C66" s="203" t="s">
        <v>168</v>
      </c>
      <c r="D66" s="171"/>
      <c r="E66" s="174">
        <v>300</v>
      </c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9"/>
      <c r="U66" s="178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100</v>
      </c>
      <c r="AF66" s="162">
        <v>0</v>
      </c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ht="22.5" outlineLevel="1" x14ac:dyDescent="0.2">
      <c r="A67" s="163">
        <v>35</v>
      </c>
      <c r="B67" s="168" t="s">
        <v>148</v>
      </c>
      <c r="C67" s="202" t="s">
        <v>149</v>
      </c>
      <c r="D67" s="170" t="s">
        <v>133</v>
      </c>
      <c r="E67" s="173">
        <v>60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15</v>
      </c>
      <c r="M67" s="178">
        <f>G67*(1+L67/100)</f>
        <v>0</v>
      </c>
      <c r="N67" s="178">
        <v>0</v>
      </c>
      <c r="O67" s="178">
        <f>ROUND(E67*N67,2)</f>
        <v>0</v>
      </c>
      <c r="P67" s="178">
        <v>0</v>
      </c>
      <c r="Q67" s="178">
        <f>ROUND(E67*P67,2)</f>
        <v>0</v>
      </c>
      <c r="R67" s="178"/>
      <c r="S67" s="178"/>
      <c r="T67" s="179">
        <v>1.2070000000000001</v>
      </c>
      <c r="U67" s="178">
        <f>ROUND(E67*T67,2)</f>
        <v>72.42</v>
      </c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93</v>
      </c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163">
        <v>36</v>
      </c>
      <c r="B68" s="168" t="s">
        <v>148</v>
      </c>
      <c r="C68" s="202" t="s">
        <v>150</v>
      </c>
      <c r="D68" s="170" t="s">
        <v>98</v>
      </c>
      <c r="E68" s="173">
        <v>20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15</v>
      </c>
      <c r="M68" s="178">
        <f>G68*(1+L68/100)</f>
        <v>0</v>
      </c>
      <c r="N68" s="178">
        <v>0</v>
      </c>
      <c r="O68" s="178">
        <f>ROUND(E68*N68,2)</f>
        <v>0</v>
      </c>
      <c r="P68" s="178">
        <v>0</v>
      </c>
      <c r="Q68" s="178">
        <f>ROUND(E68*P68,2)</f>
        <v>0</v>
      </c>
      <c r="R68" s="178"/>
      <c r="S68" s="178"/>
      <c r="T68" s="179">
        <v>1.2070000000000001</v>
      </c>
      <c r="U68" s="178">
        <f>ROUND(E68*T68,2)</f>
        <v>24.14</v>
      </c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93</v>
      </c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163">
        <v>37</v>
      </c>
      <c r="B69" s="168" t="s">
        <v>148</v>
      </c>
      <c r="C69" s="202" t="s">
        <v>169</v>
      </c>
      <c r="D69" s="170" t="s">
        <v>112</v>
      </c>
      <c r="E69" s="173">
        <v>60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15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8"/>
      <c r="T69" s="179">
        <v>1.2070000000000001</v>
      </c>
      <c r="U69" s="178">
        <f>ROUND(E69*T69,2)</f>
        <v>72.42</v>
      </c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93</v>
      </c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x14ac:dyDescent="0.2">
      <c r="A70" s="164" t="s">
        <v>85</v>
      </c>
      <c r="B70" s="169" t="s">
        <v>52</v>
      </c>
      <c r="C70" s="204" t="s">
        <v>53</v>
      </c>
      <c r="D70" s="172"/>
      <c r="E70" s="175"/>
      <c r="F70" s="180"/>
      <c r="G70" s="180">
        <f>SUMIF(AE71:AE80,"&lt;&gt;NOR",G71:G80)</f>
        <v>0</v>
      </c>
      <c r="H70" s="180"/>
      <c r="I70" s="180">
        <f>SUM(I71:I80)</f>
        <v>0</v>
      </c>
      <c r="J70" s="180"/>
      <c r="K70" s="180">
        <f>SUM(K71:K80)</f>
        <v>0</v>
      </c>
      <c r="L70" s="180"/>
      <c r="M70" s="180">
        <f>SUM(M71:M80)</f>
        <v>0</v>
      </c>
      <c r="N70" s="180"/>
      <c r="O70" s="180">
        <f>SUM(O71:O80)</f>
        <v>1056.6399999999999</v>
      </c>
      <c r="P70" s="180"/>
      <c r="Q70" s="180">
        <f>SUM(Q71:Q80)</f>
        <v>0</v>
      </c>
      <c r="R70" s="180"/>
      <c r="S70" s="180"/>
      <c r="T70" s="181"/>
      <c r="U70" s="180">
        <f>SUM(U71:U80)</f>
        <v>1063.33</v>
      </c>
      <c r="AE70" t="s">
        <v>86</v>
      </c>
    </row>
    <row r="71" spans="1:60" outlineLevel="1" x14ac:dyDescent="0.2">
      <c r="A71" s="163">
        <v>38</v>
      </c>
      <c r="B71" s="168" t="s">
        <v>170</v>
      </c>
      <c r="C71" s="202" t="s">
        <v>171</v>
      </c>
      <c r="D71" s="170" t="s">
        <v>89</v>
      </c>
      <c r="E71" s="173">
        <v>1349.4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15</v>
      </c>
      <c r="M71" s="178">
        <f>G71*(1+L71/100)</f>
        <v>0</v>
      </c>
      <c r="N71" s="178">
        <v>0.30360999999999999</v>
      </c>
      <c r="O71" s="178">
        <f>ROUND(E71*N71,2)</f>
        <v>409.69</v>
      </c>
      <c r="P71" s="178">
        <v>0</v>
      </c>
      <c r="Q71" s="178">
        <f>ROUND(E71*P71,2)</f>
        <v>0</v>
      </c>
      <c r="R71" s="178"/>
      <c r="S71" s="178"/>
      <c r="T71" s="179">
        <v>1.6E-2</v>
      </c>
      <c r="U71" s="178">
        <f>ROUND(E71*T71,2)</f>
        <v>21.59</v>
      </c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93</v>
      </c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63"/>
      <c r="B72" s="168"/>
      <c r="C72" s="203" t="s">
        <v>172</v>
      </c>
      <c r="D72" s="171"/>
      <c r="E72" s="174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9"/>
      <c r="U72" s="178"/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100</v>
      </c>
      <c r="AF72" s="162">
        <v>0</v>
      </c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163"/>
      <c r="B73" s="168"/>
      <c r="C73" s="203" t="s">
        <v>173</v>
      </c>
      <c r="D73" s="171"/>
      <c r="E73" s="174">
        <v>674.7</v>
      </c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9"/>
      <c r="U73" s="178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100</v>
      </c>
      <c r="AF73" s="162">
        <v>0</v>
      </c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63"/>
      <c r="B74" s="168"/>
      <c r="C74" s="203" t="s">
        <v>174</v>
      </c>
      <c r="D74" s="171"/>
      <c r="E74" s="174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9"/>
      <c r="U74" s="178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100</v>
      </c>
      <c r="AF74" s="162">
        <v>0</v>
      </c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163"/>
      <c r="B75" s="168"/>
      <c r="C75" s="203" t="s">
        <v>173</v>
      </c>
      <c r="D75" s="171"/>
      <c r="E75" s="174">
        <v>674.7</v>
      </c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9"/>
      <c r="U75" s="178"/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100</v>
      </c>
      <c r="AF75" s="162">
        <v>0</v>
      </c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ht="22.5" outlineLevel="1" x14ac:dyDescent="0.2">
      <c r="A76" s="163">
        <v>39</v>
      </c>
      <c r="B76" s="168" t="s">
        <v>175</v>
      </c>
      <c r="C76" s="202" t="s">
        <v>176</v>
      </c>
      <c r="D76" s="170" t="s">
        <v>89</v>
      </c>
      <c r="E76" s="173">
        <v>674.7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15</v>
      </c>
      <c r="M76" s="178">
        <f>G76*(1+L76/100)</f>
        <v>0</v>
      </c>
      <c r="N76" s="178">
        <v>0.63234000000000001</v>
      </c>
      <c r="O76" s="178">
        <f>ROUND(E76*N76,2)</f>
        <v>426.64</v>
      </c>
      <c r="P76" s="178">
        <v>0</v>
      </c>
      <c r="Q76" s="178">
        <f>ROUND(E76*P76,2)</f>
        <v>0</v>
      </c>
      <c r="R76" s="178"/>
      <c r="S76" s="178"/>
      <c r="T76" s="179">
        <v>1.5440100000000001</v>
      </c>
      <c r="U76" s="178">
        <f>ROUND(E76*T76,2)</f>
        <v>1041.74</v>
      </c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90</v>
      </c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163">
        <v>40</v>
      </c>
      <c r="B77" s="168" t="s">
        <v>177</v>
      </c>
      <c r="C77" s="202" t="s">
        <v>178</v>
      </c>
      <c r="D77" s="170" t="s">
        <v>89</v>
      </c>
      <c r="E77" s="173">
        <v>742.17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15</v>
      </c>
      <c r="M77" s="178">
        <f>G77*(1+L77/100)</f>
        <v>0</v>
      </c>
      <c r="N77" s="178">
        <v>0.216</v>
      </c>
      <c r="O77" s="178">
        <f>ROUND(E77*N77,2)</f>
        <v>160.31</v>
      </c>
      <c r="P77" s="178">
        <v>0</v>
      </c>
      <c r="Q77" s="178">
        <f>ROUND(E77*P77,2)</f>
        <v>0</v>
      </c>
      <c r="R77" s="178"/>
      <c r="S77" s="178"/>
      <c r="T77" s="179">
        <v>0</v>
      </c>
      <c r="U77" s="178">
        <f>ROUND(E77*T77,2)</f>
        <v>0</v>
      </c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179</v>
      </c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163"/>
      <c r="B78" s="168"/>
      <c r="C78" s="203" t="s">
        <v>180</v>
      </c>
      <c r="D78" s="171"/>
      <c r="E78" s="174">
        <v>742.17</v>
      </c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9"/>
      <c r="U78" s="178"/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100</v>
      </c>
      <c r="AF78" s="162">
        <v>0</v>
      </c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163">
        <v>41</v>
      </c>
      <c r="B79" s="168" t="s">
        <v>122</v>
      </c>
      <c r="C79" s="202" t="s">
        <v>181</v>
      </c>
      <c r="D79" s="170" t="s">
        <v>182</v>
      </c>
      <c r="E79" s="173">
        <v>60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15</v>
      </c>
      <c r="M79" s="178">
        <f>G79*(1+L79/100)</f>
        <v>0</v>
      </c>
      <c r="N79" s="178">
        <v>1</v>
      </c>
      <c r="O79" s="178">
        <f>ROUND(E79*N79,2)</f>
        <v>60</v>
      </c>
      <c r="P79" s="178">
        <v>0</v>
      </c>
      <c r="Q79" s="178">
        <f>ROUND(E79*P79,2)</f>
        <v>0</v>
      </c>
      <c r="R79" s="178"/>
      <c r="S79" s="178"/>
      <c r="T79" s="179">
        <v>0</v>
      </c>
      <c r="U79" s="178">
        <f>ROUND(E79*T79,2)</f>
        <v>0</v>
      </c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179</v>
      </c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163"/>
      <c r="B80" s="168"/>
      <c r="C80" s="203" t="s">
        <v>183</v>
      </c>
      <c r="D80" s="171"/>
      <c r="E80" s="174">
        <v>60</v>
      </c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9"/>
      <c r="U80" s="178"/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100</v>
      </c>
      <c r="AF80" s="162">
        <v>0</v>
      </c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x14ac:dyDescent="0.2">
      <c r="A81" s="164" t="s">
        <v>85</v>
      </c>
      <c r="B81" s="169" t="s">
        <v>54</v>
      </c>
      <c r="C81" s="204" t="s">
        <v>55</v>
      </c>
      <c r="D81" s="172"/>
      <c r="E81" s="175"/>
      <c r="F81" s="180"/>
      <c r="G81" s="180">
        <f>SUMIF(AE82:AE82,"&lt;&gt;NOR",G82:G82)</f>
        <v>0</v>
      </c>
      <c r="H81" s="180"/>
      <c r="I81" s="180">
        <f>SUM(I82:I82)</f>
        <v>0</v>
      </c>
      <c r="J81" s="180"/>
      <c r="K81" s="180">
        <f>SUM(K82:K82)</f>
        <v>0</v>
      </c>
      <c r="L81" s="180"/>
      <c r="M81" s="180">
        <f>SUM(M82:M82)</f>
        <v>0</v>
      </c>
      <c r="N81" s="180"/>
      <c r="O81" s="180">
        <f>SUM(O82:O82)</f>
        <v>0</v>
      </c>
      <c r="P81" s="180"/>
      <c r="Q81" s="180">
        <f>SUM(Q82:Q82)</f>
        <v>0</v>
      </c>
      <c r="R81" s="180"/>
      <c r="S81" s="180"/>
      <c r="T81" s="181"/>
      <c r="U81" s="180">
        <f>SUM(U82:U82)</f>
        <v>0</v>
      </c>
      <c r="AE81" t="s">
        <v>86</v>
      </c>
    </row>
    <row r="82" spans="1:60" outlineLevel="1" x14ac:dyDescent="0.2">
      <c r="A82" s="163">
        <v>42</v>
      </c>
      <c r="B82" s="168" t="s">
        <v>50</v>
      </c>
      <c r="C82" s="202" t="s">
        <v>184</v>
      </c>
      <c r="D82" s="170" t="s">
        <v>185</v>
      </c>
      <c r="E82" s="173">
        <v>1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15</v>
      </c>
      <c r="M82" s="178">
        <f>G82*(1+L82/100)</f>
        <v>0</v>
      </c>
      <c r="N82" s="178">
        <v>0</v>
      </c>
      <c r="O82" s="178">
        <f>ROUND(E82*N82,2)</f>
        <v>0</v>
      </c>
      <c r="P82" s="178">
        <v>0</v>
      </c>
      <c r="Q82" s="178">
        <f>ROUND(E82*P82,2)</f>
        <v>0</v>
      </c>
      <c r="R82" s="178"/>
      <c r="S82" s="178"/>
      <c r="T82" s="179">
        <v>0</v>
      </c>
      <c r="U82" s="178">
        <f>ROUND(E82*T82,2)</f>
        <v>0</v>
      </c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93</v>
      </c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x14ac:dyDescent="0.2">
      <c r="A83" s="164" t="s">
        <v>85</v>
      </c>
      <c r="B83" s="169" t="s">
        <v>56</v>
      </c>
      <c r="C83" s="204" t="s">
        <v>57</v>
      </c>
      <c r="D83" s="172"/>
      <c r="E83" s="175"/>
      <c r="F83" s="180"/>
      <c r="G83" s="180">
        <f>SUMIF(AE84:AE84,"&lt;&gt;NOR",G84:G84)</f>
        <v>0</v>
      </c>
      <c r="H83" s="180"/>
      <c r="I83" s="180">
        <f>SUM(I84:I84)</f>
        <v>0</v>
      </c>
      <c r="J83" s="180"/>
      <c r="K83" s="180">
        <f>SUM(K84:K84)</f>
        <v>0</v>
      </c>
      <c r="L83" s="180"/>
      <c r="M83" s="180">
        <f>SUM(M84:M84)</f>
        <v>0</v>
      </c>
      <c r="N83" s="180"/>
      <c r="O83" s="180">
        <f>SUM(O84:O84)</f>
        <v>0</v>
      </c>
      <c r="P83" s="180"/>
      <c r="Q83" s="180">
        <f>SUM(Q84:Q84)</f>
        <v>0</v>
      </c>
      <c r="R83" s="180"/>
      <c r="S83" s="180"/>
      <c r="T83" s="181"/>
      <c r="U83" s="180">
        <f>SUM(U84:U84)</f>
        <v>0</v>
      </c>
      <c r="AE83" t="s">
        <v>86</v>
      </c>
    </row>
    <row r="84" spans="1:60" outlineLevel="1" x14ac:dyDescent="0.2">
      <c r="A84" s="163">
        <v>43</v>
      </c>
      <c r="B84" s="168" t="s">
        <v>186</v>
      </c>
      <c r="C84" s="202" t="s">
        <v>187</v>
      </c>
      <c r="D84" s="170" t="s">
        <v>185</v>
      </c>
      <c r="E84" s="173">
        <v>1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15</v>
      </c>
      <c r="M84" s="178">
        <f>G84*(1+L84/100)</f>
        <v>0</v>
      </c>
      <c r="N84" s="178">
        <v>0</v>
      </c>
      <c r="O84" s="178">
        <f>ROUND(E84*N84,2)</f>
        <v>0</v>
      </c>
      <c r="P84" s="178">
        <v>0</v>
      </c>
      <c r="Q84" s="178">
        <f>ROUND(E84*P84,2)</f>
        <v>0</v>
      </c>
      <c r="R84" s="178"/>
      <c r="S84" s="178"/>
      <c r="T84" s="179">
        <v>0</v>
      </c>
      <c r="U84" s="178">
        <f>ROUND(E84*T84,2)</f>
        <v>0</v>
      </c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93</v>
      </c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x14ac:dyDescent="0.2">
      <c r="A85" s="164" t="s">
        <v>85</v>
      </c>
      <c r="B85" s="169" t="s">
        <v>58</v>
      </c>
      <c r="C85" s="204" t="s">
        <v>26</v>
      </c>
      <c r="D85" s="172"/>
      <c r="E85" s="175"/>
      <c r="F85" s="180"/>
      <c r="G85" s="180">
        <f>SUMIF(AE86:AE88,"&lt;&gt;NOR",G86:G88)</f>
        <v>0</v>
      </c>
      <c r="H85" s="180"/>
      <c r="I85" s="180">
        <f>SUM(I86:I88)</f>
        <v>0</v>
      </c>
      <c r="J85" s="180"/>
      <c r="K85" s="180">
        <f>SUM(K86:K88)</f>
        <v>0</v>
      </c>
      <c r="L85" s="180"/>
      <c r="M85" s="180">
        <f>SUM(M86:M88)</f>
        <v>0</v>
      </c>
      <c r="N85" s="180"/>
      <c r="O85" s="180">
        <f>SUM(O86:O88)</f>
        <v>0</v>
      </c>
      <c r="P85" s="180"/>
      <c r="Q85" s="180">
        <f>SUM(Q86:Q88)</f>
        <v>0</v>
      </c>
      <c r="R85" s="180"/>
      <c r="S85" s="180"/>
      <c r="T85" s="181"/>
      <c r="U85" s="180">
        <f>SUM(U86:U88)</f>
        <v>0</v>
      </c>
      <c r="AE85" t="s">
        <v>86</v>
      </c>
    </row>
    <row r="86" spans="1:60" outlineLevel="1" x14ac:dyDescent="0.2">
      <c r="A86" s="163">
        <v>44</v>
      </c>
      <c r="B86" s="168" t="s">
        <v>188</v>
      </c>
      <c r="C86" s="202" t="s">
        <v>189</v>
      </c>
      <c r="D86" s="170" t="s">
        <v>112</v>
      </c>
      <c r="E86" s="173">
        <v>26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15</v>
      </c>
      <c r="M86" s="178">
        <f>G86*(1+L86/100)</f>
        <v>0</v>
      </c>
      <c r="N86" s="178">
        <v>0</v>
      </c>
      <c r="O86" s="178">
        <f>ROUND(E86*N86,2)</f>
        <v>0</v>
      </c>
      <c r="P86" s="178">
        <v>0</v>
      </c>
      <c r="Q86" s="178">
        <f>ROUND(E86*P86,2)</f>
        <v>0</v>
      </c>
      <c r="R86" s="178"/>
      <c r="S86" s="178"/>
      <c r="T86" s="179">
        <v>0</v>
      </c>
      <c r="U86" s="178">
        <f>ROUND(E86*T86,2)</f>
        <v>0</v>
      </c>
      <c r="V86" s="162"/>
      <c r="W86" s="162"/>
      <c r="X86" s="162"/>
      <c r="Y86" s="162"/>
      <c r="Z86" s="162"/>
      <c r="AA86" s="162"/>
      <c r="AB86" s="162"/>
      <c r="AC86" s="162"/>
      <c r="AD86" s="162"/>
      <c r="AE86" s="162" t="s">
        <v>93</v>
      </c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163"/>
      <c r="B87" s="168"/>
      <c r="C87" s="203" t="s">
        <v>190</v>
      </c>
      <c r="D87" s="171"/>
      <c r="E87" s="174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9"/>
      <c r="U87" s="178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100</v>
      </c>
      <c r="AF87" s="162">
        <v>0</v>
      </c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191"/>
      <c r="B88" s="192"/>
      <c r="C88" s="205" t="s">
        <v>191</v>
      </c>
      <c r="D88" s="193"/>
      <c r="E88" s="194">
        <v>26</v>
      </c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6"/>
      <c r="U88" s="195"/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100</v>
      </c>
      <c r="AF88" s="162">
        <v>0</v>
      </c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x14ac:dyDescent="0.2">
      <c r="A89" s="6"/>
      <c r="B89" s="7" t="s">
        <v>159</v>
      </c>
      <c r="C89" s="206" t="s">
        <v>159</v>
      </c>
      <c r="D89" s="9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AC89">
        <v>15</v>
      </c>
      <c r="AD89">
        <v>21</v>
      </c>
    </row>
    <row r="90" spans="1:60" x14ac:dyDescent="0.2">
      <c r="A90" s="197"/>
      <c r="B90" s="198">
        <v>26</v>
      </c>
      <c r="C90" s="207" t="s">
        <v>159</v>
      </c>
      <c r="D90" s="199"/>
      <c r="E90" s="200"/>
      <c r="F90" s="200"/>
      <c r="G90" s="201">
        <f>G8+G70+G81+G83+G85</f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AC90">
        <f>SUMIF(L7:L88,AC89,G7:G88)</f>
        <v>0</v>
      </c>
      <c r="AD90">
        <f>SUMIF(L7:L88,AD89,G7:G88)</f>
        <v>0</v>
      </c>
      <c r="AE90" t="s">
        <v>192</v>
      </c>
    </row>
    <row r="91" spans="1:60" x14ac:dyDescent="0.2">
      <c r="A91" s="6"/>
      <c r="B91" s="7" t="s">
        <v>159</v>
      </c>
      <c r="C91" s="206" t="s">
        <v>159</v>
      </c>
      <c r="D91" s="9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">
      <c r="A92" s="6"/>
      <c r="B92" s="7" t="s">
        <v>159</v>
      </c>
      <c r="C92" s="206" t="s">
        <v>159</v>
      </c>
      <c r="D92" s="9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">
      <c r="A93" s="331">
        <v>33</v>
      </c>
      <c r="B93" s="331"/>
      <c r="C93" s="332"/>
      <c r="D93" s="9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312"/>
      <c r="B94" s="313"/>
      <c r="C94" s="314"/>
      <c r="D94" s="313"/>
      <c r="E94" s="313"/>
      <c r="F94" s="313"/>
      <c r="G94" s="31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AE94" t="s">
        <v>193</v>
      </c>
    </row>
    <row r="95" spans="1:60" x14ac:dyDescent="0.2">
      <c r="A95" s="316"/>
      <c r="B95" s="317"/>
      <c r="C95" s="318"/>
      <c r="D95" s="317"/>
      <c r="E95" s="317"/>
      <c r="F95" s="317"/>
      <c r="G95" s="319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">
      <c r="A96" s="316"/>
      <c r="B96" s="317"/>
      <c r="C96" s="318"/>
      <c r="D96" s="317"/>
      <c r="E96" s="317"/>
      <c r="F96" s="317"/>
      <c r="G96" s="319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31" x14ac:dyDescent="0.2">
      <c r="A97" s="316"/>
      <c r="B97" s="317"/>
      <c r="C97" s="318"/>
      <c r="D97" s="317"/>
      <c r="E97" s="317"/>
      <c r="F97" s="317"/>
      <c r="G97" s="319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 x14ac:dyDescent="0.2">
      <c r="A98" s="320"/>
      <c r="B98" s="321"/>
      <c r="C98" s="322"/>
      <c r="D98" s="321"/>
      <c r="E98" s="321"/>
      <c r="F98" s="321"/>
      <c r="G98" s="323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31" x14ac:dyDescent="0.2">
      <c r="A99" s="6"/>
      <c r="B99" s="7" t="s">
        <v>159</v>
      </c>
      <c r="C99" s="206" t="s">
        <v>159</v>
      </c>
      <c r="D99" s="9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 x14ac:dyDescent="0.2">
      <c r="C100" s="208"/>
      <c r="D100" s="150"/>
      <c r="AE100" t="s">
        <v>194</v>
      </c>
    </row>
    <row r="101" spans="1:31" x14ac:dyDescent="0.2">
      <c r="D101" s="150"/>
    </row>
    <row r="102" spans="1:31" x14ac:dyDescent="0.2">
      <c r="D102" s="150"/>
    </row>
    <row r="103" spans="1:31" x14ac:dyDescent="0.2">
      <c r="D103" s="150"/>
    </row>
    <row r="104" spans="1:31" x14ac:dyDescent="0.2">
      <c r="D104" s="150"/>
    </row>
    <row r="105" spans="1:31" x14ac:dyDescent="0.2">
      <c r="D105" s="150"/>
    </row>
    <row r="106" spans="1:31" x14ac:dyDescent="0.2">
      <c r="D106" s="150"/>
    </row>
    <row r="107" spans="1:31" x14ac:dyDescent="0.2">
      <c r="D107" s="150"/>
    </row>
    <row r="108" spans="1:31" x14ac:dyDescent="0.2">
      <c r="D108" s="150"/>
    </row>
    <row r="109" spans="1:31" x14ac:dyDescent="0.2">
      <c r="D109" s="150"/>
    </row>
    <row r="110" spans="1:31" x14ac:dyDescent="0.2">
      <c r="D110" s="150"/>
    </row>
    <row r="111" spans="1:31" x14ac:dyDescent="0.2">
      <c r="D111" s="150"/>
    </row>
    <row r="112" spans="1:31" x14ac:dyDescent="0.2">
      <c r="D112" s="150"/>
    </row>
    <row r="113" spans="4:4" x14ac:dyDescent="0.2">
      <c r="D113" s="150"/>
    </row>
    <row r="114" spans="4:4" x14ac:dyDescent="0.2">
      <c r="D114" s="150"/>
    </row>
    <row r="115" spans="4:4" x14ac:dyDescent="0.2">
      <c r="D115" s="150"/>
    </row>
    <row r="116" spans="4:4" x14ac:dyDescent="0.2">
      <c r="D116" s="150"/>
    </row>
    <row r="117" spans="4:4" x14ac:dyDescent="0.2">
      <c r="D117" s="150"/>
    </row>
    <row r="118" spans="4:4" x14ac:dyDescent="0.2">
      <c r="D118" s="150"/>
    </row>
    <row r="119" spans="4:4" x14ac:dyDescent="0.2">
      <c r="D119" s="150"/>
    </row>
    <row r="120" spans="4:4" x14ac:dyDescent="0.2">
      <c r="D120" s="150"/>
    </row>
    <row r="121" spans="4:4" x14ac:dyDescent="0.2">
      <c r="D121" s="150"/>
    </row>
    <row r="122" spans="4:4" x14ac:dyDescent="0.2">
      <c r="D122" s="150"/>
    </row>
    <row r="123" spans="4:4" x14ac:dyDescent="0.2">
      <c r="D123" s="150"/>
    </row>
    <row r="124" spans="4:4" x14ac:dyDescent="0.2">
      <c r="D124" s="150"/>
    </row>
    <row r="125" spans="4:4" x14ac:dyDescent="0.2">
      <c r="D125" s="150"/>
    </row>
    <row r="126" spans="4:4" x14ac:dyDescent="0.2">
      <c r="D126" s="150"/>
    </row>
    <row r="127" spans="4:4" x14ac:dyDescent="0.2">
      <c r="D127" s="150"/>
    </row>
    <row r="128" spans="4:4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</sheetData>
  <mergeCells count="6">
    <mergeCell ref="A94:G98"/>
    <mergeCell ref="A1:G1"/>
    <mergeCell ref="C2:G2"/>
    <mergeCell ref="C3:G3"/>
    <mergeCell ref="C4:G4"/>
    <mergeCell ref="A93:C93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713C-F9FE-45CE-A9F3-DB4142E64D9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02" customWidth="1"/>
    <col min="3" max="3" width="63.28515625" style="10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4" t="s">
        <v>365</v>
      </c>
      <c r="B1" s="324"/>
      <c r="C1" s="324"/>
      <c r="D1" s="324"/>
      <c r="E1" s="324"/>
      <c r="F1" s="324"/>
      <c r="G1" s="324"/>
      <c r="AG1" t="s">
        <v>61</v>
      </c>
    </row>
    <row r="2" spans="1:60" ht="24.95" customHeight="1" x14ac:dyDescent="0.2">
      <c r="A2" s="265" t="s">
        <v>60</v>
      </c>
      <c r="B2" s="264" t="s">
        <v>364</v>
      </c>
      <c r="C2" s="339" t="s">
        <v>363</v>
      </c>
      <c r="D2" s="340"/>
      <c r="E2" s="340"/>
      <c r="F2" s="340"/>
      <c r="G2" s="341"/>
      <c r="AG2" t="s">
        <v>62</v>
      </c>
    </row>
    <row r="3" spans="1:60" ht="24.95" customHeight="1" x14ac:dyDescent="0.2">
      <c r="A3" s="265" t="s">
        <v>7</v>
      </c>
      <c r="B3" s="264" t="s">
        <v>362</v>
      </c>
      <c r="C3" s="339" t="s">
        <v>361</v>
      </c>
      <c r="D3" s="340"/>
      <c r="E3" s="340"/>
      <c r="F3" s="340"/>
      <c r="G3" s="341"/>
      <c r="AC3" s="102" t="s">
        <v>62</v>
      </c>
      <c r="AG3" t="s">
        <v>63</v>
      </c>
    </row>
    <row r="4" spans="1:60" ht="24.95" customHeight="1" x14ac:dyDescent="0.2">
      <c r="A4" s="263" t="s">
        <v>8</v>
      </c>
      <c r="B4" s="262" t="s">
        <v>360</v>
      </c>
      <c r="C4" s="342" t="s">
        <v>359</v>
      </c>
      <c r="D4" s="343"/>
      <c r="E4" s="343"/>
      <c r="F4" s="343"/>
      <c r="G4" s="344"/>
      <c r="AG4" t="s">
        <v>64</v>
      </c>
    </row>
    <row r="5" spans="1:60" x14ac:dyDescent="0.2">
      <c r="D5" s="150"/>
    </row>
    <row r="6" spans="1:60" ht="38.25" x14ac:dyDescent="0.2">
      <c r="A6" s="258" t="s">
        <v>67</v>
      </c>
      <c r="B6" s="261" t="s">
        <v>68</v>
      </c>
      <c r="C6" s="261" t="s">
        <v>69</v>
      </c>
      <c r="D6" s="260" t="s">
        <v>70</v>
      </c>
      <c r="E6" s="258" t="s">
        <v>71</v>
      </c>
      <c r="F6" s="259" t="s">
        <v>72</v>
      </c>
      <c r="G6" s="258" t="s">
        <v>28</v>
      </c>
      <c r="H6" s="257" t="s">
        <v>29</v>
      </c>
      <c r="I6" s="257" t="s">
        <v>73</v>
      </c>
      <c r="J6" s="257" t="s">
        <v>30</v>
      </c>
      <c r="K6" s="257" t="s">
        <v>74</v>
      </c>
      <c r="L6" s="257" t="s">
        <v>75</v>
      </c>
      <c r="M6" s="257" t="s">
        <v>76</v>
      </c>
      <c r="N6" s="257" t="s">
        <v>77</v>
      </c>
      <c r="O6" s="257" t="s">
        <v>78</v>
      </c>
      <c r="P6" s="257" t="s">
        <v>79</v>
      </c>
      <c r="Q6" s="257" t="s">
        <v>80</v>
      </c>
      <c r="R6" s="257" t="s">
        <v>81</v>
      </c>
      <c r="S6" s="257" t="s">
        <v>358</v>
      </c>
      <c r="T6" s="257" t="s">
        <v>357</v>
      </c>
      <c r="U6" s="257" t="s">
        <v>83</v>
      </c>
      <c r="V6" s="257" t="s">
        <v>84</v>
      </c>
      <c r="W6" s="257" t="s">
        <v>356</v>
      </c>
    </row>
    <row r="7" spans="1:60" hidden="1" x14ac:dyDescent="0.2">
      <c r="A7" s="209"/>
      <c r="B7" s="7"/>
      <c r="C7" s="7"/>
      <c r="D7" s="9"/>
      <c r="E7" s="256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</row>
    <row r="8" spans="1:60" x14ac:dyDescent="0.2">
      <c r="A8" s="254" t="s">
        <v>85</v>
      </c>
      <c r="B8" s="234" t="s">
        <v>50</v>
      </c>
      <c r="C8" s="233" t="s">
        <v>51</v>
      </c>
      <c r="D8" s="232"/>
      <c r="E8" s="231"/>
      <c r="F8" s="230"/>
      <c r="G8" s="230">
        <f>SUMIF(AG9:AG61,"&lt;&gt;NOR",G9:G61)</f>
        <v>0</v>
      </c>
      <c r="H8" s="230"/>
      <c r="I8" s="230">
        <f>SUM(I9:I61)</f>
        <v>0</v>
      </c>
      <c r="J8" s="230"/>
      <c r="K8" s="230">
        <f>SUM(K9:K61)</f>
        <v>0</v>
      </c>
      <c r="L8" s="230"/>
      <c r="M8" s="230">
        <f>SUM(M9:M61)</f>
        <v>0</v>
      </c>
      <c r="N8" s="230"/>
      <c r="O8" s="230">
        <f>SUM(O9:O61)</f>
        <v>45.9</v>
      </c>
      <c r="P8" s="230"/>
      <c r="Q8" s="230">
        <f>SUM(Q9:Q61)</f>
        <v>0</v>
      </c>
      <c r="R8" s="230"/>
      <c r="S8" s="230"/>
      <c r="T8" s="229"/>
      <c r="U8" s="228"/>
      <c r="V8" s="228">
        <f>SUM(V9:V61)</f>
        <v>267.06</v>
      </c>
      <c r="W8" s="228"/>
      <c r="AG8" t="s">
        <v>86</v>
      </c>
    </row>
    <row r="9" spans="1:60" ht="22.5" outlineLevel="1" x14ac:dyDescent="0.2">
      <c r="A9" s="224">
        <v>1</v>
      </c>
      <c r="B9" s="223" t="s">
        <v>355</v>
      </c>
      <c r="C9" s="222" t="s">
        <v>354</v>
      </c>
      <c r="D9" s="221" t="s">
        <v>98</v>
      </c>
      <c r="E9" s="220">
        <v>4</v>
      </c>
      <c r="F9" s="219"/>
      <c r="G9" s="218">
        <f>ROUND(E9*F9,2)</f>
        <v>0</v>
      </c>
      <c r="H9" s="219"/>
      <c r="I9" s="218">
        <f>ROUND(E9*H9,2)</f>
        <v>0</v>
      </c>
      <c r="J9" s="219"/>
      <c r="K9" s="218">
        <f>ROUND(E9*J9,2)</f>
        <v>0</v>
      </c>
      <c r="L9" s="218">
        <v>21</v>
      </c>
      <c r="M9" s="218">
        <f>G9*(1+L9/100)</f>
        <v>0</v>
      </c>
      <c r="N9" s="218">
        <v>0</v>
      </c>
      <c r="O9" s="218">
        <f>ROUND(E9*N9,2)</f>
        <v>0</v>
      </c>
      <c r="P9" s="218">
        <v>0</v>
      </c>
      <c r="Q9" s="218">
        <f>ROUND(E9*P9,2)</f>
        <v>0</v>
      </c>
      <c r="R9" s="218" t="s">
        <v>294</v>
      </c>
      <c r="S9" s="218" t="s">
        <v>199</v>
      </c>
      <c r="T9" s="217" t="s">
        <v>199</v>
      </c>
      <c r="U9" s="216">
        <v>1.37</v>
      </c>
      <c r="V9" s="216">
        <f>ROUND(E9*U9,2)</f>
        <v>5.48</v>
      </c>
      <c r="W9" s="216"/>
      <c r="X9" s="162"/>
      <c r="Y9" s="162"/>
      <c r="Z9" s="162"/>
      <c r="AA9" s="162"/>
      <c r="AB9" s="162"/>
      <c r="AC9" s="162"/>
      <c r="AD9" s="162"/>
      <c r="AE9" s="162"/>
      <c r="AF9" s="162"/>
      <c r="AG9" s="162" t="s">
        <v>239</v>
      </c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 x14ac:dyDescent="0.2">
      <c r="A10" s="227"/>
      <c r="B10" s="226"/>
      <c r="C10" s="335" t="s">
        <v>353</v>
      </c>
      <c r="D10" s="336"/>
      <c r="E10" s="336"/>
      <c r="F10" s="336"/>
      <c r="G10" s="33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162"/>
      <c r="Y10" s="162"/>
      <c r="Z10" s="162"/>
      <c r="AA10" s="162"/>
      <c r="AB10" s="162"/>
      <c r="AC10" s="162"/>
      <c r="AD10" s="162"/>
      <c r="AE10" s="162"/>
      <c r="AF10" s="162"/>
      <c r="AG10" s="162" t="s">
        <v>218</v>
      </c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225" t="str">
        <f>C10</f>
        <v>korytech vodotečí, melioračních kanálech s přemístěním suti na hromady na vzdálenost do 20 m nebo s naložením na dopravní prostředek,</v>
      </c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27"/>
      <c r="B11" s="226"/>
      <c r="C11" s="253" t="s">
        <v>352</v>
      </c>
      <c r="D11" s="252"/>
      <c r="E11" s="251">
        <v>4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162"/>
      <c r="Y11" s="162"/>
      <c r="Z11" s="162"/>
      <c r="AA11" s="162"/>
      <c r="AB11" s="162"/>
      <c r="AC11" s="162"/>
      <c r="AD11" s="162"/>
      <c r="AE11" s="162"/>
      <c r="AF11" s="162"/>
      <c r="AG11" s="162" t="s">
        <v>100</v>
      </c>
      <c r="AH11" s="162">
        <v>0</v>
      </c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24">
        <v>2</v>
      </c>
      <c r="B12" s="223" t="s">
        <v>351</v>
      </c>
      <c r="C12" s="222" t="s">
        <v>350</v>
      </c>
      <c r="D12" s="221" t="s">
        <v>98</v>
      </c>
      <c r="E12" s="220">
        <v>4.7570000000000006</v>
      </c>
      <c r="F12" s="219"/>
      <c r="G12" s="218">
        <f>ROUND(E12*F12,2)</f>
        <v>0</v>
      </c>
      <c r="H12" s="219"/>
      <c r="I12" s="218">
        <f>ROUND(E12*H12,2)</f>
        <v>0</v>
      </c>
      <c r="J12" s="219"/>
      <c r="K12" s="218">
        <f>ROUND(E12*J12,2)</f>
        <v>0</v>
      </c>
      <c r="L12" s="218">
        <v>21</v>
      </c>
      <c r="M12" s="218">
        <f>G12*(1+L12/100)</f>
        <v>0</v>
      </c>
      <c r="N12" s="218">
        <v>0</v>
      </c>
      <c r="O12" s="218">
        <f>ROUND(E12*N12,2)</f>
        <v>0</v>
      </c>
      <c r="P12" s="218">
        <v>0</v>
      </c>
      <c r="Q12" s="218">
        <f>ROUND(E12*P12,2)</f>
        <v>0</v>
      </c>
      <c r="R12" s="218" t="s">
        <v>294</v>
      </c>
      <c r="S12" s="218" t="s">
        <v>199</v>
      </c>
      <c r="T12" s="217" t="s">
        <v>199</v>
      </c>
      <c r="U12" s="216">
        <v>1.7630000000000001</v>
      </c>
      <c r="V12" s="216">
        <f>ROUND(E12*U12,2)</f>
        <v>8.39</v>
      </c>
      <c r="W12" s="216"/>
      <c r="X12" s="162"/>
      <c r="Y12" s="162"/>
      <c r="Z12" s="162"/>
      <c r="AA12" s="162"/>
      <c r="AB12" s="162"/>
      <c r="AC12" s="162"/>
      <c r="AD12" s="162"/>
      <c r="AE12" s="162"/>
      <c r="AF12" s="162"/>
      <c r="AG12" s="162" t="s">
        <v>239</v>
      </c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27"/>
      <c r="B13" s="226"/>
      <c r="C13" s="335" t="s">
        <v>349</v>
      </c>
      <c r="D13" s="336"/>
      <c r="E13" s="336"/>
      <c r="F13" s="336"/>
      <c r="G13" s="33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162"/>
      <c r="Y13" s="162"/>
      <c r="Z13" s="162"/>
      <c r="AA13" s="162"/>
      <c r="AB13" s="162"/>
      <c r="AC13" s="162"/>
      <c r="AD13" s="162"/>
      <c r="AE13" s="162"/>
      <c r="AF13" s="162"/>
      <c r="AG13" s="162" t="s">
        <v>218</v>
      </c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225" t="str">
        <f>C13</f>
        <v>Příplatek k cenám hloubených vykopávek za ztížení vykopávky v blízkosti podzemního vedení nebo výbušnin pro jakoukoliv třídu horniny.</v>
      </c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27"/>
      <c r="B14" s="226"/>
      <c r="C14" s="253" t="s">
        <v>348</v>
      </c>
      <c r="D14" s="252"/>
      <c r="E14" s="251">
        <v>4.7570000000000006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162"/>
      <c r="Y14" s="162"/>
      <c r="Z14" s="162"/>
      <c r="AA14" s="162"/>
      <c r="AB14" s="162"/>
      <c r="AC14" s="162"/>
      <c r="AD14" s="162"/>
      <c r="AE14" s="162"/>
      <c r="AF14" s="162"/>
      <c r="AG14" s="162" t="s">
        <v>100</v>
      </c>
      <c r="AH14" s="162">
        <v>0</v>
      </c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24">
        <v>3</v>
      </c>
      <c r="B15" s="223" t="s">
        <v>347</v>
      </c>
      <c r="C15" s="222" t="s">
        <v>346</v>
      </c>
      <c r="D15" s="221" t="s">
        <v>98</v>
      </c>
      <c r="E15" s="220">
        <v>95.14</v>
      </c>
      <c r="F15" s="219"/>
      <c r="G15" s="218">
        <f>ROUND(E15*F15,2)</f>
        <v>0</v>
      </c>
      <c r="H15" s="219"/>
      <c r="I15" s="218">
        <f>ROUND(E15*H15,2)</f>
        <v>0</v>
      </c>
      <c r="J15" s="219"/>
      <c r="K15" s="218">
        <f>ROUND(E15*J15,2)</f>
        <v>0</v>
      </c>
      <c r="L15" s="218">
        <v>21</v>
      </c>
      <c r="M15" s="218">
        <f>G15*(1+L15/100)</f>
        <v>0</v>
      </c>
      <c r="N15" s="218">
        <v>0</v>
      </c>
      <c r="O15" s="218">
        <f>ROUND(E15*N15,2)</f>
        <v>0</v>
      </c>
      <c r="P15" s="218">
        <v>0</v>
      </c>
      <c r="Q15" s="218">
        <f>ROUND(E15*P15,2)</f>
        <v>0</v>
      </c>
      <c r="R15" s="218" t="s">
        <v>294</v>
      </c>
      <c r="S15" s="218" t="s">
        <v>199</v>
      </c>
      <c r="T15" s="217" t="s">
        <v>199</v>
      </c>
      <c r="U15" s="216">
        <v>0.2</v>
      </c>
      <c r="V15" s="216">
        <f>ROUND(E15*U15,2)</f>
        <v>19.03</v>
      </c>
      <c r="W15" s="216"/>
      <c r="X15" s="162"/>
      <c r="Y15" s="162"/>
      <c r="Z15" s="162"/>
      <c r="AA15" s="162"/>
      <c r="AB15" s="162"/>
      <c r="AC15" s="162"/>
      <c r="AD15" s="162"/>
      <c r="AE15" s="162"/>
      <c r="AF15" s="162"/>
      <c r="AG15" s="162" t="s">
        <v>239</v>
      </c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ht="33.75" outlineLevel="1" x14ac:dyDescent="0.2">
      <c r="A16" s="227"/>
      <c r="B16" s="226"/>
      <c r="C16" s="335" t="s">
        <v>340</v>
      </c>
      <c r="D16" s="336"/>
      <c r="E16" s="336"/>
      <c r="F16" s="336"/>
      <c r="G16" s="33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162"/>
      <c r="Y16" s="162"/>
      <c r="Z16" s="162"/>
      <c r="AA16" s="162"/>
      <c r="AB16" s="162"/>
      <c r="AC16" s="162"/>
      <c r="AD16" s="162"/>
      <c r="AE16" s="162"/>
      <c r="AF16" s="162"/>
      <c r="AG16" s="162" t="s">
        <v>218</v>
      </c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225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27"/>
      <c r="B17" s="226"/>
      <c r="C17" s="253" t="s">
        <v>345</v>
      </c>
      <c r="D17" s="252"/>
      <c r="E17" s="251">
        <v>15.75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162"/>
      <c r="Y17" s="162"/>
      <c r="Z17" s="162"/>
      <c r="AA17" s="162"/>
      <c r="AB17" s="162"/>
      <c r="AC17" s="162"/>
      <c r="AD17" s="162"/>
      <c r="AE17" s="162"/>
      <c r="AF17" s="162"/>
      <c r="AG17" s="162" t="s">
        <v>100</v>
      </c>
      <c r="AH17" s="162">
        <v>0</v>
      </c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27"/>
      <c r="B18" s="226"/>
      <c r="C18" s="253" t="s">
        <v>344</v>
      </c>
      <c r="D18" s="252"/>
      <c r="E18" s="251">
        <v>17.64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162"/>
      <c r="Y18" s="162"/>
      <c r="Z18" s="162"/>
      <c r="AA18" s="162"/>
      <c r="AB18" s="162"/>
      <c r="AC18" s="162"/>
      <c r="AD18" s="162"/>
      <c r="AE18" s="162"/>
      <c r="AF18" s="162"/>
      <c r="AG18" s="162" t="s">
        <v>100</v>
      </c>
      <c r="AH18" s="162">
        <v>0</v>
      </c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27"/>
      <c r="B19" s="226"/>
      <c r="C19" s="253" t="s">
        <v>343</v>
      </c>
      <c r="D19" s="252"/>
      <c r="E19" s="251">
        <v>61.75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162"/>
      <c r="Y19" s="162"/>
      <c r="Z19" s="162"/>
      <c r="AA19" s="162"/>
      <c r="AB19" s="162"/>
      <c r="AC19" s="162"/>
      <c r="AD19" s="162"/>
      <c r="AE19" s="162"/>
      <c r="AF19" s="162"/>
      <c r="AG19" s="162" t="s">
        <v>100</v>
      </c>
      <c r="AH19" s="162">
        <v>0</v>
      </c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24">
        <v>4</v>
      </c>
      <c r="B20" s="223" t="s">
        <v>342</v>
      </c>
      <c r="C20" s="222" t="s">
        <v>341</v>
      </c>
      <c r="D20" s="221" t="s">
        <v>98</v>
      </c>
      <c r="E20" s="220">
        <v>47.57</v>
      </c>
      <c r="F20" s="219"/>
      <c r="G20" s="218">
        <f>ROUND(E20*F20,2)</f>
        <v>0</v>
      </c>
      <c r="H20" s="219"/>
      <c r="I20" s="218">
        <f>ROUND(E20*H20,2)</f>
        <v>0</v>
      </c>
      <c r="J20" s="219"/>
      <c r="K20" s="218">
        <f>ROUND(E20*J20,2)</f>
        <v>0</v>
      </c>
      <c r="L20" s="218">
        <v>21</v>
      </c>
      <c r="M20" s="218">
        <f>G20*(1+L20/100)</f>
        <v>0</v>
      </c>
      <c r="N20" s="218">
        <v>0</v>
      </c>
      <c r="O20" s="218">
        <f>ROUND(E20*N20,2)</f>
        <v>0</v>
      </c>
      <c r="P20" s="218">
        <v>0</v>
      </c>
      <c r="Q20" s="218">
        <f>ROUND(E20*P20,2)</f>
        <v>0</v>
      </c>
      <c r="R20" s="218" t="s">
        <v>294</v>
      </c>
      <c r="S20" s="218" t="s">
        <v>199</v>
      </c>
      <c r="T20" s="217" t="s">
        <v>199</v>
      </c>
      <c r="U20" s="216">
        <v>8.4000000000000005E-2</v>
      </c>
      <c r="V20" s="216">
        <f>ROUND(E20*U20,2)</f>
        <v>4</v>
      </c>
      <c r="W20" s="216"/>
      <c r="X20" s="162"/>
      <c r="Y20" s="162"/>
      <c r="Z20" s="162"/>
      <c r="AA20" s="162"/>
      <c r="AB20" s="162"/>
      <c r="AC20" s="162"/>
      <c r="AD20" s="162"/>
      <c r="AE20" s="162"/>
      <c r="AF20" s="162"/>
      <c r="AG20" s="162" t="s">
        <v>239</v>
      </c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ht="33.75" outlineLevel="1" x14ac:dyDescent="0.2">
      <c r="A21" s="227"/>
      <c r="B21" s="226"/>
      <c r="C21" s="335" t="s">
        <v>340</v>
      </c>
      <c r="D21" s="336"/>
      <c r="E21" s="336"/>
      <c r="F21" s="336"/>
      <c r="G21" s="33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162"/>
      <c r="Y21" s="162"/>
      <c r="Z21" s="162"/>
      <c r="AA21" s="162"/>
      <c r="AB21" s="162"/>
      <c r="AC21" s="162"/>
      <c r="AD21" s="162"/>
      <c r="AE21" s="162"/>
      <c r="AF21" s="162"/>
      <c r="AG21" s="162" t="s">
        <v>218</v>
      </c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225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227"/>
      <c r="B22" s="226"/>
      <c r="C22" s="253" t="s">
        <v>339</v>
      </c>
      <c r="D22" s="252"/>
      <c r="E22" s="251">
        <v>47.57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162"/>
      <c r="Y22" s="162"/>
      <c r="Z22" s="162"/>
      <c r="AA22" s="162"/>
      <c r="AB22" s="162"/>
      <c r="AC22" s="162"/>
      <c r="AD22" s="162"/>
      <c r="AE22" s="162"/>
      <c r="AF22" s="162"/>
      <c r="AG22" s="162" t="s">
        <v>100</v>
      </c>
      <c r="AH22" s="162">
        <v>0</v>
      </c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ht="22.5" outlineLevel="1" x14ac:dyDescent="0.2">
      <c r="A23" s="224">
        <v>5</v>
      </c>
      <c r="B23" s="223" t="s">
        <v>338</v>
      </c>
      <c r="C23" s="222" t="s">
        <v>337</v>
      </c>
      <c r="D23" s="221" t="s">
        <v>89</v>
      </c>
      <c r="E23" s="220">
        <v>66.78</v>
      </c>
      <c r="F23" s="219"/>
      <c r="G23" s="218">
        <f>ROUND(E23*F23,2)</f>
        <v>0</v>
      </c>
      <c r="H23" s="219"/>
      <c r="I23" s="218">
        <f>ROUND(E23*H23,2)</f>
        <v>0</v>
      </c>
      <c r="J23" s="219"/>
      <c r="K23" s="218">
        <f>ROUND(E23*J23,2)</f>
        <v>0</v>
      </c>
      <c r="L23" s="218">
        <v>21</v>
      </c>
      <c r="M23" s="218">
        <f>G23*(1+L23/100)</f>
        <v>0</v>
      </c>
      <c r="N23" s="218">
        <v>9.9000000000000021E-4</v>
      </c>
      <c r="O23" s="218">
        <f>ROUND(E23*N23,2)</f>
        <v>7.0000000000000007E-2</v>
      </c>
      <c r="P23" s="218">
        <v>0</v>
      </c>
      <c r="Q23" s="218">
        <f>ROUND(E23*P23,2)</f>
        <v>0</v>
      </c>
      <c r="R23" s="218" t="s">
        <v>294</v>
      </c>
      <c r="S23" s="218" t="s">
        <v>199</v>
      </c>
      <c r="T23" s="217" t="s">
        <v>199</v>
      </c>
      <c r="U23" s="216">
        <v>0.23600000000000002</v>
      </c>
      <c r="V23" s="216">
        <f>ROUND(E23*U23,2)</f>
        <v>15.76</v>
      </c>
      <c r="W23" s="216"/>
      <c r="X23" s="162"/>
      <c r="Y23" s="162"/>
      <c r="Z23" s="162"/>
      <c r="AA23" s="162"/>
      <c r="AB23" s="162"/>
      <c r="AC23" s="162"/>
      <c r="AD23" s="162"/>
      <c r="AE23" s="162"/>
      <c r="AF23" s="162"/>
      <c r="AG23" s="162" t="s">
        <v>239</v>
      </c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27"/>
      <c r="B24" s="226"/>
      <c r="C24" s="335" t="s">
        <v>332</v>
      </c>
      <c r="D24" s="336"/>
      <c r="E24" s="336"/>
      <c r="F24" s="336"/>
      <c r="G24" s="33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162"/>
      <c r="Y24" s="162"/>
      <c r="Z24" s="162"/>
      <c r="AA24" s="162"/>
      <c r="AB24" s="162"/>
      <c r="AC24" s="162"/>
      <c r="AD24" s="162"/>
      <c r="AE24" s="162"/>
      <c r="AF24" s="162"/>
      <c r="AG24" s="162" t="s">
        <v>218</v>
      </c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27"/>
      <c r="B25" s="226"/>
      <c r="C25" s="253" t="s">
        <v>336</v>
      </c>
      <c r="D25" s="252"/>
      <c r="E25" s="251">
        <v>31.5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162"/>
      <c r="Y25" s="162"/>
      <c r="Z25" s="162"/>
      <c r="AA25" s="162"/>
      <c r="AB25" s="162"/>
      <c r="AC25" s="162"/>
      <c r="AD25" s="162"/>
      <c r="AE25" s="162"/>
      <c r="AF25" s="162"/>
      <c r="AG25" s="162" t="s">
        <v>100</v>
      </c>
      <c r="AH25" s="162">
        <v>0</v>
      </c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27"/>
      <c r="B26" s="226"/>
      <c r="C26" s="253" t="s">
        <v>335</v>
      </c>
      <c r="D26" s="252"/>
      <c r="E26" s="251">
        <v>35.28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162"/>
      <c r="Y26" s="162"/>
      <c r="Z26" s="162"/>
      <c r="AA26" s="162"/>
      <c r="AB26" s="162"/>
      <c r="AC26" s="162"/>
      <c r="AD26" s="162"/>
      <c r="AE26" s="162"/>
      <c r="AF26" s="162"/>
      <c r="AG26" s="162" t="s">
        <v>100</v>
      </c>
      <c r="AH26" s="162">
        <v>0</v>
      </c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ht="22.5" outlineLevel="1" x14ac:dyDescent="0.2">
      <c r="A27" s="224">
        <v>6</v>
      </c>
      <c r="B27" s="223" t="s">
        <v>334</v>
      </c>
      <c r="C27" s="222" t="s">
        <v>333</v>
      </c>
      <c r="D27" s="221" t="s">
        <v>89</v>
      </c>
      <c r="E27" s="220">
        <v>123.5</v>
      </c>
      <c r="F27" s="219"/>
      <c r="G27" s="218">
        <f>ROUND(E27*F27,2)</f>
        <v>0</v>
      </c>
      <c r="H27" s="219"/>
      <c r="I27" s="218">
        <f>ROUND(E27*H27,2)</f>
        <v>0</v>
      </c>
      <c r="J27" s="219"/>
      <c r="K27" s="218">
        <f>ROUND(E27*J27,2)</f>
        <v>0</v>
      </c>
      <c r="L27" s="218">
        <v>21</v>
      </c>
      <c r="M27" s="218">
        <f>G27*(1+L27/100)</f>
        <v>0</v>
      </c>
      <c r="N27" s="218">
        <v>8.6000000000000009E-4</v>
      </c>
      <c r="O27" s="218">
        <f>ROUND(E27*N27,2)</f>
        <v>0.11</v>
      </c>
      <c r="P27" s="218">
        <v>0</v>
      </c>
      <c r="Q27" s="218">
        <f>ROUND(E27*P27,2)</f>
        <v>0</v>
      </c>
      <c r="R27" s="218" t="s">
        <v>294</v>
      </c>
      <c r="S27" s="218" t="s">
        <v>199</v>
      </c>
      <c r="T27" s="217" t="s">
        <v>199</v>
      </c>
      <c r="U27" s="216">
        <v>0.47900000000000004</v>
      </c>
      <c r="V27" s="216">
        <f>ROUND(E27*U27,2)</f>
        <v>59.16</v>
      </c>
      <c r="W27" s="216"/>
      <c r="X27" s="162"/>
      <c r="Y27" s="162"/>
      <c r="Z27" s="162"/>
      <c r="AA27" s="162"/>
      <c r="AB27" s="162"/>
      <c r="AC27" s="162"/>
      <c r="AD27" s="162"/>
      <c r="AE27" s="162"/>
      <c r="AF27" s="162"/>
      <c r="AG27" s="162" t="s">
        <v>239</v>
      </c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27"/>
      <c r="B28" s="226"/>
      <c r="C28" s="335" t="s">
        <v>332</v>
      </c>
      <c r="D28" s="336"/>
      <c r="E28" s="336"/>
      <c r="F28" s="336"/>
      <c r="G28" s="33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162"/>
      <c r="Y28" s="162"/>
      <c r="Z28" s="162"/>
      <c r="AA28" s="162"/>
      <c r="AB28" s="162"/>
      <c r="AC28" s="162"/>
      <c r="AD28" s="162"/>
      <c r="AE28" s="162"/>
      <c r="AF28" s="162"/>
      <c r="AG28" s="162" t="s">
        <v>218</v>
      </c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227"/>
      <c r="B29" s="226"/>
      <c r="C29" s="253" t="s">
        <v>331</v>
      </c>
      <c r="D29" s="252"/>
      <c r="E29" s="251">
        <v>123.5</v>
      </c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162"/>
      <c r="Y29" s="162"/>
      <c r="Z29" s="162"/>
      <c r="AA29" s="162"/>
      <c r="AB29" s="162"/>
      <c r="AC29" s="162"/>
      <c r="AD29" s="162"/>
      <c r="AE29" s="162"/>
      <c r="AF29" s="162"/>
      <c r="AG29" s="162" t="s">
        <v>100</v>
      </c>
      <c r="AH29" s="162">
        <v>0</v>
      </c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224">
        <v>7</v>
      </c>
      <c r="B30" s="223" t="s">
        <v>330</v>
      </c>
      <c r="C30" s="222" t="s">
        <v>329</v>
      </c>
      <c r="D30" s="221" t="s">
        <v>89</v>
      </c>
      <c r="E30" s="220">
        <v>66.78</v>
      </c>
      <c r="F30" s="219"/>
      <c r="G30" s="218">
        <f>ROUND(E30*F30,2)</f>
        <v>0</v>
      </c>
      <c r="H30" s="219"/>
      <c r="I30" s="218">
        <f>ROUND(E30*H30,2)</f>
        <v>0</v>
      </c>
      <c r="J30" s="219"/>
      <c r="K30" s="218">
        <f>ROUND(E30*J30,2)</f>
        <v>0</v>
      </c>
      <c r="L30" s="218">
        <v>21</v>
      </c>
      <c r="M30" s="218">
        <f>G30*(1+L30/100)</f>
        <v>0</v>
      </c>
      <c r="N30" s="218">
        <v>0</v>
      </c>
      <c r="O30" s="218">
        <f>ROUND(E30*N30,2)</f>
        <v>0</v>
      </c>
      <c r="P30" s="218">
        <v>0</v>
      </c>
      <c r="Q30" s="218">
        <f>ROUND(E30*P30,2)</f>
        <v>0</v>
      </c>
      <c r="R30" s="218" t="s">
        <v>294</v>
      </c>
      <c r="S30" s="218" t="s">
        <v>199</v>
      </c>
      <c r="T30" s="217" t="s">
        <v>199</v>
      </c>
      <c r="U30" s="216">
        <v>7.0000000000000007E-2</v>
      </c>
      <c r="V30" s="216">
        <f>ROUND(E30*U30,2)</f>
        <v>4.67</v>
      </c>
      <c r="W30" s="216"/>
      <c r="X30" s="162"/>
      <c r="Y30" s="162"/>
      <c r="Z30" s="162"/>
      <c r="AA30" s="162"/>
      <c r="AB30" s="162"/>
      <c r="AC30" s="162"/>
      <c r="AD30" s="162"/>
      <c r="AE30" s="162"/>
      <c r="AF30" s="162"/>
      <c r="AG30" s="162" t="s">
        <v>239</v>
      </c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27"/>
      <c r="B31" s="226"/>
      <c r="C31" s="335" t="s">
        <v>326</v>
      </c>
      <c r="D31" s="336"/>
      <c r="E31" s="336"/>
      <c r="F31" s="336"/>
      <c r="G31" s="33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162"/>
      <c r="Y31" s="162"/>
      <c r="Z31" s="162"/>
      <c r="AA31" s="162"/>
      <c r="AB31" s="162"/>
      <c r="AC31" s="162"/>
      <c r="AD31" s="162"/>
      <c r="AE31" s="162"/>
      <c r="AF31" s="162"/>
      <c r="AG31" s="162" t="s">
        <v>218</v>
      </c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224">
        <v>8</v>
      </c>
      <c r="B32" s="223" t="s">
        <v>328</v>
      </c>
      <c r="C32" s="222" t="s">
        <v>327</v>
      </c>
      <c r="D32" s="221" t="s">
        <v>89</v>
      </c>
      <c r="E32" s="220">
        <v>123.5</v>
      </c>
      <c r="F32" s="219"/>
      <c r="G32" s="218">
        <f>ROUND(E32*F32,2)</f>
        <v>0</v>
      </c>
      <c r="H32" s="219"/>
      <c r="I32" s="218">
        <f>ROUND(E32*H32,2)</f>
        <v>0</v>
      </c>
      <c r="J32" s="219"/>
      <c r="K32" s="218">
        <f>ROUND(E32*J32,2)</f>
        <v>0</v>
      </c>
      <c r="L32" s="218">
        <v>21</v>
      </c>
      <c r="M32" s="218">
        <f>G32*(1+L32/100)</f>
        <v>0</v>
      </c>
      <c r="N32" s="218">
        <v>0</v>
      </c>
      <c r="O32" s="218">
        <f>ROUND(E32*N32,2)</f>
        <v>0</v>
      </c>
      <c r="P32" s="218">
        <v>0</v>
      </c>
      <c r="Q32" s="218">
        <f>ROUND(E32*P32,2)</f>
        <v>0</v>
      </c>
      <c r="R32" s="218" t="s">
        <v>294</v>
      </c>
      <c r="S32" s="218" t="s">
        <v>199</v>
      </c>
      <c r="T32" s="217" t="s">
        <v>199</v>
      </c>
      <c r="U32" s="216">
        <v>0.32700000000000001</v>
      </c>
      <c r="V32" s="216">
        <f>ROUND(E32*U32,2)</f>
        <v>40.380000000000003</v>
      </c>
      <c r="W32" s="216"/>
      <c r="X32" s="162"/>
      <c r="Y32" s="162"/>
      <c r="Z32" s="162"/>
      <c r="AA32" s="162"/>
      <c r="AB32" s="162"/>
      <c r="AC32" s="162"/>
      <c r="AD32" s="162"/>
      <c r="AE32" s="162"/>
      <c r="AF32" s="162"/>
      <c r="AG32" s="162" t="s">
        <v>239</v>
      </c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227"/>
      <c r="B33" s="226"/>
      <c r="C33" s="335" t="s">
        <v>326</v>
      </c>
      <c r="D33" s="336"/>
      <c r="E33" s="336"/>
      <c r="F33" s="336"/>
      <c r="G33" s="33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162"/>
      <c r="Y33" s="162"/>
      <c r="Z33" s="162"/>
      <c r="AA33" s="162"/>
      <c r="AB33" s="162"/>
      <c r="AC33" s="162"/>
      <c r="AD33" s="162"/>
      <c r="AE33" s="162"/>
      <c r="AF33" s="162"/>
      <c r="AG33" s="162" t="s">
        <v>218</v>
      </c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24">
        <v>9</v>
      </c>
      <c r="B34" s="223" t="s">
        <v>325</v>
      </c>
      <c r="C34" s="222" t="s">
        <v>324</v>
      </c>
      <c r="D34" s="221" t="s">
        <v>98</v>
      </c>
      <c r="E34" s="220">
        <v>95.14</v>
      </c>
      <c r="F34" s="219"/>
      <c r="G34" s="218">
        <f>ROUND(E34*F34,2)</f>
        <v>0</v>
      </c>
      <c r="H34" s="219"/>
      <c r="I34" s="218">
        <f>ROUND(E34*H34,2)</f>
        <v>0</v>
      </c>
      <c r="J34" s="219"/>
      <c r="K34" s="218">
        <f>ROUND(E34*J34,2)</f>
        <v>0</v>
      </c>
      <c r="L34" s="218">
        <v>21</v>
      </c>
      <c r="M34" s="218">
        <f>G34*(1+L34/100)</f>
        <v>0</v>
      </c>
      <c r="N34" s="218">
        <v>0</v>
      </c>
      <c r="O34" s="218">
        <f>ROUND(E34*N34,2)</f>
        <v>0</v>
      </c>
      <c r="P34" s="218">
        <v>0</v>
      </c>
      <c r="Q34" s="218">
        <f>ROUND(E34*P34,2)</f>
        <v>0</v>
      </c>
      <c r="R34" s="218" t="s">
        <v>294</v>
      </c>
      <c r="S34" s="218" t="s">
        <v>199</v>
      </c>
      <c r="T34" s="217" t="s">
        <v>199</v>
      </c>
      <c r="U34" s="216">
        <v>3.8000000000000006E-2</v>
      </c>
      <c r="V34" s="216">
        <f>ROUND(E34*U34,2)</f>
        <v>3.62</v>
      </c>
      <c r="W34" s="216"/>
      <c r="X34" s="162"/>
      <c r="Y34" s="162"/>
      <c r="Z34" s="162"/>
      <c r="AA34" s="162"/>
      <c r="AB34" s="162"/>
      <c r="AC34" s="162"/>
      <c r="AD34" s="162"/>
      <c r="AE34" s="162"/>
      <c r="AF34" s="162"/>
      <c r="AG34" s="162" t="s">
        <v>239</v>
      </c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227"/>
      <c r="B35" s="226"/>
      <c r="C35" s="335" t="s">
        <v>323</v>
      </c>
      <c r="D35" s="336"/>
      <c r="E35" s="336"/>
      <c r="F35" s="336"/>
      <c r="G35" s="33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162"/>
      <c r="Y35" s="162"/>
      <c r="Z35" s="162"/>
      <c r="AA35" s="162"/>
      <c r="AB35" s="162"/>
      <c r="AC35" s="162"/>
      <c r="AD35" s="162"/>
      <c r="AE35" s="162"/>
      <c r="AF35" s="162"/>
      <c r="AG35" s="162" t="s">
        <v>218</v>
      </c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224">
        <v>10</v>
      </c>
      <c r="B36" s="223" t="s">
        <v>322</v>
      </c>
      <c r="C36" s="222" t="s">
        <v>321</v>
      </c>
      <c r="D36" s="221" t="s">
        <v>98</v>
      </c>
      <c r="E36" s="220">
        <v>95.14</v>
      </c>
      <c r="F36" s="219"/>
      <c r="G36" s="218">
        <f>ROUND(E36*F36,2)</f>
        <v>0</v>
      </c>
      <c r="H36" s="219"/>
      <c r="I36" s="218">
        <f>ROUND(E36*H36,2)</f>
        <v>0</v>
      </c>
      <c r="J36" s="219"/>
      <c r="K36" s="218">
        <f>ROUND(E36*J36,2)</f>
        <v>0</v>
      </c>
      <c r="L36" s="218">
        <v>21</v>
      </c>
      <c r="M36" s="218">
        <f>G36*(1+L36/100)</f>
        <v>0</v>
      </c>
      <c r="N36" s="218">
        <v>0</v>
      </c>
      <c r="O36" s="218">
        <f>ROUND(E36*N36,2)</f>
        <v>0</v>
      </c>
      <c r="P36" s="218">
        <v>0</v>
      </c>
      <c r="Q36" s="218">
        <f>ROUND(E36*P36,2)</f>
        <v>0</v>
      </c>
      <c r="R36" s="218" t="s">
        <v>294</v>
      </c>
      <c r="S36" s="218" t="s">
        <v>199</v>
      </c>
      <c r="T36" s="217" t="s">
        <v>199</v>
      </c>
      <c r="U36" s="216">
        <v>0.34500000000000003</v>
      </c>
      <c r="V36" s="216">
        <f>ROUND(E36*U36,2)</f>
        <v>32.82</v>
      </c>
      <c r="W36" s="216"/>
      <c r="X36" s="162"/>
      <c r="Y36" s="162"/>
      <c r="Z36" s="162"/>
      <c r="AA36" s="162"/>
      <c r="AB36" s="162"/>
      <c r="AC36" s="162"/>
      <c r="AD36" s="162"/>
      <c r="AE36" s="162"/>
      <c r="AF36" s="162"/>
      <c r="AG36" s="162" t="s">
        <v>239</v>
      </c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227"/>
      <c r="B37" s="226"/>
      <c r="C37" s="335" t="s">
        <v>320</v>
      </c>
      <c r="D37" s="336"/>
      <c r="E37" s="336"/>
      <c r="F37" s="336"/>
      <c r="G37" s="33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162"/>
      <c r="Y37" s="162"/>
      <c r="Z37" s="162"/>
      <c r="AA37" s="162"/>
      <c r="AB37" s="162"/>
      <c r="AC37" s="162"/>
      <c r="AD37" s="162"/>
      <c r="AE37" s="162"/>
      <c r="AF37" s="162"/>
      <c r="AG37" s="162" t="s">
        <v>218</v>
      </c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225" t="str">
        <f>C37</f>
        <v>bez naložení do dopravní nádoby, ale s vyprázdněním dopravní nádoby na hromadu nebo na dopravní prostředek,</v>
      </c>
      <c r="BB37" s="162"/>
      <c r="BC37" s="162"/>
      <c r="BD37" s="162"/>
      <c r="BE37" s="162"/>
      <c r="BF37" s="162"/>
      <c r="BG37" s="162"/>
      <c r="BH37" s="162"/>
    </row>
    <row r="38" spans="1:60" ht="22.5" outlineLevel="1" x14ac:dyDescent="0.2">
      <c r="A38" s="224">
        <v>11</v>
      </c>
      <c r="B38" s="223" t="s">
        <v>319</v>
      </c>
      <c r="C38" s="222" t="s">
        <v>318</v>
      </c>
      <c r="D38" s="221" t="s">
        <v>98</v>
      </c>
      <c r="E38" s="220">
        <v>26.16</v>
      </c>
      <c r="F38" s="219"/>
      <c r="G38" s="218">
        <f>ROUND(E38*F38,2)</f>
        <v>0</v>
      </c>
      <c r="H38" s="219"/>
      <c r="I38" s="218">
        <f>ROUND(E38*H38,2)</f>
        <v>0</v>
      </c>
      <c r="J38" s="219"/>
      <c r="K38" s="218">
        <f>ROUND(E38*J38,2)</f>
        <v>0</v>
      </c>
      <c r="L38" s="218">
        <v>21</v>
      </c>
      <c r="M38" s="218">
        <f>G38*(1+L38/100)</f>
        <v>0</v>
      </c>
      <c r="N38" s="218">
        <v>0</v>
      </c>
      <c r="O38" s="218">
        <f>ROUND(E38*N38,2)</f>
        <v>0</v>
      </c>
      <c r="P38" s="218">
        <v>0</v>
      </c>
      <c r="Q38" s="218">
        <f>ROUND(E38*P38,2)</f>
        <v>0</v>
      </c>
      <c r="R38" s="218" t="s">
        <v>294</v>
      </c>
      <c r="S38" s="218" t="s">
        <v>199</v>
      </c>
      <c r="T38" s="217" t="s">
        <v>199</v>
      </c>
      <c r="U38" s="216">
        <v>1.1000000000000001E-2</v>
      </c>
      <c r="V38" s="216">
        <f>ROUND(E38*U38,2)</f>
        <v>0.28999999999999998</v>
      </c>
      <c r="W38" s="216"/>
      <c r="X38" s="162"/>
      <c r="Y38" s="162"/>
      <c r="Z38" s="162"/>
      <c r="AA38" s="162"/>
      <c r="AB38" s="162"/>
      <c r="AC38" s="162"/>
      <c r="AD38" s="162"/>
      <c r="AE38" s="162"/>
      <c r="AF38" s="162"/>
      <c r="AG38" s="162" t="s">
        <v>239</v>
      </c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227"/>
      <c r="B39" s="226"/>
      <c r="C39" s="335" t="s">
        <v>313</v>
      </c>
      <c r="D39" s="336"/>
      <c r="E39" s="336"/>
      <c r="F39" s="336"/>
      <c r="G39" s="33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162"/>
      <c r="Y39" s="162"/>
      <c r="Z39" s="162"/>
      <c r="AA39" s="162"/>
      <c r="AB39" s="162"/>
      <c r="AC39" s="162"/>
      <c r="AD39" s="162"/>
      <c r="AE39" s="162"/>
      <c r="AF39" s="162"/>
      <c r="AG39" s="162" t="s">
        <v>218</v>
      </c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227"/>
      <c r="B40" s="226"/>
      <c r="C40" s="253" t="s">
        <v>317</v>
      </c>
      <c r="D40" s="252"/>
      <c r="E40" s="251">
        <v>95.14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162"/>
      <c r="Y40" s="162"/>
      <c r="Z40" s="162"/>
      <c r="AA40" s="162"/>
      <c r="AB40" s="162"/>
      <c r="AC40" s="162"/>
      <c r="AD40" s="162"/>
      <c r="AE40" s="162"/>
      <c r="AF40" s="162"/>
      <c r="AG40" s="162" t="s">
        <v>100</v>
      </c>
      <c r="AH40" s="162">
        <v>0</v>
      </c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227"/>
      <c r="B41" s="226"/>
      <c r="C41" s="253" t="s">
        <v>316</v>
      </c>
      <c r="D41" s="252"/>
      <c r="E41" s="251">
        <v>-68.97999999999999</v>
      </c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162"/>
      <c r="Y41" s="162"/>
      <c r="Z41" s="162"/>
      <c r="AA41" s="162"/>
      <c r="AB41" s="162"/>
      <c r="AC41" s="162"/>
      <c r="AD41" s="162"/>
      <c r="AE41" s="162"/>
      <c r="AF41" s="162"/>
      <c r="AG41" s="162" t="s">
        <v>100</v>
      </c>
      <c r="AH41" s="162">
        <v>0</v>
      </c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ht="33.75" outlineLevel="1" x14ac:dyDescent="0.2">
      <c r="A42" s="224">
        <v>12</v>
      </c>
      <c r="B42" s="223" t="s">
        <v>315</v>
      </c>
      <c r="C42" s="222" t="s">
        <v>314</v>
      </c>
      <c r="D42" s="221" t="s">
        <v>98</v>
      </c>
      <c r="E42" s="220">
        <v>26.16</v>
      </c>
      <c r="F42" s="219"/>
      <c r="G42" s="218">
        <f>ROUND(E42*F42,2)</f>
        <v>0</v>
      </c>
      <c r="H42" s="219"/>
      <c r="I42" s="218">
        <f>ROUND(E42*H42,2)</f>
        <v>0</v>
      </c>
      <c r="J42" s="219"/>
      <c r="K42" s="218">
        <f>ROUND(E42*J42,2)</f>
        <v>0</v>
      </c>
      <c r="L42" s="218">
        <v>21</v>
      </c>
      <c r="M42" s="218">
        <f>G42*(1+L42/100)</f>
        <v>0</v>
      </c>
      <c r="N42" s="218">
        <v>0</v>
      </c>
      <c r="O42" s="218">
        <f>ROUND(E42*N42,2)</f>
        <v>0</v>
      </c>
      <c r="P42" s="218">
        <v>0</v>
      </c>
      <c r="Q42" s="218">
        <f>ROUND(E42*P42,2)</f>
        <v>0</v>
      </c>
      <c r="R42" s="218" t="s">
        <v>294</v>
      </c>
      <c r="S42" s="218" t="s">
        <v>199</v>
      </c>
      <c r="T42" s="217" t="s">
        <v>199</v>
      </c>
      <c r="U42" s="216">
        <v>0</v>
      </c>
      <c r="V42" s="216">
        <f>ROUND(E42*U42,2)</f>
        <v>0</v>
      </c>
      <c r="W42" s="216"/>
      <c r="X42" s="162"/>
      <c r="Y42" s="162"/>
      <c r="Z42" s="162"/>
      <c r="AA42" s="162"/>
      <c r="AB42" s="162"/>
      <c r="AC42" s="162"/>
      <c r="AD42" s="162"/>
      <c r="AE42" s="162"/>
      <c r="AF42" s="162"/>
      <c r="AG42" s="162" t="s">
        <v>239</v>
      </c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227"/>
      <c r="B43" s="226"/>
      <c r="C43" s="335" t="s">
        <v>313</v>
      </c>
      <c r="D43" s="336"/>
      <c r="E43" s="336"/>
      <c r="F43" s="336"/>
      <c r="G43" s="33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162"/>
      <c r="Y43" s="162"/>
      <c r="Z43" s="162"/>
      <c r="AA43" s="162"/>
      <c r="AB43" s="162"/>
      <c r="AC43" s="162"/>
      <c r="AD43" s="162"/>
      <c r="AE43" s="162"/>
      <c r="AF43" s="162"/>
      <c r="AG43" s="162" t="s">
        <v>218</v>
      </c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ht="22.5" outlineLevel="1" x14ac:dyDescent="0.2">
      <c r="A44" s="243">
        <v>13</v>
      </c>
      <c r="B44" s="242" t="s">
        <v>312</v>
      </c>
      <c r="C44" s="241" t="s">
        <v>311</v>
      </c>
      <c r="D44" s="240" t="s">
        <v>98</v>
      </c>
      <c r="E44" s="239">
        <v>26.16</v>
      </c>
      <c r="F44" s="238"/>
      <c r="G44" s="237">
        <f>ROUND(E44*F44,2)</f>
        <v>0</v>
      </c>
      <c r="H44" s="238"/>
      <c r="I44" s="237">
        <f>ROUND(E44*H44,2)</f>
        <v>0</v>
      </c>
      <c r="J44" s="238"/>
      <c r="K44" s="237">
        <f>ROUND(E44*J44,2)</f>
        <v>0</v>
      </c>
      <c r="L44" s="237">
        <v>21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 t="s">
        <v>294</v>
      </c>
      <c r="S44" s="237" t="s">
        <v>199</v>
      </c>
      <c r="T44" s="244" t="s">
        <v>199</v>
      </c>
      <c r="U44" s="216">
        <v>0.65200000000000002</v>
      </c>
      <c r="V44" s="216">
        <f>ROUND(E44*U44,2)</f>
        <v>17.059999999999999</v>
      </c>
      <c r="W44" s="216"/>
      <c r="X44" s="162"/>
      <c r="Y44" s="162"/>
      <c r="Z44" s="162"/>
      <c r="AA44" s="162"/>
      <c r="AB44" s="162"/>
      <c r="AC44" s="162"/>
      <c r="AD44" s="162"/>
      <c r="AE44" s="162"/>
      <c r="AF44" s="162"/>
      <c r="AG44" s="162" t="s">
        <v>239</v>
      </c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ht="22.5" outlineLevel="1" x14ac:dyDescent="0.2">
      <c r="A45" s="243">
        <v>14</v>
      </c>
      <c r="B45" s="242" t="s">
        <v>310</v>
      </c>
      <c r="C45" s="241" t="s">
        <v>309</v>
      </c>
      <c r="D45" s="240" t="s">
        <v>98</v>
      </c>
      <c r="E45" s="239">
        <v>26.16</v>
      </c>
      <c r="F45" s="238"/>
      <c r="G45" s="237">
        <f>ROUND(E45*F45,2)</f>
        <v>0</v>
      </c>
      <c r="H45" s="238"/>
      <c r="I45" s="237">
        <f>ROUND(E45*H45,2)</f>
        <v>0</v>
      </c>
      <c r="J45" s="238"/>
      <c r="K45" s="237">
        <f>ROUND(E45*J45,2)</f>
        <v>0</v>
      </c>
      <c r="L45" s="237">
        <v>21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 t="s">
        <v>294</v>
      </c>
      <c r="S45" s="237" t="s">
        <v>199</v>
      </c>
      <c r="T45" s="244" t="s">
        <v>199</v>
      </c>
      <c r="U45" s="216">
        <v>9.0000000000000011E-3</v>
      </c>
      <c r="V45" s="216">
        <f>ROUND(E45*U45,2)</f>
        <v>0.24</v>
      </c>
      <c r="W45" s="216"/>
      <c r="X45" s="162"/>
      <c r="Y45" s="162"/>
      <c r="Z45" s="162"/>
      <c r="AA45" s="162"/>
      <c r="AB45" s="162"/>
      <c r="AC45" s="162"/>
      <c r="AD45" s="162"/>
      <c r="AE45" s="162"/>
      <c r="AF45" s="162"/>
      <c r="AG45" s="162" t="s">
        <v>239</v>
      </c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ht="22.5" outlineLevel="1" x14ac:dyDescent="0.2">
      <c r="A46" s="224">
        <v>15</v>
      </c>
      <c r="B46" s="223" t="s">
        <v>308</v>
      </c>
      <c r="C46" s="222" t="s">
        <v>307</v>
      </c>
      <c r="D46" s="221" t="s">
        <v>98</v>
      </c>
      <c r="E46" s="220">
        <v>68.98</v>
      </c>
      <c r="F46" s="219"/>
      <c r="G46" s="218">
        <f>ROUND(E46*F46,2)</f>
        <v>0</v>
      </c>
      <c r="H46" s="219"/>
      <c r="I46" s="218">
        <f>ROUND(E46*H46,2)</f>
        <v>0</v>
      </c>
      <c r="J46" s="219"/>
      <c r="K46" s="218">
        <f>ROUND(E46*J46,2)</f>
        <v>0</v>
      </c>
      <c r="L46" s="218">
        <v>21</v>
      </c>
      <c r="M46" s="218">
        <f>G46*(1+L46/100)</f>
        <v>0</v>
      </c>
      <c r="N46" s="218">
        <v>0</v>
      </c>
      <c r="O46" s="218">
        <f>ROUND(E46*N46,2)</f>
        <v>0</v>
      </c>
      <c r="P46" s="218">
        <v>0</v>
      </c>
      <c r="Q46" s="218">
        <f>ROUND(E46*P46,2)</f>
        <v>0</v>
      </c>
      <c r="R46" s="218" t="s">
        <v>294</v>
      </c>
      <c r="S46" s="218" t="s">
        <v>199</v>
      </c>
      <c r="T46" s="217" t="s">
        <v>199</v>
      </c>
      <c r="U46" s="216">
        <v>0.20200000000000001</v>
      </c>
      <c r="V46" s="216">
        <f>ROUND(E46*U46,2)</f>
        <v>13.93</v>
      </c>
      <c r="W46" s="216"/>
      <c r="X46" s="162"/>
      <c r="Y46" s="162"/>
      <c r="Z46" s="162"/>
      <c r="AA46" s="162"/>
      <c r="AB46" s="162"/>
      <c r="AC46" s="162"/>
      <c r="AD46" s="162"/>
      <c r="AE46" s="162"/>
      <c r="AF46" s="162"/>
      <c r="AG46" s="162" t="s">
        <v>239</v>
      </c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27"/>
      <c r="B47" s="226"/>
      <c r="C47" s="335" t="s">
        <v>306</v>
      </c>
      <c r="D47" s="336"/>
      <c r="E47" s="336"/>
      <c r="F47" s="336"/>
      <c r="G47" s="33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162"/>
      <c r="Y47" s="162"/>
      <c r="Z47" s="162"/>
      <c r="AA47" s="162"/>
      <c r="AB47" s="162"/>
      <c r="AC47" s="162"/>
      <c r="AD47" s="162"/>
      <c r="AE47" s="162"/>
      <c r="AF47" s="162"/>
      <c r="AG47" s="162" t="s">
        <v>218</v>
      </c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227"/>
      <c r="B48" s="226"/>
      <c r="C48" s="253" t="s">
        <v>305</v>
      </c>
      <c r="D48" s="252"/>
      <c r="E48" s="251">
        <v>9.4500000000000011</v>
      </c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162"/>
      <c r="Y48" s="162"/>
      <c r="Z48" s="162"/>
      <c r="AA48" s="162"/>
      <c r="AB48" s="162"/>
      <c r="AC48" s="162"/>
      <c r="AD48" s="162"/>
      <c r="AE48" s="162"/>
      <c r="AF48" s="162"/>
      <c r="AG48" s="162" t="s">
        <v>100</v>
      </c>
      <c r="AH48" s="162">
        <v>0</v>
      </c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227"/>
      <c r="B49" s="226"/>
      <c r="C49" s="253" t="s">
        <v>304</v>
      </c>
      <c r="D49" s="252"/>
      <c r="E49" s="251">
        <v>12.600000000000001</v>
      </c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162"/>
      <c r="Y49" s="162"/>
      <c r="Z49" s="162"/>
      <c r="AA49" s="162"/>
      <c r="AB49" s="162"/>
      <c r="AC49" s="162"/>
      <c r="AD49" s="162"/>
      <c r="AE49" s="162"/>
      <c r="AF49" s="162"/>
      <c r="AG49" s="162" t="s">
        <v>100</v>
      </c>
      <c r="AH49" s="162">
        <v>0</v>
      </c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27"/>
      <c r="B50" s="226"/>
      <c r="C50" s="253" t="s">
        <v>303</v>
      </c>
      <c r="D50" s="252"/>
      <c r="E50" s="251">
        <v>46.930000000000007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162"/>
      <c r="Y50" s="162"/>
      <c r="Z50" s="162"/>
      <c r="AA50" s="162"/>
      <c r="AB50" s="162"/>
      <c r="AC50" s="162"/>
      <c r="AD50" s="162"/>
      <c r="AE50" s="162"/>
      <c r="AF50" s="162"/>
      <c r="AG50" s="162" t="s">
        <v>100</v>
      </c>
      <c r="AH50" s="162">
        <v>0</v>
      </c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224">
        <v>16</v>
      </c>
      <c r="B51" s="223" t="s">
        <v>302</v>
      </c>
      <c r="C51" s="222" t="s">
        <v>301</v>
      </c>
      <c r="D51" s="221" t="s">
        <v>98</v>
      </c>
      <c r="E51" s="220">
        <v>19.62</v>
      </c>
      <c r="F51" s="219"/>
      <c r="G51" s="218">
        <f>ROUND(E51*F51,2)</f>
        <v>0</v>
      </c>
      <c r="H51" s="219"/>
      <c r="I51" s="218">
        <f>ROUND(E51*H51,2)</f>
        <v>0</v>
      </c>
      <c r="J51" s="219"/>
      <c r="K51" s="218">
        <f>ROUND(E51*J51,2)</f>
        <v>0</v>
      </c>
      <c r="L51" s="218">
        <v>21</v>
      </c>
      <c r="M51" s="218">
        <f>G51*(1+L51/100)</f>
        <v>0</v>
      </c>
      <c r="N51" s="218">
        <v>1.7000000000000002</v>
      </c>
      <c r="O51" s="218">
        <f>ROUND(E51*N51,2)</f>
        <v>33.35</v>
      </c>
      <c r="P51" s="218">
        <v>0</v>
      </c>
      <c r="Q51" s="218">
        <f>ROUND(E51*P51,2)</f>
        <v>0</v>
      </c>
      <c r="R51" s="218" t="s">
        <v>294</v>
      </c>
      <c r="S51" s="218" t="s">
        <v>199</v>
      </c>
      <c r="T51" s="217" t="s">
        <v>199</v>
      </c>
      <c r="U51" s="216">
        <v>1.5870000000000002</v>
      </c>
      <c r="V51" s="216">
        <f>ROUND(E51*U51,2)</f>
        <v>31.14</v>
      </c>
      <c r="W51" s="216"/>
      <c r="X51" s="162"/>
      <c r="Y51" s="162"/>
      <c r="Z51" s="162"/>
      <c r="AA51" s="162"/>
      <c r="AB51" s="162"/>
      <c r="AC51" s="162"/>
      <c r="AD51" s="162"/>
      <c r="AE51" s="162"/>
      <c r="AF51" s="162"/>
      <c r="AG51" s="162" t="s">
        <v>239</v>
      </c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ht="22.5" outlineLevel="1" x14ac:dyDescent="0.2">
      <c r="A52" s="227"/>
      <c r="B52" s="226"/>
      <c r="C52" s="335" t="s">
        <v>300</v>
      </c>
      <c r="D52" s="336"/>
      <c r="E52" s="336"/>
      <c r="F52" s="336"/>
      <c r="G52" s="33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162"/>
      <c r="Y52" s="162"/>
      <c r="Z52" s="162"/>
      <c r="AA52" s="162"/>
      <c r="AB52" s="162"/>
      <c r="AC52" s="162"/>
      <c r="AD52" s="162"/>
      <c r="AE52" s="162"/>
      <c r="AF52" s="162"/>
      <c r="AG52" s="162" t="s">
        <v>218</v>
      </c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225" t="str">
        <f>C52</f>
        <v>sypaninou z vhodných hornin tř. 1 - 4 nebo materiálem připraveným podél výkopu ve vzdálenosti do 3 m od jeho kraje, pro jakoukoliv hloubku výkopu a jakoukoliv míru zhutnění,</v>
      </c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227"/>
      <c r="B53" s="226"/>
      <c r="C53" s="253" t="s">
        <v>299</v>
      </c>
      <c r="D53" s="252"/>
      <c r="E53" s="251">
        <v>4.7250000000000005</v>
      </c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162"/>
      <c r="Y53" s="162"/>
      <c r="Z53" s="162"/>
      <c r="AA53" s="162"/>
      <c r="AB53" s="162"/>
      <c r="AC53" s="162"/>
      <c r="AD53" s="162"/>
      <c r="AE53" s="162"/>
      <c r="AF53" s="162"/>
      <c r="AG53" s="162" t="s">
        <v>100</v>
      </c>
      <c r="AH53" s="162">
        <v>0</v>
      </c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227"/>
      <c r="B54" s="226"/>
      <c r="C54" s="253" t="s">
        <v>298</v>
      </c>
      <c r="D54" s="252"/>
      <c r="E54" s="251">
        <v>3.7800000000000002</v>
      </c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162"/>
      <c r="Y54" s="162"/>
      <c r="Z54" s="162"/>
      <c r="AA54" s="162"/>
      <c r="AB54" s="162"/>
      <c r="AC54" s="162"/>
      <c r="AD54" s="162"/>
      <c r="AE54" s="162"/>
      <c r="AF54" s="162"/>
      <c r="AG54" s="162" t="s">
        <v>100</v>
      </c>
      <c r="AH54" s="162">
        <v>0</v>
      </c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27"/>
      <c r="B55" s="226"/>
      <c r="C55" s="253" t="s">
        <v>297</v>
      </c>
      <c r="D55" s="252"/>
      <c r="E55" s="251">
        <v>11.115</v>
      </c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162"/>
      <c r="Y55" s="162"/>
      <c r="Z55" s="162"/>
      <c r="AA55" s="162"/>
      <c r="AB55" s="162"/>
      <c r="AC55" s="162"/>
      <c r="AD55" s="162"/>
      <c r="AE55" s="162"/>
      <c r="AF55" s="162"/>
      <c r="AG55" s="162" t="s">
        <v>100</v>
      </c>
      <c r="AH55" s="162">
        <v>0</v>
      </c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43">
        <v>17</v>
      </c>
      <c r="B56" s="242" t="s">
        <v>296</v>
      </c>
      <c r="C56" s="241" t="s">
        <v>295</v>
      </c>
      <c r="D56" s="240" t="s">
        <v>98</v>
      </c>
      <c r="E56" s="239">
        <v>26.16</v>
      </c>
      <c r="F56" s="238"/>
      <c r="G56" s="237">
        <f>ROUND(E56*F56,2)</f>
        <v>0</v>
      </c>
      <c r="H56" s="238"/>
      <c r="I56" s="237">
        <f>ROUND(E56*H56,2)</f>
        <v>0</v>
      </c>
      <c r="J56" s="238"/>
      <c r="K56" s="237">
        <f>ROUND(E56*J56,2)</f>
        <v>0</v>
      </c>
      <c r="L56" s="237">
        <v>21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 t="s">
        <v>294</v>
      </c>
      <c r="S56" s="237" t="s">
        <v>199</v>
      </c>
      <c r="T56" s="244" t="s">
        <v>199</v>
      </c>
      <c r="U56" s="216">
        <v>0</v>
      </c>
      <c r="V56" s="216">
        <f>ROUND(E56*U56,2)</f>
        <v>0</v>
      </c>
      <c r="W56" s="216"/>
      <c r="X56" s="162"/>
      <c r="Y56" s="162"/>
      <c r="Z56" s="162"/>
      <c r="AA56" s="162"/>
      <c r="AB56" s="162"/>
      <c r="AC56" s="162"/>
      <c r="AD56" s="162"/>
      <c r="AE56" s="162"/>
      <c r="AF56" s="162"/>
      <c r="AG56" s="162" t="s">
        <v>239</v>
      </c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224">
        <v>18</v>
      </c>
      <c r="B57" s="223" t="s">
        <v>293</v>
      </c>
      <c r="C57" s="222" t="s">
        <v>292</v>
      </c>
      <c r="D57" s="221" t="s">
        <v>98</v>
      </c>
      <c r="E57" s="220">
        <v>6.54</v>
      </c>
      <c r="F57" s="219"/>
      <c r="G57" s="218">
        <f>ROUND(E57*F57,2)</f>
        <v>0</v>
      </c>
      <c r="H57" s="219"/>
      <c r="I57" s="218">
        <f>ROUND(E57*H57,2)</f>
        <v>0</v>
      </c>
      <c r="J57" s="219"/>
      <c r="K57" s="218">
        <f>ROUND(E57*J57,2)</f>
        <v>0</v>
      </c>
      <c r="L57" s="218">
        <v>21</v>
      </c>
      <c r="M57" s="218">
        <f>G57*(1+L57/100)</f>
        <v>0</v>
      </c>
      <c r="N57" s="218">
        <v>1.8907700000000001</v>
      </c>
      <c r="O57" s="218">
        <f>ROUND(E57*N57,2)</f>
        <v>12.37</v>
      </c>
      <c r="P57" s="218">
        <v>0</v>
      </c>
      <c r="Q57" s="218">
        <f>ROUND(E57*P57,2)</f>
        <v>0</v>
      </c>
      <c r="R57" s="218" t="s">
        <v>221</v>
      </c>
      <c r="S57" s="218" t="s">
        <v>199</v>
      </c>
      <c r="T57" s="217" t="s">
        <v>199</v>
      </c>
      <c r="U57" s="216">
        <v>1.6950000000000001</v>
      </c>
      <c r="V57" s="216">
        <f>ROUND(E57*U57,2)</f>
        <v>11.09</v>
      </c>
      <c r="W57" s="216"/>
      <c r="X57" s="162"/>
      <c r="Y57" s="162"/>
      <c r="Z57" s="162"/>
      <c r="AA57" s="162"/>
      <c r="AB57" s="162"/>
      <c r="AC57" s="162"/>
      <c r="AD57" s="162"/>
      <c r="AE57" s="162"/>
      <c r="AF57" s="162"/>
      <c r="AG57" s="162" t="s">
        <v>239</v>
      </c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227"/>
      <c r="B58" s="226"/>
      <c r="C58" s="335" t="s">
        <v>291</v>
      </c>
      <c r="D58" s="336"/>
      <c r="E58" s="336"/>
      <c r="F58" s="336"/>
      <c r="G58" s="33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162"/>
      <c r="Y58" s="162"/>
      <c r="Z58" s="162"/>
      <c r="AA58" s="162"/>
      <c r="AB58" s="162"/>
      <c r="AC58" s="162"/>
      <c r="AD58" s="162"/>
      <c r="AE58" s="162"/>
      <c r="AF58" s="162"/>
      <c r="AG58" s="162" t="s">
        <v>218</v>
      </c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227"/>
      <c r="B59" s="226"/>
      <c r="C59" s="253" t="s">
        <v>290</v>
      </c>
      <c r="D59" s="252"/>
      <c r="E59" s="251">
        <v>1.5750000000000002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162"/>
      <c r="Y59" s="162"/>
      <c r="Z59" s="162"/>
      <c r="AA59" s="162"/>
      <c r="AB59" s="162"/>
      <c r="AC59" s="162"/>
      <c r="AD59" s="162"/>
      <c r="AE59" s="162"/>
      <c r="AF59" s="162"/>
      <c r="AG59" s="162" t="s">
        <v>100</v>
      </c>
      <c r="AH59" s="162">
        <v>0</v>
      </c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227"/>
      <c r="B60" s="226"/>
      <c r="C60" s="253" t="s">
        <v>289</v>
      </c>
      <c r="D60" s="252"/>
      <c r="E60" s="251">
        <v>1.26</v>
      </c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162"/>
      <c r="Y60" s="162"/>
      <c r="Z60" s="162"/>
      <c r="AA60" s="162"/>
      <c r="AB60" s="162"/>
      <c r="AC60" s="162"/>
      <c r="AD60" s="162"/>
      <c r="AE60" s="162"/>
      <c r="AF60" s="162"/>
      <c r="AG60" s="162" t="s">
        <v>100</v>
      </c>
      <c r="AH60" s="162">
        <v>0</v>
      </c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227"/>
      <c r="B61" s="226"/>
      <c r="C61" s="253" t="s">
        <v>288</v>
      </c>
      <c r="D61" s="252"/>
      <c r="E61" s="251">
        <v>3.7050000000000001</v>
      </c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162"/>
      <c r="Y61" s="162"/>
      <c r="Z61" s="162"/>
      <c r="AA61" s="162"/>
      <c r="AB61" s="162"/>
      <c r="AC61" s="162"/>
      <c r="AD61" s="162"/>
      <c r="AE61" s="162"/>
      <c r="AF61" s="162"/>
      <c r="AG61" s="162" t="s">
        <v>100</v>
      </c>
      <c r="AH61" s="162">
        <v>0</v>
      </c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x14ac:dyDescent="0.2">
      <c r="A62" s="254" t="s">
        <v>85</v>
      </c>
      <c r="B62" s="234" t="s">
        <v>287</v>
      </c>
      <c r="C62" s="233" t="s">
        <v>286</v>
      </c>
      <c r="D62" s="232"/>
      <c r="E62" s="231"/>
      <c r="F62" s="230"/>
      <c r="G62" s="230">
        <f>SUMIF(AG63:AG73,"&lt;&gt;NOR",G63:G73)</f>
        <v>0</v>
      </c>
      <c r="H62" s="230"/>
      <c r="I62" s="230">
        <f>SUM(I63:I73)</f>
        <v>0</v>
      </c>
      <c r="J62" s="230"/>
      <c r="K62" s="230">
        <f>SUM(K63:K73)</f>
        <v>0</v>
      </c>
      <c r="L62" s="230"/>
      <c r="M62" s="230">
        <f>SUM(M63:M73)</f>
        <v>0</v>
      </c>
      <c r="N62" s="230"/>
      <c r="O62" s="230">
        <f>SUM(O63:O73)</f>
        <v>2.23</v>
      </c>
      <c r="P62" s="230"/>
      <c r="Q62" s="230">
        <f>SUM(Q63:Q73)</f>
        <v>2.5300000000000002</v>
      </c>
      <c r="R62" s="230"/>
      <c r="S62" s="230"/>
      <c r="T62" s="229"/>
      <c r="U62" s="228"/>
      <c r="V62" s="228">
        <f>SUM(V63:V73)</f>
        <v>84.22</v>
      </c>
      <c r="W62" s="228"/>
      <c r="AG62" t="s">
        <v>86</v>
      </c>
    </row>
    <row r="63" spans="1:60" outlineLevel="1" x14ac:dyDescent="0.2">
      <c r="A63" s="243">
        <v>19</v>
      </c>
      <c r="B63" s="242" t="s">
        <v>285</v>
      </c>
      <c r="C63" s="241" t="s">
        <v>284</v>
      </c>
      <c r="D63" s="240" t="s">
        <v>182</v>
      </c>
      <c r="E63" s="239">
        <v>135</v>
      </c>
      <c r="F63" s="238"/>
      <c r="G63" s="237">
        <f>ROUND(E63*F63,2)</f>
        <v>0</v>
      </c>
      <c r="H63" s="238"/>
      <c r="I63" s="237">
        <f>ROUND(E63*H63,2)</f>
        <v>0</v>
      </c>
      <c r="J63" s="238"/>
      <c r="K63" s="237">
        <f>ROUND(E63*J63,2)</f>
        <v>0</v>
      </c>
      <c r="L63" s="237">
        <v>21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 t="s">
        <v>221</v>
      </c>
      <c r="S63" s="237" t="s">
        <v>199</v>
      </c>
      <c r="T63" s="244" t="s">
        <v>199</v>
      </c>
      <c r="U63" s="216">
        <v>6.9000000000000006E-2</v>
      </c>
      <c r="V63" s="216">
        <f>ROUND(E63*U63,2)</f>
        <v>9.32</v>
      </c>
      <c r="W63" s="216"/>
      <c r="X63" s="162"/>
      <c r="Y63" s="162"/>
      <c r="Z63" s="162"/>
      <c r="AA63" s="162"/>
      <c r="AB63" s="162"/>
      <c r="AC63" s="162"/>
      <c r="AD63" s="162"/>
      <c r="AE63" s="162"/>
      <c r="AF63" s="162"/>
      <c r="AG63" s="162" t="s">
        <v>239</v>
      </c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243">
        <v>20</v>
      </c>
      <c r="B64" s="242" t="s">
        <v>283</v>
      </c>
      <c r="C64" s="241" t="s">
        <v>282</v>
      </c>
      <c r="D64" s="240" t="s">
        <v>182</v>
      </c>
      <c r="E64" s="239">
        <v>135</v>
      </c>
      <c r="F64" s="238"/>
      <c r="G64" s="237">
        <f>ROUND(E64*F64,2)</f>
        <v>0</v>
      </c>
      <c r="H64" s="238"/>
      <c r="I64" s="237">
        <f>ROUND(E64*H64,2)</f>
        <v>0</v>
      </c>
      <c r="J64" s="238"/>
      <c r="K64" s="237">
        <f>ROUND(E64*J64,2)</f>
        <v>0</v>
      </c>
      <c r="L64" s="237">
        <v>21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 t="s">
        <v>221</v>
      </c>
      <c r="S64" s="237" t="s">
        <v>199</v>
      </c>
      <c r="T64" s="244" t="s">
        <v>199</v>
      </c>
      <c r="U64" s="216">
        <v>4.6000000000000006E-2</v>
      </c>
      <c r="V64" s="216">
        <f>ROUND(E64*U64,2)</f>
        <v>6.21</v>
      </c>
      <c r="W64" s="216"/>
      <c r="X64" s="162"/>
      <c r="Y64" s="162"/>
      <c r="Z64" s="162"/>
      <c r="AA64" s="162"/>
      <c r="AB64" s="162"/>
      <c r="AC64" s="162"/>
      <c r="AD64" s="162"/>
      <c r="AE64" s="162"/>
      <c r="AF64" s="162"/>
      <c r="AG64" s="162" t="s">
        <v>239</v>
      </c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243">
        <v>21</v>
      </c>
      <c r="B65" s="242" t="s">
        <v>281</v>
      </c>
      <c r="C65" s="241" t="s">
        <v>280</v>
      </c>
      <c r="D65" s="240" t="s">
        <v>279</v>
      </c>
      <c r="E65" s="239">
        <v>25</v>
      </c>
      <c r="F65" s="238"/>
      <c r="G65" s="237">
        <f>ROUND(E65*F65,2)</f>
        <v>0</v>
      </c>
      <c r="H65" s="238"/>
      <c r="I65" s="237">
        <f>ROUND(E65*H65,2)</f>
        <v>0</v>
      </c>
      <c r="J65" s="238"/>
      <c r="K65" s="237">
        <f>ROUND(E65*J65,2)</f>
        <v>0</v>
      </c>
      <c r="L65" s="237">
        <v>21</v>
      </c>
      <c r="M65" s="237">
        <f>G65*(1+L65/100)</f>
        <v>0</v>
      </c>
      <c r="N65" s="237">
        <v>8.8610000000000008E-2</v>
      </c>
      <c r="O65" s="237">
        <f>ROUND(E65*N65,2)</f>
        <v>2.2200000000000002</v>
      </c>
      <c r="P65" s="237">
        <v>0</v>
      </c>
      <c r="Q65" s="237">
        <f>ROUND(E65*P65,2)</f>
        <v>0</v>
      </c>
      <c r="R65" s="237" t="s">
        <v>221</v>
      </c>
      <c r="S65" s="237" t="s">
        <v>199</v>
      </c>
      <c r="T65" s="244" t="s">
        <v>199</v>
      </c>
      <c r="U65" s="216">
        <v>0.18783000000000002</v>
      </c>
      <c r="V65" s="216">
        <f>ROUND(E65*U65,2)</f>
        <v>4.7</v>
      </c>
      <c r="W65" s="216"/>
      <c r="X65" s="162"/>
      <c r="Y65" s="162"/>
      <c r="Z65" s="162"/>
      <c r="AA65" s="162"/>
      <c r="AB65" s="162"/>
      <c r="AC65" s="162"/>
      <c r="AD65" s="162"/>
      <c r="AE65" s="162"/>
      <c r="AF65" s="162"/>
      <c r="AG65" s="162" t="s">
        <v>239</v>
      </c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224">
        <v>22</v>
      </c>
      <c r="B66" s="223" t="s">
        <v>278</v>
      </c>
      <c r="C66" s="222" t="s">
        <v>277</v>
      </c>
      <c r="D66" s="221" t="s">
        <v>112</v>
      </c>
      <c r="E66" s="220">
        <v>5</v>
      </c>
      <c r="F66" s="219"/>
      <c r="G66" s="218">
        <f>ROUND(E66*F66,2)</f>
        <v>0</v>
      </c>
      <c r="H66" s="219"/>
      <c r="I66" s="218">
        <f>ROUND(E66*H66,2)</f>
        <v>0</v>
      </c>
      <c r="J66" s="219"/>
      <c r="K66" s="218">
        <f>ROUND(E66*J66,2)</f>
        <v>0</v>
      </c>
      <c r="L66" s="218">
        <v>21</v>
      </c>
      <c r="M66" s="218">
        <f>G66*(1+L66/100)</f>
        <v>0</v>
      </c>
      <c r="N66" s="218">
        <v>2.0900000000000003E-3</v>
      </c>
      <c r="O66" s="218">
        <f>ROUND(E66*N66,2)</f>
        <v>0.01</v>
      </c>
      <c r="P66" s="218">
        <v>0</v>
      </c>
      <c r="Q66" s="218">
        <f>ROUND(E66*P66,2)</f>
        <v>0</v>
      </c>
      <c r="R66" s="218" t="s">
        <v>240</v>
      </c>
      <c r="S66" s="218" t="s">
        <v>199</v>
      </c>
      <c r="T66" s="217" t="s">
        <v>199</v>
      </c>
      <c r="U66" s="216">
        <v>1.7440000000000002</v>
      </c>
      <c r="V66" s="216">
        <f>ROUND(E66*U66,2)</f>
        <v>8.7200000000000006</v>
      </c>
      <c r="W66" s="216"/>
      <c r="X66" s="162"/>
      <c r="Y66" s="162"/>
      <c r="Z66" s="162"/>
      <c r="AA66" s="162"/>
      <c r="AB66" s="162"/>
      <c r="AC66" s="162"/>
      <c r="AD66" s="162"/>
      <c r="AE66" s="162"/>
      <c r="AF66" s="162"/>
      <c r="AG66" s="162" t="s">
        <v>239</v>
      </c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227"/>
      <c r="B67" s="226"/>
      <c r="C67" s="253" t="s">
        <v>276</v>
      </c>
      <c r="D67" s="252"/>
      <c r="E67" s="251">
        <v>5</v>
      </c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162"/>
      <c r="Y67" s="162"/>
      <c r="Z67" s="162"/>
      <c r="AA67" s="162"/>
      <c r="AB67" s="162"/>
      <c r="AC67" s="162"/>
      <c r="AD67" s="162"/>
      <c r="AE67" s="162"/>
      <c r="AF67" s="162"/>
      <c r="AG67" s="162" t="s">
        <v>100</v>
      </c>
      <c r="AH67" s="162">
        <v>0</v>
      </c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24">
        <v>23</v>
      </c>
      <c r="B68" s="223" t="s">
        <v>275</v>
      </c>
      <c r="C68" s="222" t="s">
        <v>274</v>
      </c>
      <c r="D68" s="221" t="s">
        <v>182</v>
      </c>
      <c r="E68" s="220">
        <v>80</v>
      </c>
      <c r="F68" s="219"/>
      <c r="G68" s="218">
        <f>ROUND(E68*F68,2)</f>
        <v>0</v>
      </c>
      <c r="H68" s="219"/>
      <c r="I68" s="218">
        <f>ROUND(E68*H68,2)</f>
        <v>0</v>
      </c>
      <c r="J68" s="219"/>
      <c r="K68" s="218">
        <f>ROUND(E68*J68,2)</f>
        <v>0</v>
      </c>
      <c r="L68" s="218">
        <v>21</v>
      </c>
      <c r="M68" s="218">
        <f>G68*(1+L68/100)</f>
        <v>0</v>
      </c>
      <c r="N68" s="218">
        <v>0</v>
      </c>
      <c r="O68" s="218">
        <f>ROUND(E68*N68,2)</f>
        <v>0</v>
      </c>
      <c r="P68" s="218">
        <v>3.065E-2</v>
      </c>
      <c r="Q68" s="218">
        <f>ROUND(E68*P68,2)</f>
        <v>2.4500000000000002</v>
      </c>
      <c r="R68" s="218" t="s">
        <v>240</v>
      </c>
      <c r="S68" s="218" t="s">
        <v>199</v>
      </c>
      <c r="T68" s="217" t="s">
        <v>199</v>
      </c>
      <c r="U68" s="216">
        <v>0.57600000000000007</v>
      </c>
      <c r="V68" s="216">
        <f>ROUND(E68*U68,2)</f>
        <v>46.08</v>
      </c>
      <c r="W68" s="216"/>
      <c r="X68" s="162"/>
      <c r="Y68" s="162"/>
      <c r="Z68" s="162"/>
      <c r="AA68" s="162"/>
      <c r="AB68" s="162"/>
      <c r="AC68" s="162"/>
      <c r="AD68" s="162"/>
      <c r="AE68" s="162"/>
      <c r="AF68" s="162"/>
      <c r="AG68" s="162" t="s">
        <v>239</v>
      </c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227"/>
      <c r="B69" s="226"/>
      <c r="C69" s="335" t="s">
        <v>273</v>
      </c>
      <c r="D69" s="336"/>
      <c r="E69" s="336"/>
      <c r="F69" s="336"/>
      <c r="G69" s="33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162"/>
      <c r="Y69" s="162"/>
      <c r="Z69" s="162"/>
      <c r="AA69" s="162"/>
      <c r="AB69" s="162"/>
      <c r="AC69" s="162"/>
      <c r="AD69" s="162"/>
      <c r="AE69" s="162"/>
      <c r="AF69" s="162"/>
      <c r="AG69" s="162" t="s">
        <v>218</v>
      </c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243">
        <v>24</v>
      </c>
      <c r="B70" s="242" t="s">
        <v>272</v>
      </c>
      <c r="C70" s="241" t="s">
        <v>271</v>
      </c>
      <c r="D70" s="240" t="s">
        <v>112</v>
      </c>
      <c r="E70" s="239">
        <v>1</v>
      </c>
      <c r="F70" s="238"/>
      <c r="G70" s="237">
        <f>ROUND(E70*F70,2)</f>
        <v>0</v>
      </c>
      <c r="H70" s="238"/>
      <c r="I70" s="237">
        <f>ROUND(E70*H70,2)</f>
        <v>0</v>
      </c>
      <c r="J70" s="238"/>
      <c r="K70" s="237">
        <f>ROUND(E70*J70,2)</f>
        <v>0</v>
      </c>
      <c r="L70" s="237">
        <v>21</v>
      </c>
      <c r="M70" s="237">
        <f>G70*(1+L70/100)</f>
        <v>0</v>
      </c>
      <c r="N70" s="237">
        <v>0</v>
      </c>
      <c r="O70" s="237">
        <f>ROUND(E70*N70,2)</f>
        <v>0</v>
      </c>
      <c r="P70" s="237">
        <v>8.2000000000000003E-2</v>
      </c>
      <c r="Q70" s="237">
        <f>ROUND(E70*P70,2)</f>
        <v>0.08</v>
      </c>
      <c r="R70" s="237" t="s">
        <v>240</v>
      </c>
      <c r="S70" s="237" t="s">
        <v>199</v>
      </c>
      <c r="T70" s="244" t="s">
        <v>199</v>
      </c>
      <c r="U70" s="216">
        <v>0.63</v>
      </c>
      <c r="V70" s="216">
        <f>ROUND(E70*U70,2)</f>
        <v>0.63</v>
      </c>
      <c r="W70" s="216"/>
      <c r="X70" s="162"/>
      <c r="Y70" s="162"/>
      <c r="Z70" s="162"/>
      <c r="AA70" s="162"/>
      <c r="AB70" s="162"/>
      <c r="AC70" s="162"/>
      <c r="AD70" s="162"/>
      <c r="AE70" s="162"/>
      <c r="AF70" s="162"/>
      <c r="AG70" s="162" t="s">
        <v>239</v>
      </c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224">
        <v>25</v>
      </c>
      <c r="B71" s="223" t="s">
        <v>270</v>
      </c>
      <c r="C71" s="222" t="s">
        <v>269</v>
      </c>
      <c r="D71" s="221" t="s">
        <v>105</v>
      </c>
      <c r="E71" s="220">
        <v>2.5340000000000003</v>
      </c>
      <c r="F71" s="219"/>
      <c r="G71" s="218">
        <f>ROUND(E71*F71,2)</f>
        <v>0</v>
      </c>
      <c r="H71" s="219"/>
      <c r="I71" s="218">
        <f>ROUND(E71*H71,2)</f>
        <v>0</v>
      </c>
      <c r="J71" s="219"/>
      <c r="K71" s="218">
        <f>ROUND(E71*J71,2)</f>
        <v>0</v>
      </c>
      <c r="L71" s="218">
        <v>21</v>
      </c>
      <c r="M71" s="218">
        <f>G71*(1+L71/100)</f>
        <v>0</v>
      </c>
      <c r="N71" s="218">
        <v>0</v>
      </c>
      <c r="O71" s="218">
        <f>ROUND(E71*N71,2)</f>
        <v>0</v>
      </c>
      <c r="P71" s="218">
        <v>0</v>
      </c>
      <c r="Q71" s="218">
        <f>ROUND(E71*P71,2)</f>
        <v>0</v>
      </c>
      <c r="R71" s="218" t="s">
        <v>240</v>
      </c>
      <c r="S71" s="218" t="s">
        <v>199</v>
      </c>
      <c r="T71" s="217" t="s">
        <v>199</v>
      </c>
      <c r="U71" s="216">
        <v>3.379</v>
      </c>
      <c r="V71" s="216">
        <f>ROUND(E71*U71,2)</f>
        <v>8.56</v>
      </c>
      <c r="W71" s="216"/>
      <c r="X71" s="162"/>
      <c r="Y71" s="162"/>
      <c r="Z71" s="162"/>
      <c r="AA71" s="162"/>
      <c r="AB71" s="162"/>
      <c r="AC71" s="162"/>
      <c r="AD71" s="162"/>
      <c r="AE71" s="162"/>
      <c r="AF71" s="162"/>
      <c r="AG71" s="162" t="s">
        <v>239</v>
      </c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227"/>
      <c r="B72" s="226"/>
      <c r="C72" s="335" t="s">
        <v>268</v>
      </c>
      <c r="D72" s="336"/>
      <c r="E72" s="336"/>
      <c r="F72" s="336"/>
      <c r="G72" s="33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162"/>
      <c r="Y72" s="162"/>
      <c r="Z72" s="162"/>
      <c r="AA72" s="162"/>
      <c r="AB72" s="162"/>
      <c r="AC72" s="162"/>
      <c r="AD72" s="162"/>
      <c r="AE72" s="162"/>
      <c r="AF72" s="162"/>
      <c r="AG72" s="162" t="s">
        <v>218</v>
      </c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243">
        <v>26</v>
      </c>
      <c r="B73" s="242" t="s">
        <v>267</v>
      </c>
      <c r="C73" s="241" t="s">
        <v>266</v>
      </c>
      <c r="D73" s="240" t="s">
        <v>105</v>
      </c>
      <c r="E73" s="239">
        <v>2.5340000000000003</v>
      </c>
      <c r="F73" s="238"/>
      <c r="G73" s="237">
        <f>ROUND(E73*F73,2)</f>
        <v>0</v>
      </c>
      <c r="H73" s="238"/>
      <c r="I73" s="237">
        <f>ROUND(E73*H73,2)</f>
        <v>0</v>
      </c>
      <c r="J73" s="238"/>
      <c r="K73" s="237">
        <f>ROUND(E73*J73,2)</f>
        <v>0</v>
      </c>
      <c r="L73" s="237">
        <v>21</v>
      </c>
      <c r="M73" s="237">
        <f>G73*(1+L73/100)</f>
        <v>0</v>
      </c>
      <c r="N73" s="237">
        <v>0</v>
      </c>
      <c r="O73" s="237">
        <f>ROUND(E73*N73,2)</f>
        <v>0</v>
      </c>
      <c r="P73" s="237">
        <v>0</v>
      </c>
      <c r="Q73" s="237">
        <f>ROUND(E73*P73,2)</f>
        <v>0</v>
      </c>
      <c r="R73" s="237" t="s">
        <v>265</v>
      </c>
      <c r="S73" s="237" t="s">
        <v>199</v>
      </c>
      <c r="T73" s="244" t="s">
        <v>199</v>
      </c>
      <c r="U73" s="216">
        <v>0</v>
      </c>
      <c r="V73" s="216">
        <f>ROUND(E73*U73,2)</f>
        <v>0</v>
      </c>
      <c r="W73" s="216"/>
      <c r="X73" s="162"/>
      <c r="Y73" s="162"/>
      <c r="Z73" s="162"/>
      <c r="AA73" s="162"/>
      <c r="AB73" s="162"/>
      <c r="AC73" s="162"/>
      <c r="AD73" s="162"/>
      <c r="AE73" s="162"/>
      <c r="AF73" s="162"/>
      <c r="AG73" s="162" t="s">
        <v>239</v>
      </c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x14ac:dyDescent="0.2">
      <c r="A74" s="254" t="s">
        <v>85</v>
      </c>
      <c r="B74" s="234" t="s">
        <v>264</v>
      </c>
      <c r="C74" s="233" t="s">
        <v>263</v>
      </c>
      <c r="D74" s="232"/>
      <c r="E74" s="231"/>
      <c r="F74" s="230"/>
      <c r="G74" s="230">
        <f>SUMIF(AG75:AG80,"&lt;&gt;NOR",G75:G80)</f>
        <v>0</v>
      </c>
      <c r="H74" s="230"/>
      <c r="I74" s="230">
        <f>SUM(I75:I80)</f>
        <v>0</v>
      </c>
      <c r="J74" s="230"/>
      <c r="K74" s="230">
        <f>SUM(K75:K80)</f>
        <v>0</v>
      </c>
      <c r="L74" s="230"/>
      <c r="M74" s="230">
        <f>SUM(M75:M80)</f>
        <v>0</v>
      </c>
      <c r="N74" s="230"/>
      <c r="O74" s="230">
        <f>SUM(O75:O80)</f>
        <v>0.19</v>
      </c>
      <c r="P74" s="230"/>
      <c r="Q74" s="230">
        <f>SUM(Q75:Q80)</f>
        <v>0</v>
      </c>
      <c r="R74" s="230"/>
      <c r="S74" s="230"/>
      <c r="T74" s="229"/>
      <c r="U74" s="228"/>
      <c r="V74" s="228">
        <f>SUM(V75:V80)</f>
        <v>32.68</v>
      </c>
      <c r="W74" s="228"/>
      <c r="AG74" t="s">
        <v>86</v>
      </c>
    </row>
    <row r="75" spans="1:60" ht="22.5" outlineLevel="1" x14ac:dyDescent="0.2">
      <c r="A75" s="224">
        <v>27</v>
      </c>
      <c r="B75" s="223" t="s">
        <v>262</v>
      </c>
      <c r="C75" s="222" t="s">
        <v>261</v>
      </c>
      <c r="D75" s="221" t="s">
        <v>182</v>
      </c>
      <c r="E75" s="220">
        <v>10</v>
      </c>
      <c r="F75" s="219"/>
      <c r="G75" s="218">
        <f>ROUND(E75*F75,2)</f>
        <v>0</v>
      </c>
      <c r="H75" s="219"/>
      <c r="I75" s="218">
        <f>ROUND(E75*H75,2)</f>
        <v>0</v>
      </c>
      <c r="J75" s="219"/>
      <c r="K75" s="218">
        <f>ROUND(E75*J75,2)</f>
        <v>0</v>
      </c>
      <c r="L75" s="218">
        <v>21</v>
      </c>
      <c r="M75" s="218">
        <f>G75*(1+L75/100)</f>
        <v>0</v>
      </c>
      <c r="N75" s="218">
        <v>2.5200000000000001E-3</v>
      </c>
      <c r="O75" s="218">
        <f>ROUND(E75*N75,2)</f>
        <v>0.03</v>
      </c>
      <c r="P75" s="218">
        <v>0</v>
      </c>
      <c r="Q75" s="218">
        <f>ROUND(E75*P75,2)</f>
        <v>0</v>
      </c>
      <c r="R75" s="218" t="s">
        <v>240</v>
      </c>
      <c r="S75" s="218" t="s">
        <v>199</v>
      </c>
      <c r="T75" s="217" t="s">
        <v>199</v>
      </c>
      <c r="U75" s="216">
        <v>0.8</v>
      </c>
      <c r="V75" s="216">
        <f>ROUND(E75*U75,2)</f>
        <v>8</v>
      </c>
      <c r="W75" s="216"/>
      <c r="X75" s="162"/>
      <c r="Y75" s="162"/>
      <c r="Z75" s="162"/>
      <c r="AA75" s="162"/>
      <c r="AB75" s="162"/>
      <c r="AC75" s="162"/>
      <c r="AD75" s="162"/>
      <c r="AE75" s="162"/>
      <c r="AF75" s="162"/>
      <c r="AG75" s="162" t="s">
        <v>239</v>
      </c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227"/>
      <c r="B76" s="226"/>
      <c r="C76" s="333" t="s">
        <v>256</v>
      </c>
      <c r="D76" s="334"/>
      <c r="E76" s="334"/>
      <c r="F76" s="334"/>
      <c r="G76" s="334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162"/>
      <c r="Y76" s="162"/>
      <c r="Z76" s="162"/>
      <c r="AA76" s="162"/>
      <c r="AB76" s="162"/>
      <c r="AC76" s="162"/>
      <c r="AD76" s="162"/>
      <c r="AE76" s="162"/>
      <c r="AF76" s="162"/>
      <c r="AG76" s="162" t="s">
        <v>203</v>
      </c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ht="22.5" outlineLevel="1" x14ac:dyDescent="0.2">
      <c r="A77" s="224">
        <v>28</v>
      </c>
      <c r="B77" s="223" t="s">
        <v>260</v>
      </c>
      <c r="C77" s="222" t="s">
        <v>259</v>
      </c>
      <c r="D77" s="221" t="s">
        <v>182</v>
      </c>
      <c r="E77" s="220">
        <v>16.5</v>
      </c>
      <c r="F77" s="219"/>
      <c r="G77" s="218">
        <f>ROUND(E77*F77,2)</f>
        <v>0</v>
      </c>
      <c r="H77" s="219"/>
      <c r="I77" s="218">
        <f>ROUND(E77*H77,2)</f>
        <v>0</v>
      </c>
      <c r="J77" s="219"/>
      <c r="K77" s="218">
        <f>ROUND(E77*J77,2)</f>
        <v>0</v>
      </c>
      <c r="L77" s="218">
        <v>21</v>
      </c>
      <c r="M77" s="218">
        <f>G77*(1+L77/100)</f>
        <v>0</v>
      </c>
      <c r="N77" s="218">
        <v>3.5700000000000003E-3</v>
      </c>
      <c r="O77" s="218">
        <f>ROUND(E77*N77,2)</f>
        <v>0.06</v>
      </c>
      <c r="P77" s="218">
        <v>0</v>
      </c>
      <c r="Q77" s="218">
        <f>ROUND(E77*P77,2)</f>
        <v>0</v>
      </c>
      <c r="R77" s="218" t="s">
        <v>240</v>
      </c>
      <c r="S77" s="218" t="s">
        <v>199</v>
      </c>
      <c r="T77" s="217" t="s">
        <v>199</v>
      </c>
      <c r="U77" s="216">
        <v>0.55000000000000004</v>
      </c>
      <c r="V77" s="216">
        <f>ROUND(E77*U77,2)</f>
        <v>9.08</v>
      </c>
      <c r="W77" s="216"/>
      <c r="X77" s="162"/>
      <c r="Y77" s="162"/>
      <c r="Z77" s="162"/>
      <c r="AA77" s="162"/>
      <c r="AB77" s="162"/>
      <c r="AC77" s="162"/>
      <c r="AD77" s="162"/>
      <c r="AE77" s="162"/>
      <c r="AF77" s="162"/>
      <c r="AG77" s="162" t="s">
        <v>239</v>
      </c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227"/>
      <c r="B78" s="226"/>
      <c r="C78" s="333" t="s">
        <v>256</v>
      </c>
      <c r="D78" s="334"/>
      <c r="E78" s="334"/>
      <c r="F78" s="334"/>
      <c r="G78" s="334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162"/>
      <c r="Y78" s="162"/>
      <c r="Z78" s="162"/>
      <c r="AA78" s="162"/>
      <c r="AB78" s="162"/>
      <c r="AC78" s="162"/>
      <c r="AD78" s="162"/>
      <c r="AE78" s="162"/>
      <c r="AF78" s="162"/>
      <c r="AG78" s="162" t="s">
        <v>203</v>
      </c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ht="22.5" outlineLevel="1" x14ac:dyDescent="0.2">
      <c r="A79" s="224">
        <v>29</v>
      </c>
      <c r="B79" s="223" t="s">
        <v>258</v>
      </c>
      <c r="C79" s="222" t="s">
        <v>257</v>
      </c>
      <c r="D79" s="221" t="s">
        <v>182</v>
      </c>
      <c r="E79" s="220">
        <v>26</v>
      </c>
      <c r="F79" s="219"/>
      <c r="G79" s="218">
        <f>ROUND(E79*F79,2)</f>
        <v>0</v>
      </c>
      <c r="H79" s="219"/>
      <c r="I79" s="218">
        <f>ROUND(E79*H79,2)</f>
        <v>0</v>
      </c>
      <c r="J79" s="219"/>
      <c r="K79" s="218">
        <f>ROUND(E79*J79,2)</f>
        <v>0</v>
      </c>
      <c r="L79" s="218">
        <v>21</v>
      </c>
      <c r="M79" s="218">
        <f>G79*(1+L79/100)</f>
        <v>0</v>
      </c>
      <c r="N79" s="218">
        <v>4.0300000000000006E-3</v>
      </c>
      <c r="O79" s="218">
        <f>ROUND(E79*N79,2)</f>
        <v>0.1</v>
      </c>
      <c r="P79" s="218">
        <v>0</v>
      </c>
      <c r="Q79" s="218">
        <f>ROUND(E79*P79,2)</f>
        <v>0</v>
      </c>
      <c r="R79" s="218" t="s">
        <v>240</v>
      </c>
      <c r="S79" s="218" t="s">
        <v>199</v>
      </c>
      <c r="T79" s="217" t="s">
        <v>199</v>
      </c>
      <c r="U79" s="216">
        <v>0.60000000000000009</v>
      </c>
      <c r="V79" s="216">
        <f>ROUND(E79*U79,2)</f>
        <v>15.6</v>
      </c>
      <c r="W79" s="216"/>
      <c r="X79" s="162"/>
      <c r="Y79" s="162"/>
      <c r="Z79" s="162"/>
      <c r="AA79" s="162"/>
      <c r="AB79" s="162"/>
      <c r="AC79" s="162"/>
      <c r="AD79" s="162"/>
      <c r="AE79" s="162"/>
      <c r="AF79" s="162"/>
      <c r="AG79" s="162" t="s">
        <v>239</v>
      </c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227"/>
      <c r="B80" s="226"/>
      <c r="C80" s="333" t="s">
        <v>256</v>
      </c>
      <c r="D80" s="334"/>
      <c r="E80" s="334"/>
      <c r="F80" s="334"/>
      <c r="G80" s="334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162"/>
      <c r="Y80" s="162"/>
      <c r="Z80" s="162"/>
      <c r="AA80" s="162"/>
      <c r="AB80" s="162"/>
      <c r="AC80" s="162"/>
      <c r="AD80" s="162"/>
      <c r="AE80" s="162"/>
      <c r="AF80" s="162"/>
      <c r="AG80" s="162" t="s">
        <v>203</v>
      </c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x14ac:dyDescent="0.2">
      <c r="A81" s="254" t="s">
        <v>85</v>
      </c>
      <c r="B81" s="234" t="s">
        <v>255</v>
      </c>
      <c r="C81" s="233" t="s">
        <v>254</v>
      </c>
      <c r="D81" s="232"/>
      <c r="E81" s="231"/>
      <c r="F81" s="230"/>
      <c r="G81" s="230">
        <f>SUMIF(AG82:AG98,"&lt;&gt;NOR",G82:G98)</f>
        <v>0</v>
      </c>
      <c r="H81" s="230"/>
      <c r="I81" s="230">
        <f>SUM(I82:I98)</f>
        <v>0</v>
      </c>
      <c r="J81" s="230"/>
      <c r="K81" s="230">
        <f>SUM(K82:K98)</f>
        <v>0</v>
      </c>
      <c r="L81" s="230"/>
      <c r="M81" s="230">
        <f>SUM(M82:M98)</f>
        <v>0</v>
      </c>
      <c r="N81" s="230"/>
      <c r="O81" s="230">
        <f>SUM(O82:O98)</f>
        <v>1.2100000000000002</v>
      </c>
      <c r="P81" s="230"/>
      <c r="Q81" s="230">
        <f>SUM(Q82:Q98)</f>
        <v>0</v>
      </c>
      <c r="R81" s="230"/>
      <c r="S81" s="230"/>
      <c r="T81" s="229"/>
      <c r="U81" s="228"/>
      <c r="V81" s="228">
        <f>SUM(V82:V98)</f>
        <v>19.97</v>
      </c>
      <c r="W81" s="228"/>
      <c r="AG81" t="s">
        <v>86</v>
      </c>
    </row>
    <row r="82" spans="1:60" ht="22.5" outlineLevel="1" x14ac:dyDescent="0.2">
      <c r="A82" s="224">
        <v>30</v>
      </c>
      <c r="B82" s="223" t="s">
        <v>253</v>
      </c>
      <c r="C82" s="222" t="s">
        <v>252</v>
      </c>
      <c r="D82" s="221" t="s">
        <v>182</v>
      </c>
      <c r="E82" s="220">
        <v>10</v>
      </c>
      <c r="F82" s="219"/>
      <c r="G82" s="218">
        <f>ROUND(E82*F82,2)</f>
        <v>0</v>
      </c>
      <c r="H82" s="219"/>
      <c r="I82" s="218">
        <f>ROUND(E82*H82,2)</f>
        <v>0</v>
      </c>
      <c r="J82" s="219"/>
      <c r="K82" s="218">
        <f>ROUND(E82*J82,2)</f>
        <v>0</v>
      </c>
      <c r="L82" s="218">
        <v>21</v>
      </c>
      <c r="M82" s="218">
        <f>G82*(1+L82/100)</f>
        <v>0</v>
      </c>
      <c r="N82" s="218">
        <v>0</v>
      </c>
      <c r="O82" s="218">
        <f>ROUND(E82*N82,2)</f>
        <v>0</v>
      </c>
      <c r="P82" s="218">
        <v>0</v>
      </c>
      <c r="Q82" s="218">
        <f>ROUND(E82*P82,2)</f>
        <v>0</v>
      </c>
      <c r="R82" s="218" t="s">
        <v>221</v>
      </c>
      <c r="S82" s="218" t="s">
        <v>199</v>
      </c>
      <c r="T82" s="217" t="s">
        <v>199</v>
      </c>
      <c r="U82" s="216">
        <v>4.8000000000000001E-2</v>
      </c>
      <c r="V82" s="216">
        <f>ROUND(E82*U82,2)</f>
        <v>0.48</v>
      </c>
      <c r="W82" s="216"/>
      <c r="X82" s="162"/>
      <c r="Y82" s="162"/>
      <c r="Z82" s="162"/>
      <c r="AA82" s="162"/>
      <c r="AB82" s="162"/>
      <c r="AC82" s="162"/>
      <c r="AD82" s="162"/>
      <c r="AE82" s="162"/>
      <c r="AF82" s="162"/>
      <c r="AG82" s="162" t="s">
        <v>239</v>
      </c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227"/>
      <c r="B83" s="226"/>
      <c r="C83" s="335" t="s">
        <v>245</v>
      </c>
      <c r="D83" s="336"/>
      <c r="E83" s="336"/>
      <c r="F83" s="336"/>
      <c r="G83" s="33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162"/>
      <c r="Y83" s="162"/>
      <c r="Z83" s="162"/>
      <c r="AA83" s="162"/>
      <c r="AB83" s="162"/>
      <c r="AC83" s="162"/>
      <c r="AD83" s="162"/>
      <c r="AE83" s="162"/>
      <c r="AF83" s="162"/>
      <c r="AG83" s="162" t="s">
        <v>218</v>
      </c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ht="22.5" outlineLevel="1" x14ac:dyDescent="0.2">
      <c r="A84" s="224">
        <v>31</v>
      </c>
      <c r="B84" s="223" t="s">
        <v>251</v>
      </c>
      <c r="C84" s="222" t="s">
        <v>250</v>
      </c>
      <c r="D84" s="221" t="s">
        <v>182</v>
      </c>
      <c r="E84" s="220">
        <v>42.5</v>
      </c>
      <c r="F84" s="219"/>
      <c r="G84" s="218">
        <f>ROUND(E84*F84,2)</f>
        <v>0</v>
      </c>
      <c r="H84" s="219"/>
      <c r="I84" s="218">
        <f>ROUND(E84*H84,2)</f>
        <v>0</v>
      </c>
      <c r="J84" s="219"/>
      <c r="K84" s="218">
        <f>ROUND(E84*J84,2)</f>
        <v>0</v>
      </c>
      <c r="L84" s="218">
        <v>21</v>
      </c>
      <c r="M84" s="218">
        <f>G84*(1+L84/100)</f>
        <v>0</v>
      </c>
      <c r="N84" s="218">
        <v>0</v>
      </c>
      <c r="O84" s="218">
        <f>ROUND(E84*N84,2)</f>
        <v>0</v>
      </c>
      <c r="P84" s="218">
        <v>0</v>
      </c>
      <c r="Q84" s="218">
        <f>ROUND(E84*P84,2)</f>
        <v>0</v>
      </c>
      <c r="R84" s="218" t="s">
        <v>221</v>
      </c>
      <c r="S84" s="218" t="s">
        <v>199</v>
      </c>
      <c r="T84" s="217" t="s">
        <v>199</v>
      </c>
      <c r="U84" s="216">
        <v>5.9000000000000004E-2</v>
      </c>
      <c r="V84" s="216">
        <f>ROUND(E84*U84,2)</f>
        <v>2.5099999999999998</v>
      </c>
      <c r="W84" s="216"/>
      <c r="X84" s="162"/>
      <c r="Y84" s="162"/>
      <c r="Z84" s="162"/>
      <c r="AA84" s="162"/>
      <c r="AB84" s="162"/>
      <c r="AC84" s="162"/>
      <c r="AD84" s="162"/>
      <c r="AE84" s="162"/>
      <c r="AF84" s="162"/>
      <c r="AG84" s="162" t="s">
        <v>239</v>
      </c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227"/>
      <c r="B85" s="226"/>
      <c r="C85" s="335" t="s">
        <v>245</v>
      </c>
      <c r="D85" s="336"/>
      <c r="E85" s="336"/>
      <c r="F85" s="336"/>
      <c r="G85" s="33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162"/>
      <c r="Y85" s="162"/>
      <c r="Z85" s="162"/>
      <c r="AA85" s="162"/>
      <c r="AB85" s="162"/>
      <c r="AC85" s="162"/>
      <c r="AD85" s="162"/>
      <c r="AE85" s="162"/>
      <c r="AF85" s="162"/>
      <c r="AG85" s="162" t="s">
        <v>218</v>
      </c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227"/>
      <c r="B86" s="226"/>
      <c r="C86" s="253" t="s">
        <v>249</v>
      </c>
      <c r="D86" s="252"/>
      <c r="E86" s="251">
        <v>42.5</v>
      </c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162"/>
      <c r="Y86" s="162"/>
      <c r="Z86" s="162"/>
      <c r="AA86" s="162"/>
      <c r="AB86" s="162"/>
      <c r="AC86" s="162"/>
      <c r="AD86" s="162"/>
      <c r="AE86" s="162"/>
      <c r="AF86" s="162"/>
      <c r="AG86" s="162" t="s">
        <v>100</v>
      </c>
      <c r="AH86" s="162">
        <v>0</v>
      </c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ht="33.75" outlineLevel="1" x14ac:dyDescent="0.2">
      <c r="A87" s="224">
        <v>32</v>
      </c>
      <c r="B87" s="223" t="s">
        <v>248</v>
      </c>
      <c r="C87" s="222" t="s">
        <v>247</v>
      </c>
      <c r="D87" s="221" t="s">
        <v>246</v>
      </c>
      <c r="E87" s="220">
        <v>1</v>
      </c>
      <c r="F87" s="219"/>
      <c r="G87" s="218">
        <f>ROUND(E87*F87,2)</f>
        <v>0</v>
      </c>
      <c r="H87" s="219"/>
      <c r="I87" s="218">
        <f>ROUND(E87*H87,2)</f>
        <v>0</v>
      </c>
      <c r="J87" s="219"/>
      <c r="K87" s="218">
        <f>ROUND(E87*J87,2)</f>
        <v>0</v>
      </c>
      <c r="L87" s="218">
        <v>21</v>
      </c>
      <c r="M87" s="218">
        <f>G87*(1+L87/100)</f>
        <v>0</v>
      </c>
      <c r="N87" s="218">
        <v>2.0000000000000002E-5</v>
      </c>
      <c r="O87" s="218">
        <f>ROUND(E87*N87,2)</f>
        <v>0</v>
      </c>
      <c r="P87" s="218">
        <v>0</v>
      </c>
      <c r="Q87" s="218">
        <f>ROUND(E87*P87,2)</f>
        <v>0</v>
      </c>
      <c r="R87" s="218" t="s">
        <v>221</v>
      </c>
      <c r="S87" s="218" t="s">
        <v>199</v>
      </c>
      <c r="T87" s="217" t="s">
        <v>199</v>
      </c>
      <c r="U87" s="216">
        <v>0.31000000000000005</v>
      </c>
      <c r="V87" s="216">
        <f>ROUND(E87*U87,2)</f>
        <v>0.31</v>
      </c>
      <c r="W87" s="216"/>
      <c r="X87" s="162"/>
      <c r="Y87" s="162"/>
      <c r="Z87" s="162"/>
      <c r="AA87" s="162"/>
      <c r="AB87" s="162"/>
      <c r="AC87" s="162"/>
      <c r="AD87" s="162"/>
      <c r="AE87" s="162"/>
      <c r="AF87" s="162"/>
      <c r="AG87" s="162" t="s">
        <v>239</v>
      </c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227"/>
      <c r="B88" s="226"/>
      <c r="C88" s="335" t="s">
        <v>245</v>
      </c>
      <c r="D88" s="336"/>
      <c r="E88" s="336"/>
      <c r="F88" s="336"/>
      <c r="G88" s="33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162"/>
      <c r="Y88" s="162"/>
      <c r="Z88" s="162"/>
      <c r="AA88" s="162"/>
      <c r="AB88" s="162"/>
      <c r="AC88" s="162"/>
      <c r="AD88" s="162"/>
      <c r="AE88" s="162"/>
      <c r="AF88" s="162"/>
      <c r="AG88" s="162" t="s">
        <v>218</v>
      </c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243">
        <v>33</v>
      </c>
      <c r="B89" s="250" t="s">
        <v>244</v>
      </c>
      <c r="C89" s="249" t="s">
        <v>243</v>
      </c>
      <c r="D89" s="248" t="s">
        <v>112</v>
      </c>
      <c r="E89" s="247">
        <v>4</v>
      </c>
      <c r="F89" s="246"/>
      <c r="G89" s="245">
        <f>ROUND(E89*F89,2)</f>
        <v>0</v>
      </c>
      <c r="H89" s="246"/>
      <c r="I89" s="245">
        <f>ROUND(E89*H89,2)</f>
        <v>0</v>
      </c>
      <c r="J89" s="246"/>
      <c r="K89" s="245">
        <f>ROUND(E89*J89,2)</f>
        <v>0</v>
      </c>
      <c r="L89" s="245">
        <v>21</v>
      </c>
      <c r="M89" s="245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5" t="s">
        <v>221</v>
      </c>
      <c r="S89" s="245" t="s">
        <v>199</v>
      </c>
      <c r="T89" s="244" t="s">
        <v>199</v>
      </c>
      <c r="U89" s="216">
        <v>0.65</v>
      </c>
      <c r="V89" s="216">
        <f>ROUND(E89*U89,2)</f>
        <v>2.6</v>
      </c>
      <c r="W89" s="216"/>
      <c r="X89" s="162"/>
      <c r="Y89" s="162"/>
      <c r="Z89" s="162"/>
      <c r="AA89" s="162"/>
      <c r="AB89" s="162"/>
      <c r="AC89" s="162"/>
      <c r="AD89" s="162"/>
      <c r="AE89" s="162"/>
      <c r="AF89" s="162"/>
      <c r="AG89" s="162" t="s">
        <v>239</v>
      </c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243">
        <v>34</v>
      </c>
      <c r="B90" s="242" t="s">
        <v>242</v>
      </c>
      <c r="C90" s="241" t="s">
        <v>241</v>
      </c>
      <c r="D90" s="240" t="s">
        <v>112</v>
      </c>
      <c r="E90" s="239">
        <v>2</v>
      </c>
      <c r="F90" s="238"/>
      <c r="G90" s="237">
        <f>ROUND(E90*F90,2)</f>
        <v>0</v>
      </c>
      <c r="H90" s="238"/>
      <c r="I90" s="237">
        <f>ROUND(E90*H90,2)</f>
        <v>0</v>
      </c>
      <c r="J90" s="238"/>
      <c r="K90" s="237">
        <f>ROUND(E90*J90,2)</f>
        <v>0</v>
      </c>
      <c r="L90" s="237">
        <v>21</v>
      </c>
      <c r="M90" s="237">
        <f>G90*(1+L90/100)</f>
        <v>0</v>
      </c>
      <c r="N90" s="237">
        <v>2.52E-2</v>
      </c>
      <c r="O90" s="237">
        <f>ROUND(E90*N90,2)</f>
        <v>0.05</v>
      </c>
      <c r="P90" s="237">
        <v>0</v>
      </c>
      <c r="Q90" s="237">
        <f>ROUND(E90*P90,2)</f>
        <v>0</v>
      </c>
      <c r="R90" s="237" t="s">
        <v>240</v>
      </c>
      <c r="S90" s="237" t="s">
        <v>199</v>
      </c>
      <c r="T90" s="236" t="s">
        <v>199</v>
      </c>
      <c r="U90" s="216">
        <v>0.66</v>
      </c>
      <c r="V90" s="216">
        <f>ROUND(E90*U90,2)</f>
        <v>1.32</v>
      </c>
      <c r="W90" s="216"/>
      <c r="X90" s="162"/>
      <c r="Y90" s="162"/>
      <c r="Z90" s="162"/>
      <c r="AA90" s="162"/>
      <c r="AB90" s="162"/>
      <c r="AC90" s="162"/>
      <c r="AD90" s="162"/>
      <c r="AE90" s="162"/>
      <c r="AF90" s="162"/>
      <c r="AG90" s="162" t="s">
        <v>239</v>
      </c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ht="22.5" outlineLevel="1" x14ac:dyDescent="0.2">
      <c r="A91" s="224">
        <v>35</v>
      </c>
      <c r="B91" s="223" t="s">
        <v>238</v>
      </c>
      <c r="C91" s="222" t="s">
        <v>237</v>
      </c>
      <c r="D91" s="221" t="s">
        <v>112</v>
      </c>
      <c r="E91" s="220">
        <v>1</v>
      </c>
      <c r="F91" s="219"/>
      <c r="G91" s="218">
        <f>ROUND(E91*F91,2)</f>
        <v>0</v>
      </c>
      <c r="H91" s="219"/>
      <c r="I91" s="218">
        <f>ROUND(E91*H91,2)</f>
        <v>0</v>
      </c>
      <c r="J91" s="219"/>
      <c r="K91" s="218">
        <f>ROUND(E91*J91,2)</f>
        <v>0</v>
      </c>
      <c r="L91" s="218">
        <v>21</v>
      </c>
      <c r="M91" s="218">
        <f>G91*(1+L91/100)</f>
        <v>0</v>
      </c>
      <c r="N91" s="218">
        <v>0.8119900000000001</v>
      </c>
      <c r="O91" s="218">
        <f>ROUND(E91*N91,2)</f>
        <v>0.81</v>
      </c>
      <c r="P91" s="218">
        <v>0</v>
      </c>
      <c r="Q91" s="218">
        <f>ROUND(E91*P91,2)</f>
        <v>0</v>
      </c>
      <c r="R91" s="218" t="s">
        <v>228</v>
      </c>
      <c r="S91" s="218" t="s">
        <v>199</v>
      </c>
      <c r="T91" s="217" t="s">
        <v>199</v>
      </c>
      <c r="U91" s="216">
        <v>5.8934100000000003</v>
      </c>
      <c r="V91" s="216">
        <f>ROUND(E91*U91,2)</f>
        <v>5.89</v>
      </c>
      <c r="W91" s="216"/>
      <c r="X91" s="162"/>
      <c r="Y91" s="162"/>
      <c r="Z91" s="162"/>
      <c r="AA91" s="162"/>
      <c r="AB91" s="162"/>
      <c r="AC91" s="162"/>
      <c r="AD91" s="162"/>
      <c r="AE91" s="162"/>
      <c r="AF91" s="162"/>
      <c r="AG91" s="162" t="s">
        <v>227</v>
      </c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ht="22.5" outlineLevel="1" x14ac:dyDescent="0.2">
      <c r="A92" s="227"/>
      <c r="B92" s="226"/>
      <c r="C92" s="335" t="s">
        <v>236</v>
      </c>
      <c r="D92" s="336"/>
      <c r="E92" s="336"/>
      <c r="F92" s="336"/>
      <c r="G92" s="33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162"/>
      <c r="Y92" s="162"/>
      <c r="Z92" s="162"/>
      <c r="AA92" s="162"/>
      <c r="AB92" s="162"/>
      <c r="AC92" s="162"/>
      <c r="AD92" s="162"/>
      <c r="AE92" s="162"/>
      <c r="AF92" s="162"/>
      <c r="AG92" s="162" t="s">
        <v>218</v>
      </c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225" t="str">
        <f>C92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92" s="162"/>
      <c r="BC92" s="162"/>
      <c r="BD92" s="162"/>
      <c r="BE92" s="162"/>
      <c r="BF92" s="162"/>
      <c r="BG92" s="162"/>
      <c r="BH92" s="162"/>
    </row>
    <row r="93" spans="1:60" ht="22.5" outlineLevel="1" x14ac:dyDescent="0.2">
      <c r="A93" s="224">
        <v>36</v>
      </c>
      <c r="B93" s="223" t="s">
        <v>235</v>
      </c>
      <c r="C93" s="222" t="s">
        <v>234</v>
      </c>
      <c r="D93" s="221" t="s">
        <v>112</v>
      </c>
      <c r="E93" s="220">
        <v>2</v>
      </c>
      <c r="F93" s="219"/>
      <c r="G93" s="218">
        <f>ROUND(E93*F93,2)</f>
        <v>0</v>
      </c>
      <c r="H93" s="219"/>
      <c r="I93" s="218">
        <f>ROUND(E93*H93,2)</f>
        <v>0</v>
      </c>
      <c r="J93" s="219"/>
      <c r="K93" s="218">
        <f>ROUND(E93*J93,2)</f>
        <v>0</v>
      </c>
      <c r="L93" s="218">
        <v>21</v>
      </c>
      <c r="M93" s="218">
        <f>G93*(1+L93/100)</f>
        <v>0</v>
      </c>
      <c r="N93" s="218">
        <v>8.8070000000000009E-2</v>
      </c>
      <c r="O93" s="218">
        <f>ROUND(E93*N93,2)</f>
        <v>0.18</v>
      </c>
      <c r="P93" s="218">
        <v>0</v>
      </c>
      <c r="Q93" s="218">
        <f>ROUND(E93*P93,2)</f>
        <v>0</v>
      </c>
      <c r="R93" s="218" t="s">
        <v>228</v>
      </c>
      <c r="S93" s="218" t="s">
        <v>199</v>
      </c>
      <c r="T93" s="217" t="s">
        <v>199</v>
      </c>
      <c r="U93" s="216">
        <v>1.8185200000000001</v>
      </c>
      <c r="V93" s="216">
        <f>ROUND(E93*U93,2)</f>
        <v>3.64</v>
      </c>
      <c r="W93" s="216"/>
      <c r="X93" s="162"/>
      <c r="Y93" s="162"/>
      <c r="Z93" s="162"/>
      <c r="AA93" s="162"/>
      <c r="AB93" s="162"/>
      <c r="AC93" s="162"/>
      <c r="AD93" s="162"/>
      <c r="AE93" s="162"/>
      <c r="AF93" s="162"/>
      <c r="AG93" s="162" t="s">
        <v>227</v>
      </c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27"/>
      <c r="B94" s="226"/>
      <c r="C94" s="333" t="s">
        <v>231</v>
      </c>
      <c r="D94" s="334"/>
      <c r="E94" s="334"/>
      <c r="F94" s="334"/>
      <c r="G94" s="334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162"/>
      <c r="Y94" s="162"/>
      <c r="Z94" s="162"/>
      <c r="AA94" s="162"/>
      <c r="AB94" s="162"/>
      <c r="AC94" s="162"/>
      <c r="AD94" s="162"/>
      <c r="AE94" s="162"/>
      <c r="AF94" s="162"/>
      <c r="AG94" s="162" t="s">
        <v>203</v>
      </c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225" t="str">
        <f>C94</f>
        <v>Plastové dno, šachta z korugované trouby, těsnění, šachtová roura teleskopická, rám do teleskopické trouby, poklop litinový.</v>
      </c>
      <c r="BB94" s="162"/>
      <c r="BC94" s="162"/>
      <c r="BD94" s="162"/>
      <c r="BE94" s="162"/>
      <c r="BF94" s="162"/>
      <c r="BG94" s="162"/>
      <c r="BH94" s="162"/>
    </row>
    <row r="95" spans="1:60" ht="22.5" outlineLevel="1" x14ac:dyDescent="0.2">
      <c r="A95" s="224">
        <v>37</v>
      </c>
      <c r="B95" s="223" t="s">
        <v>233</v>
      </c>
      <c r="C95" s="222" t="s">
        <v>232</v>
      </c>
      <c r="D95" s="221" t="s">
        <v>112</v>
      </c>
      <c r="E95" s="220">
        <v>1</v>
      </c>
      <c r="F95" s="219"/>
      <c r="G95" s="218">
        <f>ROUND(E95*F95,2)</f>
        <v>0</v>
      </c>
      <c r="H95" s="219"/>
      <c r="I95" s="218">
        <f>ROUND(E95*H95,2)</f>
        <v>0</v>
      </c>
      <c r="J95" s="219"/>
      <c r="K95" s="218">
        <f>ROUND(E95*J95,2)</f>
        <v>0</v>
      </c>
      <c r="L95" s="218">
        <v>21</v>
      </c>
      <c r="M95" s="218">
        <f>G95*(1+L95/100)</f>
        <v>0</v>
      </c>
      <c r="N95" s="218">
        <v>9.4460000000000002E-2</v>
      </c>
      <c r="O95" s="218">
        <f>ROUND(E95*N95,2)</f>
        <v>0.09</v>
      </c>
      <c r="P95" s="218">
        <v>0</v>
      </c>
      <c r="Q95" s="218">
        <f>ROUND(E95*P95,2)</f>
        <v>0</v>
      </c>
      <c r="R95" s="218" t="s">
        <v>228</v>
      </c>
      <c r="S95" s="218" t="s">
        <v>199</v>
      </c>
      <c r="T95" s="217" t="s">
        <v>199</v>
      </c>
      <c r="U95" s="216">
        <v>1.8239200000000002</v>
      </c>
      <c r="V95" s="216">
        <f>ROUND(E95*U95,2)</f>
        <v>1.82</v>
      </c>
      <c r="W95" s="216"/>
      <c r="X95" s="162"/>
      <c r="Y95" s="162"/>
      <c r="Z95" s="162"/>
      <c r="AA95" s="162"/>
      <c r="AB95" s="162"/>
      <c r="AC95" s="162"/>
      <c r="AD95" s="162"/>
      <c r="AE95" s="162"/>
      <c r="AF95" s="162"/>
      <c r="AG95" s="162" t="s">
        <v>227</v>
      </c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227"/>
      <c r="B96" s="226"/>
      <c r="C96" s="333" t="s">
        <v>231</v>
      </c>
      <c r="D96" s="334"/>
      <c r="E96" s="334"/>
      <c r="F96" s="334"/>
      <c r="G96" s="334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162"/>
      <c r="Y96" s="162"/>
      <c r="Z96" s="162"/>
      <c r="AA96" s="162"/>
      <c r="AB96" s="162"/>
      <c r="AC96" s="162"/>
      <c r="AD96" s="162"/>
      <c r="AE96" s="162"/>
      <c r="AF96" s="162"/>
      <c r="AG96" s="162" t="s">
        <v>203</v>
      </c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225" t="str">
        <f>C96</f>
        <v>Plastové dno, šachta z korugované trouby, těsnění, šachtová roura teleskopická, rám do teleskopické trouby, poklop litinový.</v>
      </c>
      <c r="BB96" s="162"/>
      <c r="BC96" s="162"/>
      <c r="BD96" s="162"/>
      <c r="BE96" s="162"/>
      <c r="BF96" s="162"/>
      <c r="BG96" s="162"/>
      <c r="BH96" s="162"/>
    </row>
    <row r="97" spans="1:60" ht="22.5" outlineLevel="1" x14ac:dyDescent="0.2">
      <c r="A97" s="224">
        <v>38</v>
      </c>
      <c r="B97" s="223" t="s">
        <v>230</v>
      </c>
      <c r="C97" s="222" t="s">
        <v>229</v>
      </c>
      <c r="D97" s="221" t="s">
        <v>112</v>
      </c>
      <c r="E97" s="220">
        <v>1</v>
      </c>
      <c r="F97" s="219"/>
      <c r="G97" s="218">
        <f>ROUND(E97*F97,2)</f>
        <v>0</v>
      </c>
      <c r="H97" s="219"/>
      <c r="I97" s="218">
        <f>ROUND(E97*H97,2)</f>
        <v>0</v>
      </c>
      <c r="J97" s="219"/>
      <c r="K97" s="218">
        <f>ROUND(E97*J97,2)</f>
        <v>0</v>
      </c>
      <c r="L97" s="218">
        <v>21</v>
      </c>
      <c r="M97" s="218">
        <f>G97*(1+L97/100)</f>
        <v>0</v>
      </c>
      <c r="N97" s="218">
        <v>8.0630000000000007E-2</v>
      </c>
      <c r="O97" s="218">
        <f>ROUND(E97*N97,2)</f>
        <v>0.08</v>
      </c>
      <c r="P97" s="218">
        <v>0</v>
      </c>
      <c r="Q97" s="218">
        <f>ROUND(E97*P97,2)</f>
        <v>0</v>
      </c>
      <c r="R97" s="218" t="s">
        <v>228</v>
      </c>
      <c r="S97" s="218" t="s">
        <v>199</v>
      </c>
      <c r="T97" s="217" t="s">
        <v>199</v>
      </c>
      <c r="U97" s="216">
        <v>1.3982400000000001</v>
      </c>
      <c r="V97" s="216">
        <f>ROUND(E97*U97,2)</f>
        <v>1.4</v>
      </c>
      <c r="W97" s="216"/>
      <c r="X97" s="162"/>
      <c r="Y97" s="162"/>
      <c r="Z97" s="162"/>
      <c r="AA97" s="162"/>
      <c r="AB97" s="162"/>
      <c r="AC97" s="162"/>
      <c r="AD97" s="162"/>
      <c r="AE97" s="162"/>
      <c r="AF97" s="162"/>
      <c r="AG97" s="162" t="s">
        <v>227</v>
      </c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227"/>
      <c r="B98" s="226"/>
      <c r="C98" s="333" t="s">
        <v>226</v>
      </c>
      <c r="D98" s="334"/>
      <c r="E98" s="334"/>
      <c r="F98" s="334"/>
      <c r="G98" s="334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162"/>
      <c r="Y98" s="162"/>
      <c r="Z98" s="162"/>
      <c r="AA98" s="162"/>
      <c r="AB98" s="162"/>
      <c r="AC98" s="162"/>
      <c r="AD98" s="162"/>
      <c r="AE98" s="162"/>
      <c r="AF98" s="162"/>
      <c r="AG98" s="162" t="s">
        <v>203</v>
      </c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225" t="str">
        <f>C98</f>
        <v>Plastové dno, šachta z korugované trouby, těsnění, šachtová roura teleskopická, rám do teleskopické trouby, poklop litinový děrovaný.</v>
      </c>
      <c r="BB98" s="162"/>
      <c r="BC98" s="162"/>
      <c r="BD98" s="162"/>
      <c r="BE98" s="162"/>
      <c r="BF98" s="162"/>
      <c r="BG98" s="162"/>
      <c r="BH98" s="162"/>
    </row>
    <row r="99" spans="1:60" x14ac:dyDescent="0.2">
      <c r="A99" s="235" t="s">
        <v>85</v>
      </c>
      <c r="B99" s="234" t="s">
        <v>225</v>
      </c>
      <c r="C99" s="233" t="s">
        <v>224</v>
      </c>
      <c r="D99" s="232"/>
      <c r="E99" s="231"/>
      <c r="F99" s="230"/>
      <c r="G99" s="230">
        <f>SUMIF(AG100:AG102,"&lt;&gt;NOR",G100:G102)</f>
        <v>0</v>
      </c>
      <c r="H99" s="230"/>
      <c r="I99" s="230">
        <f>SUM(I100:I102)</f>
        <v>0</v>
      </c>
      <c r="J99" s="230"/>
      <c r="K99" s="230">
        <f>SUM(K100:K102)</f>
        <v>0</v>
      </c>
      <c r="L99" s="230"/>
      <c r="M99" s="230">
        <f>SUM(M100:M102)</f>
        <v>0</v>
      </c>
      <c r="N99" s="230"/>
      <c r="O99" s="230">
        <f>SUM(O100:O102)</f>
        <v>0</v>
      </c>
      <c r="P99" s="230"/>
      <c r="Q99" s="230">
        <f>SUM(Q100:Q102)</f>
        <v>0</v>
      </c>
      <c r="R99" s="230"/>
      <c r="S99" s="230"/>
      <c r="T99" s="229"/>
      <c r="U99" s="228"/>
      <c r="V99" s="228">
        <f>SUM(V100:V102)</f>
        <v>40.909999999999997</v>
      </c>
      <c r="W99" s="228"/>
      <c r="AG99" t="s">
        <v>86</v>
      </c>
    </row>
    <row r="100" spans="1:60" ht="22.5" outlineLevel="1" x14ac:dyDescent="0.2">
      <c r="A100" s="224">
        <v>39</v>
      </c>
      <c r="B100" s="223" t="s">
        <v>223</v>
      </c>
      <c r="C100" s="222" t="s">
        <v>222</v>
      </c>
      <c r="D100" s="221" t="s">
        <v>105</v>
      </c>
      <c r="E100" s="220">
        <v>48.356960000000001</v>
      </c>
      <c r="F100" s="219"/>
      <c r="G100" s="218">
        <f>ROUND(E100*F100,2)</f>
        <v>0</v>
      </c>
      <c r="H100" s="219"/>
      <c r="I100" s="218">
        <f>ROUND(E100*H100,2)</f>
        <v>0</v>
      </c>
      <c r="J100" s="219"/>
      <c r="K100" s="218">
        <f>ROUND(E100*J100,2)</f>
        <v>0</v>
      </c>
      <c r="L100" s="218">
        <v>21</v>
      </c>
      <c r="M100" s="218">
        <f>G100*(1+L100/100)</f>
        <v>0</v>
      </c>
      <c r="N100" s="218">
        <v>0</v>
      </c>
      <c r="O100" s="218">
        <f>ROUND(E100*N100,2)</f>
        <v>0</v>
      </c>
      <c r="P100" s="218">
        <v>0</v>
      </c>
      <c r="Q100" s="218">
        <f>ROUND(E100*P100,2)</f>
        <v>0</v>
      </c>
      <c r="R100" s="218" t="s">
        <v>221</v>
      </c>
      <c r="S100" s="218" t="s">
        <v>199</v>
      </c>
      <c r="T100" s="217" t="s">
        <v>199</v>
      </c>
      <c r="U100" s="216">
        <v>0.84600000000000009</v>
      </c>
      <c r="V100" s="216">
        <f>ROUND(E100*U100,2)</f>
        <v>40.909999999999997</v>
      </c>
      <c r="W100" s="216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 t="s">
        <v>220</v>
      </c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227"/>
      <c r="B101" s="226"/>
      <c r="C101" s="335" t="s">
        <v>219</v>
      </c>
      <c r="D101" s="336"/>
      <c r="E101" s="336"/>
      <c r="F101" s="336"/>
      <c r="G101" s="33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 t="s">
        <v>218</v>
      </c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227"/>
      <c r="B102" s="226"/>
      <c r="C102" s="337" t="s">
        <v>217</v>
      </c>
      <c r="D102" s="338"/>
      <c r="E102" s="338"/>
      <c r="F102" s="338"/>
      <c r="G102" s="338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 t="s">
        <v>203</v>
      </c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x14ac:dyDescent="0.2">
      <c r="A103" s="235" t="s">
        <v>85</v>
      </c>
      <c r="B103" s="234" t="s">
        <v>58</v>
      </c>
      <c r="C103" s="233" t="s">
        <v>26</v>
      </c>
      <c r="D103" s="232"/>
      <c r="E103" s="231"/>
      <c r="F103" s="230"/>
      <c r="G103" s="230">
        <f>SUMIF(AG104:AG112,"&lt;&gt;NOR",G104:G112)</f>
        <v>0</v>
      </c>
      <c r="H103" s="230"/>
      <c r="I103" s="230">
        <f>SUM(I104:I112)</f>
        <v>0</v>
      </c>
      <c r="J103" s="230"/>
      <c r="K103" s="230">
        <f>SUM(K104:K112)</f>
        <v>0</v>
      </c>
      <c r="L103" s="230"/>
      <c r="M103" s="230">
        <f>SUM(M104:M112)</f>
        <v>0</v>
      </c>
      <c r="N103" s="230"/>
      <c r="O103" s="230">
        <f>SUM(O104:O112)</f>
        <v>0</v>
      </c>
      <c r="P103" s="230"/>
      <c r="Q103" s="230">
        <f>SUM(Q104:Q112)</f>
        <v>0</v>
      </c>
      <c r="R103" s="230"/>
      <c r="S103" s="230"/>
      <c r="T103" s="229"/>
      <c r="U103" s="228"/>
      <c r="V103" s="228">
        <f>SUM(V104:V112)</f>
        <v>0</v>
      </c>
      <c r="W103" s="228"/>
      <c r="AG103" t="s">
        <v>86</v>
      </c>
    </row>
    <row r="104" spans="1:60" outlineLevel="1" x14ac:dyDescent="0.2">
      <c r="A104" s="224">
        <v>40</v>
      </c>
      <c r="B104" s="223" t="s">
        <v>216</v>
      </c>
      <c r="C104" s="222" t="s">
        <v>215</v>
      </c>
      <c r="D104" s="221" t="s">
        <v>200</v>
      </c>
      <c r="E104" s="220">
        <v>1</v>
      </c>
      <c r="F104" s="219"/>
      <c r="G104" s="218">
        <f>ROUND(E104*F104,2)</f>
        <v>0</v>
      </c>
      <c r="H104" s="219"/>
      <c r="I104" s="218">
        <f>ROUND(E104*H104,2)</f>
        <v>0</v>
      </c>
      <c r="J104" s="219"/>
      <c r="K104" s="218">
        <f>ROUND(E104*J104,2)</f>
        <v>0</v>
      </c>
      <c r="L104" s="218">
        <v>21</v>
      </c>
      <c r="M104" s="218">
        <f>G104*(1+L104/100)</f>
        <v>0</v>
      </c>
      <c r="N104" s="218">
        <v>0</v>
      </c>
      <c r="O104" s="218">
        <f>ROUND(E104*N104,2)</f>
        <v>0</v>
      </c>
      <c r="P104" s="218">
        <v>0</v>
      </c>
      <c r="Q104" s="218">
        <f>ROUND(E104*P104,2)</f>
        <v>0</v>
      </c>
      <c r="R104" s="218"/>
      <c r="S104" s="218" t="s">
        <v>199</v>
      </c>
      <c r="T104" s="217" t="s">
        <v>198</v>
      </c>
      <c r="U104" s="216">
        <v>0</v>
      </c>
      <c r="V104" s="216">
        <f>ROUND(E104*U104,2)</f>
        <v>0</v>
      </c>
      <c r="W104" s="216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 t="s">
        <v>197</v>
      </c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ht="22.5" outlineLevel="1" x14ac:dyDescent="0.2">
      <c r="A105" s="227"/>
      <c r="B105" s="226"/>
      <c r="C105" s="333" t="s">
        <v>214</v>
      </c>
      <c r="D105" s="334"/>
      <c r="E105" s="334"/>
      <c r="F105" s="334"/>
      <c r="G105" s="334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 t="s">
        <v>203</v>
      </c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225" t="str">
        <f>C105</f>
        <v>Náklady dodavatele vyplývající z povinností dodavatele stanovených obchodními podmínkami před zahájením stavebních prací. Tato skupina zahrnuje zejména náklady na přípravné činnosti.</v>
      </c>
      <c r="BB105" s="162"/>
      <c r="BC105" s="162"/>
      <c r="BD105" s="162"/>
      <c r="BE105" s="162"/>
      <c r="BF105" s="162"/>
      <c r="BG105" s="162"/>
      <c r="BH105" s="162"/>
    </row>
    <row r="106" spans="1:60" outlineLevel="1" x14ac:dyDescent="0.2">
      <c r="A106" s="224">
        <v>41</v>
      </c>
      <c r="B106" s="223" t="s">
        <v>213</v>
      </c>
      <c r="C106" s="222" t="s">
        <v>212</v>
      </c>
      <c r="D106" s="221" t="s">
        <v>200</v>
      </c>
      <c r="E106" s="220">
        <v>1</v>
      </c>
      <c r="F106" s="219"/>
      <c r="G106" s="218">
        <f>ROUND(E106*F106,2)</f>
        <v>0</v>
      </c>
      <c r="H106" s="219"/>
      <c r="I106" s="218">
        <f>ROUND(E106*H106,2)</f>
        <v>0</v>
      </c>
      <c r="J106" s="219"/>
      <c r="K106" s="218">
        <f>ROUND(E106*J106,2)</f>
        <v>0</v>
      </c>
      <c r="L106" s="218">
        <v>21</v>
      </c>
      <c r="M106" s="218">
        <f>G106*(1+L106/100)</f>
        <v>0</v>
      </c>
      <c r="N106" s="218">
        <v>0</v>
      </c>
      <c r="O106" s="218">
        <f>ROUND(E106*N106,2)</f>
        <v>0</v>
      </c>
      <c r="P106" s="218">
        <v>0</v>
      </c>
      <c r="Q106" s="218">
        <f>ROUND(E106*P106,2)</f>
        <v>0</v>
      </c>
      <c r="R106" s="218"/>
      <c r="S106" s="218" t="s">
        <v>199</v>
      </c>
      <c r="T106" s="217" t="s">
        <v>198</v>
      </c>
      <c r="U106" s="216">
        <v>0</v>
      </c>
      <c r="V106" s="216">
        <f>ROUND(E106*U106,2)</f>
        <v>0</v>
      </c>
      <c r="W106" s="216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 t="s">
        <v>208</v>
      </c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 x14ac:dyDescent="0.2">
      <c r="A107" s="227"/>
      <c r="B107" s="226"/>
      <c r="C107" s="333" t="s">
        <v>211</v>
      </c>
      <c r="D107" s="334"/>
      <c r="E107" s="334"/>
      <c r="F107" s="334"/>
      <c r="G107" s="334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 t="s">
        <v>203</v>
      </c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">
      <c r="A108" s="224">
        <v>42</v>
      </c>
      <c r="B108" s="223" t="s">
        <v>210</v>
      </c>
      <c r="C108" s="222" t="s">
        <v>209</v>
      </c>
      <c r="D108" s="221" t="s">
        <v>200</v>
      </c>
      <c r="E108" s="220">
        <v>1</v>
      </c>
      <c r="F108" s="219"/>
      <c r="G108" s="218">
        <f>ROUND(E108*F108,2)</f>
        <v>0</v>
      </c>
      <c r="H108" s="219"/>
      <c r="I108" s="218">
        <f>ROUND(E108*H108,2)</f>
        <v>0</v>
      </c>
      <c r="J108" s="219"/>
      <c r="K108" s="218">
        <f>ROUND(E108*J108,2)</f>
        <v>0</v>
      </c>
      <c r="L108" s="218">
        <v>21</v>
      </c>
      <c r="M108" s="218">
        <f>G108*(1+L108/100)</f>
        <v>0</v>
      </c>
      <c r="N108" s="218">
        <v>0</v>
      </c>
      <c r="O108" s="218">
        <f>ROUND(E108*N108,2)</f>
        <v>0</v>
      </c>
      <c r="P108" s="218">
        <v>0</v>
      </c>
      <c r="Q108" s="218">
        <f>ROUND(E108*P108,2)</f>
        <v>0</v>
      </c>
      <c r="R108" s="218"/>
      <c r="S108" s="218" t="s">
        <v>199</v>
      </c>
      <c r="T108" s="217" t="s">
        <v>198</v>
      </c>
      <c r="U108" s="216">
        <v>0</v>
      </c>
      <c r="V108" s="216">
        <f>ROUND(E108*U108,2)</f>
        <v>0</v>
      </c>
      <c r="W108" s="216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 t="s">
        <v>208</v>
      </c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227"/>
      <c r="B109" s="226"/>
      <c r="C109" s="333" t="s">
        <v>207</v>
      </c>
      <c r="D109" s="334"/>
      <c r="E109" s="334"/>
      <c r="F109" s="334"/>
      <c r="G109" s="334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 t="s">
        <v>203</v>
      </c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224">
        <v>43</v>
      </c>
      <c r="B110" s="223" t="s">
        <v>206</v>
      </c>
      <c r="C110" s="222" t="s">
        <v>205</v>
      </c>
      <c r="D110" s="221" t="s">
        <v>200</v>
      </c>
      <c r="E110" s="220">
        <v>1</v>
      </c>
      <c r="F110" s="219"/>
      <c r="G110" s="218">
        <f>ROUND(E110*F110,2)</f>
        <v>0</v>
      </c>
      <c r="H110" s="219"/>
      <c r="I110" s="218">
        <f>ROUND(E110*H110,2)</f>
        <v>0</v>
      </c>
      <c r="J110" s="219"/>
      <c r="K110" s="218">
        <f>ROUND(E110*J110,2)</f>
        <v>0</v>
      </c>
      <c r="L110" s="218">
        <v>21</v>
      </c>
      <c r="M110" s="218">
        <f>G110*(1+L110/100)</f>
        <v>0</v>
      </c>
      <c r="N110" s="218">
        <v>0</v>
      </c>
      <c r="O110" s="218">
        <f>ROUND(E110*N110,2)</f>
        <v>0</v>
      </c>
      <c r="P110" s="218">
        <v>0</v>
      </c>
      <c r="Q110" s="218">
        <f>ROUND(E110*P110,2)</f>
        <v>0</v>
      </c>
      <c r="R110" s="218"/>
      <c r="S110" s="218" t="s">
        <v>199</v>
      </c>
      <c r="T110" s="217" t="s">
        <v>198</v>
      </c>
      <c r="U110" s="216">
        <v>0</v>
      </c>
      <c r="V110" s="216">
        <f>ROUND(E110*U110,2)</f>
        <v>0</v>
      </c>
      <c r="W110" s="216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 t="s">
        <v>197</v>
      </c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227"/>
      <c r="B111" s="226"/>
      <c r="C111" s="333" t="s">
        <v>204</v>
      </c>
      <c r="D111" s="334"/>
      <c r="E111" s="334"/>
      <c r="F111" s="334"/>
      <c r="G111" s="334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 t="s">
        <v>203</v>
      </c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225" t="str">
        <f>C111</f>
        <v>Náklady na provedení skutečného zaměření stavby v rozsahu nezbytném pro zápis změny do katastru nemovitostí.</v>
      </c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224">
        <v>44</v>
      </c>
      <c r="B112" s="223" t="s">
        <v>202</v>
      </c>
      <c r="C112" s="222" t="s">
        <v>201</v>
      </c>
      <c r="D112" s="221" t="s">
        <v>200</v>
      </c>
      <c r="E112" s="220">
        <v>1</v>
      </c>
      <c r="F112" s="219"/>
      <c r="G112" s="218">
        <f>ROUND(E112*F112,2)</f>
        <v>0</v>
      </c>
      <c r="H112" s="219"/>
      <c r="I112" s="218">
        <f>ROUND(E112*H112,2)</f>
        <v>0</v>
      </c>
      <c r="J112" s="219"/>
      <c r="K112" s="218">
        <f>ROUND(E112*J112,2)</f>
        <v>0</v>
      </c>
      <c r="L112" s="218">
        <v>21</v>
      </c>
      <c r="M112" s="218">
        <f>G112*(1+L112/100)</f>
        <v>0</v>
      </c>
      <c r="N112" s="218">
        <v>0</v>
      </c>
      <c r="O112" s="218">
        <f>ROUND(E112*N112,2)</f>
        <v>0</v>
      </c>
      <c r="P112" s="218">
        <v>0</v>
      </c>
      <c r="Q112" s="218">
        <f>ROUND(E112*P112,2)</f>
        <v>0</v>
      </c>
      <c r="R112" s="218"/>
      <c r="S112" s="218" t="s">
        <v>199</v>
      </c>
      <c r="T112" s="217" t="s">
        <v>198</v>
      </c>
      <c r="U112" s="216">
        <v>0</v>
      </c>
      <c r="V112" s="216">
        <f>ROUND(E112*U112,2)</f>
        <v>0</v>
      </c>
      <c r="W112" s="216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 t="s">
        <v>197</v>
      </c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33" x14ac:dyDescent="0.2">
      <c r="A113" s="209"/>
      <c r="B113" s="7"/>
      <c r="C113" s="206"/>
      <c r="D113" s="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AE113">
        <v>15</v>
      </c>
      <c r="AF113">
        <v>21</v>
      </c>
    </row>
    <row r="114" spans="1:33" x14ac:dyDescent="0.2">
      <c r="A114" s="215"/>
      <c r="B114" s="214" t="s">
        <v>28</v>
      </c>
      <c r="C114" s="213"/>
      <c r="D114" s="212"/>
      <c r="E114" s="211"/>
      <c r="F114" s="211"/>
      <c r="G114" s="210">
        <f>G8+G62+G74+G81+G99+G103</f>
        <v>0</v>
      </c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AE114">
        <f>SUMIF(L7:L112,AE113,G7:G112)</f>
        <v>0</v>
      </c>
      <c r="AF114">
        <f>SUMIF(L7:L112,AF113,G7:G112)</f>
        <v>0</v>
      </c>
      <c r="AG114" t="s">
        <v>192</v>
      </c>
    </row>
    <row r="115" spans="1:33" x14ac:dyDescent="0.2">
      <c r="C115" s="208"/>
      <c r="D115" s="150"/>
      <c r="AG115" t="s">
        <v>194</v>
      </c>
    </row>
    <row r="116" spans="1:33" x14ac:dyDescent="0.2">
      <c r="D116" s="150"/>
    </row>
    <row r="117" spans="1:33" x14ac:dyDescent="0.2">
      <c r="D117" s="150"/>
    </row>
    <row r="118" spans="1:33" x14ac:dyDescent="0.2">
      <c r="D118" s="150"/>
    </row>
    <row r="119" spans="1:33" x14ac:dyDescent="0.2">
      <c r="D119" s="150"/>
    </row>
    <row r="120" spans="1:33" x14ac:dyDescent="0.2">
      <c r="D120" s="150"/>
    </row>
    <row r="121" spans="1:33" x14ac:dyDescent="0.2">
      <c r="D121" s="150"/>
    </row>
    <row r="122" spans="1:33" x14ac:dyDescent="0.2">
      <c r="D122" s="150"/>
    </row>
    <row r="123" spans="1:33" x14ac:dyDescent="0.2">
      <c r="D123" s="150"/>
    </row>
    <row r="124" spans="1:33" x14ac:dyDescent="0.2">
      <c r="D124" s="150"/>
    </row>
    <row r="125" spans="1:33" x14ac:dyDescent="0.2">
      <c r="D125" s="150"/>
    </row>
    <row r="126" spans="1:33" x14ac:dyDescent="0.2">
      <c r="D126" s="150"/>
    </row>
    <row r="127" spans="1:33" x14ac:dyDescent="0.2">
      <c r="D127" s="150"/>
    </row>
    <row r="128" spans="1:33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</sheetData>
  <sheetProtection algorithmName="SHA-512" hashValue="L4OudqdcVMX5FDxTo6NIlYBdWiWgzF15hA9H+TAOCtvoZdHoOEVqh8Z0MeAkj2trj1dfIbX64vCXk87nhN/e9w==" saltValue="TFPKl0nvXxbV4ew+g0l4Xg==" spinCount="100000" sheet="1"/>
  <mergeCells count="37">
    <mergeCell ref="A1:G1"/>
    <mergeCell ref="C2:G2"/>
    <mergeCell ref="C3:G3"/>
    <mergeCell ref="C4:G4"/>
    <mergeCell ref="C10:G10"/>
    <mergeCell ref="C33:G33"/>
    <mergeCell ref="C35:G35"/>
    <mergeCell ref="C37:G37"/>
    <mergeCell ref="C39:G39"/>
    <mergeCell ref="C13:G13"/>
    <mergeCell ref="C16:G16"/>
    <mergeCell ref="C21:G21"/>
    <mergeCell ref="C24:G24"/>
    <mergeCell ref="C28:G28"/>
    <mergeCell ref="C31:G31"/>
    <mergeCell ref="C43:G43"/>
    <mergeCell ref="C47:G47"/>
    <mergeCell ref="C96:G96"/>
    <mergeCell ref="C58:G58"/>
    <mergeCell ref="C69:G69"/>
    <mergeCell ref="C72:G72"/>
    <mergeCell ref="C76:G76"/>
    <mergeCell ref="C78:G78"/>
    <mergeCell ref="C80:G80"/>
    <mergeCell ref="C83:G83"/>
    <mergeCell ref="C52:G52"/>
    <mergeCell ref="C111:G111"/>
    <mergeCell ref="C98:G98"/>
    <mergeCell ref="C101:G101"/>
    <mergeCell ref="C102:G102"/>
    <mergeCell ref="C105:G105"/>
    <mergeCell ref="C107:G107"/>
    <mergeCell ref="C109:G109"/>
    <mergeCell ref="C85:G85"/>
    <mergeCell ref="C88:G88"/>
    <mergeCell ref="C92:G92"/>
    <mergeCell ref="C94:G9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6464F-8ED4-4D89-8736-9FF95D7ED7A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02" customWidth="1"/>
    <col min="3" max="3" width="63.28515625" style="10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4" t="s">
        <v>365</v>
      </c>
      <c r="B1" s="324"/>
      <c r="C1" s="324"/>
      <c r="D1" s="324"/>
      <c r="E1" s="324"/>
      <c r="F1" s="324"/>
      <c r="G1" s="324"/>
      <c r="AG1" t="s">
        <v>61</v>
      </c>
    </row>
    <row r="2" spans="1:60" ht="24.95" customHeight="1" x14ac:dyDescent="0.2">
      <c r="A2" s="265" t="s">
        <v>60</v>
      </c>
      <c r="B2" s="264" t="s">
        <v>450</v>
      </c>
      <c r="C2" s="339" t="s">
        <v>449</v>
      </c>
      <c r="D2" s="340"/>
      <c r="E2" s="340"/>
      <c r="F2" s="340"/>
      <c r="G2" s="341"/>
      <c r="AG2" t="s">
        <v>62</v>
      </c>
    </row>
    <row r="3" spans="1:60" ht="24.95" customHeight="1" x14ac:dyDescent="0.2">
      <c r="A3" s="265" t="s">
        <v>7</v>
      </c>
      <c r="B3" s="264" t="s">
        <v>448</v>
      </c>
      <c r="C3" s="339" t="s">
        <v>447</v>
      </c>
      <c r="D3" s="340"/>
      <c r="E3" s="340"/>
      <c r="F3" s="340"/>
      <c r="G3" s="341"/>
      <c r="AC3" s="102" t="s">
        <v>62</v>
      </c>
      <c r="AG3" t="s">
        <v>63</v>
      </c>
    </row>
    <row r="4" spans="1:60" ht="24.95" customHeight="1" x14ac:dyDescent="0.2">
      <c r="A4" s="263" t="s">
        <v>8</v>
      </c>
      <c r="B4" s="262" t="s">
        <v>446</v>
      </c>
      <c r="C4" s="342" t="s">
        <v>445</v>
      </c>
      <c r="D4" s="343"/>
      <c r="E4" s="343"/>
      <c r="F4" s="343"/>
      <c r="G4" s="344"/>
      <c r="AG4" t="s">
        <v>64</v>
      </c>
    </row>
    <row r="5" spans="1:60" x14ac:dyDescent="0.2">
      <c r="D5" s="150"/>
    </row>
    <row r="6" spans="1:60" ht="38.25" x14ac:dyDescent="0.2">
      <c r="A6" s="258" t="s">
        <v>67</v>
      </c>
      <c r="B6" s="261" t="s">
        <v>68</v>
      </c>
      <c r="C6" s="261" t="s">
        <v>69</v>
      </c>
      <c r="D6" s="260" t="s">
        <v>70</v>
      </c>
      <c r="E6" s="258" t="s">
        <v>71</v>
      </c>
      <c r="F6" s="259" t="s">
        <v>72</v>
      </c>
      <c r="G6" s="258" t="s">
        <v>28</v>
      </c>
      <c r="H6" s="257" t="s">
        <v>29</v>
      </c>
      <c r="I6" s="257" t="s">
        <v>73</v>
      </c>
      <c r="J6" s="257" t="s">
        <v>30</v>
      </c>
      <c r="K6" s="257" t="s">
        <v>74</v>
      </c>
      <c r="L6" s="257" t="s">
        <v>75</v>
      </c>
      <c r="M6" s="257" t="s">
        <v>76</v>
      </c>
      <c r="N6" s="257" t="s">
        <v>77</v>
      </c>
      <c r="O6" s="257" t="s">
        <v>78</v>
      </c>
      <c r="P6" s="257" t="s">
        <v>79</v>
      </c>
      <c r="Q6" s="257" t="s">
        <v>80</v>
      </c>
      <c r="R6" s="257" t="s">
        <v>81</v>
      </c>
      <c r="S6" s="257" t="s">
        <v>358</v>
      </c>
      <c r="T6" s="257" t="s">
        <v>357</v>
      </c>
      <c r="U6" s="257" t="s">
        <v>83</v>
      </c>
      <c r="V6" s="257" t="s">
        <v>84</v>
      </c>
      <c r="W6" s="257" t="s">
        <v>356</v>
      </c>
    </row>
    <row r="7" spans="1:60" hidden="1" x14ac:dyDescent="0.2">
      <c r="A7" s="209"/>
      <c r="B7" s="7"/>
      <c r="C7" s="7"/>
      <c r="D7" s="9"/>
      <c r="E7" s="256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</row>
    <row r="8" spans="1:60" x14ac:dyDescent="0.2">
      <c r="A8" s="254" t="s">
        <v>85</v>
      </c>
      <c r="B8" s="234" t="s">
        <v>444</v>
      </c>
      <c r="C8" s="233" t="s">
        <v>443</v>
      </c>
      <c r="D8" s="232"/>
      <c r="E8" s="231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30"/>
      <c r="O8" s="230">
        <f>SUM(O9:O12)</f>
        <v>0.05</v>
      </c>
      <c r="P8" s="230"/>
      <c r="Q8" s="230">
        <f>SUM(Q9:Q12)</f>
        <v>0.33999999999999997</v>
      </c>
      <c r="R8" s="230"/>
      <c r="S8" s="230"/>
      <c r="T8" s="229"/>
      <c r="U8" s="228"/>
      <c r="V8" s="228">
        <f>SUM(V9:V12)</f>
        <v>20.100000000000001</v>
      </c>
      <c r="W8" s="228"/>
      <c r="AG8" t="s">
        <v>86</v>
      </c>
    </row>
    <row r="9" spans="1:60" ht="22.5" outlineLevel="1" x14ac:dyDescent="0.2">
      <c r="A9" s="224">
        <v>1</v>
      </c>
      <c r="B9" s="223" t="s">
        <v>442</v>
      </c>
      <c r="C9" s="222" t="s">
        <v>441</v>
      </c>
      <c r="D9" s="221" t="s">
        <v>182</v>
      </c>
      <c r="E9" s="220">
        <v>80</v>
      </c>
      <c r="F9" s="219"/>
      <c r="G9" s="218">
        <f>ROUND(E9*F9,2)</f>
        <v>0</v>
      </c>
      <c r="H9" s="219"/>
      <c r="I9" s="218">
        <f>ROUND(E9*H9,2)</f>
        <v>0</v>
      </c>
      <c r="J9" s="219"/>
      <c r="K9" s="218">
        <f>ROUND(E9*J9,2)</f>
        <v>0</v>
      </c>
      <c r="L9" s="218">
        <v>21</v>
      </c>
      <c r="M9" s="218">
        <f>G9*(1+L9/100)</f>
        <v>0</v>
      </c>
      <c r="N9" s="218">
        <v>4.9000000000000009E-4</v>
      </c>
      <c r="O9" s="218">
        <f>ROUND(E9*N9,2)</f>
        <v>0.04</v>
      </c>
      <c r="P9" s="218">
        <v>2E-3</v>
      </c>
      <c r="Q9" s="218">
        <f>ROUND(E9*P9,2)</f>
        <v>0.16</v>
      </c>
      <c r="R9" s="218" t="s">
        <v>265</v>
      </c>
      <c r="S9" s="218" t="s">
        <v>199</v>
      </c>
      <c r="T9" s="217" t="s">
        <v>199</v>
      </c>
      <c r="U9" s="216">
        <v>0.17600000000000002</v>
      </c>
      <c r="V9" s="216">
        <f>ROUND(E9*U9,2)</f>
        <v>14.08</v>
      </c>
      <c r="W9" s="216"/>
      <c r="X9" s="162"/>
      <c r="Y9" s="162"/>
      <c r="Z9" s="162"/>
      <c r="AA9" s="162"/>
      <c r="AB9" s="162"/>
      <c r="AC9" s="162"/>
      <c r="AD9" s="162"/>
      <c r="AE9" s="162"/>
      <c r="AF9" s="162"/>
      <c r="AG9" s="162" t="s">
        <v>394</v>
      </c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227"/>
      <c r="B10" s="226"/>
      <c r="C10" s="333" t="s">
        <v>438</v>
      </c>
      <c r="D10" s="334"/>
      <c r="E10" s="334"/>
      <c r="F10" s="334"/>
      <c r="G10" s="334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162"/>
      <c r="Y10" s="162"/>
      <c r="Z10" s="162"/>
      <c r="AA10" s="162"/>
      <c r="AB10" s="162"/>
      <c r="AC10" s="162"/>
      <c r="AD10" s="162"/>
      <c r="AE10" s="162"/>
      <c r="AF10" s="162"/>
      <c r="AG10" s="162" t="s">
        <v>203</v>
      </c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ht="22.5" outlineLevel="1" x14ac:dyDescent="0.2">
      <c r="A11" s="224">
        <v>2</v>
      </c>
      <c r="B11" s="223" t="s">
        <v>440</v>
      </c>
      <c r="C11" s="222" t="s">
        <v>439</v>
      </c>
      <c r="D11" s="221" t="s">
        <v>182</v>
      </c>
      <c r="E11" s="220">
        <v>20</v>
      </c>
      <c r="F11" s="219"/>
      <c r="G11" s="218">
        <f>ROUND(E11*F11,2)</f>
        <v>0</v>
      </c>
      <c r="H11" s="219"/>
      <c r="I11" s="218">
        <f>ROUND(E11*H11,2)</f>
        <v>0</v>
      </c>
      <c r="J11" s="219"/>
      <c r="K11" s="218">
        <f>ROUND(E11*J11,2)</f>
        <v>0</v>
      </c>
      <c r="L11" s="218">
        <v>21</v>
      </c>
      <c r="M11" s="218">
        <f>G11*(1+L11/100)</f>
        <v>0</v>
      </c>
      <c r="N11" s="218">
        <v>4.9000000000000009E-4</v>
      </c>
      <c r="O11" s="218">
        <f>ROUND(E11*N11,2)</f>
        <v>0.01</v>
      </c>
      <c r="P11" s="218">
        <v>9.0000000000000011E-3</v>
      </c>
      <c r="Q11" s="218">
        <f>ROUND(E11*P11,2)</f>
        <v>0.18</v>
      </c>
      <c r="R11" s="218" t="s">
        <v>265</v>
      </c>
      <c r="S11" s="218" t="s">
        <v>199</v>
      </c>
      <c r="T11" s="217" t="s">
        <v>199</v>
      </c>
      <c r="U11" s="216">
        <v>0.30100000000000005</v>
      </c>
      <c r="V11" s="216">
        <f>ROUND(E11*U11,2)</f>
        <v>6.02</v>
      </c>
      <c r="W11" s="216"/>
      <c r="X11" s="162"/>
      <c r="Y11" s="162"/>
      <c r="Z11" s="162"/>
      <c r="AA11" s="162"/>
      <c r="AB11" s="162"/>
      <c r="AC11" s="162"/>
      <c r="AD11" s="162"/>
      <c r="AE11" s="162"/>
      <c r="AF11" s="162"/>
      <c r="AG11" s="162" t="s">
        <v>394</v>
      </c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27"/>
      <c r="B12" s="226"/>
      <c r="C12" s="333" t="s">
        <v>438</v>
      </c>
      <c r="D12" s="334"/>
      <c r="E12" s="334"/>
      <c r="F12" s="334"/>
      <c r="G12" s="334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162"/>
      <c r="Y12" s="162"/>
      <c r="Z12" s="162"/>
      <c r="AA12" s="162"/>
      <c r="AB12" s="162"/>
      <c r="AC12" s="162"/>
      <c r="AD12" s="162"/>
      <c r="AE12" s="162"/>
      <c r="AF12" s="162"/>
      <c r="AG12" s="162" t="s">
        <v>203</v>
      </c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x14ac:dyDescent="0.2">
      <c r="A13" s="254" t="s">
        <v>85</v>
      </c>
      <c r="B13" s="234" t="s">
        <v>418</v>
      </c>
      <c r="C13" s="233" t="s">
        <v>437</v>
      </c>
      <c r="D13" s="232"/>
      <c r="E13" s="231"/>
      <c r="F13" s="230"/>
      <c r="G13" s="230">
        <f>SUMIF(AG14:AG28,"&lt;&gt;NOR",G14:G28)</f>
        <v>0</v>
      </c>
      <c r="H13" s="230"/>
      <c r="I13" s="230">
        <f>SUM(I14:I28)</f>
        <v>0</v>
      </c>
      <c r="J13" s="230"/>
      <c r="K13" s="230">
        <f>SUM(K14:K28)</f>
        <v>0</v>
      </c>
      <c r="L13" s="230"/>
      <c r="M13" s="230">
        <f>SUM(M14:M28)</f>
        <v>0</v>
      </c>
      <c r="N13" s="230"/>
      <c r="O13" s="230">
        <f>SUM(O14:O28)</f>
        <v>0.1</v>
      </c>
      <c r="P13" s="230"/>
      <c r="Q13" s="230">
        <f>SUM(Q14:Q28)</f>
        <v>0</v>
      </c>
      <c r="R13" s="230"/>
      <c r="S13" s="230"/>
      <c r="T13" s="229"/>
      <c r="U13" s="228"/>
      <c r="V13" s="228">
        <f>SUM(V14:V28)</f>
        <v>76.329999999999984</v>
      </c>
      <c r="W13" s="228"/>
      <c r="AG13" t="s">
        <v>86</v>
      </c>
    </row>
    <row r="14" spans="1:60" ht="45" outlineLevel="1" x14ac:dyDescent="0.2">
      <c r="A14" s="243">
        <v>3</v>
      </c>
      <c r="B14" s="242" t="s">
        <v>436</v>
      </c>
      <c r="C14" s="241" t="s">
        <v>435</v>
      </c>
      <c r="D14" s="240" t="s">
        <v>182</v>
      </c>
      <c r="E14" s="239">
        <v>150</v>
      </c>
      <c r="F14" s="238"/>
      <c r="G14" s="237">
        <f>ROUND(E14*F14,2)</f>
        <v>0</v>
      </c>
      <c r="H14" s="238"/>
      <c r="I14" s="237">
        <f>ROUND(E14*H14,2)</f>
        <v>0</v>
      </c>
      <c r="J14" s="238"/>
      <c r="K14" s="237">
        <f>ROUND(E14*J14,2)</f>
        <v>0</v>
      </c>
      <c r="L14" s="237">
        <v>21</v>
      </c>
      <c r="M14" s="237">
        <f>G14*(1+L14/100)</f>
        <v>0</v>
      </c>
      <c r="N14" s="237">
        <v>1.9000000000000001E-4</v>
      </c>
      <c r="O14" s="237">
        <f>ROUND(E14*N14,2)</f>
        <v>0.03</v>
      </c>
      <c r="P14" s="237">
        <v>0</v>
      </c>
      <c r="Q14" s="237">
        <f>ROUND(E14*P14,2)</f>
        <v>0</v>
      </c>
      <c r="R14" s="237" t="s">
        <v>424</v>
      </c>
      <c r="S14" s="237" t="s">
        <v>199</v>
      </c>
      <c r="T14" s="244" t="s">
        <v>199</v>
      </c>
      <c r="U14" s="216">
        <v>0</v>
      </c>
      <c r="V14" s="216">
        <f>ROUND(E14*U14,2)</f>
        <v>0</v>
      </c>
      <c r="W14" s="216"/>
      <c r="X14" s="162"/>
      <c r="Y14" s="162"/>
      <c r="Z14" s="162"/>
      <c r="AA14" s="162"/>
      <c r="AB14" s="162"/>
      <c r="AC14" s="162"/>
      <c r="AD14" s="162"/>
      <c r="AE14" s="162"/>
      <c r="AF14" s="162"/>
      <c r="AG14" s="162" t="s">
        <v>413</v>
      </c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24">
        <v>4</v>
      </c>
      <c r="B15" s="223" t="s">
        <v>434</v>
      </c>
      <c r="C15" s="222" t="s">
        <v>433</v>
      </c>
      <c r="D15" s="221" t="s">
        <v>182</v>
      </c>
      <c r="E15" s="220">
        <v>150</v>
      </c>
      <c r="F15" s="219"/>
      <c r="G15" s="218">
        <f>ROUND(E15*F15,2)</f>
        <v>0</v>
      </c>
      <c r="H15" s="219"/>
      <c r="I15" s="218">
        <f>ROUND(E15*H15,2)</f>
        <v>0</v>
      </c>
      <c r="J15" s="219"/>
      <c r="K15" s="218">
        <f>ROUND(E15*J15,2)</f>
        <v>0</v>
      </c>
      <c r="L15" s="218">
        <v>21</v>
      </c>
      <c r="M15" s="218">
        <f>G15*(1+L15/100)</f>
        <v>0</v>
      </c>
      <c r="N15" s="218">
        <v>0</v>
      </c>
      <c r="O15" s="218">
        <f>ROUND(E15*N15,2)</f>
        <v>0</v>
      </c>
      <c r="P15" s="218">
        <v>0</v>
      </c>
      <c r="Q15" s="218">
        <f>ROUND(E15*P15,2)</f>
        <v>0</v>
      </c>
      <c r="R15" s="218" t="s">
        <v>418</v>
      </c>
      <c r="S15" s="218" t="s">
        <v>199</v>
      </c>
      <c r="T15" s="217" t="s">
        <v>199</v>
      </c>
      <c r="U15" s="216">
        <v>0.11600000000000001</v>
      </c>
      <c r="V15" s="216">
        <f>ROUND(E15*U15,2)</f>
        <v>17.399999999999999</v>
      </c>
      <c r="W15" s="216"/>
      <c r="X15" s="162"/>
      <c r="Y15" s="162"/>
      <c r="Z15" s="162"/>
      <c r="AA15" s="162"/>
      <c r="AB15" s="162"/>
      <c r="AC15" s="162"/>
      <c r="AD15" s="162"/>
      <c r="AE15" s="162"/>
      <c r="AF15" s="162"/>
      <c r="AG15" s="162" t="s">
        <v>239</v>
      </c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27"/>
      <c r="B16" s="226"/>
      <c r="C16" s="253" t="s">
        <v>432</v>
      </c>
      <c r="D16" s="252"/>
      <c r="E16" s="251">
        <v>150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162"/>
      <c r="Y16" s="162"/>
      <c r="Z16" s="162"/>
      <c r="AA16" s="162"/>
      <c r="AB16" s="162"/>
      <c r="AC16" s="162"/>
      <c r="AD16" s="162"/>
      <c r="AE16" s="162"/>
      <c r="AF16" s="162"/>
      <c r="AG16" s="162" t="s">
        <v>100</v>
      </c>
      <c r="AH16" s="162">
        <v>5</v>
      </c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ht="56.25" outlineLevel="1" x14ac:dyDescent="0.2">
      <c r="A17" s="243">
        <v>5</v>
      </c>
      <c r="B17" s="242" t="s">
        <v>431</v>
      </c>
      <c r="C17" s="241" t="s">
        <v>430</v>
      </c>
      <c r="D17" s="240" t="s">
        <v>182</v>
      </c>
      <c r="E17" s="239">
        <v>260</v>
      </c>
      <c r="F17" s="238"/>
      <c r="G17" s="237">
        <f>ROUND(E17*F17,2)</f>
        <v>0</v>
      </c>
      <c r="H17" s="238"/>
      <c r="I17" s="237">
        <f>ROUND(E17*H17,2)</f>
        <v>0</v>
      </c>
      <c r="J17" s="238"/>
      <c r="K17" s="237">
        <f>ROUND(E17*J17,2)</f>
        <v>0</v>
      </c>
      <c r="L17" s="237">
        <v>21</v>
      </c>
      <c r="M17" s="237">
        <f>G17*(1+L17/100)</f>
        <v>0</v>
      </c>
      <c r="N17" s="237">
        <v>1.5000000000000001E-4</v>
      </c>
      <c r="O17" s="237">
        <f>ROUND(E17*N17,2)</f>
        <v>0.04</v>
      </c>
      <c r="P17" s="237">
        <v>0</v>
      </c>
      <c r="Q17" s="237">
        <f>ROUND(E17*P17,2)</f>
        <v>0</v>
      </c>
      <c r="R17" s="237" t="s">
        <v>424</v>
      </c>
      <c r="S17" s="237" t="s">
        <v>199</v>
      </c>
      <c r="T17" s="244" t="s">
        <v>199</v>
      </c>
      <c r="U17" s="216">
        <v>0</v>
      </c>
      <c r="V17" s="216">
        <f>ROUND(E17*U17,2)</f>
        <v>0</v>
      </c>
      <c r="W17" s="216"/>
      <c r="X17" s="162"/>
      <c r="Y17" s="162"/>
      <c r="Z17" s="162"/>
      <c r="AA17" s="162"/>
      <c r="AB17" s="162"/>
      <c r="AC17" s="162"/>
      <c r="AD17" s="162"/>
      <c r="AE17" s="162"/>
      <c r="AF17" s="162"/>
      <c r="AG17" s="162" t="s">
        <v>413</v>
      </c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24">
        <v>6</v>
      </c>
      <c r="B18" s="223" t="s">
        <v>429</v>
      </c>
      <c r="C18" s="222" t="s">
        <v>428</v>
      </c>
      <c r="D18" s="221" t="s">
        <v>182</v>
      </c>
      <c r="E18" s="220">
        <v>260</v>
      </c>
      <c r="F18" s="219"/>
      <c r="G18" s="218">
        <f>ROUND(E18*F18,2)</f>
        <v>0</v>
      </c>
      <c r="H18" s="219"/>
      <c r="I18" s="218">
        <f>ROUND(E18*H18,2)</f>
        <v>0</v>
      </c>
      <c r="J18" s="219"/>
      <c r="K18" s="218">
        <f>ROUND(E18*J18,2)</f>
        <v>0</v>
      </c>
      <c r="L18" s="218">
        <v>21</v>
      </c>
      <c r="M18" s="218">
        <f>G18*(1+L18/100)</f>
        <v>0</v>
      </c>
      <c r="N18" s="218">
        <v>0</v>
      </c>
      <c r="O18" s="218">
        <f>ROUND(E18*N18,2)</f>
        <v>0</v>
      </c>
      <c r="P18" s="218">
        <v>0</v>
      </c>
      <c r="Q18" s="218">
        <f>ROUND(E18*P18,2)</f>
        <v>0</v>
      </c>
      <c r="R18" s="218"/>
      <c r="S18" s="218" t="s">
        <v>199</v>
      </c>
      <c r="T18" s="217" t="s">
        <v>199</v>
      </c>
      <c r="U18" s="216">
        <v>7.0000000000000007E-2</v>
      </c>
      <c r="V18" s="216">
        <f>ROUND(E18*U18,2)</f>
        <v>18.2</v>
      </c>
      <c r="W18" s="216"/>
      <c r="X18" s="162"/>
      <c r="Y18" s="162"/>
      <c r="Z18" s="162"/>
      <c r="AA18" s="162"/>
      <c r="AB18" s="162"/>
      <c r="AC18" s="162"/>
      <c r="AD18" s="162"/>
      <c r="AE18" s="162"/>
      <c r="AF18" s="162"/>
      <c r="AG18" s="162" t="s">
        <v>239</v>
      </c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27"/>
      <c r="B19" s="226"/>
      <c r="C19" s="253" t="s">
        <v>427</v>
      </c>
      <c r="D19" s="252"/>
      <c r="E19" s="251">
        <v>260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162"/>
      <c r="Y19" s="162"/>
      <c r="Z19" s="162"/>
      <c r="AA19" s="162"/>
      <c r="AB19" s="162"/>
      <c r="AC19" s="162"/>
      <c r="AD19" s="162"/>
      <c r="AE19" s="162"/>
      <c r="AF19" s="162"/>
      <c r="AG19" s="162" t="s">
        <v>100</v>
      </c>
      <c r="AH19" s="162">
        <v>5</v>
      </c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ht="56.25" outlineLevel="1" x14ac:dyDescent="0.2">
      <c r="A20" s="243">
        <v>7</v>
      </c>
      <c r="B20" s="242" t="s">
        <v>426</v>
      </c>
      <c r="C20" s="241" t="s">
        <v>425</v>
      </c>
      <c r="D20" s="240" t="s">
        <v>182</v>
      </c>
      <c r="E20" s="239">
        <v>70</v>
      </c>
      <c r="F20" s="238"/>
      <c r="G20" s="237">
        <f>ROUND(E20*F20,2)</f>
        <v>0</v>
      </c>
      <c r="H20" s="238"/>
      <c r="I20" s="237">
        <f>ROUND(E20*H20,2)</f>
        <v>0</v>
      </c>
      <c r="J20" s="238"/>
      <c r="K20" s="237">
        <f>ROUND(E20*J20,2)</f>
        <v>0</v>
      </c>
      <c r="L20" s="237">
        <v>21</v>
      </c>
      <c r="M20" s="237">
        <f>G20*(1+L20/100)</f>
        <v>0</v>
      </c>
      <c r="N20" s="237">
        <v>2.0000000000000001E-4</v>
      </c>
      <c r="O20" s="237">
        <f>ROUND(E20*N20,2)</f>
        <v>0.01</v>
      </c>
      <c r="P20" s="237">
        <v>0</v>
      </c>
      <c r="Q20" s="237">
        <f>ROUND(E20*P20,2)</f>
        <v>0</v>
      </c>
      <c r="R20" s="237" t="s">
        <v>424</v>
      </c>
      <c r="S20" s="237" t="s">
        <v>199</v>
      </c>
      <c r="T20" s="244" t="s">
        <v>199</v>
      </c>
      <c r="U20" s="216">
        <v>0</v>
      </c>
      <c r="V20" s="216">
        <f>ROUND(E20*U20,2)</f>
        <v>0</v>
      </c>
      <c r="W20" s="216"/>
      <c r="X20" s="162"/>
      <c r="Y20" s="162"/>
      <c r="Z20" s="162"/>
      <c r="AA20" s="162"/>
      <c r="AB20" s="162"/>
      <c r="AC20" s="162"/>
      <c r="AD20" s="162"/>
      <c r="AE20" s="162"/>
      <c r="AF20" s="162"/>
      <c r="AG20" s="162" t="s">
        <v>413</v>
      </c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224">
        <v>8</v>
      </c>
      <c r="B21" s="223" t="s">
        <v>423</v>
      </c>
      <c r="C21" s="222" t="s">
        <v>422</v>
      </c>
      <c r="D21" s="221" t="s">
        <v>182</v>
      </c>
      <c r="E21" s="220">
        <v>70</v>
      </c>
      <c r="F21" s="219"/>
      <c r="G21" s="218">
        <f>ROUND(E21*F21,2)</f>
        <v>0</v>
      </c>
      <c r="H21" s="219"/>
      <c r="I21" s="218">
        <f>ROUND(E21*H21,2)</f>
        <v>0</v>
      </c>
      <c r="J21" s="219"/>
      <c r="K21" s="218">
        <f>ROUND(E21*J21,2)</f>
        <v>0</v>
      </c>
      <c r="L21" s="218">
        <v>21</v>
      </c>
      <c r="M21" s="218">
        <f>G21*(1+L21/100)</f>
        <v>0</v>
      </c>
      <c r="N21" s="218">
        <v>0</v>
      </c>
      <c r="O21" s="218">
        <f>ROUND(E21*N21,2)</f>
        <v>0</v>
      </c>
      <c r="P21" s="218">
        <v>0</v>
      </c>
      <c r="Q21" s="218">
        <f>ROUND(E21*P21,2)</f>
        <v>0</v>
      </c>
      <c r="R21" s="218"/>
      <c r="S21" s="218" t="s">
        <v>199</v>
      </c>
      <c r="T21" s="217" t="s">
        <v>199</v>
      </c>
      <c r="U21" s="216">
        <v>7.0000000000000007E-2</v>
      </c>
      <c r="V21" s="216">
        <f>ROUND(E21*U21,2)</f>
        <v>4.9000000000000004</v>
      </c>
      <c r="W21" s="216"/>
      <c r="X21" s="162"/>
      <c r="Y21" s="162"/>
      <c r="Z21" s="162"/>
      <c r="AA21" s="162"/>
      <c r="AB21" s="162"/>
      <c r="AC21" s="162"/>
      <c r="AD21" s="162"/>
      <c r="AE21" s="162"/>
      <c r="AF21" s="162"/>
      <c r="AG21" s="162" t="s">
        <v>239</v>
      </c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227"/>
      <c r="B22" s="226"/>
      <c r="C22" s="253" t="s">
        <v>421</v>
      </c>
      <c r="D22" s="252"/>
      <c r="E22" s="251">
        <v>70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162"/>
      <c r="Y22" s="162"/>
      <c r="Z22" s="162"/>
      <c r="AA22" s="162"/>
      <c r="AB22" s="162"/>
      <c r="AC22" s="162"/>
      <c r="AD22" s="162"/>
      <c r="AE22" s="162"/>
      <c r="AF22" s="162"/>
      <c r="AG22" s="162" t="s">
        <v>100</v>
      </c>
      <c r="AH22" s="162">
        <v>5</v>
      </c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ht="22.5" outlineLevel="1" x14ac:dyDescent="0.2">
      <c r="A23" s="243">
        <v>9</v>
      </c>
      <c r="B23" s="242" t="s">
        <v>420</v>
      </c>
      <c r="C23" s="241" t="s">
        <v>419</v>
      </c>
      <c r="D23" s="240" t="s">
        <v>182</v>
      </c>
      <c r="E23" s="239">
        <v>20</v>
      </c>
      <c r="F23" s="238"/>
      <c r="G23" s="237">
        <f>ROUND(E23*F23,2)</f>
        <v>0</v>
      </c>
      <c r="H23" s="238"/>
      <c r="I23" s="237">
        <f>ROUND(E23*H23,2)</f>
        <v>0</v>
      </c>
      <c r="J23" s="238"/>
      <c r="K23" s="237">
        <f>ROUND(E23*J23,2)</f>
        <v>0</v>
      </c>
      <c r="L23" s="237">
        <v>21</v>
      </c>
      <c r="M23" s="237">
        <f>G23*(1+L23/100)</f>
        <v>0</v>
      </c>
      <c r="N23" s="237">
        <v>8.0000000000000004E-4</v>
      </c>
      <c r="O23" s="237">
        <f>ROUND(E23*N23,2)</f>
        <v>0.02</v>
      </c>
      <c r="P23" s="237">
        <v>0</v>
      </c>
      <c r="Q23" s="237">
        <f>ROUND(E23*P23,2)</f>
        <v>0</v>
      </c>
      <c r="R23" s="237" t="s">
        <v>418</v>
      </c>
      <c r="S23" s="237" t="s">
        <v>199</v>
      </c>
      <c r="T23" s="244" t="s">
        <v>199</v>
      </c>
      <c r="U23" s="216">
        <v>6.5000000000000002E-2</v>
      </c>
      <c r="V23" s="216">
        <f>ROUND(E23*U23,2)</f>
        <v>1.3</v>
      </c>
      <c r="W23" s="216"/>
      <c r="X23" s="162"/>
      <c r="Y23" s="162"/>
      <c r="Z23" s="162"/>
      <c r="AA23" s="162"/>
      <c r="AB23" s="162"/>
      <c r="AC23" s="162"/>
      <c r="AD23" s="162"/>
      <c r="AE23" s="162"/>
      <c r="AF23" s="162"/>
      <c r="AG23" s="162" t="s">
        <v>239</v>
      </c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43">
        <v>10</v>
      </c>
      <c r="B24" s="242" t="s">
        <v>417</v>
      </c>
      <c r="C24" s="241" t="s">
        <v>416</v>
      </c>
      <c r="D24" s="240" t="s">
        <v>133</v>
      </c>
      <c r="E24" s="239">
        <v>15</v>
      </c>
      <c r="F24" s="238"/>
      <c r="G24" s="237">
        <f>ROUND(E24*F24,2)</f>
        <v>0</v>
      </c>
      <c r="H24" s="238"/>
      <c r="I24" s="237">
        <f>ROUND(E24*H24,2)</f>
        <v>0</v>
      </c>
      <c r="J24" s="238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410</v>
      </c>
      <c r="T24" s="244" t="s">
        <v>198</v>
      </c>
      <c r="U24" s="216">
        <v>0</v>
      </c>
      <c r="V24" s="216">
        <f>ROUND(E24*U24,2)</f>
        <v>0</v>
      </c>
      <c r="W24" s="216"/>
      <c r="X24" s="162"/>
      <c r="Y24" s="162"/>
      <c r="Z24" s="162"/>
      <c r="AA24" s="162"/>
      <c r="AB24" s="162"/>
      <c r="AC24" s="162"/>
      <c r="AD24" s="162"/>
      <c r="AE24" s="162"/>
      <c r="AF24" s="162"/>
      <c r="AG24" s="162" t="s">
        <v>413</v>
      </c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43">
        <v>11</v>
      </c>
      <c r="B25" s="242" t="s">
        <v>412</v>
      </c>
      <c r="C25" s="241" t="s">
        <v>411</v>
      </c>
      <c r="D25" s="240" t="s">
        <v>112</v>
      </c>
      <c r="E25" s="239">
        <v>15</v>
      </c>
      <c r="F25" s="238"/>
      <c r="G25" s="237">
        <f>ROUND(E25*F25,2)</f>
        <v>0</v>
      </c>
      <c r="H25" s="238"/>
      <c r="I25" s="237">
        <f>ROUND(E25*H25,2)</f>
        <v>0</v>
      </c>
      <c r="J25" s="238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410</v>
      </c>
      <c r="T25" s="244" t="s">
        <v>199</v>
      </c>
      <c r="U25" s="216">
        <v>0.82217000000000007</v>
      </c>
      <c r="V25" s="216">
        <f>ROUND(E25*U25,2)</f>
        <v>12.33</v>
      </c>
      <c r="W25" s="216"/>
      <c r="X25" s="162"/>
      <c r="Y25" s="162"/>
      <c r="Z25" s="162"/>
      <c r="AA25" s="162"/>
      <c r="AB25" s="162"/>
      <c r="AC25" s="162"/>
      <c r="AD25" s="162"/>
      <c r="AE25" s="162"/>
      <c r="AF25" s="162"/>
      <c r="AG25" s="162" t="s">
        <v>394</v>
      </c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43">
        <v>12</v>
      </c>
      <c r="B26" s="242" t="s">
        <v>415</v>
      </c>
      <c r="C26" s="241" t="s">
        <v>414</v>
      </c>
      <c r="D26" s="240" t="s">
        <v>133</v>
      </c>
      <c r="E26" s="239">
        <v>27</v>
      </c>
      <c r="F26" s="238"/>
      <c r="G26" s="237">
        <f>ROUND(E26*F26,2)</f>
        <v>0</v>
      </c>
      <c r="H26" s="238"/>
      <c r="I26" s="237">
        <f>ROUND(E26*H26,2)</f>
        <v>0</v>
      </c>
      <c r="J26" s="238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410</v>
      </c>
      <c r="T26" s="244" t="s">
        <v>198</v>
      </c>
      <c r="U26" s="216">
        <v>0</v>
      </c>
      <c r="V26" s="216">
        <f>ROUND(E26*U26,2)</f>
        <v>0</v>
      </c>
      <c r="W26" s="216"/>
      <c r="X26" s="162"/>
      <c r="Y26" s="162"/>
      <c r="Z26" s="162"/>
      <c r="AA26" s="162"/>
      <c r="AB26" s="162"/>
      <c r="AC26" s="162"/>
      <c r="AD26" s="162"/>
      <c r="AE26" s="162"/>
      <c r="AF26" s="162"/>
      <c r="AG26" s="162" t="s">
        <v>413</v>
      </c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24">
        <v>13</v>
      </c>
      <c r="B27" s="223" t="s">
        <v>412</v>
      </c>
      <c r="C27" s="222" t="s">
        <v>411</v>
      </c>
      <c r="D27" s="221" t="s">
        <v>112</v>
      </c>
      <c r="E27" s="220">
        <v>27</v>
      </c>
      <c r="F27" s="219"/>
      <c r="G27" s="218">
        <f>ROUND(E27*F27,2)</f>
        <v>0</v>
      </c>
      <c r="H27" s="219"/>
      <c r="I27" s="218">
        <f>ROUND(E27*H27,2)</f>
        <v>0</v>
      </c>
      <c r="J27" s="219"/>
      <c r="K27" s="218">
        <f>ROUND(E27*J27,2)</f>
        <v>0</v>
      </c>
      <c r="L27" s="218">
        <v>21</v>
      </c>
      <c r="M27" s="218">
        <f>G27*(1+L27/100)</f>
        <v>0</v>
      </c>
      <c r="N27" s="218">
        <v>0</v>
      </c>
      <c r="O27" s="218">
        <f>ROUND(E27*N27,2)</f>
        <v>0</v>
      </c>
      <c r="P27" s="218">
        <v>0</v>
      </c>
      <c r="Q27" s="218">
        <f>ROUND(E27*P27,2)</f>
        <v>0</v>
      </c>
      <c r="R27" s="218"/>
      <c r="S27" s="218" t="s">
        <v>410</v>
      </c>
      <c r="T27" s="217" t="s">
        <v>199</v>
      </c>
      <c r="U27" s="216">
        <v>0.82217000000000007</v>
      </c>
      <c r="V27" s="216">
        <f>ROUND(E27*U27,2)</f>
        <v>22.2</v>
      </c>
      <c r="W27" s="216"/>
      <c r="X27" s="162"/>
      <c r="Y27" s="162"/>
      <c r="Z27" s="162"/>
      <c r="AA27" s="162"/>
      <c r="AB27" s="162"/>
      <c r="AC27" s="162"/>
      <c r="AD27" s="162"/>
      <c r="AE27" s="162"/>
      <c r="AF27" s="162"/>
      <c r="AG27" s="162" t="s">
        <v>394</v>
      </c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27"/>
      <c r="B28" s="226"/>
      <c r="C28" s="253" t="s">
        <v>409</v>
      </c>
      <c r="D28" s="252"/>
      <c r="E28" s="251">
        <v>27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162"/>
      <c r="Y28" s="162"/>
      <c r="Z28" s="162"/>
      <c r="AA28" s="162"/>
      <c r="AB28" s="162"/>
      <c r="AC28" s="162"/>
      <c r="AD28" s="162"/>
      <c r="AE28" s="162"/>
      <c r="AF28" s="162"/>
      <c r="AG28" s="162" t="s">
        <v>100</v>
      </c>
      <c r="AH28" s="162">
        <v>5</v>
      </c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x14ac:dyDescent="0.2">
      <c r="A29" s="254" t="s">
        <v>85</v>
      </c>
      <c r="B29" s="234" t="s">
        <v>408</v>
      </c>
      <c r="C29" s="233" t="s">
        <v>407</v>
      </c>
      <c r="D29" s="232"/>
      <c r="E29" s="231"/>
      <c r="F29" s="230"/>
      <c r="G29" s="230">
        <f>SUMIF(AG30:AG37,"&lt;&gt;NOR",G30:G37)</f>
        <v>0</v>
      </c>
      <c r="H29" s="230"/>
      <c r="I29" s="230">
        <f>SUM(I30:I37)</f>
        <v>0</v>
      </c>
      <c r="J29" s="230"/>
      <c r="K29" s="230">
        <f>SUM(K30:K37)</f>
        <v>0</v>
      </c>
      <c r="L29" s="230"/>
      <c r="M29" s="230">
        <f>SUM(M30:M37)</f>
        <v>0</v>
      </c>
      <c r="N29" s="230"/>
      <c r="O29" s="230">
        <f>SUM(O30:O37)</f>
        <v>19.900000000000002</v>
      </c>
      <c r="P29" s="230"/>
      <c r="Q29" s="230">
        <f>SUM(Q30:Q37)</f>
        <v>0</v>
      </c>
      <c r="R29" s="230"/>
      <c r="S29" s="230"/>
      <c r="T29" s="229"/>
      <c r="U29" s="228"/>
      <c r="V29" s="228">
        <f>SUM(V30:V37)</f>
        <v>65.91</v>
      </c>
      <c r="W29" s="228"/>
      <c r="AG29" t="s">
        <v>86</v>
      </c>
    </row>
    <row r="30" spans="1:60" outlineLevel="1" x14ac:dyDescent="0.2">
      <c r="A30" s="243">
        <v>14</v>
      </c>
      <c r="B30" s="242" t="s">
        <v>406</v>
      </c>
      <c r="C30" s="241" t="s">
        <v>405</v>
      </c>
      <c r="D30" s="240" t="s">
        <v>112</v>
      </c>
      <c r="E30" s="239">
        <v>4</v>
      </c>
      <c r="F30" s="238"/>
      <c r="G30" s="237">
        <f>ROUND(E30*F30,2)</f>
        <v>0</v>
      </c>
      <c r="H30" s="238"/>
      <c r="I30" s="237">
        <f>ROUND(E30*H30,2)</f>
        <v>0</v>
      </c>
      <c r="J30" s="238"/>
      <c r="K30" s="237">
        <f>ROUND(E30*J30,2)</f>
        <v>0</v>
      </c>
      <c r="L30" s="237">
        <v>21</v>
      </c>
      <c r="M30" s="237">
        <f>G30*(1+L30/100)</f>
        <v>0</v>
      </c>
      <c r="N30" s="237">
        <v>8.1600000000000006E-3</v>
      </c>
      <c r="O30" s="237">
        <f>ROUND(E30*N30,2)</f>
        <v>0.03</v>
      </c>
      <c r="P30" s="237">
        <v>0</v>
      </c>
      <c r="Q30" s="237">
        <f>ROUND(E30*P30,2)</f>
        <v>0</v>
      </c>
      <c r="R30" s="237"/>
      <c r="S30" s="237" t="s">
        <v>199</v>
      </c>
      <c r="T30" s="244" t="s">
        <v>199</v>
      </c>
      <c r="U30" s="216">
        <v>1.921</v>
      </c>
      <c r="V30" s="216">
        <f>ROUND(E30*U30,2)</f>
        <v>7.68</v>
      </c>
      <c r="W30" s="216"/>
      <c r="X30" s="162"/>
      <c r="Y30" s="162"/>
      <c r="Z30" s="162"/>
      <c r="AA30" s="162"/>
      <c r="AB30" s="162"/>
      <c r="AC30" s="162"/>
      <c r="AD30" s="162"/>
      <c r="AE30" s="162"/>
      <c r="AF30" s="162"/>
      <c r="AG30" s="162" t="s">
        <v>239</v>
      </c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43">
        <v>15</v>
      </c>
      <c r="B31" s="242" t="s">
        <v>404</v>
      </c>
      <c r="C31" s="241" t="s">
        <v>403</v>
      </c>
      <c r="D31" s="240" t="s">
        <v>182</v>
      </c>
      <c r="E31" s="239">
        <v>150</v>
      </c>
      <c r="F31" s="238"/>
      <c r="G31" s="237">
        <f>ROUND(E31*F31,2)</f>
        <v>0</v>
      </c>
      <c r="H31" s="238"/>
      <c r="I31" s="237">
        <f>ROUND(E31*H31,2)</f>
        <v>0</v>
      </c>
      <c r="J31" s="238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199</v>
      </c>
      <c r="T31" s="244" t="s">
        <v>199</v>
      </c>
      <c r="U31" s="216">
        <v>0.10220000000000001</v>
      </c>
      <c r="V31" s="216">
        <f>ROUND(E31*U31,2)</f>
        <v>15.33</v>
      </c>
      <c r="W31" s="216"/>
      <c r="X31" s="162"/>
      <c r="Y31" s="162"/>
      <c r="Z31" s="162"/>
      <c r="AA31" s="162"/>
      <c r="AB31" s="162"/>
      <c r="AC31" s="162"/>
      <c r="AD31" s="162"/>
      <c r="AE31" s="162"/>
      <c r="AF31" s="162"/>
      <c r="AG31" s="162" t="s">
        <v>394</v>
      </c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224">
        <v>16</v>
      </c>
      <c r="B32" s="223" t="s">
        <v>402</v>
      </c>
      <c r="C32" s="222" t="s">
        <v>401</v>
      </c>
      <c r="D32" s="221" t="s">
        <v>182</v>
      </c>
      <c r="E32" s="220">
        <v>150</v>
      </c>
      <c r="F32" s="219"/>
      <c r="G32" s="218">
        <f>ROUND(E32*F32,2)</f>
        <v>0</v>
      </c>
      <c r="H32" s="219"/>
      <c r="I32" s="218">
        <f>ROUND(E32*H32,2)</f>
        <v>0</v>
      </c>
      <c r="J32" s="219"/>
      <c r="K32" s="218">
        <f>ROUND(E32*J32,2)</f>
        <v>0</v>
      </c>
      <c r="L32" s="218">
        <v>21</v>
      </c>
      <c r="M32" s="218">
        <f>G32*(1+L32/100)</f>
        <v>0</v>
      </c>
      <c r="N32" s="218">
        <v>0.13243000000000002</v>
      </c>
      <c r="O32" s="218">
        <f>ROUND(E32*N32,2)</f>
        <v>19.86</v>
      </c>
      <c r="P32" s="218">
        <v>0</v>
      </c>
      <c r="Q32" s="218">
        <f>ROUND(E32*P32,2)</f>
        <v>0</v>
      </c>
      <c r="R32" s="218"/>
      <c r="S32" s="218" t="s">
        <v>199</v>
      </c>
      <c r="T32" s="217" t="s">
        <v>199</v>
      </c>
      <c r="U32" s="216">
        <v>9.8000000000000004E-2</v>
      </c>
      <c r="V32" s="216">
        <f>ROUND(E32*U32,2)</f>
        <v>14.7</v>
      </c>
      <c r="W32" s="216"/>
      <c r="X32" s="162"/>
      <c r="Y32" s="162"/>
      <c r="Z32" s="162"/>
      <c r="AA32" s="162"/>
      <c r="AB32" s="162"/>
      <c r="AC32" s="162"/>
      <c r="AD32" s="162"/>
      <c r="AE32" s="162"/>
      <c r="AF32" s="162"/>
      <c r="AG32" s="162" t="s">
        <v>394</v>
      </c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ht="22.5" outlineLevel="1" x14ac:dyDescent="0.2">
      <c r="A33" s="227"/>
      <c r="B33" s="226"/>
      <c r="C33" s="333" t="s">
        <v>400</v>
      </c>
      <c r="D33" s="334"/>
      <c r="E33" s="334"/>
      <c r="F33" s="334"/>
      <c r="G33" s="334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162"/>
      <c r="Y33" s="162"/>
      <c r="Z33" s="162"/>
      <c r="AA33" s="162"/>
      <c r="AB33" s="162"/>
      <c r="AC33" s="162"/>
      <c r="AD33" s="162"/>
      <c r="AE33" s="162"/>
      <c r="AF33" s="162"/>
      <c r="AG33" s="162" t="s">
        <v>203</v>
      </c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225" t="str">
        <f>C33</f>
        <v>Zřízení nebo rekonstrukce kabelového lože z kopaného písku bez zakrytí Dodání kopaného písku, přísun písku do rýhy, pokrytí dna rýhy souvislou urovnanou vrstvou písku tloušťky 5 nebo 10 cm nad kabelem.</v>
      </c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24">
        <v>17</v>
      </c>
      <c r="B34" s="223" t="s">
        <v>399</v>
      </c>
      <c r="C34" s="222" t="s">
        <v>398</v>
      </c>
      <c r="D34" s="221" t="s">
        <v>182</v>
      </c>
      <c r="E34" s="220">
        <v>150</v>
      </c>
      <c r="F34" s="219"/>
      <c r="G34" s="218">
        <f>ROUND(E34*F34,2)</f>
        <v>0</v>
      </c>
      <c r="H34" s="219"/>
      <c r="I34" s="218">
        <f>ROUND(E34*H34,2)</f>
        <v>0</v>
      </c>
      <c r="J34" s="219"/>
      <c r="K34" s="218">
        <f>ROUND(E34*J34,2)</f>
        <v>0</v>
      </c>
      <c r="L34" s="218">
        <v>21</v>
      </c>
      <c r="M34" s="218">
        <f>G34*(1+L34/100)</f>
        <v>0</v>
      </c>
      <c r="N34" s="218">
        <v>6.0000000000000002E-5</v>
      </c>
      <c r="O34" s="218">
        <f>ROUND(E34*N34,2)</f>
        <v>0.01</v>
      </c>
      <c r="P34" s="218">
        <v>0</v>
      </c>
      <c r="Q34" s="218">
        <f>ROUND(E34*P34,2)</f>
        <v>0</v>
      </c>
      <c r="R34" s="218"/>
      <c r="S34" s="218" t="s">
        <v>199</v>
      </c>
      <c r="T34" s="217" t="s">
        <v>199</v>
      </c>
      <c r="U34" s="216">
        <v>2.6000000000000002E-2</v>
      </c>
      <c r="V34" s="216">
        <f>ROUND(E34*U34,2)</f>
        <v>3.9</v>
      </c>
      <c r="W34" s="216"/>
      <c r="X34" s="162"/>
      <c r="Y34" s="162"/>
      <c r="Z34" s="162"/>
      <c r="AA34" s="162"/>
      <c r="AB34" s="162"/>
      <c r="AC34" s="162"/>
      <c r="AD34" s="162"/>
      <c r="AE34" s="162"/>
      <c r="AF34" s="162"/>
      <c r="AG34" s="162" t="s">
        <v>394</v>
      </c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227"/>
      <c r="B35" s="226"/>
      <c r="C35" s="333" t="s">
        <v>397</v>
      </c>
      <c r="D35" s="334"/>
      <c r="E35" s="334"/>
      <c r="F35" s="334"/>
      <c r="G35" s="334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162"/>
      <c r="Y35" s="162"/>
      <c r="Z35" s="162"/>
      <c r="AA35" s="162"/>
      <c r="AB35" s="162"/>
      <c r="AC35" s="162"/>
      <c r="AD35" s="162"/>
      <c r="AE35" s="162"/>
      <c r="AF35" s="162"/>
      <c r="AG35" s="162" t="s">
        <v>203</v>
      </c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224">
        <v>18</v>
      </c>
      <c r="B36" s="223" t="s">
        <v>396</v>
      </c>
      <c r="C36" s="222" t="s">
        <v>395</v>
      </c>
      <c r="D36" s="221" t="s">
        <v>182</v>
      </c>
      <c r="E36" s="220">
        <v>150</v>
      </c>
      <c r="F36" s="219"/>
      <c r="G36" s="218">
        <f>ROUND(E36*F36,2)</f>
        <v>0</v>
      </c>
      <c r="H36" s="219"/>
      <c r="I36" s="218">
        <f>ROUND(E36*H36,2)</f>
        <v>0</v>
      </c>
      <c r="J36" s="219"/>
      <c r="K36" s="218">
        <f>ROUND(E36*J36,2)</f>
        <v>0</v>
      </c>
      <c r="L36" s="218">
        <v>21</v>
      </c>
      <c r="M36" s="218">
        <f>G36*(1+L36/100)</f>
        <v>0</v>
      </c>
      <c r="N36" s="218">
        <v>0</v>
      </c>
      <c r="O36" s="218">
        <f>ROUND(E36*N36,2)</f>
        <v>0</v>
      </c>
      <c r="P36" s="218">
        <v>0</v>
      </c>
      <c r="Q36" s="218">
        <f>ROUND(E36*P36,2)</f>
        <v>0</v>
      </c>
      <c r="R36" s="218"/>
      <c r="S36" s="218" t="s">
        <v>199</v>
      </c>
      <c r="T36" s="217" t="s">
        <v>199</v>
      </c>
      <c r="U36" s="216">
        <v>0.16200000000000001</v>
      </c>
      <c r="V36" s="216">
        <f>ROUND(E36*U36,2)</f>
        <v>24.3</v>
      </c>
      <c r="W36" s="216"/>
      <c r="X36" s="162"/>
      <c r="Y36" s="162"/>
      <c r="Z36" s="162"/>
      <c r="AA36" s="162"/>
      <c r="AB36" s="162"/>
      <c r="AC36" s="162"/>
      <c r="AD36" s="162"/>
      <c r="AE36" s="162"/>
      <c r="AF36" s="162"/>
      <c r="AG36" s="162" t="s">
        <v>394</v>
      </c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ht="22.5" outlineLevel="1" x14ac:dyDescent="0.2">
      <c r="A37" s="227"/>
      <c r="B37" s="226"/>
      <c r="C37" s="333" t="s">
        <v>393</v>
      </c>
      <c r="D37" s="334"/>
      <c r="E37" s="334"/>
      <c r="F37" s="334"/>
      <c r="G37" s="334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162"/>
      <c r="Y37" s="162"/>
      <c r="Z37" s="162"/>
      <c r="AA37" s="162"/>
      <c r="AB37" s="162"/>
      <c r="AC37" s="162"/>
      <c r="AD37" s="162"/>
      <c r="AE37" s="162"/>
      <c r="AF37" s="162"/>
      <c r="AG37" s="162" t="s">
        <v>203</v>
      </c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225" t="str">
        <f>C37</f>
        <v>Ruční zához nezapažené kabelové rýhy s případným rozpojováním výkopku a s jedním přehozem až do vzdálenosti 3 m nebo se shozením z vozidel. Bez pěchování zeminy.</v>
      </c>
      <c r="BB37" s="162"/>
      <c r="BC37" s="162"/>
      <c r="BD37" s="162"/>
      <c r="BE37" s="162"/>
      <c r="BF37" s="162"/>
      <c r="BG37" s="162"/>
      <c r="BH37" s="162"/>
    </row>
    <row r="38" spans="1:60" x14ac:dyDescent="0.2">
      <c r="A38" s="254" t="s">
        <v>85</v>
      </c>
      <c r="B38" s="234" t="s">
        <v>392</v>
      </c>
      <c r="C38" s="233" t="s">
        <v>391</v>
      </c>
      <c r="D38" s="232"/>
      <c r="E38" s="231"/>
      <c r="F38" s="230"/>
      <c r="G38" s="230">
        <f>SUMIF(AG39:AG58,"&lt;&gt;NOR",G39:G58)</f>
        <v>0</v>
      </c>
      <c r="H38" s="230"/>
      <c r="I38" s="230">
        <f>SUM(I39:I58)</f>
        <v>0</v>
      </c>
      <c r="J38" s="230"/>
      <c r="K38" s="230">
        <f>SUM(K39:K58)</f>
        <v>0</v>
      </c>
      <c r="L38" s="230"/>
      <c r="M38" s="230">
        <f>SUM(M39:M58)</f>
        <v>0</v>
      </c>
      <c r="N38" s="230"/>
      <c r="O38" s="230">
        <f>SUM(O39:O58)</f>
        <v>0</v>
      </c>
      <c r="P38" s="230"/>
      <c r="Q38" s="230">
        <f>SUM(Q39:Q58)</f>
        <v>0</v>
      </c>
      <c r="R38" s="230"/>
      <c r="S38" s="230"/>
      <c r="T38" s="229"/>
      <c r="U38" s="228"/>
      <c r="V38" s="228">
        <f>SUM(V39:V58)</f>
        <v>1.2800000000000002</v>
      </c>
      <c r="W38" s="228"/>
      <c r="AG38" t="s">
        <v>86</v>
      </c>
    </row>
    <row r="39" spans="1:60" ht="22.5" outlineLevel="1" x14ac:dyDescent="0.2">
      <c r="A39" s="224">
        <v>19</v>
      </c>
      <c r="B39" s="223" t="s">
        <v>390</v>
      </c>
      <c r="C39" s="222" t="s">
        <v>389</v>
      </c>
      <c r="D39" s="221" t="s">
        <v>105</v>
      </c>
      <c r="E39" s="220">
        <v>0.34</v>
      </c>
      <c r="F39" s="219"/>
      <c r="G39" s="218">
        <f>ROUND(E39*F39,2)</f>
        <v>0</v>
      </c>
      <c r="H39" s="219"/>
      <c r="I39" s="218">
        <f>ROUND(E39*H39,2)</f>
        <v>0</v>
      </c>
      <c r="J39" s="219"/>
      <c r="K39" s="218">
        <f>ROUND(E39*J39,2)</f>
        <v>0</v>
      </c>
      <c r="L39" s="218">
        <v>21</v>
      </c>
      <c r="M39" s="218">
        <f>G39*(1+L39/100)</f>
        <v>0</v>
      </c>
      <c r="N39" s="218">
        <v>0</v>
      </c>
      <c r="O39" s="218">
        <f>ROUND(E39*N39,2)</f>
        <v>0</v>
      </c>
      <c r="P39" s="218">
        <v>0</v>
      </c>
      <c r="Q39" s="218">
        <f>ROUND(E39*P39,2)</f>
        <v>0</v>
      </c>
      <c r="R39" s="218" t="s">
        <v>265</v>
      </c>
      <c r="S39" s="218" t="s">
        <v>199</v>
      </c>
      <c r="T39" s="217" t="s">
        <v>199</v>
      </c>
      <c r="U39" s="216">
        <v>2.0090000000000003</v>
      </c>
      <c r="V39" s="216">
        <f>ROUND(E39*U39,2)</f>
        <v>0.68</v>
      </c>
      <c r="W39" s="216"/>
      <c r="X39" s="162"/>
      <c r="Y39" s="162"/>
      <c r="Z39" s="162"/>
      <c r="AA39" s="162"/>
      <c r="AB39" s="162"/>
      <c r="AC39" s="162"/>
      <c r="AD39" s="162"/>
      <c r="AE39" s="162"/>
      <c r="AF39" s="162"/>
      <c r="AG39" s="162" t="s">
        <v>378</v>
      </c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227"/>
      <c r="B40" s="226"/>
      <c r="C40" s="253" t="s">
        <v>377</v>
      </c>
      <c r="D40" s="252"/>
      <c r="E40" s="251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162"/>
      <c r="Y40" s="162"/>
      <c r="Z40" s="162"/>
      <c r="AA40" s="162"/>
      <c r="AB40" s="162"/>
      <c r="AC40" s="162"/>
      <c r="AD40" s="162"/>
      <c r="AE40" s="162"/>
      <c r="AF40" s="162"/>
      <c r="AG40" s="162" t="s">
        <v>100</v>
      </c>
      <c r="AH40" s="162">
        <v>0</v>
      </c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227"/>
      <c r="B41" s="226"/>
      <c r="C41" s="253" t="s">
        <v>376</v>
      </c>
      <c r="D41" s="252"/>
      <c r="E41" s="251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162"/>
      <c r="Y41" s="162"/>
      <c r="Z41" s="162"/>
      <c r="AA41" s="162"/>
      <c r="AB41" s="162"/>
      <c r="AC41" s="162"/>
      <c r="AD41" s="162"/>
      <c r="AE41" s="162"/>
      <c r="AF41" s="162"/>
      <c r="AG41" s="162" t="s">
        <v>100</v>
      </c>
      <c r="AH41" s="162">
        <v>0</v>
      </c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27"/>
      <c r="B42" s="226"/>
      <c r="C42" s="253" t="s">
        <v>381</v>
      </c>
      <c r="D42" s="252"/>
      <c r="E42" s="251">
        <v>0.34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162"/>
      <c r="Y42" s="162"/>
      <c r="Z42" s="162"/>
      <c r="AA42" s="162"/>
      <c r="AB42" s="162"/>
      <c r="AC42" s="162"/>
      <c r="AD42" s="162"/>
      <c r="AE42" s="162"/>
      <c r="AF42" s="162"/>
      <c r="AG42" s="162" t="s">
        <v>100</v>
      </c>
      <c r="AH42" s="162">
        <v>0</v>
      </c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224">
        <v>20</v>
      </c>
      <c r="B43" s="223" t="s">
        <v>388</v>
      </c>
      <c r="C43" s="222" t="s">
        <v>387</v>
      </c>
      <c r="D43" s="221" t="s">
        <v>105</v>
      </c>
      <c r="E43" s="220">
        <v>0.34</v>
      </c>
      <c r="F43" s="219"/>
      <c r="G43" s="218">
        <f>ROUND(E43*F43,2)</f>
        <v>0</v>
      </c>
      <c r="H43" s="219"/>
      <c r="I43" s="218">
        <f>ROUND(E43*H43,2)</f>
        <v>0</v>
      </c>
      <c r="J43" s="219"/>
      <c r="K43" s="218">
        <f>ROUND(E43*J43,2)</f>
        <v>0</v>
      </c>
      <c r="L43" s="218">
        <v>21</v>
      </c>
      <c r="M43" s="218">
        <f>G43*(1+L43/100)</f>
        <v>0</v>
      </c>
      <c r="N43" s="218">
        <v>0</v>
      </c>
      <c r="O43" s="218">
        <f>ROUND(E43*N43,2)</f>
        <v>0</v>
      </c>
      <c r="P43" s="218">
        <v>0</v>
      </c>
      <c r="Q43" s="218">
        <f>ROUND(E43*P43,2)</f>
        <v>0</v>
      </c>
      <c r="R43" s="218" t="s">
        <v>265</v>
      </c>
      <c r="S43" s="218" t="s">
        <v>199</v>
      </c>
      <c r="T43" s="217" t="s">
        <v>199</v>
      </c>
      <c r="U43" s="216">
        <v>0.49000000000000005</v>
      </c>
      <c r="V43" s="216">
        <f>ROUND(E43*U43,2)</f>
        <v>0.17</v>
      </c>
      <c r="W43" s="216"/>
      <c r="X43" s="162"/>
      <c r="Y43" s="162"/>
      <c r="Z43" s="162"/>
      <c r="AA43" s="162"/>
      <c r="AB43" s="162"/>
      <c r="AC43" s="162"/>
      <c r="AD43" s="162"/>
      <c r="AE43" s="162"/>
      <c r="AF43" s="162"/>
      <c r="AG43" s="162" t="s">
        <v>378</v>
      </c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227"/>
      <c r="B44" s="226"/>
      <c r="C44" s="253" t="s">
        <v>377</v>
      </c>
      <c r="D44" s="252"/>
      <c r="E44" s="251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162"/>
      <c r="Y44" s="162"/>
      <c r="Z44" s="162"/>
      <c r="AA44" s="162"/>
      <c r="AB44" s="162"/>
      <c r="AC44" s="162"/>
      <c r="AD44" s="162"/>
      <c r="AE44" s="162"/>
      <c r="AF44" s="162"/>
      <c r="AG44" s="162" t="s">
        <v>100</v>
      </c>
      <c r="AH44" s="162">
        <v>0</v>
      </c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27"/>
      <c r="B45" s="226"/>
      <c r="C45" s="253" t="s">
        <v>376</v>
      </c>
      <c r="D45" s="252"/>
      <c r="E45" s="251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162"/>
      <c r="Y45" s="162"/>
      <c r="Z45" s="162"/>
      <c r="AA45" s="162"/>
      <c r="AB45" s="162"/>
      <c r="AC45" s="162"/>
      <c r="AD45" s="162"/>
      <c r="AE45" s="162"/>
      <c r="AF45" s="162"/>
      <c r="AG45" s="162" t="s">
        <v>100</v>
      </c>
      <c r="AH45" s="162">
        <v>0</v>
      </c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27"/>
      <c r="B46" s="226"/>
      <c r="C46" s="253" t="s">
        <v>381</v>
      </c>
      <c r="D46" s="252"/>
      <c r="E46" s="251">
        <v>0.34</v>
      </c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162"/>
      <c r="Y46" s="162"/>
      <c r="Z46" s="162"/>
      <c r="AA46" s="162"/>
      <c r="AB46" s="162"/>
      <c r="AC46" s="162"/>
      <c r="AD46" s="162"/>
      <c r="AE46" s="162"/>
      <c r="AF46" s="162"/>
      <c r="AG46" s="162" t="s">
        <v>100</v>
      </c>
      <c r="AH46" s="162">
        <v>0</v>
      </c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24">
        <v>21</v>
      </c>
      <c r="B47" s="223" t="s">
        <v>386</v>
      </c>
      <c r="C47" s="222" t="s">
        <v>385</v>
      </c>
      <c r="D47" s="221" t="s">
        <v>105</v>
      </c>
      <c r="E47" s="220">
        <v>3.06</v>
      </c>
      <c r="F47" s="219"/>
      <c r="G47" s="218">
        <f>ROUND(E47*F47,2)</f>
        <v>0</v>
      </c>
      <c r="H47" s="219"/>
      <c r="I47" s="218">
        <f>ROUND(E47*H47,2)</f>
        <v>0</v>
      </c>
      <c r="J47" s="219"/>
      <c r="K47" s="218">
        <f>ROUND(E47*J47,2)</f>
        <v>0</v>
      </c>
      <c r="L47" s="218">
        <v>21</v>
      </c>
      <c r="M47" s="218">
        <f>G47*(1+L47/100)</f>
        <v>0</v>
      </c>
      <c r="N47" s="218">
        <v>0</v>
      </c>
      <c r="O47" s="218">
        <f>ROUND(E47*N47,2)</f>
        <v>0</v>
      </c>
      <c r="P47" s="218">
        <v>0</v>
      </c>
      <c r="Q47" s="218">
        <f>ROUND(E47*P47,2)</f>
        <v>0</v>
      </c>
      <c r="R47" s="218" t="s">
        <v>265</v>
      </c>
      <c r="S47" s="218" t="s">
        <v>199</v>
      </c>
      <c r="T47" s="217" t="s">
        <v>199</v>
      </c>
      <c r="U47" s="216">
        <v>0</v>
      </c>
      <c r="V47" s="216">
        <f>ROUND(E47*U47,2)</f>
        <v>0</v>
      </c>
      <c r="W47" s="216"/>
      <c r="X47" s="162"/>
      <c r="Y47" s="162"/>
      <c r="Z47" s="162"/>
      <c r="AA47" s="162"/>
      <c r="AB47" s="162"/>
      <c r="AC47" s="162"/>
      <c r="AD47" s="162"/>
      <c r="AE47" s="162"/>
      <c r="AF47" s="162"/>
      <c r="AG47" s="162" t="s">
        <v>378</v>
      </c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227"/>
      <c r="B48" s="226"/>
      <c r="C48" s="253" t="s">
        <v>377</v>
      </c>
      <c r="D48" s="252"/>
      <c r="E48" s="251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162"/>
      <c r="Y48" s="162"/>
      <c r="Z48" s="162"/>
      <c r="AA48" s="162"/>
      <c r="AB48" s="162"/>
      <c r="AC48" s="162"/>
      <c r="AD48" s="162"/>
      <c r="AE48" s="162"/>
      <c r="AF48" s="162"/>
      <c r="AG48" s="162" t="s">
        <v>100</v>
      </c>
      <c r="AH48" s="162">
        <v>0</v>
      </c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227"/>
      <c r="B49" s="226"/>
      <c r="C49" s="253" t="s">
        <v>376</v>
      </c>
      <c r="D49" s="252"/>
      <c r="E49" s="251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162"/>
      <c r="Y49" s="162"/>
      <c r="Z49" s="162"/>
      <c r="AA49" s="162"/>
      <c r="AB49" s="162"/>
      <c r="AC49" s="162"/>
      <c r="AD49" s="162"/>
      <c r="AE49" s="162"/>
      <c r="AF49" s="162"/>
      <c r="AG49" s="162" t="s">
        <v>100</v>
      </c>
      <c r="AH49" s="162">
        <v>0</v>
      </c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27"/>
      <c r="B50" s="226"/>
      <c r="C50" s="253" t="s">
        <v>384</v>
      </c>
      <c r="D50" s="252"/>
      <c r="E50" s="251">
        <v>3.06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162"/>
      <c r="Y50" s="162"/>
      <c r="Z50" s="162"/>
      <c r="AA50" s="162"/>
      <c r="AB50" s="162"/>
      <c r="AC50" s="162"/>
      <c r="AD50" s="162"/>
      <c r="AE50" s="162"/>
      <c r="AF50" s="162"/>
      <c r="AG50" s="162" t="s">
        <v>100</v>
      </c>
      <c r="AH50" s="162">
        <v>0</v>
      </c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224">
        <v>22</v>
      </c>
      <c r="B51" s="223" t="s">
        <v>383</v>
      </c>
      <c r="C51" s="222" t="s">
        <v>382</v>
      </c>
      <c r="D51" s="221" t="s">
        <v>105</v>
      </c>
      <c r="E51" s="220">
        <v>0.34</v>
      </c>
      <c r="F51" s="219"/>
      <c r="G51" s="218">
        <f>ROUND(E51*F51,2)</f>
        <v>0</v>
      </c>
      <c r="H51" s="219"/>
      <c r="I51" s="218">
        <f>ROUND(E51*H51,2)</f>
        <v>0</v>
      </c>
      <c r="J51" s="219"/>
      <c r="K51" s="218">
        <f>ROUND(E51*J51,2)</f>
        <v>0</v>
      </c>
      <c r="L51" s="218">
        <v>21</v>
      </c>
      <c r="M51" s="218">
        <f>G51*(1+L51/100)</f>
        <v>0</v>
      </c>
      <c r="N51" s="218">
        <v>0</v>
      </c>
      <c r="O51" s="218">
        <f>ROUND(E51*N51,2)</f>
        <v>0</v>
      </c>
      <c r="P51" s="218">
        <v>0</v>
      </c>
      <c r="Q51" s="218">
        <f>ROUND(E51*P51,2)</f>
        <v>0</v>
      </c>
      <c r="R51" s="218" t="s">
        <v>265</v>
      </c>
      <c r="S51" s="218" t="s">
        <v>199</v>
      </c>
      <c r="T51" s="217" t="s">
        <v>199</v>
      </c>
      <c r="U51" s="216">
        <v>0.94200000000000006</v>
      </c>
      <c r="V51" s="216">
        <f>ROUND(E51*U51,2)</f>
        <v>0.32</v>
      </c>
      <c r="W51" s="216"/>
      <c r="X51" s="162"/>
      <c r="Y51" s="162"/>
      <c r="Z51" s="162"/>
      <c r="AA51" s="162"/>
      <c r="AB51" s="162"/>
      <c r="AC51" s="162"/>
      <c r="AD51" s="162"/>
      <c r="AE51" s="162"/>
      <c r="AF51" s="162"/>
      <c r="AG51" s="162" t="s">
        <v>378</v>
      </c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227"/>
      <c r="B52" s="226"/>
      <c r="C52" s="253" t="s">
        <v>377</v>
      </c>
      <c r="D52" s="252"/>
      <c r="E52" s="251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162"/>
      <c r="Y52" s="162"/>
      <c r="Z52" s="162"/>
      <c r="AA52" s="162"/>
      <c r="AB52" s="162"/>
      <c r="AC52" s="162"/>
      <c r="AD52" s="162"/>
      <c r="AE52" s="162"/>
      <c r="AF52" s="162"/>
      <c r="AG52" s="162" t="s">
        <v>100</v>
      </c>
      <c r="AH52" s="162">
        <v>0</v>
      </c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227"/>
      <c r="B53" s="226"/>
      <c r="C53" s="253" t="s">
        <v>376</v>
      </c>
      <c r="D53" s="252"/>
      <c r="E53" s="251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162"/>
      <c r="Y53" s="162"/>
      <c r="Z53" s="162"/>
      <c r="AA53" s="162"/>
      <c r="AB53" s="162"/>
      <c r="AC53" s="162"/>
      <c r="AD53" s="162"/>
      <c r="AE53" s="162"/>
      <c r="AF53" s="162"/>
      <c r="AG53" s="162" t="s">
        <v>100</v>
      </c>
      <c r="AH53" s="162">
        <v>0</v>
      </c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227"/>
      <c r="B54" s="226"/>
      <c r="C54" s="253" t="s">
        <v>381</v>
      </c>
      <c r="D54" s="252"/>
      <c r="E54" s="251">
        <v>0.34</v>
      </c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162"/>
      <c r="Y54" s="162"/>
      <c r="Z54" s="162"/>
      <c r="AA54" s="162"/>
      <c r="AB54" s="162"/>
      <c r="AC54" s="162"/>
      <c r="AD54" s="162"/>
      <c r="AE54" s="162"/>
      <c r="AF54" s="162"/>
      <c r="AG54" s="162" t="s">
        <v>100</v>
      </c>
      <c r="AH54" s="162">
        <v>0</v>
      </c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ht="22.5" outlineLevel="1" x14ac:dyDescent="0.2">
      <c r="A55" s="224">
        <v>23</v>
      </c>
      <c r="B55" s="223" t="s">
        <v>380</v>
      </c>
      <c r="C55" s="222" t="s">
        <v>379</v>
      </c>
      <c r="D55" s="221" t="s">
        <v>105</v>
      </c>
      <c r="E55" s="220">
        <v>1.02</v>
      </c>
      <c r="F55" s="219"/>
      <c r="G55" s="218">
        <f>ROUND(E55*F55,2)</f>
        <v>0</v>
      </c>
      <c r="H55" s="219"/>
      <c r="I55" s="218">
        <f>ROUND(E55*H55,2)</f>
        <v>0</v>
      </c>
      <c r="J55" s="219"/>
      <c r="K55" s="218">
        <f>ROUND(E55*J55,2)</f>
        <v>0</v>
      </c>
      <c r="L55" s="218">
        <v>21</v>
      </c>
      <c r="M55" s="218">
        <f>G55*(1+L55/100)</f>
        <v>0</v>
      </c>
      <c r="N55" s="218">
        <v>0</v>
      </c>
      <c r="O55" s="218">
        <f>ROUND(E55*N55,2)</f>
        <v>0</v>
      </c>
      <c r="P55" s="218">
        <v>0</v>
      </c>
      <c r="Q55" s="218">
        <f>ROUND(E55*P55,2)</f>
        <v>0</v>
      </c>
      <c r="R55" s="218" t="s">
        <v>265</v>
      </c>
      <c r="S55" s="218" t="s">
        <v>199</v>
      </c>
      <c r="T55" s="217" t="s">
        <v>199</v>
      </c>
      <c r="U55" s="216">
        <v>0.10500000000000001</v>
      </c>
      <c r="V55" s="216">
        <f>ROUND(E55*U55,2)</f>
        <v>0.11</v>
      </c>
      <c r="W55" s="216"/>
      <c r="X55" s="162"/>
      <c r="Y55" s="162"/>
      <c r="Z55" s="162"/>
      <c r="AA55" s="162"/>
      <c r="AB55" s="162"/>
      <c r="AC55" s="162"/>
      <c r="AD55" s="162"/>
      <c r="AE55" s="162"/>
      <c r="AF55" s="162"/>
      <c r="AG55" s="162" t="s">
        <v>378</v>
      </c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27"/>
      <c r="B56" s="226"/>
      <c r="C56" s="253" t="s">
        <v>377</v>
      </c>
      <c r="D56" s="252"/>
      <c r="E56" s="251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162"/>
      <c r="Y56" s="162"/>
      <c r="Z56" s="162"/>
      <c r="AA56" s="162"/>
      <c r="AB56" s="162"/>
      <c r="AC56" s="162"/>
      <c r="AD56" s="162"/>
      <c r="AE56" s="162"/>
      <c r="AF56" s="162"/>
      <c r="AG56" s="162" t="s">
        <v>100</v>
      </c>
      <c r="AH56" s="162">
        <v>0</v>
      </c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227"/>
      <c r="B57" s="226"/>
      <c r="C57" s="253" t="s">
        <v>376</v>
      </c>
      <c r="D57" s="252"/>
      <c r="E57" s="251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162"/>
      <c r="Y57" s="162"/>
      <c r="Z57" s="162"/>
      <c r="AA57" s="162"/>
      <c r="AB57" s="162"/>
      <c r="AC57" s="162"/>
      <c r="AD57" s="162"/>
      <c r="AE57" s="162"/>
      <c r="AF57" s="162"/>
      <c r="AG57" s="162" t="s">
        <v>100</v>
      </c>
      <c r="AH57" s="162">
        <v>0</v>
      </c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227"/>
      <c r="B58" s="226"/>
      <c r="C58" s="253" t="s">
        <v>375</v>
      </c>
      <c r="D58" s="252"/>
      <c r="E58" s="251">
        <v>1.02</v>
      </c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162"/>
      <c r="Y58" s="162"/>
      <c r="Z58" s="162"/>
      <c r="AA58" s="162"/>
      <c r="AB58" s="162"/>
      <c r="AC58" s="162"/>
      <c r="AD58" s="162"/>
      <c r="AE58" s="162"/>
      <c r="AF58" s="162"/>
      <c r="AG58" s="162" t="s">
        <v>100</v>
      </c>
      <c r="AH58" s="162">
        <v>0</v>
      </c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x14ac:dyDescent="0.2">
      <c r="A59" s="254" t="s">
        <v>85</v>
      </c>
      <c r="B59" s="234" t="s">
        <v>58</v>
      </c>
      <c r="C59" s="233" t="s">
        <v>26</v>
      </c>
      <c r="D59" s="232"/>
      <c r="E59" s="231"/>
      <c r="F59" s="230"/>
      <c r="G59" s="230">
        <f>SUMIF(AG60:AG63,"&lt;&gt;NOR",G60:G63)</f>
        <v>0</v>
      </c>
      <c r="H59" s="230"/>
      <c r="I59" s="230">
        <f>SUM(I60:I63)</f>
        <v>0</v>
      </c>
      <c r="J59" s="230"/>
      <c r="K59" s="230">
        <f>SUM(K60:K63)</f>
        <v>0</v>
      </c>
      <c r="L59" s="230"/>
      <c r="M59" s="230">
        <f>SUM(M60:M63)</f>
        <v>0</v>
      </c>
      <c r="N59" s="230"/>
      <c r="O59" s="230">
        <f>SUM(O60:O63)</f>
        <v>0</v>
      </c>
      <c r="P59" s="230"/>
      <c r="Q59" s="230">
        <f>SUM(Q60:Q63)</f>
        <v>0</v>
      </c>
      <c r="R59" s="230"/>
      <c r="S59" s="230"/>
      <c r="T59" s="229"/>
      <c r="U59" s="228"/>
      <c r="V59" s="228">
        <f>SUM(V60:V63)</f>
        <v>5</v>
      </c>
      <c r="W59" s="228"/>
      <c r="AG59" t="s">
        <v>86</v>
      </c>
    </row>
    <row r="60" spans="1:60" outlineLevel="1" x14ac:dyDescent="0.2">
      <c r="A60" s="243">
        <v>24</v>
      </c>
      <c r="B60" s="242" t="s">
        <v>374</v>
      </c>
      <c r="C60" s="241" t="s">
        <v>373</v>
      </c>
      <c r="D60" s="240" t="s">
        <v>372</v>
      </c>
      <c r="E60" s="239">
        <v>5</v>
      </c>
      <c r="F60" s="238"/>
      <c r="G60" s="237">
        <f>ROUND(E60*F60,2)</f>
        <v>0</v>
      </c>
      <c r="H60" s="238"/>
      <c r="I60" s="237">
        <f>ROUND(E60*H60,2)</f>
        <v>0</v>
      </c>
      <c r="J60" s="238"/>
      <c r="K60" s="237">
        <f>ROUND(E60*J60,2)</f>
        <v>0</v>
      </c>
      <c r="L60" s="237">
        <v>21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 t="s">
        <v>371</v>
      </c>
      <c r="S60" s="237" t="s">
        <v>199</v>
      </c>
      <c r="T60" s="244" t="s">
        <v>199</v>
      </c>
      <c r="U60" s="216">
        <v>1</v>
      </c>
      <c r="V60" s="216">
        <f>ROUND(E60*U60,2)</f>
        <v>5</v>
      </c>
      <c r="W60" s="216"/>
      <c r="X60" s="162"/>
      <c r="Y60" s="162"/>
      <c r="Z60" s="162"/>
      <c r="AA60" s="162"/>
      <c r="AB60" s="162"/>
      <c r="AC60" s="162"/>
      <c r="AD60" s="162"/>
      <c r="AE60" s="162"/>
      <c r="AF60" s="162"/>
      <c r="AG60" s="162" t="s">
        <v>370</v>
      </c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224">
        <v>25</v>
      </c>
      <c r="B61" s="223" t="s">
        <v>369</v>
      </c>
      <c r="C61" s="222" t="s">
        <v>368</v>
      </c>
      <c r="D61" s="221" t="s">
        <v>200</v>
      </c>
      <c r="E61" s="220">
        <v>1</v>
      </c>
      <c r="F61" s="219"/>
      <c r="G61" s="218">
        <f>ROUND(E61*F61,2)</f>
        <v>0</v>
      </c>
      <c r="H61" s="219"/>
      <c r="I61" s="218">
        <f>ROUND(E61*H61,2)</f>
        <v>0</v>
      </c>
      <c r="J61" s="219"/>
      <c r="K61" s="218">
        <f>ROUND(E61*J61,2)</f>
        <v>0</v>
      </c>
      <c r="L61" s="218">
        <v>21</v>
      </c>
      <c r="M61" s="218">
        <f>G61*(1+L61/100)</f>
        <v>0</v>
      </c>
      <c r="N61" s="218">
        <v>0</v>
      </c>
      <c r="O61" s="218">
        <f>ROUND(E61*N61,2)</f>
        <v>0</v>
      </c>
      <c r="P61" s="218">
        <v>0</v>
      </c>
      <c r="Q61" s="218">
        <f>ROUND(E61*P61,2)</f>
        <v>0</v>
      </c>
      <c r="R61" s="218"/>
      <c r="S61" s="218" t="s">
        <v>199</v>
      </c>
      <c r="T61" s="217" t="s">
        <v>198</v>
      </c>
      <c r="U61" s="216">
        <v>0</v>
      </c>
      <c r="V61" s="216">
        <f>ROUND(E61*U61,2)</f>
        <v>0</v>
      </c>
      <c r="W61" s="216"/>
      <c r="X61" s="162"/>
      <c r="Y61" s="162"/>
      <c r="Z61" s="162"/>
      <c r="AA61" s="162"/>
      <c r="AB61" s="162"/>
      <c r="AC61" s="162"/>
      <c r="AD61" s="162"/>
      <c r="AE61" s="162"/>
      <c r="AF61" s="162"/>
      <c r="AG61" s="162" t="s">
        <v>367</v>
      </c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227"/>
      <c r="B62" s="226"/>
      <c r="C62" s="333" t="s">
        <v>366</v>
      </c>
      <c r="D62" s="334"/>
      <c r="E62" s="334"/>
      <c r="F62" s="334"/>
      <c r="G62" s="334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162"/>
      <c r="Y62" s="162"/>
      <c r="Z62" s="162"/>
      <c r="AA62" s="162"/>
      <c r="AB62" s="162"/>
      <c r="AC62" s="162"/>
      <c r="AD62" s="162"/>
      <c r="AE62" s="162"/>
      <c r="AF62" s="162"/>
      <c r="AG62" s="162" t="s">
        <v>203</v>
      </c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225" t="str">
        <f>C62</f>
        <v>Náklady zhotovitele, které vzniknou v souvislosti s povinnostmi zhotovitele při předání a převzetí díla.</v>
      </c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224">
        <v>26</v>
      </c>
      <c r="B63" s="223" t="s">
        <v>210</v>
      </c>
      <c r="C63" s="222" t="s">
        <v>209</v>
      </c>
      <c r="D63" s="221" t="s">
        <v>200</v>
      </c>
      <c r="E63" s="220">
        <v>1</v>
      </c>
      <c r="F63" s="219"/>
      <c r="G63" s="218">
        <f>ROUND(E63*F63,2)</f>
        <v>0</v>
      </c>
      <c r="H63" s="219"/>
      <c r="I63" s="218">
        <f>ROUND(E63*H63,2)</f>
        <v>0</v>
      </c>
      <c r="J63" s="219"/>
      <c r="K63" s="218">
        <f>ROUND(E63*J63,2)</f>
        <v>0</v>
      </c>
      <c r="L63" s="218">
        <v>21</v>
      </c>
      <c r="M63" s="218">
        <f>G63*(1+L63/100)</f>
        <v>0</v>
      </c>
      <c r="N63" s="218">
        <v>0</v>
      </c>
      <c r="O63" s="218">
        <f>ROUND(E63*N63,2)</f>
        <v>0</v>
      </c>
      <c r="P63" s="218">
        <v>0</v>
      </c>
      <c r="Q63" s="218">
        <f>ROUND(E63*P63,2)</f>
        <v>0</v>
      </c>
      <c r="R63" s="218"/>
      <c r="S63" s="218" t="s">
        <v>199</v>
      </c>
      <c r="T63" s="217" t="s">
        <v>198</v>
      </c>
      <c r="U63" s="216">
        <v>0</v>
      </c>
      <c r="V63" s="216">
        <f>ROUND(E63*U63,2)</f>
        <v>0</v>
      </c>
      <c r="W63" s="216"/>
      <c r="X63" s="162"/>
      <c r="Y63" s="162"/>
      <c r="Z63" s="162"/>
      <c r="AA63" s="162"/>
      <c r="AB63" s="162"/>
      <c r="AC63" s="162"/>
      <c r="AD63" s="162"/>
      <c r="AE63" s="162"/>
      <c r="AF63" s="162"/>
      <c r="AG63" s="162" t="s">
        <v>208</v>
      </c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x14ac:dyDescent="0.2">
      <c r="A64" s="209"/>
      <c r="B64" s="7"/>
      <c r="C64" s="206"/>
      <c r="D64" s="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AE64">
        <v>15</v>
      </c>
      <c r="AF64">
        <v>21</v>
      </c>
    </row>
    <row r="65" spans="1:33" x14ac:dyDescent="0.2">
      <c r="A65" s="215"/>
      <c r="B65" s="214" t="s">
        <v>28</v>
      </c>
      <c r="C65" s="213"/>
      <c r="D65" s="212"/>
      <c r="E65" s="211"/>
      <c r="F65" s="211"/>
      <c r="G65" s="210">
        <f>G8+G13+G29+G38+G59</f>
        <v>0</v>
      </c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AE65">
        <f>SUMIF(L7:L63,AE64,G7:G63)</f>
        <v>0</v>
      </c>
      <c r="AF65">
        <f>SUMIF(L7:L63,AF64,G7:G63)</f>
        <v>0</v>
      </c>
      <c r="AG65" t="s">
        <v>192</v>
      </c>
    </row>
    <row r="66" spans="1:33" x14ac:dyDescent="0.2">
      <c r="C66" s="208"/>
      <c r="D66" s="150"/>
      <c r="AG66" t="s">
        <v>194</v>
      </c>
    </row>
    <row r="67" spans="1:33" x14ac:dyDescent="0.2">
      <c r="D67" s="150"/>
    </row>
    <row r="68" spans="1:33" x14ac:dyDescent="0.2">
      <c r="D68" s="150"/>
    </row>
    <row r="69" spans="1:33" x14ac:dyDescent="0.2">
      <c r="D69" s="150"/>
    </row>
    <row r="70" spans="1:33" x14ac:dyDescent="0.2">
      <c r="D70" s="150"/>
    </row>
    <row r="71" spans="1:33" x14ac:dyDescent="0.2">
      <c r="D71" s="150"/>
    </row>
    <row r="72" spans="1:33" x14ac:dyDescent="0.2">
      <c r="D72" s="150"/>
    </row>
    <row r="73" spans="1:33" x14ac:dyDescent="0.2">
      <c r="D73" s="150"/>
    </row>
    <row r="74" spans="1:33" x14ac:dyDescent="0.2">
      <c r="D74" s="150"/>
    </row>
    <row r="75" spans="1:33" x14ac:dyDescent="0.2">
      <c r="D75" s="150"/>
    </row>
    <row r="76" spans="1:33" x14ac:dyDescent="0.2">
      <c r="D76" s="150"/>
    </row>
    <row r="77" spans="1:33" x14ac:dyDescent="0.2">
      <c r="D77" s="150"/>
    </row>
    <row r="78" spans="1:33" x14ac:dyDescent="0.2">
      <c r="D78" s="150"/>
    </row>
    <row r="79" spans="1:33" x14ac:dyDescent="0.2">
      <c r="D79" s="150"/>
    </row>
    <row r="80" spans="1:33" x14ac:dyDescent="0.2">
      <c r="D80" s="150"/>
    </row>
    <row r="81" spans="4:4" x14ac:dyDescent="0.2">
      <c r="D81" s="150"/>
    </row>
    <row r="82" spans="4:4" x14ac:dyDescent="0.2">
      <c r="D82" s="150"/>
    </row>
    <row r="83" spans="4:4" x14ac:dyDescent="0.2">
      <c r="D83" s="150"/>
    </row>
    <row r="84" spans="4:4" x14ac:dyDescent="0.2">
      <c r="D84" s="150"/>
    </row>
    <row r="85" spans="4:4" x14ac:dyDescent="0.2">
      <c r="D85" s="150"/>
    </row>
    <row r="86" spans="4:4" x14ac:dyDescent="0.2">
      <c r="D86" s="150"/>
    </row>
    <row r="87" spans="4:4" x14ac:dyDescent="0.2">
      <c r="D87" s="150"/>
    </row>
    <row r="88" spans="4:4" x14ac:dyDescent="0.2">
      <c r="D88" s="150"/>
    </row>
    <row r="89" spans="4:4" x14ac:dyDescent="0.2">
      <c r="D89" s="150"/>
    </row>
    <row r="90" spans="4:4" x14ac:dyDescent="0.2">
      <c r="D90" s="150"/>
    </row>
    <row r="91" spans="4:4" x14ac:dyDescent="0.2">
      <c r="D91" s="150"/>
    </row>
    <row r="92" spans="4:4" x14ac:dyDescent="0.2">
      <c r="D92" s="150"/>
    </row>
    <row r="93" spans="4:4" x14ac:dyDescent="0.2">
      <c r="D93" s="150"/>
    </row>
    <row r="94" spans="4:4" x14ac:dyDescent="0.2">
      <c r="D94" s="150"/>
    </row>
    <row r="95" spans="4:4" x14ac:dyDescent="0.2">
      <c r="D95" s="150"/>
    </row>
    <row r="96" spans="4:4" x14ac:dyDescent="0.2">
      <c r="D96" s="150"/>
    </row>
    <row r="97" spans="4:4" x14ac:dyDescent="0.2">
      <c r="D97" s="150"/>
    </row>
    <row r="98" spans="4:4" x14ac:dyDescent="0.2">
      <c r="D98" s="150"/>
    </row>
    <row r="99" spans="4:4" x14ac:dyDescent="0.2">
      <c r="D99" s="150"/>
    </row>
    <row r="100" spans="4:4" x14ac:dyDescent="0.2">
      <c r="D100" s="150"/>
    </row>
    <row r="101" spans="4:4" x14ac:dyDescent="0.2">
      <c r="D101" s="150"/>
    </row>
    <row r="102" spans="4:4" x14ac:dyDescent="0.2">
      <c r="D102" s="150"/>
    </row>
    <row r="103" spans="4:4" x14ac:dyDescent="0.2">
      <c r="D103" s="150"/>
    </row>
    <row r="104" spans="4:4" x14ac:dyDescent="0.2">
      <c r="D104" s="150"/>
    </row>
    <row r="105" spans="4:4" x14ac:dyDescent="0.2">
      <c r="D105" s="150"/>
    </row>
    <row r="106" spans="4:4" x14ac:dyDescent="0.2">
      <c r="D106" s="150"/>
    </row>
    <row r="107" spans="4:4" x14ac:dyDescent="0.2">
      <c r="D107" s="150"/>
    </row>
    <row r="108" spans="4:4" x14ac:dyDescent="0.2">
      <c r="D108" s="150"/>
    </row>
    <row r="109" spans="4:4" x14ac:dyDescent="0.2">
      <c r="D109" s="150"/>
    </row>
    <row r="110" spans="4:4" x14ac:dyDescent="0.2">
      <c r="D110" s="150"/>
    </row>
    <row r="111" spans="4:4" x14ac:dyDescent="0.2">
      <c r="D111" s="150"/>
    </row>
    <row r="112" spans="4:4" x14ac:dyDescent="0.2">
      <c r="D112" s="150"/>
    </row>
    <row r="113" spans="4:4" x14ac:dyDescent="0.2">
      <c r="D113" s="150"/>
    </row>
    <row r="114" spans="4:4" x14ac:dyDescent="0.2">
      <c r="D114" s="150"/>
    </row>
    <row r="115" spans="4:4" x14ac:dyDescent="0.2">
      <c r="D115" s="150"/>
    </row>
    <row r="116" spans="4:4" x14ac:dyDescent="0.2">
      <c r="D116" s="150"/>
    </row>
    <row r="117" spans="4:4" x14ac:dyDescent="0.2">
      <c r="D117" s="150"/>
    </row>
    <row r="118" spans="4:4" x14ac:dyDescent="0.2">
      <c r="D118" s="150"/>
    </row>
    <row r="119" spans="4:4" x14ac:dyDescent="0.2">
      <c r="D119" s="150"/>
    </row>
    <row r="120" spans="4:4" x14ac:dyDescent="0.2">
      <c r="D120" s="150"/>
    </row>
    <row r="121" spans="4:4" x14ac:dyDescent="0.2">
      <c r="D121" s="150"/>
    </row>
    <row r="122" spans="4:4" x14ac:dyDescent="0.2">
      <c r="D122" s="150"/>
    </row>
    <row r="123" spans="4:4" x14ac:dyDescent="0.2">
      <c r="D123" s="150"/>
    </row>
    <row r="124" spans="4:4" x14ac:dyDescent="0.2">
      <c r="D124" s="150"/>
    </row>
    <row r="125" spans="4:4" x14ac:dyDescent="0.2">
      <c r="D125" s="150"/>
    </row>
    <row r="126" spans="4:4" x14ac:dyDescent="0.2">
      <c r="D126" s="150"/>
    </row>
    <row r="127" spans="4:4" x14ac:dyDescent="0.2">
      <c r="D127" s="150"/>
    </row>
    <row r="128" spans="4:4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</sheetData>
  <sheetProtection algorithmName="SHA-512" hashValue="xtGhYVIlF9+8nAS0ZPqPzBsRByQYBeSn4ZhYGPUMBSs3RmC3njFJuJcB0dW7WQIfHo6h+3+L2zLY8QcaTeX2cw==" saltValue="mTbx9e9cENGbogEuIB9XXw==" spinCount="100000" sheet="1"/>
  <mergeCells count="10">
    <mergeCell ref="C33:G33"/>
    <mergeCell ref="C35:G35"/>
    <mergeCell ref="C37:G37"/>
    <mergeCell ref="C62:G6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49</vt:i4>
      </vt:variant>
    </vt:vector>
  </HeadingPairs>
  <TitlesOfParts>
    <vt:vector size="55" baseType="lpstr">
      <vt:lpstr>Pokyny pro vyplnění</vt:lpstr>
      <vt:lpstr>Stavba</vt:lpstr>
      <vt:lpstr>VzorPolozky</vt:lpstr>
      <vt:lpstr> Pol</vt:lpstr>
      <vt:lpstr>ZTI-V</vt:lpstr>
      <vt:lpstr>EL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EL!Názvy_tisku</vt:lpstr>
      <vt:lpstr>'ZTI-V'!Názvy_tisku</vt:lpstr>
      <vt:lpstr>oadresa</vt:lpstr>
      <vt:lpstr>Stavba!Objednatel</vt:lpstr>
      <vt:lpstr>Stavba!Objekt</vt:lpstr>
      <vt:lpstr>' Pol'!Oblast_tisku</vt:lpstr>
      <vt:lpstr>EL!Oblast_tisku</vt:lpstr>
      <vt:lpstr>Stavba!Oblast_tisku</vt:lpstr>
      <vt:lpstr>'ZTI-V'!Oblast_tisku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admin</cp:lastModifiedBy>
  <cp:lastPrinted>2014-02-28T09:52:57Z</cp:lastPrinted>
  <dcterms:created xsi:type="dcterms:W3CDTF">2009-04-08T07:15:50Z</dcterms:created>
  <dcterms:modified xsi:type="dcterms:W3CDTF">2019-08-12T11:54:44Z</dcterms:modified>
</cp:coreProperties>
</file>