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9040" windowHeight="15840" activeTab="2"/>
  </bookViews>
  <sheets>
    <sheet name="Stavba" sheetId="1" r:id="rId1"/>
    <sheet name="VzorPolozky" sheetId="10" state="hidden" r:id="rId2"/>
    <sheet name="TI02 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'TI02 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0">Stavba!$A$1:$J$57</definedName>
    <definedName name="_xlnm.Print_Area" localSheetId="2">'TI02 '!$A$1:$X$144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/>
  <c r="I55"/>
  <c r="I18" s="1"/>
  <c r="I54"/>
  <c r="I53"/>
  <c r="I52"/>
  <c r="I51"/>
  <c r="I50"/>
  <c r="I49"/>
  <c r="G41"/>
  <c r="F41"/>
  <c r="G40"/>
  <c r="I40" s="1"/>
  <c r="F40"/>
  <c r="G39"/>
  <c r="G42" s="1"/>
  <c r="G25" s="1"/>
  <c r="F39"/>
  <c r="F42" s="1"/>
  <c r="G23" s="1"/>
  <c r="G134" i="12"/>
  <c r="G9"/>
  <c r="M9" s="1"/>
  <c r="I9"/>
  <c r="K9"/>
  <c r="K8" s="1"/>
  <c r="O9"/>
  <c r="O8" s="1"/>
  <c r="Q9"/>
  <c r="V9"/>
  <c r="V8" s="1"/>
  <c r="G12"/>
  <c r="I12"/>
  <c r="K12"/>
  <c r="M12"/>
  <c r="O12"/>
  <c r="Q12"/>
  <c r="V12"/>
  <c r="G14"/>
  <c r="M14" s="1"/>
  <c r="I14"/>
  <c r="K14"/>
  <c r="O14"/>
  <c r="Q14"/>
  <c r="V14"/>
  <c r="G16"/>
  <c r="I16"/>
  <c r="I8" s="1"/>
  <c r="K16"/>
  <c r="M16"/>
  <c r="O16"/>
  <c r="Q16"/>
  <c r="Q8" s="1"/>
  <c r="V16"/>
  <c r="G18"/>
  <c r="M18" s="1"/>
  <c r="I18"/>
  <c r="K18"/>
  <c r="O18"/>
  <c r="Q18"/>
  <c r="V18"/>
  <c r="G20"/>
  <c r="I20"/>
  <c r="K20"/>
  <c r="M20"/>
  <c r="O20"/>
  <c r="Q20"/>
  <c r="V20"/>
  <c r="G22"/>
  <c r="M22" s="1"/>
  <c r="I22"/>
  <c r="K22"/>
  <c r="O22"/>
  <c r="Q22"/>
  <c r="V22"/>
  <c r="G25"/>
  <c r="I25"/>
  <c r="K25"/>
  <c r="M25"/>
  <c r="O25"/>
  <c r="Q25"/>
  <c r="V25"/>
  <c r="G28"/>
  <c r="M28" s="1"/>
  <c r="I28"/>
  <c r="K28"/>
  <c r="O28"/>
  <c r="Q28"/>
  <c r="V28"/>
  <c r="G31"/>
  <c r="I31"/>
  <c r="K31"/>
  <c r="M31"/>
  <c r="O31"/>
  <c r="Q31"/>
  <c r="V31"/>
  <c r="G35"/>
  <c r="M35" s="1"/>
  <c r="I35"/>
  <c r="K35"/>
  <c r="O35"/>
  <c r="Q35"/>
  <c r="V35"/>
  <c r="G37"/>
  <c r="I37"/>
  <c r="K37"/>
  <c r="M37"/>
  <c r="O37"/>
  <c r="Q37"/>
  <c r="V37"/>
  <c r="G39"/>
  <c r="M39" s="1"/>
  <c r="I39"/>
  <c r="K39"/>
  <c r="O39"/>
  <c r="Q39"/>
  <c r="V39"/>
  <c r="G41"/>
  <c r="I41"/>
  <c r="K41"/>
  <c r="M41"/>
  <c r="O41"/>
  <c r="Q41"/>
  <c r="V41"/>
  <c r="G43"/>
  <c r="M43" s="1"/>
  <c r="I43"/>
  <c r="K43"/>
  <c r="O43"/>
  <c r="Q43"/>
  <c r="V43"/>
  <c r="G45"/>
  <c r="I45"/>
  <c r="K45"/>
  <c r="M45"/>
  <c r="O45"/>
  <c r="Q45"/>
  <c r="V45"/>
  <c r="G47"/>
  <c r="M47" s="1"/>
  <c r="I47"/>
  <c r="K47"/>
  <c r="O47"/>
  <c r="Q47"/>
  <c r="V47"/>
  <c r="G49"/>
  <c r="I49"/>
  <c r="K49"/>
  <c r="M49"/>
  <c r="O49"/>
  <c r="Q49"/>
  <c r="V49"/>
  <c r="G52"/>
  <c r="M52" s="1"/>
  <c r="I52"/>
  <c r="K52"/>
  <c r="O52"/>
  <c r="Q52"/>
  <c r="V52"/>
  <c r="G54"/>
  <c r="I54"/>
  <c r="K54"/>
  <c r="M54"/>
  <c r="O54"/>
  <c r="Q54"/>
  <c r="V54"/>
  <c r="G59"/>
  <c r="M59" s="1"/>
  <c r="I59"/>
  <c r="K59"/>
  <c r="O59"/>
  <c r="Q59"/>
  <c r="V59"/>
  <c r="G61"/>
  <c r="I61"/>
  <c r="K61"/>
  <c r="M61"/>
  <c r="O61"/>
  <c r="Q61"/>
  <c r="V61"/>
  <c r="G63"/>
  <c r="M63" s="1"/>
  <c r="I63"/>
  <c r="K63"/>
  <c r="O63"/>
  <c r="Q63"/>
  <c r="V63"/>
  <c r="G68"/>
  <c r="I68"/>
  <c r="K68"/>
  <c r="M68"/>
  <c r="O68"/>
  <c r="Q68"/>
  <c r="V68"/>
  <c r="G74"/>
  <c r="M74" s="1"/>
  <c r="I74"/>
  <c r="K74"/>
  <c r="O74"/>
  <c r="Q74"/>
  <c r="V74"/>
  <c r="G76"/>
  <c r="I76"/>
  <c r="K76"/>
  <c r="M76"/>
  <c r="O76"/>
  <c r="Q76"/>
  <c r="V76"/>
  <c r="G79"/>
  <c r="K79"/>
  <c r="O79"/>
  <c r="V79"/>
  <c r="G80"/>
  <c r="I80"/>
  <c r="I79" s="1"/>
  <c r="K80"/>
  <c r="M80"/>
  <c r="M79" s="1"/>
  <c r="O80"/>
  <c r="Q80"/>
  <c r="Q79" s="1"/>
  <c r="V80"/>
  <c r="K82"/>
  <c r="V82"/>
  <c r="G83"/>
  <c r="I83"/>
  <c r="I82" s="1"/>
  <c r="K83"/>
  <c r="M83"/>
  <c r="O83"/>
  <c r="Q83"/>
  <c r="Q82" s="1"/>
  <c r="V83"/>
  <c r="G86"/>
  <c r="G82" s="1"/>
  <c r="I86"/>
  <c r="K86"/>
  <c r="O86"/>
  <c r="O82" s="1"/>
  <c r="Q86"/>
  <c r="V86"/>
  <c r="G88"/>
  <c r="I88"/>
  <c r="K88"/>
  <c r="M88"/>
  <c r="O88"/>
  <c r="Q88"/>
  <c r="V88"/>
  <c r="G91"/>
  <c r="I91"/>
  <c r="I90" s="1"/>
  <c r="K91"/>
  <c r="M91"/>
  <c r="O91"/>
  <c r="Q91"/>
  <c r="Q90" s="1"/>
  <c r="V91"/>
  <c r="G93"/>
  <c r="G90" s="1"/>
  <c r="I93"/>
  <c r="K93"/>
  <c r="O93"/>
  <c r="O90" s="1"/>
  <c r="Q93"/>
  <c r="V93"/>
  <c r="G95"/>
  <c r="I95"/>
  <c r="K95"/>
  <c r="M95"/>
  <c r="O95"/>
  <c r="Q95"/>
  <c r="V95"/>
  <c r="G97"/>
  <c r="M97" s="1"/>
  <c r="I97"/>
  <c r="K97"/>
  <c r="K90" s="1"/>
  <c r="O97"/>
  <c r="Q97"/>
  <c r="V97"/>
  <c r="V90" s="1"/>
  <c r="G98"/>
  <c r="I98"/>
  <c r="K98"/>
  <c r="M98"/>
  <c r="O98"/>
  <c r="Q98"/>
  <c r="V98"/>
  <c r="G100"/>
  <c r="M100" s="1"/>
  <c r="I100"/>
  <c r="K100"/>
  <c r="O100"/>
  <c r="Q100"/>
  <c r="V100"/>
  <c r="G102"/>
  <c r="I102"/>
  <c r="K102"/>
  <c r="M102"/>
  <c r="O102"/>
  <c r="Q102"/>
  <c r="V102"/>
  <c r="G104"/>
  <c r="M104" s="1"/>
  <c r="I104"/>
  <c r="K104"/>
  <c r="O104"/>
  <c r="Q104"/>
  <c r="V104"/>
  <c r="G107"/>
  <c r="G106" s="1"/>
  <c r="I107"/>
  <c r="K107"/>
  <c r="K106" s="1"/>
  <c r="O107"/>
  <c r="O106" s="1"/>
  <c r="Q107"/>
  <c r="V107"/>
  <c r="V106" s="1"/>
  <c r="G108"/>
  <c r="I108"/>
  <c r="I106" s="1"/>
  <c r="K108"/>
  <c r="M108"/>
  <c r="O108"/>
  <c r="Q108"/>
  <c r="Q106" s="1"/>
  <c r="V108"/>
  <c r="G109"/>
  <c r="M109" s="1"/>
  <c r="I109"/>
  <c r="K109"/>
  <c r="O109"/>
  <c r="Q109"/>
  <c r="V109"/>
  <c r="G111"/>
  <c r="I111"/>
  <c r="K111"/>
  <c r="M111"/>
  <c r="O111"/>
  <c r="Q111"/>
  <c r="V111"/>
  <c r="G113"/>
  <c r="M113" s="1"/>
  <c r="I113"/>
  <c r="K113"/>
  <c r="O113"/>
  <c r="Q113"/>
  <c r="V113"/>
  <c r="G115"/>
  <c r="I115"/>
  <c r="K115"/>
  <c r="M115"/>
  <c r="O115"/>
  <c r="Q115"/>
  <c r="V115"/>
  <c r="G117"/>
  <c r="M117" s="1"/>
  <c r="I117"/>
  <c r="K117"/>
  <c r="O117"/>
  <c r="Q117"/>
  <c r="V117"/>
  <c r="G119"/>
  <c r="I119"/>
  <c r="K119"/>
  <c r="M119"/>
  <c r="O119"/>
  <c r="Q119"/>
  <c r="V119"/>
  <c r="G121"/>
  <c r="M121" s="1"/>
  <c r="I121"/>
  <c r="K121"/>
  <c r="O121"/>
  <c r="Q121"/>
  <c r="V121"/>
  <c r="I123"/>
  <c r="Q123"/>
  <c r="G124"/>
  <c r="M124" s="1"/>
  <c r="M123" s="1"/>
  <c r="I124"/>
  <c r="K124"/>
  <c r="K123" s="1"/>
  <c r="O124"/>
  <c r="O123" s="1"/>
  <c r="Q124"/>
  <c r="V124"/>
  <c r="V123" s="1"/>
  <c r="I126"/>
  <c r="Q126"/>
  <c r="G127"/>
  <c r="G126" s="1"/>
  <c r="I127"/>
  <c r="K127"/>
  <c r="K126" s="1"/>
  <c r="O127"/>
  <c r="O126" s="1"/>
  <c r="Q127"/>
  <c r="V127"/>
  <c r="V126" s="1"/>
  <c r="I129"/>
  <c r="Q129"/>
  <c r="G130"/>
  <c r="M130" s="1"/>
  <c r="M129" s="1"/>
  <c r="I130"/>
  <c r="K130"/>
  <c r="K129" s="1"/>
  <c r="O130"/>
  <c r="O129" s="1"/>
  <c r="Q130"/>
  <c r="V130"/>
  <c r="V129" s="1"/>
  <c r="G131"/>
  <c r="I131"/>
  <c r="K131"/>
  <c r="M131"/>
  <c r="O131"/>
  <c r="Q131"/>
  <c r="V131"/>
  <c r="G132"/>
  <c r="M132" s="1"/>
  <c r="I132"/>
  <c r="K132"/>
  <c r="O132"/>
  <c r="Q132"/>
  <c r="V132"/>
  <c r="AE134"/>
  <c r="AF134"/>
  <c r="I20" i="1"/>
  <c r="I19"/>
  <c r="I17"/>
  <c r="I16"/>
  <c r="H42"/>
  <c r="I39"/>
  <c r="I42" s="1"/>
  <c r="I41" l="1"/>
  <c r="I57"/>
  <c r="J56" s="1"/>
  <c r="A27"/>
  <c r="J39"/>
  <c r="J42" s="1"/>
  <c r="J40"/>
  <c r="M8" i="12"/>
  <c r="M90"/>
  <c r="G129"/>
  <c r="M127"/>
  <c r="M126" s="1"/>
  <c r="G123"/>
  <c r="M107"/>
  <c r="M106" s="1"/>
  <c r="M93"/>
  <c r="M86"/>
  <c r="M82" s="1"/>
  <c r="G8"/>
  <c r="J51" i="1"/>
  <c r="J53"/>
  <c r="J55"/>
  <c r="J52"/>
  <c r="J54"/>
  <c r="J41"/>
  <c r="I21"/>
  <c r="J28"/>
  <c r="J26"/>
  <c r="G38"/>
  <c r="F38"/>
  <c r="J23"/>
  <c r="J24"/>
  <c r="J25"/>
  <c r="J27"/>
  <c r="E24"/>
  <c r="G24"/>
  <c r="E26"/>
  <c r="G26"/>
  <c r="J50" l="1"/>
  <c r="J49"/>
  <c r="A28"/>
  <c r="G28"/>
  <c r="G27" s="1"/>
  <c r="G29" s="1"/>
  <c r="J57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Radek Machala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<sst xmlns="http://schemas.openxmlformats.org/spreadsheetml/2006/main" count="681" uniqueCount="299">
  <si>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</si>
  <si>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</si>
  <si>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</si>
  <si>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</si>
  <si>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</si>
  <si>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</si>
  <si>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</si>
  <si>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</si>
  <si>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</si>
  <si>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</si>
  <si>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</si>
  <si>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</si>
  <si>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</si>
  <si>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</si>
  <si>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</si>
  <si>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</si>
  <si>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</si>
  <si>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</si>
  <si>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</si>
  <si>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</si>
  <si>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</si>
  <si>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</si>
  <si>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</si>
  <si>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</si>
  <si>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</si>
  <si>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</si>
  <si>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</si>
  <si>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</si>
  <si>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</si>
  <si>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</si>
  <si>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</si>
  <si>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</si>
  <si>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</si>
  <si>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</si>
  <si>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</si>
  <si>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</si>
  <si>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</si>
  <si>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</si>
  <si>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</si>
  <si>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</si>
  <si>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</si>
  <si>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TI02</t>
  </si>
  <si>
    <t xml:space="preserve">Přeložka přípojky vody   </t>
  </si>
  <si>
    <t>Objekt:</t>
  </si>
  <si>
    <t>Rozpočet:</t>
  </si>
  <si>
    <t>19-4180-217</t>
  </si>
  <si>
    <t>"OKO" Zlín - Tř. T. Bati - modernizace objektu č.p. 508 a č.p. 5682</t>
  </si>
  <si>
    <t>S-projekt plus, a.s.</t>
  </si>
  <si>
    <t>třída Tomáše Bati 508</t>
  </si>
  <si>
    <t>Zlín</t>
  </si>
  <si>
    <t>76273</t>
  </si>
  <si>
    <t>60734485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</si>
  <si>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</si>
  <si>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</si>
  <si>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</si>
  <si>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</si>
  <si>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</si>
  <si>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</si>
  <si>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</si>
  <si>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</si>
  <si>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</si>
  <si>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4</t>
  </si>
  <si>
    <t>Vodorovné konstrukce</t>
  </si>
  <si>
    <t>8</t>
  </si>
  <si>
    <t>Trubní vedení</t>
  </si>
  <si>
    <t>87</t>
  </si>
  <si>
    <t>Potrubí z trub z plastických hmot</t>
  </si>
  <si>
    <t>99</t>
  </si>
  <si>
    <t>Staveništní přesun hmot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</si>
  <si>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</si>
  <si>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</si>
  <si>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</si>
  <si>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</si>
  <si>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</si>
  <si>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</si>
  <si>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</si>
  <si>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</si>
  <si>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</si>
  <si>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ING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</si>
  <si>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</si>
  <si>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</si>
  <si>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</si>
  <si>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</si>
  <si>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</si>
  <si>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</si>
  <si>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</si>
  <si>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</si>
  <si>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</si>
  <si>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</si>
  <si>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</si>
  <si>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</si>
  <si>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</si>
  <si>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</si>
  <si>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</si>
  <si>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</si>
  <si>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</si>
  <si>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</si>
  <si>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</si>
  <si>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</si>
  <si>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</si>
  <si>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</si>
  <si>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</si>
  <si>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</si>
  <si>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</si>
  <si>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113106231R00</t>
  </si>
  <si>
    <t>Rozebrání dlažeb ze zámkové dlažby v kamenivu</t>
  </si>
  <si>
    <t>m2</t>
  </si>
  <si>
    <t>RTS 20/ I</t>
  </si>
  <si>
    <t>Práce</t>
  </si>
  <si>
    <t>POL1_</t>
  </si>
  <si>
    <t xml:space="preserve">viz. Situace, podélný profil : </t>
  </si>
  <si>
    <t>VV</t>
  </si>
  <si>
    <t>(1,50+1,20+6,00)*1,00</t>
  </si>
  <si>
    <t>113107315R00</t>
  </si>
  <si>
    <t>Odstranění podkladu pl. 50 m2,kam.těžené tl.15 cm</t>
  </si>
  <si>
    <t>Odkaz na mn. položky pořadí 1 : 8,70000</t>
  </si>
  <si>
    <t>113107515R00</t>
  </si>
  <si>
    <t>Odstranění podkladu pl. 50 m2,kam.drcené tl.15 cm</t>
  </si>
  <si>
    <t>Odkaz na mn. položky pořadí 2 : 8,70000</t>
  </si>
  <si>
    <t>113201111R00</t>
  </si>
  <si>
    <t>Vytrhání obrubníků chodníkových a parkových</t>
  </si>
  <si>
    <t>m</t>
  </si>
  <si>
    <t>POL1_1</t>
  </si>
  <si>
    <t>viz. Situace : 6,00</t>
  </si>
  <si>
    <t>115101201R00</t>
  </si>
  <si>
    <t>Čerpání vody na výšku do 10 m, přítok do 500 l/min</t>
  </si>
  <si>
    <t>h</t>
  </si>
  <si>
    <t>předpoklad, fakturovat dle skutečnosti : 20</t>
  </si>
  <si>
    <t>115101301R00</t>
  </si>
  <si>
    <t>Pohotovost čerp.soupravy, výška 10 m, přítok 500 l</t>
  </si>
  <si>
    <t>den</t>
  </si>
  <si>
    <t>předpoklad, fakturovat dle skutečnosti : 5</t>
  </si>
  <si>
    <t>119001411R00</t>
  </si>
  <si>
    <t>Dočasné zajištění beton.a plast. potrubí do DN 200</t>
  </si>
  <si>
    <t xml:space="preserve">viz Situace, Podélný profil : </t>
  </si>
  <si>
    <t>plynovod D255 : 1*1,00</t>
  </si>
  <si>
    <t>119001421R00</t>
  </si>
  <si>
    <t>Dočasné zajištění kabelů - do počtu 3 kabelů</t>
  </si>
  <si>
    <t>kabel NN, SL : 2*1,00</t>
  </si>
  <si>
    <t>130001101R00</t>
  </si>
  <si>
    <t>Příplatek za ztížené hloubení v blízkosti vedení</t>
  </si>
  <si>
    <t>m3</t>
  </si>
  <si>
    <t>Výkop přes kabel NN, SL : 1,00*1,00*(1,59+1,59)</t>
  </si>
  <si>
    <t>Výkop přes potrubí plynovodu STL D225 : 1,00*1,00*1,76</t>
  </si>
  <si>
    <t>132301211R00</t>
  </si>
  <si>
    <t>Hloubení rýh š.do 200 cm hor.4 do 100 m3, STROJNĚ</t>
  </si>
  <si>
    <t>spočítáno softwarem : 85,70+6,00</t>
  </si>
  <si>
    <t>Drenáž pod potrubí DN 100 : 49,00*0,15*0,15</t>
  </si>
  <si>
    <t>- rozebrání chodníku : -8,70*0,35</t>
  </si>
  <si>
    <t>132301219R00</t>
  </si>
  <si>
    <t>Příplatek za lepivost - hloubení rýh 200cm v hor.4</t>
  </si>
  <si>
    <t>Odkaz na mn. položky pořadí 10 : 89,75750</t>
  </si>
  <si>
    <t>151101101R00</t>
  </si>
  <si>
    <t>Pažení a rozepření stěn rýh - příložné - hl.do 2 m</t>
  </si>
  <si>
    <t>RTS 19/ II</t>
  </si>
  <si>
    <t>spočítáno softwarem : 87,00</t>
  </si>
  <si>
    <t>151201102R00</t>
  </si>
  <si>
    <t>Pažení a rozepření stěn rýh - zátažné - hl. do 4 m</t>
  </si>
  <si>
    <t>spočítáno softwarem : 96,30</t>
  </si>
  <si>
    <t>151101111R00</t>
  </si>
  <si>
    <t>Odstranění pažení stěn rýh - příložné - hl. do 2 m</t>
  </si>
  <si>
    <t>Odkaz na mn. položky pořadí 12 : 87,00000</t>
  </si>
  <si>
    <t>151201112R00</t>
  </si>
  <si>
    <t>Odstranění pažení stěn rýh - zátažné - hl. do 4 m</t>
  </si>
  <si>
    <t>Odkaz na mn. položky pořadí 13 : 96,30000</t>
  </si>
  <si>
    <t>151201301R00</t>
  </si>
  <si>
    <t>Rozepření stěn pažení - zátažné -  hl. do 4 m</t>
  </si>
  <si>
    <t>Odkaz na mn. položky pořadí 11 : 89,75750</t>
  </si>
  <si>
    <t>151201311R00</t>
  </si>
  <si>
    <t>Odstranění rozepření stěn - zátažné - hl. do 4 m</t>
  </si>
  <si>
    <t>Odkaz na mn. položky pořadí 16 : 89,75750</t>
  </si>
  <si>
    <t>161101101R00</t>
  </si>
  <si>
    <t>Svislé přemístění výkopku z hor.1-4 do 2,5 m</t>
  </si>
  <si>
    <t>Odkaz na mn. položky pořadí 19 : 6,00000*-1</t>
  </si>
  <si>
    <t>161101102R00</t>
  </si>
  <si>
    <t>Svislé přemístění výkopku z hor.1-4 do 4,0 m</t>
  </si>
  <si>
    <t>spočítáno softwarem : 6,00</t>
  </si>
  <si>
    <t>162701105R00</t>
  </si>
  <si>
    <t>Vodorovné přemístění výkopku z hor.1-4 do 10000 m</t>
  </si>
  <si>
    <t xml:space="preserve">viz Uložení potrubí, Podélný profil : </t>
  </si>
  <si>
    <t>štěrkopískové lože pod potrubí D 63, š. výkopu=1,00 m : 49,00*1,00*0,10</t>
  </si>
  <si>
    <t>obsyp štěrkopískem pro potrubí D 63, š. výkopu=1,00 m : 49,00*1,00*0,36</t>
  </si>
  <si>
    <t>Drenáž DN 100 : 49,00*0,15*0,15</t>
  </si>
  <si>
    <t>167101102R00</t>
  </si>
  <si>
    <t>Nakládání výkopku z hor.1-4 v množství nad 100 m3</t>
  </si>
  <si>
    <t>Odkaz na mn. položky pořadí 20 : 23,64250</t>
  </si>
  <si>
    <t>171101103R00</t>
  </si>
  <si>
    <t>Uložení sypaniny do násypů zhutněných na 100% PS</t>
  </si>
  <si>
    <t>174101101R00</t>
  </si>
  <si>
    <t>Zásyp jam, rýh, šachet se zhutněním</t>
  </si>
  <si>
    <t>včetně strojního přemístění materiálu pro zásyp ze vzdálenosti do 10 m od okraje zásypu</t>
  </si>
  <si>
    <t>POP</t>
  </si>
  <si>
    <t xml:space="preserve">viz pol. Hloubení rýh - Vodorovné přemístění : </t>
  </si>
  <si>
    <t>Odkaz na mn. položky pořadí 20 : 23,64250*-1</t>
  </si>
  <si>
    <t>175101101R00</t>
  </si>
  <si>
    <t>Obsyp potrubí bez prohození sypaniny</t>
  </si>
  <si>
    <t>POL1_0</t>
  </si>
  <si>
    <t>obsyp štěrkopískem pro potrubí D 63 : 49,00*1,00*0,36</t>
  </si>
  <si>
    <t>- potrubí D 63 : - 3,14*0,03*0,03*49,00</t>
  </si>
  <si>
    <t>- potrubí drenáže DN 100 : - 3,14*0,05*0,05*49,00</t>
  </si>
  <si>
    <t>199000002R00</t>
  </si>
  <si>
    <t>Poplatek za skládku horniny 1- 4</t>
  </si>
  <si>
    <t>58337304R</t>
  </si>
  <si>
    <t>Štěrkopísek frakce 0-16 B</t>
  </si>
  <si>
    <t>t</t>
  </si>
  <si>
    <t>SPCM</t>
  </si>
  <si>
    <t>Specifikace</t>
  </si>
  <si>
    <t>POL3_1</t>
  </si>
  <si>
    <t xml:space="preserve">viz pol. Obsyp potrubí x hmotnost : </t>
  </si>
  <si>
    <t>Odkaz na mn. položky pořadí 24 : 18,21938*1,8</t>
  </si>
  <si>
    <t>212752112R00</t>
  </si>
  <si>
    <t>Trativody z drenážních trubek, lože, DN 100 mm</t>
  </si>
  <si>
    <t>RTS 18/ I</t>
  </si>
  <si>
    <t>RTS 09/ II</t>
  </si>
  <si>
    <t>viz Situace, podélný profil : 49,00</t>
  </si>
  <si>
    <t>451572111RK1</t>
  </si>
  <si>
    <t>Lože pod potrubí z kameniva těženého 0 - 4 mm kraj Jihomoravský</t>
  </si>
  <si>
    <t>štěrkopískové lože pod potrubí D 63 , š. výkopu=1,00 m : 49,00*1,00*0,10</t>
  </si>
  <si>
    <t>452313141R00</t>
  </si>
  <si>
    <t>Bloky pro potrubí z betonu C 16/20</t>
  </si>
  <si>
    <t>viz Situace : 2*0,5*0,5*0,5</t>
  </si>
  <si>
    <t>452353101R00</t>
  </si>
  <si>
    <t>Bednění bloků pod potrubí</t>
  </si>
  <si>
    <t>viz Situace : 2*4*0,5*0,5</t>
  </si>
  <si>
    <t>871211121R00</t>
  </si>
  <si>
    <t>Montáž trubek polyetylenových ve výkopu d 63 mm</t>
  </si>
  <si>
    <t>viz Technická zpráva, Situace, Podélný profil : 49,00</t>
  </si>
  <si>
    <t>871261121R00</t>
  </si>
  <si>
    <t>Montáž trubek polyetylenových ve výkopu d 125 mm</t>
  </si>
  <si>
    <t>Chránička Dxt 125x11,4 : 8,00</t>
  </si>
  <si>
    <t>892241111R00</t>
  </si>
  <si>
    <t>Tlaková zkouška vodovodního potrubí DN 80</t>
  </si>
  <si>
    <t>viz Podélný profil, Technická zpráva : 49,00</t>
  </si>
  <si>
    <t>892372111R00</t>
  </si>
  <si>
    <t>Zabezpečení konců vodovod. potrubí DN 300</t>
  </si>
  <si>
    <t>úsek</t>
  </si>
  <si>
    <t>892233111R00</t>
  </si>
  <si>
    <t>Desinfekce vodovodního potrubí DN 70</t>
  </si>
  <si>
    <t>viz Podélný profil, Technická zpráva - D25 : 49,00</t>
  </si>
  <si>
    <t>899713111R00</t>
  </si>
  <si>
    <t>Orientační tabulky na sloupku ocelovém, betonovém</t>
  </si>
  <si>
    <t>kus</t>
  </si>
  <si>
    <t>Viz. Situace : 2</t>
  </si>
  <si>
    <t>899711122R00</t>
  </si>
  <si>
    <t>Fólie výstražná z PVC, šířka 30 cm</t>
  </si>
  <si>
    <t>Bílé barvy : 49,00</t>
  </si>
  <si>
    <t>404459501R</t>
  </si>
  <si>
    <t>Sloupek Fe pr.60 pozinkovaný, l= 2000 mm</t>
  </si>
  <si>
    <t>POL3_</t>
  </si>
  <si>
    <t>Odkaz na mn. položky pořadí 36 : 2,00000</t>
  </si>
  <si>
    <t>NC 08-1</t>
  </si>
  <si>
    <t>Přemístění stávající vodoměrné sestavy, včetně drobných úprav (2x nové redukce 50/40)</t>
  </si>
  <si>
    <t>kompl</t>
  </si>
  <si>
    <t>Vlastní</t>
  </si>
  <si>
    <t>Indiv</t>
  </si>
  <si>
    <t>Agregovaná položka</t>
  </si>
  <si>
    <t>POL2_</t>
  </si>
  <si>
    <t>NC 08-2</t>
  </si>
  <si>
    <t>27344387R</t>
  </si>
  <si>
    <t>Manžeta na chráničky EPDM 63 x 125 mm</t>
  </si>
  <si>
    <t>286134704R</t>
  </si>
  <si>
    <t>Trubka vodovodní PE 100 Gerofit SDR 11  63x5,8 mm PE 100 RC s pláštěm PP, PN 16, modrá</t>
  </si>
  <si>
    <t>Odkaz na mn. položky pořadí 31 : 49,00000</t>
  </si>
  <si>
    <t>286134708R</t>
  </si>
  <si>
    <t>Trubka vodovodní PE 100 Gerofit SDR 11 125x11,4 mm PE 100 RC s pláštěm PP, PN 16, modrá</t>
  </si>
  <si>
    <t>42396010.AR</t>
  </si>
  <si>
    <t>Objímka středicí DN   50 mm</t>
  </si>
  <si>
    <t>Kluzná objímka, počet segmentů na 1 komponent 1 ks, rozteč mezi komponenty 1,00 m : 9</t>
  </si>
  <si>
    <t>NC 87-1</t>
  </si>
  <si>
    <t>Oblouk 90° PE100 SDR11 D63x5,8, vč. dodávky a montáže</t>
  </si>
  <si>
    <t xml:space="preserve">ks    </t>
  </si>
  <si>
    <t>viz podélný profil : 2</t>
  </si>
  <si>
    <t>NC 87-2</t>
  </si>
  <si>
    <t>Oblouk 22° PE100 SDR11 D63x5,8, vč. dodávky a montáže</t>
  </si>
  <si>
    <t>NC 87-3</t>
  </si>
  <si>
    <t>Oblouk 11° PE100 SDR11 D63x5,8, vč. dodávky a montáže</t>
  </si>
  <si>
    <t>viz podélný profil : 1</t>
  </si>
  <si>
    <t>998276101R00</t>
  </si>
  <si>
    <t>Přesun hmot, trubní vedení plastová, otevř. výkop</t>
  </si>
  <si>
    <t>Přesun hmot</t>
  </si>
  <si>
    <t>POL7_</t>
  </si>
  <si>
    <t>na vzdálenost 15 m od hrany výkopu nebo od okraje šachty</t>
  </si>
  <si>
    <t>210800546RT1</t>
  </si>
  <si>
    <t>Vodič H07V-U (CY) 4 mm2 uložený pevně včetně dodávky vodiče CY 4</t>
  </si>
  <si>
    <t>Odkaz na mn. položky pořadí 37 : 49,00000</t>
  </si>
  <si>
    <t>979082213R00</t>
  </si>
  <si>
    <t>Vodorovná doprava suti po suchu do 1 km</t>
  </si>
  <si>
    <t>Přesun suti</t>
  </si>
  <si>
    <t>POL8_0</t>
  </si>
  <si>
    <t>979082219R00</t>
  </si>
  <si>
    <t>Příplatek za dopravu suti po suchu za další 1 km</t>
  </si>
  <si>
    <t>979990001R00</t>
  </si>
  <si>
    <t>Poplatek za skládku stavební suti</t>
  </si>
  <si>
    <t>POL8_</t>
  </si>
  <si>
    <t>SUM</t>
  </si>
  <si>
    <t>Poznámky uchazeče k zadání</t>
  </si>
  <si>
    <t>POPUZIV</t>
  </si>
  <si>
    <t>END</t>
  </si>
  <si>
    <t>Vodoměr DN 40 s impulzním snímačem, krytí IP68, včetně dodávky a montáže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</si>
</sst>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shrinkToFit="1"/>
    </xf>
    <xf numFmtId="4" fontId="0" fillId="2" borderId="38" xfId="0" applyNumberFormat="1" applyFill="1" applyBorder="1" applyAlignment="1">
      <alignment vertical="center" shrinkToFit="1"/>
    </xf>
    <xf numFmtId="3" fontId="0" fillId="2" borderId="38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0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2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8" xfId="0" applyNumberFormat="1" applyFont="1" applyFill="1" applyBorder="1" applyAlignment="1">
      <alignment horizontal="center" vertical="center"/>
    </xf>
    <xf numFmtId="4" fontId="7" fillId="2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17" fillId="3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3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3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sprojekt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0"/>
  <sheetViews>
    <sheetView showGridLines="0" topLeftCell="B23" zoomScaleNormal="100" zoomScaleSheetLayoutView="75" workbookViewId="0">
      <selection activeCell="A29" sqref="A29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38</v>
      </c>
      <c r="B1" s="228" t="s">
        <v>4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>
      <c r="A2" s="2"/>
      <c r="B2" s="77" t="s">
        <v>24</v>
      </c>
      <c r="C2" s="78"/>
      <c r="D2" s="79" t="s">
        <v>45</v>
      </c>
      <c r="E2" s="234" t="s">
        <v>46</v>
      </c>
      <c r="F2" s="235"/>
      <c r="G2" s="235"/>
      <c r="H2" s="235"/>
      <c r="I2" s="235"/>
      <c r="J2" s="236"/>
      <c r="O2" s="1"/>
    </row>
    <row r="3" spans="1:15" ht="27" customHeight="1">
      <c r="A3" s="2"/>
      <c r="B3" s="80" t="s">
        <v>43</v>
      </c>
      <c r="C3" s="78"/>
      <c r="D3" s="81" t="s">
        <v>41</v>
      </c>
      <c r="E3" s="237" t="s">
        <v>42</v>
      </c>
      <c r="F3" s="238"/>
      <c r="G3" s="238"/>
      <c r="H3" s="238"/>
      <c r="I3" s="238"/>
      <c r="J3" s="239"/>
    </row>
    <row r="4" spans="1:15" ht="23.25" customHeight="1">
      <c r="A4" s="74">
        <v>1307</v>
      </c>
      <c r="B4" s="82" t="s">
        <v>44</v>
      </c>
      <c r="C4" s="83"/>
      <c r="D4" s="84" t="s">
        <v>41</v>
      </c>
      <c r="E4" s="217" t="s">
        <v>42</v>
      </c>
      <c r="F4" s="218"/>
      <c r="G4" s="218"/>
      <c r="H4" s="218"/>
      <c r="I4" s="218"/>
      <c r="J4" s="219"/>
    </row>
    <row r="5" spans="1:15" ht="24" customHeight="1">
      <c r="A5" s="2"/>
      <c r="B5" s="31" t="s">
        <v>23</v>
      </c>
      <c r="D5" s="222"/>
      <c r="E5" s="223"/>
      <c r="F5" s="223"/>
      <c r="G5" s="223"/>
      <c r="H5" s="18" t="s">
        <v>40</v>
      </c>
      <c r="I5" s="22"/>
      <c r="J5" s="8"/>
    </row>
    <row r="6" spans="1:15" ht="15.75" customHeight="1">
      <c r="A6" s="2"/>
      <c r="B6" s="28"/>
      <c r="C6" s="54"/>
      <c r="D6" s="224"/>
      <c r="E6" s="225"/>
      <c r="F6" s="225"/>
      <c r="G6" s="225"/>
      <c r="H6" s="18" t="s">
        <v>36</v>
      </c>
      <c r="I6" s="22"/>
      <c r="J6" s="8"/>
    </row>
    <row r="7" spans="1:15" ht="15.75" customHeight="1">
      <c r="A7" s="2"/>
      <c r="B7" s="29"/>
      <c r="C7" s="55"/>
      <c r="D7" s="52"/>
      <c r="E7" s="226"/>
      <c r="F7" s="227"/>
      <c r="G7" s="227"/>
      <c r="H7" s="24"/>
      <c r="I7" s="23"/>
      <c r="J7" s="34"/>
    </row>
    <row r="8" spans="1:15" ht="24" hidden="1" customHeight="1">
      <c r="A8" s="2"/>
      <c r="B8" s="31" t="s">
        <v>21</v>
      </c>
      <c r="D8" s="76" t="s">
        <v>47</v>
      </c>
      <c r="H8" s="18" t="s">
        <v>40</v>
      </c>
      <c r="I8" s="86" t="s">
        <v>51</v>
      </c>
      <c r="J8" s="8"/>
    </row>
    <row r="9" spans="1:15" ht="15.75" hidden="1" customHeight="1">
      <c r="A9" s="2"/>
      <c r="B9" s="2"/>
      <c r="D9" s="76" t="s">
        <v>48</v>
      </c>
      <c r="H9" s="18" t="s">
        <v>36</v>
      </c>
      <c r="I9" s="22"/>
      <c r="J9" s="8"/>
    </row>
    <row r="10" spans="1:15" ht="15.75" hidden="1" customHeight="1">
      <c r="A10" s="2"/>
      <c r="B10" s="35"/>
      <c r="C10" s="55"/>
      <c r="D10" s="75" t="s">
        <v>50</v>
      </c>
      <c r="E10" s="85" t="s">
        <v>49</v>
      </c>
      <c r="F10" s="24"/>
      <c r="G10" s="14"/>
      <c r="H10" s="14"/>
      <c r="I10" s="36"/>
      <c r="J10" s="34"/>
    </row>
    <row r="11" spans="1:15" ht="24" customHeight="1">
      <c r="A11" s="2"/>
      <c r="B11" s="31" t="s">
        <v>20</v>
      </c>
      <c r="D11" s="241"/>
      <c r="E11" s="241"/>
      <c r="F11" s="241"/>
      <c r="G11" s="241"/>
      <c r="H11" s="18" t="s">
        <v>40</v>
      </c>
      <c r="I11" s="88"/>
      <c r="J11" s="8"/>
    </row>
    <row r="12" spans="1:15" ht="15.75" customHeight="1">
      <c r="A12" s="2"/>
      <c r="B12" s="28"/>
      <c r="C12" s="54"/>
      <c r="D12" s="216"/>
      <c r="E12" s="216"/>
      <c r="F12" s="216"/>
      <c r="G12" s="216"/>
      <c r="H12" s="18" t="s">
        <v>36</v>
      </c>
      <c r="I12" s="88"/>
      <c r="J12" s="8"/>
    </row>
    <row r="13" spans="1:15" ht="15.75" customHeight="1">
      <c r="A13" s="2"/>
      <c r="B13" s="29"/>
      <c r="C13" s="55"/>
      <c r="D13" s="87"/>
      <c r="E13" s="220"/>
      <c r="F13" s="221"/>
      <c r="G13" s="221"/>
      <c r="H13" s="19"/>
      <c r="I13" s="23"/>
      <c r="J13" s="34"/>
    </row>
    <row r="14" spans="1:15" ht="24" customHeight="1">
      <c r="A14" s="2"/>
      <c r="B14" s="43" t="s">
        <v>22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>
      <c r="A15" s="2"/>
      <c r="B15" s="35" t="s">
        <v>34</v>
      </c>
      <c r="C15" s="59"/>
      <c r="D15" s="53"/>
      <c r="E15" s="240"/>
      <c r="F15" s="240"/>
      <c r="G15" s="242"/>
      <c r="H15" s="242"/>
      <c r="I15" s="242" t="s">
        <v>31</v>
      </c>
      <c r="J15" s="243"/>
    </row>
    <row r="16" spans="1:15" ht="23.25" customHeight="1">
      <c r="A16" s="145" t="s">
        <v>26</v>
      </c>
      <c r="B16" s="38" t="s">
        <v>26</v>
      </c>
      <c r="C16" s="60"/>
      <c r="D16" s="61"/>
      <c r="E16" s="205"/>
      <c r="F16" s="206"/>
      <c r="G16" s="205"/>
      <c r="H16" s="206"/>
      <c r="I16" s="205">
        <f>SUMIF(F49:F56,A16,I49:I56)+SUMIF(F49:F56,"PSU",I49:I56)</f>
        <v>0</v>
      </c>
      <c r="J16" s="207"/>
    </row>
    <row r="17" spans="1:10" ht="23.25" customHeight="1">
      <c r="A17" s="145" t="s">
        <v>27</v>
      </c>
      <c r="B17" s="38" t="s">
        <v>27</v>
      </c>
      <c r="C17" s="60"/>
      <c r="D17" s="61"/>
      <c r="E17" s="205"/>
      <c r="F17" s="206"/>
      <c r="G17" s="205"/>
      <c r="H17" s="206"/>
      <c r="I17" s="205">
        <f>SUMIF(F49:F56,A17,I49:I56)</f>
        <v>0</v>
      </c>
      <c r="J17" s="207"/>
    </row>
    <row r="18" spans="1:10" ht="23.25" customHeight="1">
      <c r="A18" s="145" t="s">
        <v>28</v>
      </c>
      <c r="B18" s="38" t="s">
        <v>28</v>
      </c>
      <c r="C18" s="60"/>
      <c r="D18" s="61"/>
      <c r="E18" s="205"/>
      <c r="F18" s="206"/>
      <c r="G18" s="205"/>
      <c r="H18" s="206"/>
      <c r="I18" s="205">
        <f>SUMIF(F49:F56,A18,I49:I56)</f>
        <v>0</v>
      </c>
      <c r="J18" s="207"/>
    </row>
    <row r="19" spans="1:10" ht="23.25" customHeight="1">
      <c r="A19" s="145" t="s">
        <v>74</v>
      </c>
      <c r="B19" s="38" t="s">
        <v>29</v>
      </c>
      <c r="C19" s="60"/>
      <c r="D19" s="61"/>
      <c r="E19" s="205"/>
      <c r="F19" s="206"/>
      <c r="G19" s="205"/>
      <c r="H19" s="206"/>
      <c r="I19" s="205">
        <f>SUMIF(F49:F56,A19,I49:I56)</f>
        <v>0</v>
      </c>
      <c r="J19" s="207"/>
    </row>
    <row r="20" spans="1:10" ht="23.25" customHeight="1">
      <c r="A20" s="145" t="s">
        <v>75</v>
      </c>
      <c r="B20" s="38" t="s">
        <v>30</v>
      </c>
      <c r="C20" s="60"/>
      <c r="D20" s="61"/>
      <c r="E20" s="205"/>
      <c r="F20" s="206"/>
      <c r="G20" s="205"/>
      <c r="H20" s="206"/>
      <c r="I20" s="205">
        <f>SUMIF(F49:F56,A20,I49:I56)</f>
        <v>0</v>
      </c>
      <c r="J20" s="207"/>
    </row>
    <row r="21" spans="1:10" ht="23.25" customHeight="1">
      <c r="A21" s="2"/>
      <c r="B21" s="48" t="s">
        <v>31</v>
      </c>
      <c r="C21" s="62"/>
      <c r="D21" s="63"/>
      <c r="E21" s="208"/>
      <c r="F21" s="244"/>
      <c r="G21" s="208"/>
      <c r="H21" s="244"/>
      <c r="I21" s="208">
        <f>SUM(I16:J20)</f>
        <v>0</v>
      </c>
      <c r="J21" s="209"/>
    </row>
    <row r="22" spans="1:10" ht="33" customHeight="1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>
      <c r="A23" s="2"/>
      <c r="B23" s="38" t="s">
        <v>13</v>
      </c>
      <c r="C23" s="60"/>
      <c r="D23" s="61"/>
      <c r="E23" s="65">
        <v>15</v>
      </c>
      <c r="F23" s="39" t="s">
        <v>0</v>
      </c>
      <c r="G23" s="203">
        <f>ZakladDPHSniVypocet</f>
        <v>0</v>
      </c>
      <c r="H23" s="204"/>
      <c r="I23" s="204"/>
      <c r="J23" s="40" t="str">
        <f t="shared" ref="J23:J28" si="0">Mena</f>
        <v>CZK</v>
      </c>
    </row>
    <row r="24" spans="1:10" ht="23.25" hidden="1" customHeight="1">
      <c r="A24" s="2"/>
      <c r="B24" s="38" t="s">
        <v>14</v>
      </c>
      <c r="C24" s="60"/>
      <c r="D24" s="61"/>
      <c r="E24" s="65">
        <f>SazbaDPH1</f>
        <v>15</v>
      </c>
      <c r="F24" s="39" t="s">
        <v>0</v>
      </c>
      <c r="G24" s="201">
        <f>I23*E23/100</f>
        <v>0</v>
      </c>
      <c r="H24" s="202"/>
      <c r="I24" s="202"/>
      <c r="J24" s="40" t="str">
        <f t="shared" si="0"/>
        <v>CZK</v>
      </c>
    </row>
    <row r="25" spans="1:10" ht="23.25" customHeight="1">
      <c r="A25" s="2"/>
      <c r="B25" s="38" t="s">
        <v>15</v>
      </c>
      <c r="C25" s="60"/>
      <c r="D25" s="61"/>
      <c r="E25" s="65">
        <v>21</v>
      </c>
      <c r="F25" s="39" t="s">
        <v>0</v>
      </c>
      <c r="G25" s="203">
        <f>ZakladDPHZaklVypocet</f>
        <v>0</v>
      </c>
      <c r="H25" s="204"/>
      <c r="I25" s="204"/>
      <c r="J25" s="40" t="str">
        <f t="shared" si="0"/>
        <v>CZK</v>
      </c>
    </row>
    <row r="26" spans="1:10" ht="23.25" hidden="1" customHeight="1">
      <c r="A26" s="2"/>
      <c r="B26" s="32" t="s">
        <v>16</v>
      </c>
      <c r="C26" s="66"/>
      <c r="D26" s="53"/>
      <c r="E26" s="67">
        <f>SazbaDPH2</f>
        <v>21</v>
      </c>
      <c r="F26" s="30" t="s">
        <v>0</v>
      </c>
      <c r="G26" s="231">
        <f>I25*E25/100</f>
        <v>0</v>
      </c>
      <c r="H26" s="232"/>
      <c r="I26" s="232"/>
      <c r="J26" s="37" t="str">
        <f t="shared" si="0"/>
        <v>CZK</v>
      </c>
    </row>
    <row r="27" spans="1:10" ht="23.25" customHeight="1" thickBot="1">
      <c r="A27" s="2">
        <f>ZakladDPHSni+ZakladDPHZakl</f>
        <v>0</v>
      </c>
      <c r="B27" s="31" t="s">
        <v>5</v>
      </c>
      <c r="C27" s="68"/>
      <c r="D27" s="69"/>
      <c r="E27" s="68"/>
      <c r="F27" s="16"/>
      <c r="G27" s="233">
        <f>CenaCelkemBezDPH-(ZakladDPHSni+ZakladDPHZakl)</f>
        <v>0</v>
      </c>
      <c r="H27" s="233"/>
      <c r="I27" s="233"/>
      <c r="J27" s="41" t="str">
        <f t="shared" si="0"/>
        <v>CZK</v>
      </c>
    </row>
    <row r="28" spans="1:10" ht="27.75" customHeight="1" thickBot="1">
      <c r="A28" s="2">
        <f>(A27-INT(A27))*100</f>
        <v>0</v>
      </c>
      <c r="B28" s="119" t="s">
        <v>25</v>
      </c>
      <c r="C28" s="120"/>
      <c r="D28" s="120"/>
      <c r="E28" s="121"/>
      <c r="F28" s="122"/>
      <c r="G28" s="211">
        <f>ROUNDUP(A27, 0)</f>
        <v>0</v>
      </c>
      <c r="H28" s="211"/>
      <c r="I28" s="211"/>
      <c r="J28" s="123" t="str">
        <f t="shared" si="0"/>
        <v>CZK</v>
      </c>
    </row>
    <row r="29" spans="1:10" ht="27.75" hidden="1" customHeight="1" thickBot="1">
      <c r="A29" s="2"/>
      <c r="B29" s="119" t="s">
        <v>37</v>
      </c>
      <c r="C29" s="124"/>
      <c r="D29" s="124"/>
      <c r="E29" s="124"/>
      <c r="F29" s="125"/>
      <c r="G29" s="210">
        <f>ZakladDPHSni+DPHSni+ZakladDPHZakl+DPHZakl+Zaokrouhleni</f>
        <v>0</v>
      </c>
      <c r="H29" s="210"/>
      <c r="I29" s="210"/>
      <c r="J29" s="126" t="s">
        <v>54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2"/>
      <c r="D34" s="212"/>
      <c r="E34" s="213"/>
      <c r="G34" s="214"/>
      <c r="H34" s="215"/>
      <c r="I34" s="215"/>
      <c r="J34" s="25"/>
    </row>
    <row r="35" spans="1:10" ht="12.75" customHeight="1">
      <c r="A35" s="2"/>
      <c r="B35" s="2"/>
      <c r="D35" s="200" t="s">
        <v>2</v>
      </c>
      <c r="E35" s="200"/>
      <c r="H35" s="10" t="s">
        <v>3</v>
      </c>
      <c r="J35" s="9"/>
    </row>
    <row r="36" spans="1:10" ht="13.5" customHeight="1" thickBot="1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>
      <c r="B37" s="92" t="s">
        <v>17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>
      <c r="A38" s="91" t="s">
        <v>39</v>
      </c>
      <c r="B38" s="96" t="s">
        <v>18</v>
      </c>
      <c r="C38" s="97" t="s">
        <v>6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19</v>
      </c>
      <c r="I38" s="100" t="s">
        <v>1</v>
      </c>
      <c r="J38" s="101" t="s">
        <v>0</v>
      </c>
    </row>
    <row r="39" spans="1:10" ht="25.5" hidden="1" customHeight="1">
      <c r="A39" s="91">
        <v>1</v>
      </c>
      <c r="B39" s="102" t="s">
        <v>52</v>
      </c>
      <c r="C39" s="196"/>
      <c r="D39" s="196"/>
      <c r="E39" s="196"/>
      <c r="F39" s="103">
        <f>'TI02 '!AE134</f>
        <v>0</v>
      </c>
      <c r="G39" s="104">
        <f>'TI02 '!AF134</f>
        <v>0</v>
      </c>
      <c r="H39" s="105"/>
      <c r="I39" s="106">
        <f>F39+G39+H39</f>
        <v>0</v>
      </c>
      <c r="J39" s="107" t="str">
        <f>IF(CenaCelkemVypocet=0,"",I39/CenaCelkemVypocet*100)</f>
        <v/>
      </c>
    </row>
    <row r="40" spans="1:10" ht="25.5" hidden="1" customHeight="1">
      <c r="A40" s="91">
        <v>2</v>
      </c>
      <c r="B40" s="108" t="s">
        <v>41</v>
      </c>
      <c r="C40" s="197" t="s">
        <v>42</v>
      </c>
      <c r="D40" s="197"/>
      <c r="E40" s="197"/>
      <c r="F40" s="109">
        <f>'TI02 '!AE134</f>
        <v>0</v>
      </c>
      <c r="G40" s="110">
        <f>'TI02 '!AF134</f>
        <v>0</v>
      </c>
      <c r="H40" s="110"/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>
      <c r="A41" s="91">
        <v>3</v>
      </c>
      <c r="B41" s="113" t="s">
        <v>41</v>
      </c>
      <c r="C41" s="196" t="s">
        <v>42</v>
      </c>
      <c r="D41" s="196"/>
      <c r="E41" s="196"/>
      <c r="F41" s="114">
        <f>'TI02 '!AE134</f>
        <v>0</v>
      </c>
      <c r="G41" s="105">
        <f>'TI02 '!AF134</f>
        <v>0</v>
      </c>
      <c r="H41" s="105"/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>
      <c r="A42" s="91"/>
      <c r="B42" s="198" t="s">
        <v>53</v>
      </c>
      <c r="C42" s="199"/>
      <c r="D42" s="199"/>
      <c r="E42" s="199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7">
        <f>SUMIF(A39:A41,"=1",I39:I41)</f>
        <v>0</v>
      </c>
      <c r="J42" s="118">
        <f>SUMIF(A39:A41,"=1",J39:J41)</f>
        <v>0</v>
      </c>
    </row>
    <row r="46" spans="1:10" ht="15.75">
      <c r="B46" s="127" t="s">
        <v>55</v>
      </c>
    </row>
    <row r="48" spans="1:10" ht="25.5" customHeight="1">
      <c r="A48" s="129"/>
      <c r="B48" s="132" t="s">
        <v>18</v>
      </c>
      <c r="C48" s="132" t="s">
        <v>6</v>
      </c>
      <c r="D48" s="133"/>
      <c r="E48" s="133"/>
      <c r="F48" s="134" t="s">
        <v>56</v>
      </c>
      <c r="G48" s="134"/>
      <c r="H48" s="134"/>
      <c r="I48" s="134" t="s">
        <v>31</v>
      </c>
      <c r="J48" s="134" t="s">
        <v>0</v>
      </c>
    </row>
    <row r="49" spans="1:10" ht="36.75" customHeight="1">
      <c r="A49" s="130"/>
      <c r="B49" s="135" t="s">
        <v>57</v>
      </c>
      <c r="C49" s="194" t="s">
        <v>58</v>
      </c>
      <c r="D49" s="195"/>
      <c r="E49" s="195"/>
      <c r="F49" s="141" t="s">
        <v>26</v>
      </c>
      <c r="G49" s="142"/>
      <c r="H49" s="142"/>
      <c r="I49" s="142">
        <f>'TI02 '!G8</f>
        <v>0</v>
      </c>
      <c r="J49" s="139" t="str">
        <f>IF(I57=0,"",I49/I57*100)</f>
        <v/>
      </c>
    </row>
    <row r="50" spans="1:10" ht="36.75" customHeight="1">
      <c r="A50" s="130"/>
      <c r="B50" s="135" t="s">
        <v>59</v>
      </c>
      <c r="C50" s="194" t="s">
        <v>60</v>
      </c>
      <c r="D50" s="195"/>
      <c r="E50" s="195"/>
      <c r="F50" s="141" t="s">
        <v>26</v>
      </c>
      <c r="G50" s="142"/>
      <c r="H50" s="142"/>
      <c r="I50" s="142">
        <f>'TI02 '!G79</f>
        <v>0</v>
      </c>
      <c r="J50" s="139" t="str">
        <f>IF(I57=0,"",I50/I57*100)</f>
        <v/>
      </c>
    </row>
    <row r="51" spans="1:10" ht="36.75" customHeight="1">
      <c r="A51" s="130"/>
      <c r="B51" s="135" t="s">
        <v>61</v>
      </c>
      <c r="C51" s="194" t="s">
        <v>62</v>
      </c>
      <c r="D51" s="195"/>
      <c r="E51" s="195"/>
      <c r="F51" s="141" t="s">
        <v>26</v>
      </c>
      <c r="G51" s="142"/>
      <c r="H51" s="142"/>
      <c r="I51" s="142">
        <f>'TI02 '!G82</f>
        <v>0</v>
      </c>
      <c r="J51" s="139" t="str">
        <f>IF(I57=0,"",I51/I57*100)</f>
        <v/>
      </c>
    </row>
    <row r="52" spans="1:10" ht="36.75" customHeight="1">
      <c r="A52" s="130"/>
      <c r="B52" s="135" t="s">
        <v>63</v>
      </c>
      <c r="C52" s="194" t="s">
        <v>64</v>
      </c>
      <c r="D52" s="195"/>
      <c r="E52" s="195"/>
      <c r="F52" s="141" t="s">
        <v>26</v>
      </c>
      <c r="G52" s="142"/>
      <c r="H52" s="142"/>
      <c r="I52" s="142">
        <f>'TI02 '!G90</f>
        <v>0</v>
      </c>
      <c r="J52" s="139" t="str">
        <f>IF(I57=0,"",I52/I57*100)</f>
        <v/>
      </c>
    </row>
    <row r="53" spans="1:10" ht="36.75" customHeight="1">
      <c r="A53" s="130"/>
      <c r="B53" s="135" t="s">
        <v>65</v>
      </c>
      <c r="C53" s="194" t="s">
        <v>66</v>
      </c>
      <c r="D53" s="195"/>
      <c r="E53" s="195"/>
      <c r="F53" s="141" t="s">
        <v>26</v>
      </c>
      <c r="G53" s="142"/>
      <c r="H53" s="142"/>
      <c r="I53" s="142">
        <f>'TI02 '!G106</f>
        <v>0</v>
      </c>
      <c r="J53" s="139" t="str">
        <f>IF(I57=0,"",I53/I57*100)</f>
        <v/>
      </c>
    </row>
    <row r="54" spans="1:10" ht="36.75" customHeight="1">
      <c r="A54" s="130"/>
      <c r="B54" s="135" t="s">
        <v>67</v>
      </c>
      <c r="C54" s="194" t="s">
        <v>68</v>
      </c>
      <c r="D54" s="195"/>
      <c r="E54" s="195"/>
      <c r="F54" s="141" t="s">
        <v>26</v>
      </c>
      <c r="G54" s="142"/>
      <c r="H54" s="142"/>
      <c r="I54" s="142">
        <f>'TI02 '!G123</f>
        <v>0</v>
      </c>
      <c r="J54" s="139" t="str">
        <f>IF(I57=0,"",I54/I57*100)</f>
        <v/>
      </c>
    </row>
    <row r="55" spans="1:10" ht="36.75" customHeight="1">
      <c r="A55" s="130"/>
      <c r="B55" s="135" t="s">
        <v>69</v>
      </c>
      <c r="C55" s="194" t="s">
        <v>70</v>
      </c>
      <c r="D55" s="195"/>
      <c r="E55" s="195"/>
      <c r="F55" s="141" t="s">
        <v>28</v>
      </c>
      <c r="G55" s="142"/>
      <c r="H55" s="142"/>
      <c r="I55" s="142">
        <f>'TI02 '!G126</f>
        <v>0</v>
      </c>
      <c r="J55" s="139" t="str">
        <f>IF(I57=0,"",I55/I57*100)</f>
        <v/>
      </c>
    </row>
    <row r="56" spans="1:10" ht="36.75" customHeight="1">
      <c r="A56" s="130"/>
      <c r="B56" s="135" t="s">
        <v>71</v>
      </c>
      <c r="C56" s="194" t="s">
        <v>72</v>
      </c>
      <c r="D56" s="195"/>
      <c r="E56" s="195"/>
      <c r="F56" s="141" t="s">
        <v>73</v>
      </c>
      <c r="G56" s="142"/>
      <c r="H56" s="142"/>
      <c r="I56" s="142">
        <f>'TI02 '!G129</f>
        <v>0</v>
      </c>
      <c r="J56" s="139" t="str">
        <f>IF(I57=0,"",I56/I57*100)</f>
        <v/>
      </c>
    </row>
    <row r="57" spans="1:10" ht="25.5" customHeight="1">
      <c r="A57" s="131"/>
      <c r="B57" s="136" t="s">
        <v>1</v>
      </c>
      <c r="C57" s="137"/>
      <c r="D57" s="138"/>
      <c r="E57" s="138"/>
      <c r="F57" s="143"/>
      <c r="G57" s="144"/>
      <c r="H57" s="144"/>
      <c r="I57" s="144">
        <f>SUM(I49:I56)</f>
        <v>0</v>
      </c>
      <c r="J57" s="140">
        <f>SUM(J49:J56)</f>
        <v>0</v>
      </c>
    </row>
    <row r="58" spans="1:10">
      <c r="F58" s="89"/>
      <c r="G58" s="89"/>
      <c r="H58" s="89"/>
      <c r="I58" s="89"/>
      <c r="J58" s="90"/>
    </row>
    <row r="59" spans="1:10">
      <c r="F59" s="89"/>
      <c r="G59" s="89"/>
      <c r="H59" s="89"/>
      <c r="I59" s="89"/>
      <c r="J59" s="90"/>
    </row>
    <row r="60" spans="1:10">
      <c r="F60" s="89"/>
      <c r="G60" s="89"/>
      <c r="H60" s="89"/>
      <c r="I60" s="89"/>
      <c r="J60" s="90"/>
    </row>
  </sheetData>
  <sheetProtection password="CB7D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5:E55"/>
    <mergeCell ref="C56:E56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>
      <c r="A2" s="50" t="s">
        <v>8</v>
      </c>
      <c r="B2" s="49"/>
      <c r="C2" s="247"/>
      <c r="D2" s="247"/>
      <c r="E2" s="247"/>
      <c r="F2" s="247"/>
      <c r="G2" s="248"/>
    </row>
    <row r="3" spans="1:7" ht="24.95" customHeight="1">
      <c r="A3" s="50" t="s">
        <v>9</v>
      </c>
      <c r="B3" s="49"/>
      <c r="C3" s="247"/>
      <c r="D3" s="247"/>
      <c r="E3" s="247"/>
      <c r="F3" s="247"/>
      <c r="G3" s="248"/>
    </row>
    <row r="4" spans="1:7" ht="24.95" customHeight="1">
      <c r="A4" s="50" t="s">
        <v>10</v>
      </c>
      <c r="B4" s="49"/>
      <c r="C4" s="247"/>
      <c r="D4" s="247"/>
      <c r="E4" s="247"/>
      <c r="F4" s="247"/>
      <c r="G4" s="248"/>
    </row>
    <row r="5" spans="1:7">
      <c r="B5" s="4"/>
      <c r="C5" s="5"/>
      <c r="D5" s="6"/>
    </row>
  </sheetData>
  <sheetProtection password="CB7D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89" activePane="bottomLeft" state="frozen"/>
      <selection pane="bottomLeft" activeCell="AB108" sqref="AB108"/>
    </sheetView>
  </sheetViews>
  <sheetFormatPr defaultRowHeight="12.75" outlineLevelRow="1"/>
  <cols>
    <col min="1" max="1" width="3.42578125" customWidth="1"/>
    <col min="2" max="2" width="12.5703125" style="128" customWidth="1"/>
    <col min="3" max="3" width="38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249" t="s">
        <v>7</v>
      </c>
      <c r="B1" s="249"/>
      <c r="C1" s="249"/>
      <c r="D1" s="249"/>
      <c r="E1" s="249"/>
      <c r="F1" s="249"/>
      <c r="G1" s="249"/>
      <c r="AG1" t="s">
        <v>76</v>
      </c>
    </row>
    <row r="2" spans="1:60" ht="24.95" customHeight="1">
      <c r="A2" s="146" t="s">
        <v>8</v>
      </c>
      <c r="B2" s="49" t="s">
        <v>45</v>
      </c>
      <c r="C2" s="250" t="s">
        <v>46</v>
      </c>
      <c r="D2" s="251"/>
      <c r="E2" s="251"/>
      <c r="F2" s="251"/>
      <c r="G2" s="252"/>
      <c r="AG2" t="s">
        <v>77</v>
      </c>
    </row>
    <row r="3" spans="1:60" ht="24.95" customHeight="1">
      <c r="A3" s="146" t="s">
        <v>9</v>
      </c>
      <c r="B3" s="49" t="s">
        <v>41</v>
      </c>
      <c r="C3" s="250" t="s">
        <v>42</v>
      </c>
      <c r="D3" s="251"/>
      <c r="E3" s="251"/>
      <c r="F3" s="251"/>
      <c r="G3" s="252"/>
      <c r="AC3" s="128" t="s">
        <v>78</v>
      </c>
      <c r="AG3" t="s">
        <v>79</v>
      </c>
    </row>
    <row r="4" spans="1:60" ht="24.95" customHeight="1">
      <c r="A4" s="147" t="s">
        <v>10</v>
      </c>
      <c r="B4" s="148" t="s">
        <v>41</v>
      </c>
      <c r="C4" s="253" t="s">
        <v>42</v>
      </c>
      <c r="D4" s="254"/>
      <c r="E4" s="254"/>
      <c r="F4" s="254"/>
      <c r="G4" s="255"/>
      <c r="AG4" t="s">
        <v>80</v>
      </c>
    </row>
    <row r="5" spans="1:60">
      <c r="D5" s="10"/>
    </row>
    <row r="6" spans="1:60" ht="38.25">
      <c r="A6" s="150" t="s">
        <v>81</v>
      </c>
      <c r="B6" s="152" t="s">
        <v>82</v>
      </c>
      <c r="C6" s="152" t="s">
        <v>83</v>
      </c>
      <c r="D6" s="151" t="s">
        <v>84</v>
      </c>
      <c r="E6" s="150" t="s">
        <v>85</v>
      </c>
      <c r="F6" s="149" t="s">
        <v>86</v>
      </c>
      <c r="G6" s="150" t="s">
        <v>31</v>
      </c>
      <c r="H6" s="153" t="s">
        <v>32</v>
      </c>
      <c r="I6" s="153" t="s">
        <v>87</v>
      </c>
      <c r="J6" s="153" t="s">
        <v>33</v>
      </c>
      <c r="K6" s="153" t="s">
        <v>88</v>
      </c>
      <c r="L6" s="153" t="s">
        <v>89</v>
      </c>
      <c r="M6" s="153" t="s">
        <v>90</v>
      </c>
      <c r="N6" s="153" t="s">
        <v>91</v>
      </c>
      <c r="O6" s="153" t="s">
        <v>92</v>
      </c>
      <c r="P6" s="153" t="s">
        <v>93</v>
      </c>
      <c r="Q6" s="153" t="s">
        <v>94</v>
      </c>
      <c r="R6" s="153" t="s">
        <v>95</v>
      </c>
      <c r="S6" s="153" t="s">
        <v>96</v>
      </c>
      <c r="T6" s="153" t="s">
        <v>97</v>
      </c>
      <c r="U6" s="153" t="s">
        <v>98</v>
      </c>
      <c r="V6" s="153" t="s">
        <v>99</v>
      </c>
      <c r="W6" s="153" t="s">
        <v>100</v>
      </c>
      <c r="X6" s="153" t="s">
        <v>101</v>
      </c>
    </row>
    <row r="7" spans="1:60" hidden="1">
      <c r="A7" s="3"/>
      <c r="B7" s="4"/>
      <c r="C7" s="4"/>
      <c r="D7" s="6"/>
      <c r="E7" s="155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</row>
    <row r="8" spans="1:60">
      <c r="A8" s="168" t="s">
        <v>102</v>
      </c>
      <c r="B8" s="169" t="s">
        <v>57</v>
      </c>
      <c r="C8" s="187" t="s">
        <v>58</v>
      </c>
      <c r="D8" s="170"/>
      <c r="E8" s="171"/>
      <c r="F8" s="172"/>
      <c r="G8" s="173">
        <f>SUMIF(AG9:AG78,"&lt;&gt;NOR",G9:G78)</f>
        <v>0</v>
      </c>
      <c r="H8" s="167"/>
      <c r="I8" s="167">
        <f>SUM(I9:I78)</f>
        <v>0</v>
      </c>
      <c r="J8" s="167"/>
      <c r="K8" s="167">
        <f>SUM(K9:K78)</f>
        <v>0</v>
      </c>
      <c r="L8" s="167"/>
      <c r="M8" s="167">
        <f>SUM(M9:M78)</f>
        <v>0</v>
      </c>
      <c r="N8" s="167"/>
      <c r="O8" s="167">
        <f>SUM(O9:O78)</f>
        <v>33.25</v>
      </c>
      <c r="P8" s="167"/>
      <c r="Q8" s="167">
        <f>SUM(Q9:Q78)</f>
        <v>9.02</v>
      </c>
      <c r="R8" s="167"/>
      <c r="S8" s="167"/>
      <c r="T8" s="167"/>
      <c r="U8" s="167"/>
      <c r="V8" s="167">
        <f>SUM(V9:V78)</f>
        <v>256.33000000000004</v>
      </c>
      <c r="W8" s="167"/>
      <c r="X8" s="167"/>
      <c r="AG8" t="s">
        <v>103</v>
      </c>
    </row>
    <row r="9" spans="1:60" outlineLevel="1">
      <c r="A9" s="174">
        <v>1</v>
      </c>
      <c r="B9" s="175" t="s">
        <v>104</v>
      </c>
      <c r="C9" s="188" t="s">
        <v>105</v>
      </c>
      <c r="D9" s="176" t="s">
        <v>106</v>
      </c>
      <c r="E9" s="177">
        <v>8.6999999999999993</v>
      </c>
      <c r="F9" s="178"/>
      <c r="G9" s="179">
        <f>ROUND(E9*F9,2)</f>
        <v>0</v>
      </c>
      <c r="H9" s="164"/>
      <c r="I9" s="163">
        <f>ROUND(E9*H9,2)</f>
        <v>0</v>
      </c>
      <c r="J9" s="164"/>
      <c r="K9" s="163">
        <f>ROUND(E9*J9,2)</f>
        <v>0</v>
      </c>
      <c r="L9" s="163">
        <v>21</v>
      </c>
      <c r="M9" s="163">
        <f>G9*(1+L9/100)</f>
        <v>0</v>
      </c>
      <c r="N9" s="163">
        <v>0</v>
      </c>
      <c r="O9" s="163">
        <f>ROUND(E9*N9,2)</f>
        <v>0</v>
      </c>
      <c r="P9" s="163">
        <v>0.22500000000000001</v>
      </c>
      <c r="Q9" s="163">
        <f>ROUND(E9*P9,2)</f>
        <v>1.96</v>
      </c>
      <c r="R9" s="163"/>
      <c r="S9" s="163" t="s">
        <v>107</v>
      </c>
      <c r="T9" s="163" t="s">
        <v>107</v>
      </c>
      <c r="U9" s="163">
        <v>0.14000000000000001</v>
      </c>
      <c r="V9" s="163">
        <f>ROUND(E9*U9,2)</f>
        <v>1.22</v>
      </c>
      <c r="W9" s="163"/>
      <c r="X9" s="163" t="s">
        <v>108</v>
      </c>
      <c r="Y9" s="154"/>
      <c r="Z9" s="154"/>
      <c r="AA9" s="154"/>
      <c r="AB9" s="154"/>
      <c r="AC9" s="154"/>
      <c r="AD9" s="154"/>
      <c r="AE9" s="154"/>
      <c r="AF9" s="154"/>
      <c r="AG9" s="154" t="s">
        <v>109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>
      <c r="A10" s="161"/>
      <c r="B10" s="162"/>
      <c r="C10" s="189" t="s">
        <v>110</v>
      </c>
      <c r="D10" s="165"/>
      <c r="E10" s="166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54"/>
      <c r="Z10" s="154"/>
      <c r="AA10" s="154"/>
      <c r="AB10" s="154"/>
      <c r="AC10" s="154"/>
      <c r="AD10" s="154"/>
      <c r="AE10" s="154"/>
      <c r="AF10" s="154"/>
      <c r="AG10" s="154" t="s">
        <v>111</v>
      </c>
      <c r="AH10" s="154">
        <v>0</v>
      </c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>
      <c r="A11" s="161"/>
      <c r="B11" s="162"/>
      <c r="C11" s="189" t="s">
        <v>112</v>
      </c>
      <c r="D11" s="165"/>
      <c r="E11" s="166">
        <v>8.6999999999999993</v>
      </c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54"/>
      <c r="Z11" s="154"/>
      <c r="AA11" s="154"/>
      <c r="AB11" s="154"/>
      <c r="AC11" s="154"/>
      <c r="AD11" s="154"/>
      <c r="AE11" s="154"/>
      <c r="AF11" s="154"/>
      <c r="AG11" s="154" t="s">
        <v>111</v>
      </c>
      <c r="AH11" s="154">
        <v>0</v>
      </c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>
      <c r="A12" s="174">
        <v>2</v>
      </c>
      <c r="B12" s="175" t="s">
        <v>113</v>
      </c>
      <c r="C12" s="188" t="s">
        <v>114</v>
      </c>
      <c r="D12" s="176" t="s">
        <v>106</v>
      </c>
      <c r="E12" s="177">
        <v>8.6999999999999993</v>
      </c>
      <c r="F12" s="178"/>
      <c r="G12" s="179">
        <f>ROUND(E12*F12,2)</f>
        <v>0</v>
      </c>
      <c r="H12" s="164"/>
      <c r="I12" s="163">
        <f>ROUND(E12*H12,2)</f>
        <v>0</v>
      </c>
      <c r="J12" s="164"/>
      <c r="K12" s="163">
        <f>ROUND(E12*J12,2)</f>
        <v>0</v>
      </c>
      <c r="L12" s="163">
        <v>21</v>
      </c>
      <c r="M12" s="163">
        <f>G12*(1+L12/100)</f>
        <v>0</v>
      </c>
      <c r="N12" s="163">
        <v>0</v>
      </c>
      <c r="O12" s="163">
        <f>ROUND(E12*N12,2)</f>
        <v>0</v>
      </c>
      <c r="P12" s="163">
        <v>0.33</v>
      </c>
      <c r="Q12" s="163">
        <f>ROUND(E12*P12,2)</f>
        <v>2.87</v>
      </c>
      <c r="R12" s="163"/>
      <c r="S12" s="163" t="s">
        <v>107</v>
      </c>
      <c r="T12" s="163" t="s">
        <v>107</v>
      </c>
      <c r="U12" s="163">
        <v>0.31</v>
      </c>
      <c r="V12" s="163">
        <f>ROUND(E12*U12,2)</f>
        <v>2.7</v>
      </c>
      <c r="W12" s="163"/>
      <c r="X12" s="163" t="s">
        <v>108</v>
      </c>
      <c r="Y12" s="154"/>
      <c r="Z12" s="154"/>
      <c r="AA12" s="154"/>
      <c r="AB12" s="154"/>
      <c r="AC12" s="154"/>
      <c r="AD12" s="154"/>
      <c r="AE12" s="154"/>
      <c r="AF12" s="154"/>
      <c r="AG12" s="154" t="s">
        <v>109</v>
      </c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>
      <c r="A13" s="161"/>
      <c r="B13" s="162"/>
      <c r="C13" s="189" t="s">
        <v>115</v>
      </c>
      <c r="D13" s="165"/>
      <c r="E13" s="166">
        <v>8.6999999999999993</v>
      </c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54"/>
      <c r="Z13" s="154"/>
      <c r="AA13" s="154"/>
      <c r="AB13" s="154"/>
      <c r="AC13" s="154"/>
      <c r="AD13" s="154"/>
      <c r="AE13" s="154"/>
      <c r="AF13" s="154"/>
      <c r="AG13" s="154" t="s">
        <v>111</v>
      </c>
      <c r="AH13" s="154">
        <v>5</v>
      </c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>
      <c r="A14" s="174">
        <v>3</v>
      </c>
      <c r="B14" s="175" t="s">
        <v>116</v>
      </c>
      <c r="C14" s="188" t="s">
        <v>117</v>
      </c>
      <c r="D14" s="176" t="s">
        <v>106</v>
      </c>
      <c r="E14" s="177">
        <v>8.6999999999999993</v>
      </c>
      <c r="F14" s="178"/>
      <c r="G14" s="179">
        <f>ROUND(E14*F14,2)</f>
        <v>0</v>
      </c>
      <c r="H14" s="164"/>
      <c r="I14" s="163">
        <f>ROUND(E14*H14,2)</f>
        <v>0</v>
      </c>
      <c r="J14" s="164"/>
      <c r="K14" s="163">
        <f>ROUND(E14*J14,2)</f>
        <v>0</v>
      </c>
      <c r="L14" s="163">
        <v>21</v>
      </c>
      <c r="M14" s="163">
        <f>G14*(1+L14/100)</f>
        <v>0</v>
      </c>
      <c r="N14" s="163">
        <v>0</v>
      </c>
      <c r="O14" s="163">
        <f>ROUND(E14*N14,2)</f>
        <v>0</v>
      </c>
      <c r="P14" s="163">
        <v>0.33</v>
      </c>
      <c r="Q14" s="163">
        <f>ROUND(E14*P14,2)</f>
        <v>2.87</v>
      </c>
      <c r="R14" s="163"/>
      <c r="S14" s="163" t="s">
        <v>107</v>
      </c>
      <c r="T14" s="163" t="s">
        <v>107</v>
      </c>
      <c r="U14" s="163">
        <v>0.52649999999999997</v>
      </c>
      <c r="V14" s="163">
        <f>ROUND(E14*U14,2)</f>
        <v>4.58</v>
      </c>
      <c r="W14" s="163"/>
      <c r="X14" s="163" t="s">
        <v>108</v>
      </c>
      <c r="Y14" s="154"/>
      <c r="Z14" s="154"/>
      <c r="AA14" s="154"/>
      <c r="AB14" s="154"/>
      <c r="AC14" s="154"/>
      <c r="AD14" s="154"/>
      <c r="AE14" s="154"/>
      <c r="AF14" s="154"/>
      <c r="AG14" s="154" t="s">
        <v>109</v>
      </c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>
      <c r="A15" s="161"/>
      <c r="B15" s="162"/>
      <c r="C15" s="189" t="s">
        <v>118</v>
      </c>
      <c r="D15" s="165"/>
      <c r="E15" s="166">
        <v>8.6999999999999993</v>
      </c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54"/>
      <c r="Z15" s="154"/>
      <c r="AA15" s="154"/>
      <c r="AB15" s="154"/>
      <c r="AC15" s="154"/>
      <c r="AD15" s="154"/>
      <c r="AE15" s="154"/>
      <c r="AF15" s="154"/>
      <c r="AG15" s="154" t="s">
        <v>111</v>
      </c>
      <c r="AH15" s="154">
        <v>5</v>
      </c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>
      <c r="A16" s="174">
        <v>4</v>
      </c>
      <c r="B16" s="175" t="s">
        <v>119</v>
      </c>
      <c r="C16" s="188" t="s">
        <v>120</v>
      </c>
      <c r="D16" s="176" t="s">
        <v>121</v>
      </c>
      <c r="E16" s="177">
        <v>6</v>
      </c>
      <c r="F16" s="178"/>
      <c r="G16" s="179">
        <f>ROUND(E16*F16,2)</f>
        <v>0</v>
      </c>
      <c r="H16" s="164"/>
      <c r="I16" s="163">
        <f>ROUND(E16*H16,2)</f>
        <v>0</v>
      </c>
      <c r="J16" s="164"/>
      <c r="K16" s="163">
        <f>ROUND(E16*J16,2)</f>
        <v>0</v>
      </c>
      <c r="L16" s="163">
        <v>21</v>
      </c>
      <c r="M16" s="163">
        <f>G16*(1+L16/100)</f>
        <v>0</v>
      </c>
      <c r="N16" s="163">
        <v>0</v>
      </c>
      <c r="O16" s="163">
        <f>ROUND(E16*N16,2)</f>
        <v>0</v>
      </c>
      <c r="P16" s="163">
        <v>0.22</v>
      </c>
      <c r="Q16" s="163">
        <f>ROUND(E16*P16,2)</f>
        <v>1.32</v>
      </c>
      <c r="R16" s="163"/>
      <c r="S16" s="163" t="s">
        <v>107</v>
      </c>
      <c r="T16" s="163" t="s">
        <v>107</v>
      </c>
      <c r="U16" s="163">
        <v>0.14000000000000001</v>
      </c>
      <c r="V16" s="163">
        <f>ROUND(E16*U16,2)</f>
        <v>0.84</v>
      </c>
      <c r="W16" s="163"/>
      <c r="X16" s="163" t="s">
        <v>108</v>
      </c>
      <c r="Y16" s="154"/>
      <c r="Z16" s="154"/>
      <c r="AA16" s="154"/>
      <c r="AB16" s="154"/>
      <c r="AC16" s="154"/>
      <c r="AD16" s="154"/>
      <c r="AE16" s="154"/>
      <c r="AF16" s="154"/>
      <c r="AG16" s="154" t="s">
        <v>122</v>
      </c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>
      <c r="A17" s="161"/>
      <c r="B17" s="162"/>
      <c r="C17" s="189" t="s">
        <v>123</v>
      </c>
      <c r="D17" s="165"/>
      <c r="E17" s="166">
        <v>6</v>
      </c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54"/>
      <c r="Z17" s="154"/>
      <c r="AA17" s="154"/>
      <c r="AB17" s="154"/>
      <c r="AC17" s="154"/>
      <c r="AD17" s="154"/>
      <c r="AE17" s="154"/>
      <c r="AF17" s="154"/>
      <c r="AG17" s="154" t="s">
        <v>111</v>
      </c>
      <c r="AH17" s="154">
        <v>0</v>
      </c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>
      <c r="A18" s="174">
        <v>5</v>
      </c>
      <c r="B18" s="175" t="s">
        <v>124</v>
      </c>
      <c r="C18" s="188" t="s">
        <v>125</v>
      </c>
      <c r="D18" s="176" t="s">
        <v>126</v>
      </c>
      <c r="E18" s="177">
        <v>20</v>
      </c>
      <c r="F18" s="178"/>
      <c r="G18" s="179">
        <f>ROUND(E18*F18,2)</f>
        <v>0</v>
      </c>
      <c r="H18" s="164"/>
      <c r="I18" s="163">
        <f>ROUND(E18*H18,2)</f>
        <v>0</v>
      </c>
      <c r="J18" s="164"/>
      <c r="K18" s="163">
        <f>ROUND(E18*J18,2)</f>
        <v>0</v>
      </c>
      <c r="L18" s="163">
        <v>21</v>
      </c>
      <c r="M18" s="163">
        <f>G18*(1+L18/100)</f>
        <v>0</v>
      </c>
      <c r="N18" s="163">
        <v>0</v>
      </c>
      <c r="O18" s="163">
        <f>ROUND(E18*N18,2)</f>
        <v>0</v>
      </c>
      <c r="P18" s="163">
        <v>0</v>
      </c>
      <c r="Q18" s="163">
        <f>ROUND(E18*P18,2)</f>
        <v>0</v>
      </c>
      <c r="R18" s="163"/>
      <c r="S18" s="163" t="s">
        <v>107</v>
      </c>
      <c r="T18" s="163" t="s">
        <v>107</v>
      </c>
      <c r="U18" s="163">
        <v>0.2</v>
      </c>
      <c r="V18" s="163">
        <f>ROUND(E18*U18,2)</f>
        <v>4</v>
      </c>
      <c r="W18" s="163"/>
      <c r="X18" s="163" t="s">
        <v>108</v>
      </c>
      <c r="Y18" s="154"/>
      <c r="Z18" s="154"/>
      <c r="AA18" s="154"/>
      <c r="AB18" s="154"/>
      <c r="AC18" s="154"/>
      <c r="AD18" s="154"/>
      <c r="AE18" s="154"/>
      <c r="AF18" s="154"/>
      <c r="AG18" s="154" t="s">
        <v>122</v>
      </c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>
      <c r="A19" s="161"/>
      <c r="B19" s="162"/>
      <c r="C19" s="189" t="s">
        <v>127</v>
      </c>
      <c r="D19" s="165"/>
      <c r="E19" s="166">
        <v>20</v>
      </c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54"/>
      <c r="Z19" s="154"/>
      <c r="AA19" s="154"/>
      <c r="AB19" s="154"/>
      <c r="AC19" s="154"/>
      <c r="AD19" s="154"/>
      <c r="AE19" s="154"/>
      <c r="AF19" s="154"/>
      <c r="AG19" s="154" t="s">
        <v>111</v>
      </c>
      <c r="AH19" s="154">
        <v>0</v>
      </c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>
      <c r="A20" s="174">
        <v>6</v>
      </c>
      <c r="B20" s="175" t="s">
        <v>128</v>
      </c>
      <c r="C20" s="188" t="s">
        <v>129</v>
      </c>
      <c r="D20" s="176" t="s">
        <v>130</v>
      </c>
      <c r="E20" s="177">
        <v>5</v>
      </c>
      <c r="F20" s="178"/>
      <c r="G20" s="179">
        <f>ROUND(E20*F20,2)</f>
        <v>0</v>
      </c>
      <c r="H20" s="164"/>
      <c r="I20" s="163">
        <f>ROUND(E20*H20,2)</f>
        <v>0</v>
      </c>
      <c r="J20" s="164"/>
      <c r="K20" s="163">
        <f>ROUND(E20*J20,2)</f>
        <v>0</v>
      </c>
      <c r="L20" s="163">
        <v>21</v>
      </c>
      <c r="M20" s="163">
        <f>G20*(1+L20/100)</f>
        <v>0</v>
      </c>
      <c r="N20" s="163">
        <v>0</v>
      </c>
      <c r="O20" s="163">
        <f>ROUND(E20*N20,2)</f>
        <v>0</v>
      </c>
      <c r="P20" s="163">
        <v>0</v>
      </c>
      <c r="Q20" s="163">
        <f>ROUND(E20*P20,2)</f>
        <v>0</v>
      </c>
      <c r="R20" s="163"/>
      <c r="S20" s="163" t="s">
        <v>107</v>
      </c>
      <c r="T20" s="163" t="s">
        <v>107</v>
      </c>
      <c r="U20" s="163">
        <v>0</v>
      </c>
      <c r="V20" s="163">
        <f>ROUND(E20*U20,2)</f>
        <v>0</v>
      </c>
      <c r="W20" s="163"/>
      <c r="X20" s="163" t="s">
        <v>108</v>
      </c>
      <c r="Y20" s="154"/>
      <c r="Z20" s="154"/>
      <c r="AA20" s="154"/>
      <c r="AB20" s="154"/>
      <c r="AC20" s="154"/>
      <c r="AD20" s="154"/>
      <c r="AE20" s="154"/>
      <c r="AF20" s="154"/>
      <c r="AG20" s="154" t="s">
        <v>122</v>
      </c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>
      <c r="A21" s="161"/>
      <c r="B21" s="162"/>
      <c r="C21" s="189" t="s">
        <v>131</v>
      </c>
      <c r="D21" s="165"/>
      <c r="E21" s="166">
        <v>5</v>
      </c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54"/>
      <c r="Z21" s="154"/>
      <c r="AA21" s="154"/>
      <c r="AB21" s="154"/>
      <c r="AC21" s="154"/>
      <c r="AD21" s="154"/>
      <c r="AE21" s="154"/>
      <c r="AF21" s="154"/>
      <c r="AG21" s="154" t="s">
        <v>111</v>
      </c>
      <c r="AH21" s="154">
        <v>0</v>
      </c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>
      <c r="A22" s="174">
        <v>7</v>
      </c>
      <c r="B22" s="175" t="s">
        <v>132</v>
      </c>
      <c r="C22" s="188" t="s">
        <v>133</v>
      </c>
      <c r="D22" s="176" t="s">
        <v>121</v>
      </c>
      <c r="E22" s="177">
        <v>1</v>
      </c>
      <c r="F22" s="178"/>
      <c r="G22" s="179">
        <f>ROUND(E22*F22,2)</f>
        <v>0</v>
      </c>
      <c r="H22" s="164"/>
      <c r="I22" s="163">
        <f>ROUND(E22*H22,2)</f>
        <v>0</v>
      </c>
      <c r="J22" s="164"/>
      <c r="K22" s="163">
        <f>ROUND(E22*J22,2)</f>
        <v>0</v>
      </c>
      <c r="L22" s="163">
        <v>21</v>
      </c>
      <c r="M22" s="163">
        <f>G22*(1+L22/100)</f>
        <v>0</v>
      </c>
      <c r="N22" s="163">
        <v>1.0699999999999999E-2</v>
      </c>
      <c r="O22" s="163">
        <f>ROUND(E22*N22,2)</f>
        <v>0.01</v>
      </c>
      <c r="P22" s="163">
        <v>0</v>
      </c>
      <c r="Q22" s="163">
        <f>ROUND(E22*P22,2)</f>
        <v>0</v>
      </c>
      <c r="R22" s="163"/>
      <c r="S22" s="163" t="s">
        <v>107</v>
      </c>
      <c r="T22" s="163" t="s">
        <v>107</v>
      </c>
      <c r="U22" s="163">
        <v>0.91</v>
      </c>
      <c r="V22" s="163">
        <f>ROUND(E22*U22,2)</f>
        <v>0.91</v>
      </c>
      <c r="W22" s="163"/>
      <c r="X22" s="163" t="s">
        <v>108</v>
      </c>
      <c r="Y22" s="154"/>
      <c r="Z22" s="154"/>
      <c r="AA22" s="154"/>
      <c r="AB22" s="154"/>
      <c r="AC22" s="154"/>
      <c r="AD22" s="154"/>
      <c r="AE22" s="154"/>
      <c r="AF22" s="154"/>
      <c r="AG22" s="154" t="s">
        <v>109</v>
      </c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>
      <c r="A23" s="161"/>
      <c r="B23" s="162"/>
      <c r="C23" s="189" t="s">
        <v>134</v>
      </c>
      <c r="D23" s="165"/>
      <c r="E23" s="166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54"/>
      <c r="Z23" s="154"/>
      <c r="AA23" s="154"/>
      <c r="AB23" s="154"/>
      <c r="AC23" s="154"/>
      <c r="AD23" s="154"/>
      <c r="AE23" s="154"/>
      <c r="AF23" s="154"/>
      <c r="AG23" s="154" t="s">
        <v>111</v>
      </c>
      <c r="AH23" s="154">
        <v>0</v>
      </c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>
      <c r="A24" s="161"/>
      <c r="B24" s="162"/>
      <c r="C24" s="189" t="s">
        <v>135</v>
      </c>
      <c r="D24" s="165"/>
      <c r="E24" s="166">
        <v>1</v>
      </c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54"/>
      <c r="Z24" s="154"/>
      <c r="AA24" s="154"/>
      <c r="AB24" s="154"/>
      <c r="AC24" s="154"/>
      <c r="AD24" s="154"/>
      <c r="AE24" s="154"/>
      <c r="AF24" s="154"/>
      <c r="AG24" s="154" t="s">
        <v>111</v>
      </c>
      <c r="AH24" s="154">
        <v>0</v>
      </c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>
      <c r="A25" s="174">
        <v>8</v>
      </c>
      <c r="B25" s="175" t="s">
        <v>136</v>
      </c>
      <c r="C25" s="188" t="s">
        <v>137</v>
      </c>
      <c r="D25" s="176" t="s">
        <v>121</v>
      </c>
      <c r="E25" s="177">
        <v>2</v>
      </c>
      <c r="F25" s="178"/>
      <c r="G25" s="179">
        <f>ROUND(E25*F25,2)</f>
        <v>0</v>
      </c>
      <c r="H25" s="164"/>
      <c r="I25" s="163">
        <f>ROUND(E25*H25,2)</f>
        <v>0</v>
      </c>
      <c r="J25" s="164"/>
      <c r="K25" s="163">
        <f>ROUND(E25*J25,2)</f>
        <v>0</v>
      </c>
      <c r="L25" s="163">
        <v>21</v>
      </c>
      <c r="M25" s="163">
        <f>G25*(1+L25/100)</f>
        <v>0</v>
      </c>
      <c r="N25" s="163">
        <v>2.478E-2</v>
      </c>
      <c r="O25" s="163">
        <f>ROUND(E25*N25,2)</f>
        <v>0.05</v>
      </c>
      <c r="P25" s="163">
        <v>0</v>
      </c>
      <c r="Q25" s="163">
        <f>ROUND(E25*P25,2)</f>
        <v>0</v>
      </c>
      <c r="R25" s="163"/>
      <c r="S25" s="163" t="s">
        <v>107</v>
      </c>
      <c r="T25" s="163" t="s">
        <v>107</v>
      </c>
      <c r="U25" s="163">
        <v>0.55000000000000004</v>
      </c>
      <c r="V25" s="163">
        <f>ROUND(E25*U25,2)</f>
        <v>1.1000000000000001</v>
      </c>
      <c r="W25" s="163"/>
      <c r="X25" s="163" t="s">
        <v>108</v>
      </c>
      <c r="Y25" s="154"/>
      <c r="Z25" s="154"/>
      <c r="AA25" s="154"/>
      <c r="AB25" s="154"/>
      <c r="AC25" s="154"/>
      <c r="AD25" s="154"/>
      <c r="AE25" s="154"/>
      <c r="AF25" s="154"/>
      <c r="AG25" s="154" t="s">
        <v>109</v>
      </c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>
      <c r="A26" s="161"/>
      <c r="B26" s="162"/>
      <c r="C26" s="189" t="s">
        <v>134</v>
      </c>
      <c r="D26" s="165"/>
      <c r="E26" s="166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54"/>
      <c r="Z26" s="154"/>
      <c r="AA26" s="154"/>
      <c r="AB26" s="154"/>
      <c r="AC26" s="154"/>
      <c r="AD26" s="154"/>
      <c r="AE26" s="154"/>
      <c r="AF26" s="154"/>
      <c r="AG26" s="154" t="s">
        <v>111</v>
      </c>
      <c r="AH26" s="154">
        <v>0</v>
      </c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>
      <c r="A27" s="161"/>
      <c r="B27" s="162"/>
      <c r="C27" s="189" t="s">
        <v>138</v>
      </c>
      <c r="D27" s="165"/>
      <c r="E27" s="166">
        <v>2</v>
      </c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54"/>
      <c r="Z27" s="154"/>
      <c r="AA27" s="154"/>
      <c r="AB27" s="154"/>
      <c r="AC27" s="154"/>
      <c r="AD27" s="154"/>
      <c r="AE27" s="154"/>
      <c r="AF27" s="154"/>
      <c r="AG27" s="154" t="s">
        <v>111</v>
      </c>
      <c r="AH27" s="154">
        <v>0</v>
      </c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outlineLevel="1">
      <c r="A28" s="174">
        <v>9</v>
      </c>
      <c r="B28" s="175" t="s">
        <v>139</v>
      </c>
      <c r="C28" s="188" t="s">
        <v>140</v>
      </c>
      <c r="D28" s="176" t="s">
        <v>141</v>
      </c>
      <c r="E28" s="177">
        <v>4.9400000000000004</v>
      </c>
      <c r="F28" s="178"/>
      <c r="G28" s="179">
        <f>ROUND(E28*F28,2)</f>
        <v>0</v>
      </c>
      <c r="H28" s="164"/>
      <c r="I28" s="163">
        <f>ROUND(E28*H28,2)</f>
        <v>0</v>
      </c>
      <c r="J28" s="164"/>
      <c r="K28" s="163">
        <f>ROUND(E28*J28,2)</f>
        <v>0</v>
      </c>
      <c r="L28" s="163">
        <v>21</v>
      </c>
      <c r="M28" s="163">
        <f>G28*(1+L28/100)</f>
        <v>0</v>
      </c>
      <c r="N28" s="163">
        <v>0</v>
      </c>
      <c r="O28" s="163">
        <f>ROUND(E28*N28,2)</f>
        <v>0</v>
      </c>
      <c r="P28" s="163">
        <v>0</v>
      </c>
      <c r="Q28" s="163">
        <f>ROUND(E28*P28,2)</f>
        <v>0</v>
      </c>
      <c r="R28" s="163"/>
      <c r="S28" s="163" t="s">
        <v>107</v>
      </c>
      <c r="T28" s="163" t="s">
        <v>107</v>
      </c>
      <c r="U28" s="163">
        <v>1.76</v>
      </c>
      <c r="V28" s="163">
        <f>ROUND(E28*U28,2)</f>
        <v>8.69</v>
      </c>
      <c r="W28" s="163"/>
      <c r="X28" s="163" t="s">
        <v>108</v>
      </c>
      <c r="Y28" s="154"/>
      <c r="Z28" s="154"/>
      <c r="AA28" s="154"/>
      <c r="AB28" s="154"/>
      <c r="AC28" s="154"/>
      <c r="AD28" s="154"/>
      <c r="AE28" s="154"/>
      <c r="AF28" s="154"/>
      <c r="AG28" s="154" t="s">
        <v>109</v>
      </c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>
      <c r="A29" s="161"/>
      <c r="B29" s="162"/>
      <c r="C29" s="189" t="s">
        <v>142</v>
      </c>
      <c r="D29" s="165"/>
      <c r="E29" s="166">
        <v>3.18</v>
      </c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54"/>
      <c r="Z29" s="154"/>
      <c r="AA29" s="154"/>
      <c r="AB29" s="154"/>
      <c r="AC29" s="154"/>
      <c r="AD29" s="154"/>
      <c r="AE29" s="154"/>
      <c r="AF29" s="154"/>
      <c r="AG29" s="154" t="s">
        <v>111</v>
      </c>
      <c r="AH29" s="154">
        <v>0</v>
      </c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ht="22.5" outlineLevel="1">
      <c r="A30" s="161"/>
      <c r="B30" s="162"/>
      <c r="C30" s="189" t="s">
        <v>143</v>
      </c>
      <c r="D30" s="165"/>
      <c r="E30" s="166">
        <v>1.76</v>
      </c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54"/>
      <c r="Z30" s="154"/>
      <c r="AA30" s="154"/>
      <c r="AB30" s="154"/>
      <c r="AC30" s="154"/>
      <c r="AD30" s="154"/>
      <c r="AE30" s="154"/>
      <c r="AF30" s="154"/>
      <c r="AG30" s="154" t="s">
        <v>111</v>
      </c>
      <c r="AH30" s="154">
        <v>0</v>
      </c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ht="22.5" outlineLevel="1">
      <c r="A31" s="174">
        <v>10</v>
      </c>
      <c r="B31" s="175" t="s">
        <v>144</v>
      </c>
      <c r="C31" s="188" t="s">
        <v>145</v>
      </c>
      <c r="D31" s="176" t="s">
        <v>141</v>
      </c>
      <c r="E31" s="177">
        <v>89.757499999999993</v>
      </c>
      <c r="F31" s="178"/>
      <c r="G31" s="179">
        <f>ROUND(E31*F31,2)</f>
        <v>0</v>
      </c>
      <c r="H31" s="164"/>
      <c r="I31" s="163">
        <f>ROUND(E31*H31,2)</f>
        <v>0</v>
      </c>
      <c r="J31" s="164"/>
      <c r="K31" s="163">
        <f>ROUND(E31*J31,2)</f>
        <v>0</v>
      </c>
      <c r="L31" s="163">
        <v>21</v>
      </c>
      <c r="M31" s="163">
        <f>G31*(1+L31/100)</f>
        <v>0</v>
      </c>
      <c r="N31" s="163">
        <v>0</v>
      </c>
      <c r="O31" s="163">
        <f>ROUND(E31*N31,2)</f>
        <v>0</v>
      </c>
      <c r="P31" s="163">
        <v>0</v>
      </c>
      <c r="Q31" s="163">
        <f>ROUND(E31*P31,2)</f>
        <v>0</v>
      </c>
      <c r="R31" s="163"/>
      <c r="S31" s="163" t="s">
        <v>107</v>
      </c>
      <c r="T31" s="163" t="s">
        <v>107</v>
      </c>
      <c r="U31" s="163">
        <v>0.35</v>
      </c>
      <c r="V31" s="163">
        <f>ROUND(E31*U31,2)</f>
        <v>31.42</v>
      </c>
      <c r="W31" s="163"/>
      <c r="X31" s="163" t="s">
        <v>108</v>
      </c>
      <c r="Y31" s="154"/>
      <c r="Z31" s="154"/>
      <c r="AA31" s="154"/>
      <c r="AB31" s="154"/>
      <c r="AC31" s="154"/>
      <c r="AD31" s="154"/>
      <c r="AE31" s="154"/>
      <c r="AF31" s="154"/>
      <c r="AG31" s="154" t="s">
        <v>109</v>
      </c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>
      <c r="A32" s="161"/>
      <c r="B32" s="162"/>
      <c r="C32" s="189" t="s">
        <v>146</v>
      </c>
      <c r="D32" s="165"/>
      <c r="E32" s="166">
        <v>91.7</v>
      </c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54"/>
      <c r="Z32" s="154"/>
      <c r="AA32" s="154"/>
      <c r="AB32" s="154"/>
      <c r="AC32" s="154"/>
      <c r="AD32" s="154"/>
      <c r="AE32" s="154"/>
      <c r="AF32" s="154"/>
      <c r="AG32" s="154" t="s">
        <v>111</v>
      </c>
      <c r="AH32" s="154">
        <v>0</v>
      </c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>
      <c r="A33" s="161"/>
      <c r="B33" s="162"/>
      <c r="C33" s="189" t="s">
        <v>147</v>
      </c>
      <c r="D33" s="165"/>
      <c r="E33" s="166">
        <v>1.1025</v>
      </c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54"/>
      <c r="Z33" s="154"/>
      <c r="AA33" s="154"/>
      <c r="AB33" s="154"/>
      <c r="AC33" s="154"/>
      <c r="AD33" s="154"/>
      <c r="AE33" s="154"/>
      <c r="AF33" s="154"/>
      <c r="AG33" s="154" t="s">
        <v>111</v>
      </c>
      <c r="AH33" s="154">
        <v>0</v>
      </c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>
      <c r="A34" s="161"/>
      <c r="B34" s="162"/>
      <c r="C34" s="189" t="s">
        <v>148</v>
      </c>
      <c r="D34" s="165"/>
      <c r="E34" s="166">
        <v>-3.0449999999999999</v>
      </c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54"/>
      <c r="Z34" s="154"/>
      <c r="AA34" s="154"/>
      <c r="AB34" s="154"/>
      <c r="AC34" s="154"/>
      <c r="AD34" s="154"/>
      <c r="AE34" s="154"/>
      <c r="AF34" s="154"/>
      <c r="AG34" s="154" t="s">
        <v>111</v>
      </c>
      <c r="AH34" s="154">
        <v>0</v>
      </c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>
      <c r="A35" s="174">
        <v>11</v>
      </c>
      <c r="B35" s="175" t="s">
        <v>149</v>
      </c>
      <c r="C35" s="188" t="s">
        <v>150</v>
      </c>
      <c r="D35" s="176" t="s">
        <v>141</v>
      </c>
      <c r="E35" s="177">
        <v>89.757499999999993</v>
      </c>
      <c r="F35" s="178"/>
      <c r="G35" s="179">
        <f>ROUND(E35*F35,2)</f>
        <v>0</v>
      </c>
      <c r="H35" s="164"/>
      <c r="I35" s="163">
        <f>ROUND(E35*H35,2)</f>
        <v>0</v>
      </c>
      <c r="J35" s="164"/>
      <c r="K35" s="163">
        <f>ROUND(E35*J35,2)</f>
        <v>0</v>
      </c>
      <c r="L35" s="163">
        <v>21</v>
      </c>
      <c r="M35" s="163">
        <f>G35*(1+L35/100)</f>
        <v>0</v>
      </c>
      <c r="N35" s="163">
        <v>0</v>
      </c>
      <c r="O35" s="163">
        <f>ROUND(E35*N35,2)</f>
        <v>0</v>
      </c>
      <c r="P35" s="163">
        <v>0</v>
      </c>
      <c r="Q35" s="163">
        <f>ROUND(E35*P35,2)</f>
        <v>0</v>
      </c>
      <c r="R35" s="163"/>
      <c r="S35" s="163" t="s">
        <v>107</v>
      </c>
      <c r="T35" s="163" t="s">
        <v>107</v>
      </c>
      <c r="U35" s="163">
        <v>0.14829999999999999</v>
      </c>
      <c r="V35" s="163">
        <f>ROUND(E35*U35,2)</f>
        <v>13.31</v>
      </c>
      <c r="W35" s="163"/>
      <c r="X35" s="163" t="s">
        <v>108</v>
      </c>
      <c r="Y35" s="154"/>
      <c r="Z35" s="154"/>
      <c r="AA35" s="154"/>
      <c r="AB35" s="154"/>
      <c r="AC35" s="154"/>
      <c r="AD35" s="154"/>
      <c r="AE35" s="154"/>
      <c r="AF35" s="154"/>
      <c r="AG35" s="154" t="s">
        <v>122</v>
      </c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>
      <c r="A36" s="161"/>
      <c r="B36" s="162"/>
      <c r="C36" s="189" t="s">
        <v>151</v>
      </c>
      <c r="D36" s="165"/>
      <c r="E36" s="166">
        <v>89.757499999999993</v>
      </c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54"/>
      <c r="Z36" s="154"/>
      <c r="AA36" s="154"/>
      <c r="AB36" s="154"/>
      <c r="AC36" s="154"/>
      <c r="AD36" s="154"/>
      <c r="AE36" s="154"/>
      <c r="AF36" s="154"/>
      <c r="AG36" s="154" t="s">
        <v>111</v>
      </c>
      <c r="AH36" s="154">
        <v>5</v>
      </c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>
      <c r="A37" s="174">
        <v>12</v>
      </c>
      <c r="B37" s="175" t="s">
        <v>152</v>
      </c>
      <c r="C37" s="188" t="s">
        <v>153</v>
      </c>
      <c r="D37" s="176" t="s">
        <v>106</v>
      </c>
      <c r="E37" s="177">
        <v>87</v>
      </c>
      <c r="F37" s="178"/>
      <c r="G37" s="179">
        <f>ROUND(E37*F37,2)</f>
        <v>0</v>
      </c>
      <c r="H37" s="164"/>
      <c r="I37" s="163">
        <f>ROUND(E37*H37,2)</f>
        <v>0</v>
      </c>
      <c r="J37" s="164"/>
      <c r="K37" s="163">
        <f>ROUND(E37*J37,2)</f>
        <v>0</v>
      </c>
      <c r="L37" s="163">
        <v>21</v>
      </c>
      <c r="M37" s="163">
        <f>G37*(1+L37/100)</f>
        <v>0</v>
      </c>
      <c r="N37" s="163">
        <v>9.8999999999999999E-4</v>
      </c>
      <c r="O37" s="163">
        <f>ROUND(E37*N37,2)</f>
        <v>0.09</v>
      </c>
      <c r="P37" s="163">
        <v>0</v>
      </c>
      <c r="Q37" s="163">
        <f>ROUND(E37*P37,2)</f>
        <v>0</v>
      </c>
      <c r="R37" s="163"/>
      <c r="S37" s="163" t="s">
        <v>107</v>
      </c>
      <c r="T37" s="163" t="s">
        <v>154</v>
      </c>
      <c r="U37" s="163">
        <v>0.23599999999999999</v>
      </c>
      <c r="V37" s="163">
        <f>ROUND(E37*U37,2)</f>
        <v>20.53</v>
      </c>
      <c r="W37" s="163"/>
      <c r="X37" s="163" t="s">
        <v>108</v>
      </c>
      <c r="Y37" s="154"/>
      <c r="Z37" s="154"/>
      <c r="AA37" s="154"/>
      <c r="AB37" s="154"/>
      <c r="AC37" s="154"/>
      <c r="AD37" s="154"/>
      <c r="AE37" s="154"/>
      <c r="AF37" s="154"/>
      <c r="AG37" s="154" t="s">
        <v>122</v>
      </c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>
      <c r="A38" s="161"/>
      <c r="B38" s="162"/>
      <c r="C38" s="189" t="s">
        <v>155</v>
      </c>
      <c r="D38" s="165"/>
      <c r="E38" s="166">
        <v>87</v>
      </c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54"/>
      <c r="Z38" s="154"/>
      <c r="AA38" s="154"/>
      <c r="AB38" s="154"/>
      <c r="AC38" s="154"/>
      <c r="AD38" s="154"/>
      <c r="AE38" s="154"/>
      <c r="AF38" s="154"/>
      <c r="AG38" s="154" t="s">
        <v>111</v>
      </c>
      <c r="AH38" s="154">
        <v>0</v>
      </c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>
      <c r="A39" s="174">
        <v>13</v>
      </c>
      <c r="B39" s="175" t="s">
        <v>156</v>
      </c>
      <c r="C39" s="188" t="s">
        <v>157</v>
      </c>
      <c r="D39" s="176" t="s">
        <v>106</v>
      </c>
      <c r="E39" s="177">
        <v>96.3</v>
      </c>
      <c r="F39" s="178"/>
      <c r="G39" s="179">
        <f>ROUND(E39*F39,2)</f>
        <v>0</v>
      </c>
      <c r="H39" s="164"/>
      <c r="I39" s="163">
        <f>ROUND(E39*H39,2)</f>
        <v>0</v>
      </c>
      <c r="J39" s="164"/>
      <c r="K39" s="163">
        <f>ROUND(E39*J39,2)</f>
        <v>0</v>
      </c>
      <c r="L39" s="163">
        <v>21</v>
      </c>
      <c r="M39" s="163">
        <f>G39*(1+L39/100)</f>
        <v>0</v>
      </c>
      <c r="N39" s="163">
        <v>2.0200000000000001E-3</v>
      </c>
      <c r="O39" s="163">
        <f>ROUND(E39*N39,2)</f>
        <v>0.19</v>
      </c>
      <c r="P39" s="163">
        <v>0</v>
      </c>
      <c r="Q39" s="163">
        <f>ROUND(E39*P39,2)</f>
        <v>0</v>
      </c>
      <c r="R39" s="163"/>
      <c r="S39" s="163" t="s">
        <v>107</v>
      </c>
      <c r="T39" s="163" t="s">
        <v>107</v>
      </c>
      <c r="U39" s="163">
        <v>0.46</v>
      </c>
      <c r="V39" s="163">
        <f>ROUND(E39*U39,2)</f>
        <v>44.3</v>
      </c>
      <c r="W39" s="163"/>
      <c r="X39" s="163" t="s">
        <v>108</v>
      </c>
      <c r="Y39" s="154"/>
      <c r="Z39" s="154"/>
      <c r="AA39" s="154"/>
      <c r="AB39" s="154"/>
      <c r="AC39" s="154"/>
      <c r="AD39" s="154"/>
      <c r="AE39" s="154"/>
      <c r="AF39" s="154"/>
      <c r="AG39" s="154" t="s">
        <v>122</v>
      </c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>
      <c r="A40" s="161"/>
      <c r="B40" s="162"/>
      <c r="C40" s="189" t="s">
        <v>158</v>
      </c>
      <c r="D40" s="165"/>
      <c r="E40" s="166">
        <v>96.3</v>
      </c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54"/>
      <c r="Z40" s="154"/>
      <c r="AA40" s="154"/>
      <c r="AB40" s="154"/>
      <c r="AC40" s="154"/>
      <c r="AD40" s="154"/>
      <c r="AE40" s="154"/>
      <c r="AF40" s="154"/>
      <c r="AG40" s="154" t="s">
        <v>111</v>
      </c>
      <c r="AH40" s="154">
        <v>0</v>
      </c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>
      <c r="A41" s="174">
        <v>14</v>
      </c>
      <c r="B41" s="175" t="s">
        <v>159</v>
      </c>
      <c r="C41" s="188" t="s">
        <v>160</v>
      </c>
      <c r="D41" s="176" t="s">
        <v>106</v>
      </c>
      <c r="E41" s="177">
        <v>87</v>
      </c>
      <c r="F41" s="178"/>
      <c r="G41" s="179">
        <f>ROUND(E41*F41,2)</f>
        <v>0</v>
      </c>
      <c r="H41" s="164"/>
      <c r="I41" s="163">
        <f>ROUND(E41*H41,2)</f>
        <v>0</v>
      </c>
      <c r="J41" s="164"/>
      <c r="K41" s="163">
        <f>ROUND(E41*J41,2)</f>
        <v>0</v>
      </c>
      <c r="L41" s="163">
        <v>21</v>
      </c>
      <c r="M41" s="163">
        <f>G41*(1+L41/100)</f>
        <v>0</v>
      </c>
      <c r="N41" s="163">
        <v>0</v>
      </c>
      <c r="O41" s="163">
        <f>ROUND(E41*N41,2)</f>
        <v>0</v>
      </c>
      <c r="P41" s="163">
        <v>0</v>
      </c>
      <c r="Q41" s="163">
        <f>ROUND(E41*P41,2)</f>
        <v>0</v>
      </c>
      <c r="R41" s="163"/>
      <c r="S41" s="163" t="s">
        <v>107</v>
      </c>
      <c r="T41" s="163" t="s">
        <v>154</v>
      </c>
      <c r="U41" s="163">
        <v>7.0000000000000007E-2</v>
      </c>
      <c r="V41" s="163">
        <f>ROUND(E41*U41,2)</f>
        <v>6.09</v>
      </c>
      <c r="W41" s="163"/>
      <c r="X41" s="163" t="s">
        <v>108</v>
      </c>
      <c r="Y41" s="154"/>
      <c r="Z41" s="154"/>
      <c r="AA41" s="154"/>
      <c r="AB41" s="154"/>
      <c r="AC41" s="154"/>
      <c r="AD41" s="154"/>
      <c r="AE41" s="154"/>
      <c r="AF41" s="154"/>
      <c r="AG41" s="154" t="s">
        <v>122</v>
      </c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>
      <c r="A42" s="161"/>
      <c r="B42" s="162"/>
      <c r="C42" s="189" t="s">
        <v>161</v>
      </c>
      <c r="D42" s="165"/>
      <c r="E42" s="166">
        <v>87</v>
      </c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54"/>
      <c r="Z42" s="154"/>
      <c r="AA42" s="154"/>
      <c r="AB42" s="154"/>
      <c r="AC42" s="154"/>
      <c r="AD42" s="154"/>
      <c r="AE42" s="154"/>
      <c r="AF42" s="154"/>
      <c r="AG42" s="154" t="s">
        <v>111</v>
      </c>
      <c r="AH42" s="154">
        <v>5</v>
      </c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>
      <c r="A43" s="174">
        <v>15</v>
      </c>
      <c r="B43" s="175" t="s">
        <v>162</v>
      </c>
      <c r="C43" s="188" t="s">
        <v>163</v>
      </c>
      <c r="D43" s="176" t="s">
        <v>106</v>
      </c>
      <c r="E43" s="177">
        <v>96.3</v>
      </c>
      <c r="F43" s="178"/>
      <c r="G43" s="179">
        <f>ROUND(E43*F43,2)</f>
        <v>0</v>
      </c>
      <c r="H43" s="164"/>
      <c r="I43" s="163">
        <f>ROUND(E43*H43,2)</f>
        <v>0</v>
      </c>
      <c r="J43" s="164"/>
      <c r="K43" s="163">
        <f>ROUND(E43*J43,2)</f>
        <v>0</v>
      </c>
      <c r="L43" s="163">
        <v>21</v>
      </c>
      <c r="M43" s="163">
        <f>G43*(1+L43/100)</f>
        <v>0</v>
      </c>
      <c r="N43" s="163">
        <v>0</v>
      </c>
      <c r="O43" s="163">
        <f>ROUND(E43*N43,2)</f>
        <v>0</v>
      </c>
      <c r="P43" s="163">
        <v>0</v>
      </c>
      <c r="Q43" s="163">
        <f>ROUND(E43*P43,2)</f>
        <v>0</v>
      </c>
      <c r="R43" s="163"/>
      <c r="S43" s="163" t="s">
        <v>107</v>
      </c>
      <c r="T43" s="163" t="s">
        <v>107</v>
      </c>
      <c r="U43" s="163">
        <v>0.218</v>
      </c>
      <c r="V43" s="163">
        <f>ROUND(E43*U43,2)</f>
        <v>20.99</v>
      </c>
      <c r="W43" s="163"/>
      <c r="X43" s="163" t="s">
        <v>108</v>
      </c>
      <c r="Y43" s="154"/>
      <c r="Z43" s="154"/>
      <c r="AA43" s="154"/>
      <c r="AB43" s="154"/>
      <c r="AC43" s="154"/>
      <c r="AD43" s="154"/>
      <c r="AE43" s="154"/>
      <c r="AF43" s="154"/>
      <c r="AG43" s="154" t="s">
        <v>122</v>
      </c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>
      <c r="A44" s="161"/>
      <c r="B44" s="162"/>
      <c r="C44" s="189" t="s">
        <v>164</v>
      </c>
      <c r="D44" s="165"/>
      <c r="E44" s="166">
        <v>96.3</v>
      </c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54"/>
      <c r="Z44" s="154"/>
      <c r="AA44" s="154"/>
      <c r="AB44" s="154"/>
      <c r="AC44" s="154"/>
      <c r="AD44" s="154"/>
      <c r="AE44" s="154"/>
      <c r="AF44" s="154"/>
      <c r="AG44" s="154" t="s">
        <v>111</v>
      </c>
      <c r="AH44" s="154">
        <v>5</v>
      </c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outlineLevel="1">
      <c r="A45" s="174">
        <v>16</v>
      </c>
      <c r="B45" s="175" t="s">
        <v>165</v>
      </c>
      <c r="C45" s="188" t="s">
        <v>166</v>
      </c>
      <c r="D45" s="176" t="s">
        <v>141</v>
      </c>
      <c r="E45" s="177">
        <v>89.757499999999993</v>
      </c>
      <c r="F45" s="178"/>
      <c r="G45" s="179">
        <f>ROUND(E45*F45,2)</f>
        <v>0</v>
      </c>
      <c r="H45" s="164"/>
      <c r="I45" s="163">
        <f>ROUND(E45*H45,2)</f>
        <v>0</v>
      </c>
      <c r="J45" s="164"/>
      <c r="K45" s="163">
        <f>ROUND(E45*J45,2)</f>
        <v>0</v>
      </c>
      <c r="L45" s="163">
        <v>21</v>
      </c>
      <c r="M45" s="163">
        <f>G45*(1+L45/100)</f>
        <v>0</v>
      </c>
      <c r="N45" s="163">
        <v>1.3699999999999999E-3</v>
      </c>
      <c r="O45" s="163">
        <f>ROUND(E45*N45,2)</f>
        <v>0.12</v>
      </c>
      <c r="P45" s="163">
        <v>0</v>
      </c>
      <c r="Q45" s="163">
        <f>ROUND(E45*P45,2)</f>
        <v>0</v>
      </c>
      <c r="R45" s="163"/>
      <c r="S45" s="163" t="s">
        <v>107</v>
      </c>
      <c r="T45" s="163" t="s">
        <v>107</v>
      </c>
      <c r="U45" s="163">
        <v>0.16</v>
      </c>
      <c r="V45" s="163">
        <f>ROUND(E45*U45,2)</f>
        <v>14.36</v>
      </c>
      <c r="W45" s="163"/>
      <c r="X45" s="163" t="s">
        <v>108</v>
      </c>
      <c r="Y45" s="154"/>
      <c r="Z45" s="154"/>
      <c r="AA45" s="154"/>
      <c r="AB45" s="154"/>
      <c r="AC45" s="154"/>
      <c r="AD45" s="154"/>
      <c r="AE45" s="154"/>
      <c r="AF45" s="154"/>
      <c r="AG45" s="154" t="s">
        <v>109</v>
      </c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>
      <c r="A46" s="161"/>
      <c r="B46" s="162"/>
      <c r="C46" s="189" t="s">
        <v>167</v>
      </c>
      <c r="D46" s="165"/>
      <c r="E46" s="166">
        <v>89.757499999999993</v>
      </c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54"/>
      <c r="Z46" s="154"/>
      <c r="AA46" s="154"/>
      <c r="AB46" s="154"/>
      <c r="AC46" s="154"/>
      <c r="AD46" s="154"/>
      <c r="AE46" s="154"/>
      <c r="AF46" s="154"/>
      <c r="AG46" s="154" t="s">
        <v>111</v>
      </c>
      <c r="AH46" s="154">
        <v>5</v>
      </c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>
      <c r="A47" s="174">
        <v>17</v>
      </c>
      <c r="B47" s="175" t="s">
        <v>168</v>
      </c>
      <c r="C47" s="188" t="s">
        <v>169</v>
      </c>
      <c r="D47" s="176" t="s">
        <v>141</v>
      </c>
      <c r="E47" s="177">
        <v>89.757499999999993</v>
      </c>
      <c r="F47" s="178"/>
      <c r="G47" s="179">
        <f>ROUND(E47*F47,2)</f>
        <v>0</v>
      </c>
      <c r="H47" s="164"/>
      <c r="I47" s="163">
        <f>ROUND(E47*H47,2)</f>
        <v>0</v>
      </c>
      <c r="J47" s="164"/>
      <c r="K47" s="163">
        <f>ROUND(E47*J47,2)</f>
        <v>0</v>
      </c>
      <c r="L47" s="163">
        <v>21</v>
      </c>
      <c r="M47" s="163">
        <f>G47*(1+L47/100)</f>
        <v>0</v>
      </c>
      <c r="N47" s="163">
        <v>0</v>
      </c>
      <c r="O47" s="163">
        <f>ROUND(E47*N47,2)</f>
        <v>0</v>
      </c>
      <c r="P47" s="163">
        <v>0</v>
      </c>
      <c r="Q47" s="163">
        <f>ROUND(E47*P47,2)</f>
        <v>0</v>
      </c>
      <c r="R47" s="163"/>
      <c r="S47" s="163" t="s">
        <v>107</v>
      </c>
      <c r="T47" s="163" t="s">
        <v>107</v>
      </c>
      <c r="U47" s="163">
        <v>4.8000000000000001E-2</v>
      </c>
      <c r="V47" s="163">
        <f>ROUND(E47*U47,2)</f>
        <v>4.3099999999999996</v>
      </c>
      <c r="W47" s="163"/>
      <c r="X47" s="163" t="s">
        <v>108</v>
      </c>
      <c r="Y47" s="154"/>
      <c r="Z47" s="154"/>
      <c r="AA47" s="154"/>
      <c r="AB47" s="154"/>
      <c r="AC47" s="154"/>
      <c r="AD47" s="154"/>
      <c r="AE47" s="154"/>
      <c r="AF47" s="154"/>
      <c r="AG47" s="154" t="s">
        <v>109</v>
      </c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outlineLevel="1">
      <c r="A48" s="161"/>
      <c r="B48" s="162"/>
      <c r="C48" s="189" t="s">
        <v>170</v>
      </c>
      <c r="D48" s="165"/>
      <c r="E48" s="166">
        <v>89.757499999999993</v>
      </c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54"/>
      <c r="Z48" s="154"/>
      <c r="AA48" s="154"/>
      <c r="AB48" s="154"/>
      <c r="AC48" s="154"/>
      <c r="AD48" s="154"/>
      <c r="AE48" s="154"/>
      <c r="AF48" s="154"/>
      <c r="AG48" s="154" t="s">
        <v>111</v>
      </c>
      <c r="AH48" s="154">
        <v>5</v>
      </c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outlineLevel="1">
      <c r="A49" s="174">
        <v>18</v>
      </c>
      <c r="B49" s="175" t="s">
        <v>171</v>
      </c>
      <c r="C49" s="188" t="s">
        <v>172</v>
      </c>
      <c r="D49" s="176" t="s">
        <v>141</v>
      </c>
      <c r="E49" s="177">
        <v>83.757499999999993</v>
      </c>
      <c r="F49" s="178"/>
      <c r="G49" s="179">
        <f>ROUND(E49*F49,2)</f>
        <v>0</v>
      </c>
      <c r="H49" s="164"/>
      <c r="I49" s="163">
        <f>ROUND(E49*H49,2)</f>
        <v>0</v>
      </c>
      <c r="J49" s="164"/>
      <c r="K49" s="163">
        <f>ROUND(E49*J49,2)</f>
        <v>0</v>
      </c>
      <c r="L49" s="163">
        <v>21</v>
      </c>
      <c r="M49" s="163">
        <f>G49*(1+L49/100)</f>
        <v>0</v>
      </c>
      <c r="N49" s="163">
        <v>0</v>
      </c>
      <c r="O49" s="163">
        <f>ROUND(E49*N49,2)</f>
        <v>0</v>
      </c>
      <c r="P49" s="163">
        <v>0</v>
      </c>
      <c r="Q49" s="163">
        <f>ROUND(E49*P49,2)</f>
        <v>0</v>
      </c>
      <c r="R49" s="163"/>
      <c r="S49" s="163" t="s">
        <v>107</v>
      </c>
      <c r="T49" s="163" t="s">
        <v>107</v>
      </c>
      <c r="U49" s="163">
        <v>0.34499999999999997</v>
      </c>
      <c r="V49" s="163">
        <f>ROUND(E49*U49,2)</f>
        <v>28.9</v>
      </c>
      <c r="W49" s="163"/>
      <c r="X49" s="163" t="s">
        <v>108</v>
      </c>
      <c r="Y49" s="154"/>
      <c r="Z49" s="154"/>
      <c r="AA49" s="154"/>
      <c r="AB49" s="154"/>
      <c r="AC49" s="154"/>
      <c r="AD49" s="154"/>
      <c r="AE49" s="154"/>
      <c r="AF49" s="154"/>
      <c r="AG49" s="154" t="s">
        <v>109</v>
      </c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outlineLevel="1">
      <c r="A50" s="161"/>
      <c r="B50" s="162"/>
      <c r="C50" s="189" t="s">
        <v>151</v>
      </c>
      <c r="D50" s="165"/>
      <c r="E50" s="166">
        <v>89.757499999999993</v>
      </c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54"/>
      <c r="Z50" s="154"/>
      <c r="AA50" s="154"/>
      <c r="AB50" s="154"/>
      <c r="AC50" s="154"/>
      <c r="AD50" s="154"/>
      <c r="AE50" s="154"/>
      <c r="AF50" s="154"/>
      <c r="AG50" s="154" t="s">
        <v>111</v>
      </c>
      <c r="AH50" s="154">
        <v>5</v>
      </c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outlineLevel="1">
      <c r="A51" s="161"/>
      <c r="B51" s="162"/>
      <c r="C51" s="189" t="s">
        <v>173</v>
      </c>
      <c r="D51" s="165"/>
      <c r="E51" s="166">
        <v>-6</v>
      </c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54"/>
      <c r="Z51" s="154"/>
      <c r="AA51" s="154"/>
      <c r="AB51" s="154"/>
      <c r="AC51" s="154"/>
      <c r="AD51" s="154"/>
      <c r="AE51" s="154"/>
      <c r="AF51" s="154"/>
      <c r="AG51" s="154" t="s">
        <v>111</v>
      </c>
      <c r="AH51" s="154">
        <v>5</v>
      </c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>
      <c r="A52" s="174">
        <v>19</v>
      </c>
      <c r="B52" s="175" t="s">
        <v>174</v>
      </c>
      <c r="C52" s="188" t="s">
        <v>175</v>
      </c>
      <c r="D52" s="176" t="s">
        <v>141</v>
      </c>
      <c r="E52" s="177">
        <v>6</v>
      </c>
      <c r="F52" s="178"/>
      <c r="G52" s="179">
        <f>ROUND(E52*F52,2)</f>
        <v>0</v>
      </c>
      <c r="H52" s="164"/>
      <c r="I52" s="163">
        <f>ROUND(E52*H52,2)</f>
        <v>0</v>
      </c>
      <c r="J52" s="164"/>
      <c r="K52" s="163">
        <f>ROUND(E52*J52,2)</f>
        <v>0</v>
      </c>
      <c r="L52" s="163">
        <v>21</v>
      </c>
      <c r="M52" s="163">
        <f>G52*(1+L52/100)</f>
        <v>0</v>
      </c>
      <c r="N52" s="163">
        <v>0</v>
      </c>
      <c r="O52" s="163">
        <f>ROUND(E52*N52,2)</f>
        <v>0</v>
      </c>
      <c r="P52" s="163">
        <v>0</v>
      </c>
      <c r="Q52" s="163">
        <f>ROUND(E52*P52,2)</f>
        <v>0</v>
      </c>
      <c r="R52" s="163"/>
      <c r="S52" s="163" t="s">
        <v>107</v>
      </c>
      <c r="T52" s="163" t="s">
        <v>107</v>
      </c>
      <c r="U52" s="163">
        <v>0.52</v>
      </c>
      <c r="V52" s="163">
        <f>ROUND(E52*U52,2)</f>
        <v>3.12</v>
      </c>
      <c r="W52" s="163"/>
      <c r="X52" s="163" t="s">
        <v>108</v>
      </c>
      <c r="Y52" s="154"/>
      <c r="Z52" s="154"/>
      <c r="AA52" s="154"/>
      <c r="AB52" s="154"/>
      <c r="AC52" s="154"/>
      <c r="AD52" s="154"/>
      <c r="AE52" s="154"/>
      <c r="AF52" s="154"/>
      <c r="AG52" s="154" t="s">
        <v>109</v>
      </c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>
      <c r="A53" s="161"/>
      <c r="B53" s="162"/>
      <c r="C53" s="189" t="s">
        <v>176</v>
      </c>
      <c r="D53" s="165"/>
      <c r="E53" s="166">
        <v>6</v>
      </c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54"/>
      <c r="Z53" s="154"/>
      <c r="AA53" s="154"/>
      <c r="AB53" s="154"/>
      <c r="AC53" s="154"/>
      <c r="AD53" s="154"/>
      <c r="AE53" s="154"/>
      <c r="AF53" s="154"/>
      <c r="AG53" s="154" t="s">
        <v>111</v>
      </c>
      <c r="AH53" s="154">
        <v>0</v>
      </c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ht="22.5" outlineLevel="1">
      <c r="A54" s="174">
        <v>20</v>
      </c>
      <c r="B54" s="175" t="s">
        <v>177</v>
      </c>
      <c r="C54" s="188" t="s">
        <v>178</v>
      </c>
      <c r="D54" s="176" t="s">
        <v>141</v>
      </c>
      <c r="E54" s="177">
        <v>23.642499999999998</v>
      </c>
      <c r="F54" s="178"/>
      <c r="G54" s="179">
        <f>ROUND(E54*F54,2)</f>
        <v>0</v>
      </c>
      <c r="H54" s="164"/>
      <c r="I54" s="163">
        <f>ROUND(E54*H54,2)</f>
        <v>0</v>
      </c>
      <c r="J54" s="164"/>
      <c r="K54" s="163">
        <f>ROUND(E54*J54,2)</f>
        <v>0</v>
      </c>
      <c r="L54" s="163">
        <v>21</v>
      </c>
      <c r="M54" s="163">
        <f>G54*(1+L54/100)</f>
        <v>0</v>
      </c>
      <c r="N54" s="163">
        <v>0</v>
      </c>
      <c r="O54" s="163">
        <f>ROUND(E54*N54,2)</f>
        <v>0</v>
      </c>
      <c r="P54" s="163">
        <v>0</v>
      </c>
      <c r="Q54" s="163">
        <f>ROUND(E54*P54,2)</f>
        <v>0</v>
      </c>
      <c r="R54" s="163"/>
      <c r="S54" s="163" t="s">
        <v>107</v>
      </c>
      <c r="T54" s="163" t="s">
        <v>107</v>
      </c>
      <c r="U54" s="163">
        <v>0.01</v>
      </c>
      <c r="V54" s="163">
        <f>ROUND(E54*U54,2)</f>
        <v>0.24</v>
      </c>
      <c r="W54" s="163"/>
      <c r="X54" s="163" t="s">
        <v>108</v>
      </c>
      <c r="Y54" s="154"/>
      <c r="Z54" s="154"/>
      <c r="AA54" s="154"/>
      <c r="AB54" s="154"/>
      <c r="AC54" s="154"/>
      <c r="AD54" s="154"/>
      <c r="AE54" s="154"/>
      <c r="AF54" s="154"/>
      <c r="AG54" s="154" t="s">
        <v>122</v>
      </c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outlineLevel="1">
      <c r="A55" s="161"/>
      <c r="B55" s="162"/>
      <c r="C55" s="189" t="s">
        <v>179</v>
      </c>
      <c r="D55" s="165"/>
      <c r="E55" s="166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54"/>
      <c r="Z55" s="154"/>
      <c r="AA55" s="154"/>
      <c r="AB55" s="154"/>
      <c r="AC55" s="154"/>
      <c r="AD55" s="154"/>
      <c r="AE55" s="154"/>
      <c r="AF55" s="154"/>
      <c r="AG55" s="154" t="s">
        <v>111</v>
      </c>
      <c r="AH55" s="154">
        <v>0</v>
      </c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ht="22.5" outlineLevel="1">
      <c r="A56" s="161"/>
      <c r="B56" s="162"/>
      <c r="C56" s="189" t="s">
        <v>180</v>
      </c>
      <c r="D56" s="165"/>
      <c r="E56" s="166">
        <v>4.9000000000000004</v>
      </c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54"/>
      <c r="Z56" s="154"/>
      <c r="AA56" s="154"/>
      <c r="AB56" s="154"/>
      <c r="AC56" s="154"/>
      <c r="AD56" s="154"/>
      <c r="AE56" s="154"/>
      <c r="AF56" s="154"/>
      <c r="AG56" s="154" t="s">
        <v>111</v>
      </c>
      <c r="AH56" s="154">
        <v>0</v>
      </c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ht="22.5" outlineLevel="1">
      <c r="A57" s="161"/>
      <c r="B57" s="162"/>
      <c r="C57" s="189" t="s">
        <v>181</v>
      </c>
      <c r="D57" s="165"/>
      <c r="E57" s="166">
        <v>17.64</v>
      </c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54"/>
      <c r="Z57" s="154"/>
      <c r="AA57" s="154"/>
      <c r="AB57" s="154"/>
      <c r="AC57" s="154"/>
      <c r="AD57" s="154"/>
      <c r="AE57" s="154"/>
      <c r="AF57" s="154"/>
      <c r="AG57" s="154" t="s">
        <v>111</v>
      </c>
      <c r="AH57" s="154">
        <v>0</v>
      </c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outlineLevel="1">
      <c r="A58" s="161"/>
      <c r="B58" s="162"/>
      <c r="C58" s="189" t="s">
        <v>182</v>
      </c>
      <c r="D58" s="165"/>
      <c r="E58" s="166">
        <v>1.1025</v>
      </c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54"/>
      <c r="Z58" s="154"/>
      <c r="AA58" s="154"/>
      <c r="AB58" s="154"/>
      <c r="AC58" s="154"/>
      <c r="AD58" s="154"/>
      <c r="AE58" s="154"/>
      <c r="AF58" s="154"/>
      <c r="AG58" s="154" t="s">
        <v>111</v>
      </c>
      <c r="AH58" s="154">
        <v>0</v>
      </c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outlineLevel="1">
      <c r="A59" s="174">
        <v>21</v>
      </c>
      <c r="B59" s="175" t="s">
        <v>183</v>
      </c>
      <c r="C59" s="188" t="s">
        <v>184</v>
      </c>
      <c r="D59" s="176" t="s">
        <v>141</v>
      </c>
      <c r="E59" s="177">
        <v>23.642499999999998</v>
      </c>
      <c r="F59" s="178"/>
      <c r="G59" s="179">
        <f>ROUND(E59*F59,2)</f>
        <v>0</v>
      </c>
      <c r="H59" s="164"/>
      <c r="I59" s="163">
        <f>ROUND(E59*H59,2)</f>
        <v>0</v>
      </c>
      <c r="J59" s="164"/>
      <c r="K59" s="163">
        <f>ROUND(E59*J59,2)</f>
        <v>0</v>
      </c>
      <c r="L59" s="163">
        <v>21</v>
      </c>
      <c r="M59" s="163">
        <f>G59*(1+L59/100)</f>
        <v>0</v>
      </c>
      <c r="N59" s="163">
        <v>0</v>
      </c>
      <c r="O59" s="163">
        <f>ROUND(E59*N59,2)</f>
        <v>0</v>
      </c>
      <c r="P59" s="163">
        <v>0</v>
      </c>
      <c r="Q59" s="163">
        <f>ROUND(E59*P59,2)</f>
        <v>0</v>
      </c>
      <c r="R59" s="163"/>
      <c r="S59" s="163" t="s">
        <v>107</v>
      </c>
      <c r="T59" s="163" t="s">
        <v>107</v>
      </c>
      <c r="U59" s="163">
        <v>5.2999999999999999E-2</v>
      </c>
      <c r="V59" s="163">
        <f>ROUND(E59*U59,2)</f>
        <v>1.25</v>
      </c>
      <c r="W59" s="163"/>
      <c r="X59" s="163" t="s">
        <v>108</v>
      </c>
      <c r="Y59" s="154"/>
      <c r="Z59" s="154"/>
      <c r="AA59" s="154"/>
      <c r="AB59" s="154"/>
      <c r="AC59" s="154"/>
      <c r="AD59" s="154"/>
      <c r="AE59" s="154"/>
      <c r="AF59" s="154"/>
      <c r="AG59" s="154" t="s">
        <v>122</v>
      </c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outlineLevel="1">
      <c r="A60" s="161"/>
      <c r="B60" s="162"/>
      <c r="C60" s="189" t="s">
        <v>185</v>
      </c>
      <c r="D60" s="165"/>
      <c r="E60" s="166">
        <v>23.642499999999998</v>
      </c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54"/>
      <c r="Z60" s="154"/>
      <c r="AA60" s="154"/>
      <c r="AB60" s="154"/>
      <c r="AC60" s="154"/>
      <c r="AD60" s="154"/>
      <c r="AE60" s="154"/>
      <c r="AF60" s="154"/>
      <c r="AG60" s="154" t="s">
        <v>111</v>
      </c>
      <c r="AH60" s="154">
        <v>5</v>
      </c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ht="22.5" outlineLevel="1">
      <c r="A61" s="174">
        <v>22</v>
      </c>
      <c r="B61" s="175" t="s">
        <v>186</v>
      </c>
      <c r="C61" s="188" t="s">
        <v>187</v>
      </c>
      <c r="D61" s="176" t="s">
        <v>141</v>
      </c>
      <c r="E61" s="177">
        <v>23.642499999999998</v>
      </c>
      <c r="F61" s="178"/>
      <c r="G61" s="179">
        <f>ROUND(E61*F61,2)</f>
        <v>0</v>
      </c>
      <c r="H61" s="164"/>
      <c r="I61" s="163">
        <f>ROUND(E61*H61,2)</f>
        <v>0</v>
      </c>
      <c r="J61" s="164"/>
      <c r="K61" s="163">
        <f>ROUND(E61*J61,2)</f>
        <v>0</v>
      </c>
      <c r="L61" s="163">
        <v>21</v>
      </c>
      <c r="M61" s="163">
        <f>G61*(1+L61/100)</f>
        <v>0</v>
      </c>
      <c r="N61" s="163">
        <v>0</v>
      </c>
      <c r="O61" s="163">
        <f>ROUND(E61*N61,2)</f>
        <v>0</v>
      </c>
      <c r="P61" s="163">
        <v>0</v>
      </c>
      <c r="Q61" s="163">
        <f>ROUND(E61*P61,2)</f>
        <v>0</v>
      </c>
      <c r="R61" s="163"/>
      <c r="S61" s="163" t="s">
        <v>107</v>
      </c>
      <c r="T61" s="163" t="s">
        <v>107</v>
      </c>
      <c r="U61" s="163">
        <v>5.3999999999999999E-2</v>
      </c>
      <c r="V61" s="163">
        <f>ROUND(E61*U61,2)</f>
        <v>1.28</v>
      </c>
      <c r="W61" s="163"/>
      <c r="X61" s="163" t="s">
        <v>108</v>
      </c>
      <c r="Y61" s="154"/>
      <c r="Z61" s="154"/>
      <c r="AA61" s="154"/>
      <c r="AB61" s="154"/>
      <c r="AC61" s="154"/>
      <c r="AD61" s="154"/>
      <c r="AE61" s="154"/>
      <c r="AF61" s="154"/>
      <c r="AG61" s="154" t="s">
        <v>122</v>
      </c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</row>
    <row r="62" spans="1:60" outlineLevel="1">
      <c r="A62" s="161"/>
      <c r="B62" s="162"/>
      <c r="C62" s="189" t="s">
        <v>185</v>
      </c>
      <c r="D62" s="165"/>
      <c r="E62" s="166">
        <v>23.642499999999998</v>
      </c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54"/>
      <c r="Z62" s="154"/>
      <c r="AA62" s="154"/>
      <c r="AB62" s="154"/>
      <c r="AC62" s="154"/>
      <c r="AD62" s="154"/>
      <c r="AE62" s="154"/>
      <c r="AF62" s="154"/>
      <c r="AG62" s="154" t="s">
        <v>111</v>
      </c>
      <c r="AH62" s="154">
        <v>5</v>
      </c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</row>
    <row r="63" spans="1:60" outlineLevel="1">
      <c r="A63" s="174">
        <v>23</v>
      </c>
      <c r="B63" s="175" t="s">
        <v>188</v>
      </c>
      <c r="C63" s="188" t="s">
        <v>189</v>
      </c>
      <c r="D63" s="176" t="s">
        <v>141</v>
      </c>
      <c r="E63" s="177">
        <v>66.114999999999995</v>
      </c>
      <c r="F63" s="178"/>
      <c r="G63" s="179">
        <f>ROUND(E63*F63,2)</f>
        <v>0</v>
      </c>
      <c r="H63" s="164"/>
      <c r="I63" s="163">
        <f>ROUND(E63*H63,2)</f>
        <v>0</v>
      </c>
      <c r="J63" s="164"/>
      <c r="K63" s="163">
        <f>ROUND(E63*J63,2)</f>
        <v>0</v>
      </c>
      <c r="L63" s="163">
        <v>21</v>
      </c>
      <c r="M63" s="163">
        <f>G63*(1+L63/100)</f>
        <v>0</v>
      </c>
      <c r="N63" s="163">
        <v>0</v>
      </c>
      <c r="O63" s="163">
        <f>ROUND(E63*N63,2)</f>
        <v>0</v>
      </c>
      <c r="P63" s="163">
        <v>0</v>
      </c>
      <c r="Q63" s="163">
        <f>ROUND(E63*P63,2)</f>
        <v>0</v>
      </c>
      <c r="R63" s="163"/>
      <c r="S63" s="163" t="s">
        <v>107</v>
      </c>
      <c r="T63" s="163" t="s">
        <v>107</v>
      </c>
      <c r="U63" s="163">
        <v>0.2</v>
      </c>
      <c r="V63" s="163">
        <f>ROUND(E63*U63,2)</f>
        <v>13.22</v>
      </c>
      <c r="W63" s="163"/>
      <c r="X63" s="163" t="s">
        <v>108</v>
      </c>
      <c r="Y63" s="154"/>
      <c r="Z63" s="154"/>
      <c r="AA63" s="154"/>
      <c r="AB63" s="154"/>
      <c r="AC63" s="154"/>
      <c r="AD63" s="154"/>
      <c r="AE63" s="154"/>
      <c r="AF63" s="154"/>
      <c r="AG63" s="154" t="s">
        <v>122</v>
      </c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</row>
    <row r="64" spans="1:60" outlineLevel="1">
      <c r="A64" s="161"/>
      <c r="B64" s="162"/>
      <c r="C64" s="270" t="s">
        <v>190</v>
      </c>
      <c r="D64" s="271"/>
      <c r="E64" s="271"/>
      <c r="F64" s="271"/>
      <c r="G64" s="271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54"/>
      <c r="Z64" s="154"/>
      <c r="AA64" s="154"/>
      <c r="AB64" s="154"/>
      <c r="AC64" s="154"/>
      <c r="AD64" s="154"/>
      <c r="AE64" s="154"/>
      <c r="AF64" s="154"/>
      <c r="AG64" s="154" t="s">
        <v>191</v>
      </c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outlineLevel="1">
      <c r="A65" s="161"/>
      <c r="B65" s="162"/>
      <c r="C65" s="189" t="s">
        <v>192</v>
      </c>
      <c r="D65" s="165"/>
      <c r="E65" s="166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54"/>
      <c r="Z65" s="154"/>
      <c r="AA65" s="154"/>
      <c r="AB65" s="154"/>
      <c r="AC65" s="154"/>
      <c r="AD65" s="154"/>
      <c r="AE65" s="154"/>
      <c r="AF65" s="154"/>
      <c r="AG65" s="154" t="s">
        <v>111</v>
      </c>
      <c r="AH65" s="154">
        <v>0</v>
      </c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outlineLevel="1">
      <c r="A66" s="161"/>
      <c r="B66" s="162"/>
      <c r="C66" s="189" t="s">
        <v>151</v>
      </c>
      <c r="D66" s="165"/>
      <c r="E66" s="166">
        <v>89.757499999999993</v>
      </c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54"/>
      <c r="Z66" s="154"/>
      <c r="AA66" s="154"/>
      <c r="AB66" s="154"/>
      <c r="AC66" s="154"/>
      <c r="AD66" s="154"/>
      <c r="AE66" s="154"/>
      <c r="AF66" s="154"/>
      <c r="AG66" s="154" t="s">
        <v>111</v>
      </c>
      <c r="AH66" s="154">
        <v>5</v>
      </c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</row>
    <row r="67" spans="1:60" outlineLevel="1">
      <c r="A67" s="161"/>
      <c r="B67" s="162"/>
      <c r="C67" s="189" t="s">
        <v>193</v>
      </c>
      <c r="D67" s="165"/>
      <c r="E67" s="166">
        <v>-23.642499999999998</v>
      </c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54"/>
      <c r="Z67" s="154"/>
      <c r="AA67" s="154"/>
      <c r="AB67" s="154"/>
      <c r="AC67" s="154"/>
      <c r="AD67" s="154"/>
      <c r="AE67" s="154"/>
      <c r="AF67" s="154"/>
      <c r="AG67" s="154" t="s">
        <v>111</v>
      </c>
      <c r="AH67" s="154">
        <v>5</v>
      </c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outlineLevel="1">
      <c r="A68" s="174">
        <v>24</v>
      </c>
      <c r="B68" s="175" t="s">
        <v>194</v>
      </c>
      <c r="C68" s="188" t="s">
        <v>195</v>
      </c>
      <c r="D68" s="176" t="s">
        <v>141</v>
      </c>
      <c r="E68" s="177">
        <v>18.219380000000001</v>
      </c>
      <c r="F68" s="178"/>
      <c r="G68" s="179">
        <f>ROUND(E68*F68,2)</f>
        <v>0</v>
      </c>
      <c r="H68" s="164"/>
      <c r="I68" s="163">
        <f>ROUND(E68*H68,2)</f>
        <v>0</v>
      </c>
      <c r="J68" s="164"/>
      <c r="K68" s="163">
        <f>ROUND(E68*J68,2)</f>
        <v>0</v>
      </c>
      <c r="L68" s="163">
        <v>21</v>
      </c>
      <c r="M68" s="163">
        <f>G68*(1+L68/100)</f>
        <v>0</v>
      </c>
      <c r="N68" s="163">
        <v>0</v>
      </c>
      <c r="O68" s="163">
        <f>ROUND(E68*N68,2)</f>
        <v>0</v>
      </c>
      <c r="P68" s="163">
        <v>0</v>
      </c>
      <c r="Q68" s="163">
        <f>ROUND(E68*P68,2)</f>
        <v>0</v>
      </c>
      <c r="R68" s="163"/>
      <c r="S68" s="163" t="s">
        <v>107</v>
      </c>
      <c r="T68" s="163" t="s">
        <v>107</v>
      </c>
      <c r="U68" s="163">
        <v>1.59</v>
      </c>
      <c r="V68" s="163">
        <f>ROUND(E68*U68,2)</f>
        <v>28.97</v>
      </c>
      <c r="W68" s="163"/>
      <c r="X68" s="163" t="s">
        <v>108</v>
      </c>
      <c r="Y68" s="154"/>
      <c r="Z68" s="154"/>
      <c r="AA68" s="154"/>
      <c r="AB68" s="154"/>
      <c r="AC68" s="154"/>
      <c r="AD68" s="154"/>
      <c r="AE68" s="154"/>
      <c r="AF68" s="154"/>
      <c r="AG68" s="154" t="s">
        <v>196</v>
      </c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</row>
    <row r="69" spans="1:60" outlineLevel="1">
      <c r="A69" s="161"/>
      <c r="B69" s="162"/>
      <c r="C69" s="189" t="s">
        <v>179</v>
      </c>
      <c r="D69" s="165"/>
      <c r="E69" s="166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54"/>
      <c r="Z69" s="154"/>
      <c r="AA69" s="154"/>
      <c r="AB69" s="154"/>
      <c r="AC69" s="154"/>
      <c r="AD69" s="154"/>
      <c r="AE69" s="154"/>
      <c r="AF69" s="154"/>
      <c r="AG69" s="154" t="s">
        <v>111</v>
      </c>
      <c r="AH69" s="154">
        <v>0</v>
      </c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</row>
    <row r="70" spans="1:60" ht="22.5" outlineLevel="1">
      <c r="A70" s="161"/>
      <c r="B70" s="162"/>
      <c r="C70" s="189" t="s">
        <v>197</v>
      </c>
      <c r="D70" s="165"/>
      <c r="E70" s="166">
        <v>17.64</v>
      </c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54"/>
      <c r="Z70" s="154"/>
      <c r="AA70" s="154"/>
      <c r="AB70" s="154"/>
      <c r="AC70" s="154"/>
      <c r="AD70" s="154"/>
      <c r="AE70" s="154"/>
      <c r="AF70" s="154"/>
      <c r="AG70" s="154" t="s">
        <v>111</v>
      </c>
      <c r="AH70" s="154">
        <v>0</v>
      </c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</row>
    <row r="71" spans="1:60" outlineLevel="1">
      <c r="A71" s="161"/>
      <c r="B71" s="162"/>
      <c r="C71" s="189" t="s">
        <v>182</v>
      </c>
      <c r="D71" s="165"/>
      <c r="E71" s="166">
        <v>1.1025</v>
      </c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54"/>
      <c r="Z71" s="154"/>
      <c r="AA71" s="154"/>
      <c r="AB71" s="154"/>
      <c r="AC71" s="154"/>
      <c r="AD71" s="154"/>
      <c r="AE71" s="154"/>
      <c r="AF71" s="154"/>
      <c r="AG71" s="154" t="s">
        <v>111</v>
      </c>
      <c r="AH71" s="154">
        <v>0</v>
      </c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</row>
    <row r="72" spans="1:60" outlineLevel="1">
      <c r="A72" s="161"/>
      <c r="B72" s="162"/>
      <c r="C72" s="189" t="s">
        <v>198</v>
      </c>
      <c r="D72" s="165"/>
      <c r="E72" s="166">
        <v>-0.13847000000000001</v>
      </c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54"/>
      <c r="Z72" s="154"/>
      <c r="AA72" s="154"/>
      <c r="AB72" s="154"/>
      <c r="AC72" s="154"/>
      <c r="AD72" s="154"/>
      <c r="AE72" s="154"/>
      <c r="AF72" s="154"/>
      <c r="AG72" s="154" t="s">
        <v>111</v>
      </c>
      <c r="AH72" s="154">
        <v>0</v>
      </c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</row>
    <row r="73" spans="1:60" outlineLevel="1">
      <c r="A73" s="161"/>
      <c r="B73" s="162"/>
      <c r="C73" s="189" t="s">
        <v>199</v>
      </c>
      <c r="D73" s="165"/>
      <c r="E73" s="166">
        <v>-0.38464999999999999</v>
      </c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54"/>
      <c r="Z73" s="154"/>
      <c r="AA73" s="154"/>
      <c r="AB73" s="154"/>
      <c r="AC73" s="154"/>
      <c r="AD73" s="154"/>
      <c r="AE73" s="154"/>
      <c r="AF73" s="154"/>
      <c r="AG73" s="154" t="s">
        <v>111</v>
      </c>
      <c r="AH73" s="154">
        <v>0</v>
      </c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</row>
    <row r="74" spans="1:60" outlineLevel="1">
      <c r="A74" s="174">
        <v>25</v>
      </c>
      <c r="B74" s="175" t="s">
        <v>200</v>
      </c>
      <c r="C74" s="188" t="s">
        <v>201</v>
      </c>
      <c r="D74" s="176" t="s">
        <v>141</v>
      </c>
      <c r="E74" s="177">
        <v>23.642499999999998</v>
      </c>
      <c r="F74" s="178"/>
      <c r="G74" s="179">
        <f>ROUND(E74*F74,2)</f>
        <v>0</v>
      </c>
      <c r="H74" s="164"/>
      <c r="I74" s="163">
        <f>ROUND(E74*H74,2)</f>
        <v>0</v>
      </c>
      <c r="J74" s="164"/>
      <c r="K74" s="163">
        <f>ROUND(E74*J74,2)</f>
        <v>0</v>
      </c>
      <c r="L74" s="163">
        <v>21</v>
      </c>
      <c r="M74" s="163">
        <f>G74*(1+L74/100)</f>
        <v>0</v>
      </c>
      <c r="N74" s="163">
        <v>0</v>
      </c>
      <c r="O74" s="163">
        <f>ROUND(E74*N74,2)</f>
        <v>0</v>
      </c>
      <c r="P74" s="163">
        <v>0</v>
      </c>
      <c r="Q74" s="163">
        <f>ROUND(E74*P74,2)</f>
        <v>0</v>
      </c>
      <c r="R74" s="163"/>
      <c r="S74" s="163" t="s">
        <v>107</v>
      </c>
      <c r="T74" s="163" t="s">
        <v>107</v>
      </c>
      <c r="U74" s="163">
        <v>0</v>
      </c>
      <c r="V74" s="163">
        <f>ROUND(E74*U74,2)</f>
        <v>0</v>
      </c>
      <c r="W74" s="163"/>
      <c r="X74" s="163" t="s">
        <v>108</v>
      </c>
      <c r="Y74" s="154"/>
      <c r="Z74" s="154"/>
      <c r="AA74" s="154"/>
      <c r="AB74" s="154"/>
      <c r="AC74" s="154"/>
      <c r="AD74" s="154"/>
      <c r="AE74" s="154"/>
      <c r="AF74" s="154"/>
      <c r="AG74" s="154" t="s">
        <v>109</v>
      </c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</row>
    <row r="75" spans="1:60" outlineLevel="1">
      <c r="A75" s="161"/>
      <c r="B75" s="162"/>
      <c r="C75" s="189" t="s">
        <v>185</v>
      </c>
      <c r="D75" s="165"/>
      <c r="E75" s="166">
        <v>23.642499999999998</v>
      </c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54"/>
      <c r="Z75" s="154"/>
      <c r="AA75" s="154"/>
      <c r="AB75" s="154"/>
      <c r="AC75" s="154"/>
      <c r="AD75" s="154"/>
      <c r="AE75" s="154"/>
      <c r="AF75" s="154"/>
      <c r="AG75" s="154" t="s">
        <v>111</v>
      </c>
      <c r="AH75" s="154">
        <v>5</v>
      </c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  <c r="BH75" s="154"/>
    </row>
    <row r="76" spans="1:60" outlineLevel="1">
      <c r="A76" s="174">
        <v>26</v>
      </c>
      <c r="B76" s="175" t="s">
        <v>202</v>
      </c>
      <c r="C76" s="188" t="s">
        <v>203</v>
      </c>
      <c r="D76" s="176" t="s">
        <v>204</v>
      </c>
      <c r="E76" s="177">
        <v>32.794879999999999</v>
      </c>
      <c r="F76" s="178"/>
      <c r="G76" s="179">
        <f>ROUND(E76*F76,2)</f>
        <v>0</v>
      </c>
      <c r="H76" s="164"/>
      <c r="I76" s="163">
        <f>ROUND(E76*H76,2)</f>
        <v>0</v>
      </c>
      <c r="J76" s="164"/>
      <c r="K76" s="163">
        <f>ROUND(E76*J76,2)</f>
        <v>0</v>
      </c>
      <c r="L76" s="163">
        <v>21</v>
      </c>
      <c r="M76" s="163">
        <f>G76*(1+L76/100)</f>
        <v>0</v>
      </c>
      <c r="N76" s="163">
        <v>1</v>
      </c>
      <c r="O76" s="163">
        <f>ROUND(E76*N76,2)</f>
        <v>32.79</v>
      </c>
      <c r="P76" s="163">
        <v>0</v>
      </c>
      <c r="Q76" s="163">
        <f>ROUND(E76*P76,2)</f>
        <v>0</v>
      </c>
      <c r="R76" s="163" t="s">
        <v>205</v>
      </c>
      <c r="S76" s="163" t="s">
        <v>107</v>
      </c>
      <c r="T76" s="163" t="s">
        <v>107</v>
      </c>
      <c r="U76" s="163">
        <v>0</v>
      </c>
      <c r="V76" s="163">
        <f>ROUND(E76*U76,2)</f>
        <v>0</v>
      </c>
      <c r="W76" s="163"/>
      <c r="X76" s="163" t="s">
        <v>206</v>
      </c>
      <c r="Y76" s="154"/>
      <c r="Z76" s="154"/>
      <c r="AA76" s="154"/>
      <c r="AB76" s="154"/>
      <c r="AC76" s="154"/>
      <c r="AD76" s="154"/>
      <c r="AE76" s="154"/>
      <c r="AF76" s="154"/>
      <c r="AG76" s="154" t="s">
        <v>207</v>
      </c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</row>
    <row r="77" spans="1:60" outlineLevel="1">
      <c r="A77" s="161"/>
      <c r="B77" s="162"/>
      <c r="C77" s="189" t="s">
        <v>208</v>
      </c>
      <c r="D77" s="165"/>
      <c r="E77" s="166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54"/>
      <c r="Z77" s="154"/>
      <c r="AA77" s="154"/>
      <c r="AB77" s="154"/>
      <c r="AC77" s="154"/>
      <c r="AD77" s="154"/>
      <c r="AE77" s="154"/>
      <c r="AF77" s="154"/>
      <c r="AG77" s="154" t="s">
        <v>111</v>
      </c>
      <c r="AH77" s="154">
        <v>0</v>
      </c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</row>
    <row r="78" spans="1:60" outlineLevel="1">
      <c r="A78" s="161"/>
      <c r="B78" s="162"/>
      <c r="C78" s="189" t="s">
        <v>209</v>
      </c>
      <c r="D78" s="165"/>
      <c r="E78" s="166">
        <v>32.794879999999999</v>
      </c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54"/>
      <c r="Z78" s="154"/>
      <c r="AA78" s="154"/>
      <c r="AB78" s="154"/>
      <c r="AC78" s="154"/>
      <c r="AD78" s="154"/>
      <c r="AE78" s="154"/>
      <c r="AF78" s="154"/>
      <c r="AG78" s="154" t="s">
        <v>111</v>
      </c>
      <c r="AH78" s="154">
        <v>5</v>
      </c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</row>
    <row r="79" spans="1:60">
      <c r="A79" s="168" t="s">
        <v>102</v>
      </c>
      <c r="B79" s="169" t="s">
        <v>59</v>
      </c>
      <c r="C79" s="187" t="s">
        <v>60</v>
      </c>
      <c r="D79" s="170"/>
      <c r="E79" s="171"/>
      <c r="F79" s="172"/>
      <c r="G79" s="173">
        <f>SUMIF(AG80:AG81,"&lt;&gt;NOR",G80:G81)</f>
        <v>0</v>
      </c>
      <c r="H79" s="167"/>
      <c r="I79" s="167">
        <f>SUM(I80:I81)</f>
        <v>0</v>
      </c>
      <c r="J79" s="167"/>
      <c r="K79" s="167">
        <f>SUM(K80:K81)</f>
        <v>0</v>
      </c>
      <c r="L79" s="167"/>
      <c r="M79" s="167">
        <f>SUM(M80:M81)</f>
        <v>0</v>
      </c>
      <c r="N79" s="167"/>
      <c r="O79" s="167">
        <f>SUM(O80:O81)</f>
        <v>11.46</v>
      </c>
      <c r="P79" s="167"/>
      <c r="Q79" s="167">
        <f>SUM(Q80:Q81)</f>
        <v>0</v>
      </c>
      <c r="R79" s="167"/>
      <c r="S79" s="167"/>
      <c r="T79" s="167"/>
      <c r="U79" s="167"/>
      <c r="V79" s="167">
        <f>SUM(V80:V81)</f>
        <v>10.78</v>
      </c>
      <c r="W79" s="167"/>
      <c r="X79" s="167"/>
      <c r="AG79" t="s">
        <v>103</v>
      </c>
    </row>
    <row r="80" spans="1:60" outlineLevel="1">
      <c r="A80" s="174">
        <v>27</v>
      </c>
      <c r="B80" s="175" t="s">
        <v>210</v>
      </c>
      <c r="C80" s="188" t="s">
        <v>211</v>
      </c>
      <c r="D80" s="176" t="s">
        <v>121</v>
      </c>
      <c r="E80" s="177">
        <v>49</v>
      </c>
      <c r="F80" s="178"/>
      <c r="G80" s="179">
        <f>ROUND(E80*F80,2)</f>
        <v>0</v>
      </c>
      <c r="H80" s="164"/>
      <c r="I80" s="163">
        <f>ROUND(E80*H80,2)</f>
        <v>0</v>
      </c>
      <c r="J80" s="164"/>
      <c r="K80" s="163">
        <f>ROUND(E80*J80,2)</f>
        <v>0</v>
      </c>
      <c r="L80" s="163">
        <v>21</v>
      </c>
      <c r="M80" s="163">
        <f>G80*(1+L80/100)</f>
        <v>0</v>
      </c>
      <c r="N80" s="163">
        <v>0.23382</v>
      </c>
      <c r="O80" s="163">
        <f>ROUND(E80*N80,2)</f>
        <v>11.46</v>
      </c>
      <c r="P80" s="163">
        <v>0</v>
      </c>
      <c r="Q80" s="163">
        <f>ROUND(E80*P80,2)</f>
        <v>0</v>
      </c>
      <c r="R80" s="163"/>
      <c r="S80" s="163" t="s">
        <v>212</v>
      </c>
      <c r="T80" s="163" t="s">
        <v>213</v>
      </c>
      <c r="U80" s="163">
        <v>0.22</v>
      </c>
      <c r="V80" s="163">
        <f>ROUND(E80*U80,2)</f>
        <v>10.78</v>
      </c>
      <c r="W80" s="163"/>
      <c r="X80" s="163" t="s">
        <v>108</v>
      </c>
      <c r="Y80" s="154"/>
      <c r="Z80" s="154"/>
      <c r="AA80" s="154"/>
      <c r="AB80" s="154"/>
      <c r="AC80" s="154"/>
      <c r="AD80" s="154"/>
      <c r="AE80" s="154"/>
      <c r="AF80" s="154"/>
      <c r="AG80" s="154" t="s">
        <v>109</v>
      </c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</row>
    <row r="81" spans="1:60" outlineLevel="1">
      <c r="A81" s="161"/>
      <c r="B81" s="162"/>
      <c r="C81" s="189" t="s">
        <v>214</v>
      </c>
      <c r="D81" s="165"/>
      <c r="E81" s="166">
        <v>49</v>
      </c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54"/>
      <c r="Z81" s="154"/>
      <c r="AA81" s="154"/>
      <c r="AB81" s="154"/>
      <c r="AC81" s="154"/>
      <c r="AD81" s="154"/>
      <c r="AE81" s="154"/>
      <c r="AF81" s="154"/>
      <c r="AG81" s="154" t="s">
        <v>111</v>
      </c>
      <c r="AH81" s="154">
        <v>0</v>
      </c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</row>
    <row r="82" spans="1:60">
      <c r="A82" s="168" t="s">
        <v>102</v>
      </c>
      <c r="B82" s="169" t="s">
        <v>61</v>
      </c>
      <c r="C82" s="187" t="s">
        <v>62</v>
      </c>
      <c r="D82" s="170"/>
      <c r="E82" s="171"/>
      <c r="F82" s="172"/>
      <c r="G82" s="173">
        <f>SUMIF(AG83:AG89,"&lt;&gt;NOR",G83:G89)</f>
        <v>0</v>
      </c>
      <c r="H82" s="167"/>
      <c r="I82" s="167">
        <f>SUM(I83:I89)</f>
        <v>0</v>
      </c>
      <c r="J82" s="167"/>
      <c r="K82" s="167">
        <f>SUM(K83:K89)</f>
        <v>0</v>
      </c>
      <c r="L82" s="167"/>
      <c r="M82" s="167">
        <f>SUM(M83:M89)</f>
        <v>0</v>
      </c>
      <c r="N82" s="167"/>
      <c r="O82" s="167">
        <f>SUM(O83:O89)</f>
        <v>9.9</v>
      </c>
      <c r="P82" s="167"/>
      <c r="Q82" s="167">
        <f>SUM(Q83:Q89)</f>
        <v>0</v>
      </c>
      <c r="R82" s="167"/>
      <c r="S82" s="167"/>
      <c r="T82" s="167"/>
      <c r="U82" s="167"/>
      <c r="V82" s="167">
        <f>SUM(V83:V89)</f>
        <v>10.290000000000001</v>
      </c>
      <c r="W82" s="167"/>
      <c r="X82" s="167"/>
      <c r="AG82" t="s">
        <v>103</v>
      </c>
    </row>
    <row r="83" spans="1:60" ht="22.5" outlineLevel="1">
      <c r="A83" s="174">
        <v>28</v>
      </c>
      <c r="B83" s="175" t="s">
        <v>215</v>
      </c>
      <c r="C83" s="188" t="s">
        <v>216</v>
      </c>
      <c r="D83" s="176" t="s">
        <v>141</v>
      </c>
      <c r="E83" s="177">
        <v>4.9000000000000004</v>
      </c>
      <c r="F83" s="178"/>
      <c r="G83" s="179">
        <f>ROUND(E83*F83,2)</f>
        <v>0</v>
      </c>
      <c r="H83" s="164"/>
      <c r="I83" s="163">
        <f>ROUND(E83*H83,2)</f>
        <v>0</v>
      </c>
      <c r="J83" s="164"/>
      <c r="K83" s="163">
        <f>ROUND(E83*J83,2)</f>
        <v>0</v>
      </c>
      <c r="L83" s="163">
        <v>21</v>
      </c>
      <c r="M83" s="163">
        <f>G83*(1+L83/100)</f>
        <v>0</v>
      </c>
      <c r="N83" s="163">
        <v>1.8907700000000001</v>
      </c>
      <c r="O83" s="163">
        <f>ROUND(E83*N83,2)</f>
        <v>9.26</v>
      </c>
      <c r="P83" s="163">
        <v>0</v>
      </c>
      <c r="Q83" s="163">
        <f>ROUND(E83*P83,2)</f>
        <v>0</v>
      </c>
      <c r="R83" s="163"/>
      <c r="S83" s="163" t="s">
        <v>107</v>
      </c>
      <c r="T83" s="163" t="s">
        <v>107</v>
      </c>
      <c r="U83" s="163">
        <v>1.7</v>
      </c>
      <c r="V83" s="163">
        <f>ROUND(E83*U83,2)</f>
        <v>8.33</v>
      </c>
      <c r="W83" s="163"/>
      <c r="X83" s="163" t="s">
        <v>108</v>
      </c>
      <c r="Y83" s="154"/>
      <c r="Z83" s="154"/>
      <c r="AA83" s="154"/>
      <c r="AB83" s="154"/>
      <c r="AC83" s="154"/>
      <c r="AD83" s="154"/>
      <c r="AE83" s="154"/>
      <c r="AF83" s="154"/>
      <c r="AG83" s="154" t="s">
        <v>196</v>
      </c>
      <c r="AH83" s="154"/>
      <c r="AI83" s="154"/>
      <c r="AJ83" s="154"/>
      <c r="AK83" s="154"/>
      <c r="AL83" s="154"/>
      <c r="AM83" s="154"/>
      <c r="AN83" s="154"/>
      <c r="AO83" s="154"/>
      <c r="AP83" s="154"/>
      <c r="AQ83" s="154"/>
      <c r="AR83" s="154"/>
      <c r="AS83" s="154"/>
      <c r="AT83" s="154"/>
      <c r="AU83" s="154"/>
      <c r="AV83" s="154"/>
      <c r="AW83" s="154"/>
      <c r="AX83" s="154"/>
      <c r="AY83" s="154"/>
      <c r="AZ83" s="154"/>
      <c r="BA83" s="154"/>
      <c r="BB83" s="154"/>
      <c r="BC83" s="154"/>
      <c r="BD83" s="154"/>
      <c r="BE83" s="154"/>
      <c r="BF83" s="154"/>
      <c r="BG83" s="154"/>
      <c r="BH83" s="154"/>
    </row>
    <row r="84" spans="1:60" outlineLevel="1">
      <c r="A84" s="161"/>
      <c r="B84" s="162"/>
      <c r="C84" s="189" t="s">
        <v>179</v>
      </c>
      <c r="D84" s="165"/>
      <c r="E84" s="166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54"/>
      <c r="Z84" s="154"/>
      <c r="AA84" s="154"/>
      <c r="AB84" s="154"/>
      <c r="AC84" s="154"/>
      <c r="AD84" s="154"/>
      <c r="AE84" s="154"/>
      <c r="AF84" s="154"/>
      <c r="AG84" s="154" t="s">
        <v>111</v>
      </c>
      <c r="AH84" s="154">
        <v>0</v>
      </c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</row>
    <row r="85" spans="1:60" ht="22.5" outlineLevel="1">
      <c r="A85" s="161"/>
      <c r="B85" s="162"/>
      <c r="C85" s="189" t="s">
        <v>217</v>
      </c>
      <c r="D85" s="165"/>
      <c r="E85" s="166">
        <v>4.9000000000000004</v>
      </c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54"/>
      <c r="Z85" s="154"/>
      <c r="AA85" s="154"/>
      <c r="AB85" s="154"/>
      <c r="AC85" s="154"/>
      <c r="AD85" s="154"/>
      <c r="AE85" s="154"/>
      <c r="AF85" s="154"/>
      <c r="AG85" s="154" t="s">
        <v>111</v>
      </c>
      <c r="AH85" s="154">
        <v>0</v>
      </c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</row>
    <row r="86" spans="1:60" outlineLevel="1">
      <c r="A86" s="174">
        <v>29</v>
      </c>
      <c r="B86" s="175" t="s">
        <v>218</v>
      </c>
      <c r="C86" s="188" t="s">
        <v>219</v>
      </c>
      <c r="D86" s="176" t="s">
        <v>141</v>
      </c>
      <c r="E86" s="177">
        <v>0.25</v>
      </c>
      <c r="F86" s="178"/>
      <c r="G86" s="179">
        <f>ROUND(E86*F86,2)</f>
        <v>0</v>
      </c>
      <c r="H86" s="164"/>
      <c r="I86" s="163">
        <f>ROUND(E86*H86,2)</f>
        <v>0</v>
      </c>
      <c r="J86" s="164"/>
      <c r="K86" s="163">
        <f>ROUND(E86*J86,2)</f>
        <v>0</v>
      </c>
      <c r="L86" s="163">
        <v>21</v>
      </c>
      <c r="M86" s="163">
        <f>G86*(1+L86/100)</f>
        <v>0</v>
      </c>
      <c r="N86" s="163">
        <v>2.5</v>
      </c>
      <c r="O86" s="163">
        <f>ROUND(E86*N86,2)</f>
        <v>0.63</v>
      </c>
      <c r="P86" s="163">
        <v>0</v>
      </c>
      <c r="Q86" s="163">
        <f>ROUND(E86*P86,2)</f>
        <v>0</v>
      </c>
      <c r="R86" s="163"/>
      <c r="S86" s="163" t="s">
        <v>107</v>
      </c>
      <c r="T86" s="163" t="s">
        <v>107</v>
      </c>
      <c r="U86" s="163">
        <v>1.19</v>
      </c>
      <c r="V86" s="163">
        <f>ROUND(E86*U86,2)</f>
        <v>0.3</v>
      </c>
      <c r="W86" s="163"/>
      <c r="X86" s="163" t="s">
        <v>108</v>
      </c>
      <c r="Y86" s="154"/>
      <c r="Z86" s="154"/>
      <c r="AA86" s="154"/>
      <c r="AB86" s="154"/>
      <c r="AC86" s="154"/>
      <c r="AD86" s="154"/>
      <c r="AE86" s="154"/>
      <c r="AF86" s="154"/>
      <c r="AG86" s="154" t="s">
        <v>109</v>
      </c>
      <c r="AH86" s="154"/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</row>
    <row r="87" spans="1:60" outlineLevel="1">
      <c r="A87" s="161"/>
      <c r="B87" s="162"/>
      <c r="C87" s="189" t="s">
        <v>220</v>
      </c>
      <c r="D87" s="165"/>
      <c r="E87" s="166">
        <v>0.25</v>
      </c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54"/>
      <c r="Z87" s="154"/>
      <c r="AA87" s="154"/>
      <c r="AB87" s="154"/>
      <c r="AC87" s="154"/>
      <c r="AD87" s="154"/>
      <c r="AE87" s="154"/>
      <c r="AF87" s="154"/>
      <c r="AG87" s="154" t="s">
        <v>111</v>
      </c>
      <c r="AH87" s="154">
        <v>0</v>
      </c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  <c r="BH87" s="154"/>
    </row>
    <row r="88" spans="1:60" outlineLevel="1">
      <c r="A88" s="174">
        <v>30</v>
      </c>
      <c r="B88" s="175" t="s">
        <v>221</v>
      </c>
      <c r="C88" s="188" t="s">
        <v>222</v>
      </c>
      <c r="D88" s="176" t="s">
        <v>106</v>
      </c>
      <c r="E88" s="177">
        <v>2</v>
      </c>
      <c r="F88" s="178"/>
      <c r="G88" s="179">
        <f>ROUND(E88*F88,2)</f>
        <v>0</v>
      </c>
      <c r="H88" s="164"/>
      <c r="I88" s="163">
        <f>ROUND(E88*H88,2)</f>
        <v>0</v>
      </c>
      <c r="J88" s="164"/>
      <c r="K88" s="163">
        <f>ROUND(E88*J88,2)</f>
        <v>0</v>
      </c>
      <c r="L88" s="163">
        <v>21</v>
      </c>
      <c r="M88" s="163">
        <f>G88*(1+L88/100)</f>
        <v>0</v>
      </c>
      <c r="N88" s="163">
        <v>4.7999999999999996E-3</v>
      </c>
      <c r="O88" s="163">
        <f>ROUND(E88*N88,2)</f>
        <v>0.01</v>
      </c>
      <c r="P88" s="163">
        <v>0</v>
      </c>
      <c r="Q88" s="163">
        <f>ROUND(E88*P88,2)</f>
        <v>0</v>
      </c>
      <c r="R88" s="163"/>
      <c r="S88" s="163" t="s">
        <v>107</v>
      </c>
      <c r="T88" s="163" t="s">
        <v>107</v>
      </c>
      <c r="U88" s="163">
        <v>0.83</v>
      </c>
      <c r="V88" s="163">
        <f>ROUND(E88*U88,2)</f>
        <v>1.66</v>
      </c>
      <c r="W88" s="163"/>
      <c r="X88" s="163" t="s">
        <v>108</v>
      </c>
      <c r="Y88" s="154"/>
      <c r="Z88" s="154"/>
      <c r="AA88" s="154"/>
      <c r="AB88" s="154"/>
      <c r="AC88" s="154"/>
      <c r="AD88" s="154"/>
      <c r="AE88" s="154"/>
      <c r="AF88" s="154"/>
      <c r="AG88" s="154" t="s">
        <v>109</v>
      </c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</row>
    <row r="89" spans="1:60" outlineLevel="1">
      <c r="A89" s="161"/>
      <c r="B89" s="162"/>
      <c r="C89" s="189" t="s">
        <v>223</v>
      </c>
      <c r="D89" s="165"/>
      <c r="E89" s="166">
        <v>2</v>
      </c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54"/>
      <c r="Z89" s="154"/>
      <c r="AA89" s="154"/>
      <c r="AB89" s="154"/>
      <c r="AC89" s="154"/>
      <c r="AD89" s="154"/>
      <c r="AE89" s="154"/>
      <c r="AF89" s="154"/>
      <c r="AG89" s="154" t="s">
        <v>111</v>
      </c>
      <c r="AH89" s="154">
        <v>0</v>
      </c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</row>
    <row r="90" spans="1:60">
      <c r="A90" s="168" t="s">
        <v>102</v>
      </c>
      <c r="B90" s="169" t="s">
        <v>63</v>
      </c>
      <c r="C90" s="187" t="s">
        <v>64</v>
      </c>
      <c r="D90" s="170"/>
      <c r="E90" s="171"/>
      <c r="F90" s="172"/>
      <c r="G90" s="173">
        <f>SUMIF(AG91:AG105,"&lt;&gt;NOR",G91:G105)</f>
        <v>0</v>
      </c>
      <c r="H90" s="167"/>
      <c r="I90" s="167">
        <f>SUM(I91:I105)</f>
        <v>0</v>
      </c>
      <c r="J90" s="167"/>
      <c r="K90" s="167">
        <f>SUM(K91:K105)</f>
        <v>0</v>
      </c>
      <c r="L90" s="167"/>
      <c r="M90" s="167">
        <f>SUM(M91:M105)</f>
        <v>0</v>
      </c>
      <c r="N90" s="167"/>
      <c r="O90" s="167">
        <f>SUM(O91:O105)</f>
        <v>0.04</v>
      </c>
      <c r="P90" s="167"/>
      <c r="Q90" s="167">
        <f>SUM(Q91:Q105)</f>
        <v>0</v>
      </c>
      <c r="R90" s="167"/>
      <c r="S90" s="167"/>
      <c r="T90" s="167"/>
      <c r="U90" s="167"/>
      <c r="V90" s="167">
        <f>SUM(V91:V105)</f>
        <v>25.66</v>
      </c>
      <c r="W90" s="167"/>
      <c r="X90" s="167"/>
      <c r="AG90" t="s">
        <v>103</v>
      </c>
    </row>
    <row r="91" spans="1:60" outlineLevel="1">
      <c r="A91" s="174">
        <v>31</v>
      </c>
      <c r="B91" s="175" t="s">
        <v>224</v>
      </c>
      <c r="C91" s="188" t="s">
        <v>225</v>
      </c>
      <c r="D91" s="176" t="s">
        <v>121</v>
      </c>
      <c r="E91" s="177">
        <v>49</v>
      </c>
      <c r="F91" s="178"/>
      <c r="G91" s="179">
        <f>ROUND(E91*F91,2)</f>
        <v>0</v>
      </c>
      <c r="H91" s="164"/>
      <c r="I91" s="163">
        <f>ROUND(E91*H91,2)</f>
        <v>0</v>
      </c>
      <c r="J91" s="164"/>
      <c r="K91" s="163">
        <f>ROUND(E91*J91,2)</f>
        <v>0</v>
      </c>
      <c r="L91" s="163">
        <v>21</v>
      </c>
      <c r="M91" s="163">
        <f>G91*(1+L91/100)</f>
        <v>0</v>
      </c>
      <c r="N91" s="163">
        <v>0</v>
      </c>
      <c r="O91" s="163">
        <f>ROUND(E91*N91,2)</f>
        <v>0</v>
      </c>
      <c r="P91" s="163">
        <v>0</v>
      </c>
      <c r="Q91" s="163">
        <f>ROUND(E91*P91,2)</f>
        <v>0</v>
      </c>
      <c r="R91" s="163"/>
      <c r="S91" s="163" t="s">
        <v>107</v>
      </c>
      <c r="T91" s="163" t="s">
        <v>107</v>
      </c>
      <c r="U91" s="163">
        <v>0.05</v>
      </c>
      <c r="V91" s="163">
        <f>ROUND(E91*U91,2)</f>
        <v>2.4500000000000002</v>
      </c>
      <c r="W91" s="163"/>
      <c r="X91" s="163" t="s">
        <v>108</v>
      </c>
      <c r="Y91" s="154"/>
      <c r="Z91" s="154"/>
      <c r="AA91" s="154"/>
      <c r="AB91" s="154"/>
      <c r="AC91" s="154"/>
      <c r="AD91" s="154"/>
      <c r="AE91" s="154"/>
      <c r="AF91" s="154"/>
      <c r="AG91" s="154" t="s">
        <v>109</v>
      </c>
      <c r="AH91" s="154"/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  <c r="BG91" s="154"/>
      <c r="BH91" s="154"/>
    </row>
    <row r="92" spans="1:60" outlineLevel="1">
      <c r="A92" s="161"/>
      <c r="B92" s="162"/>
      <c r="C92" s="189" t="s">
        <v>226</v>
      </c>
      <c r="D92" s="165"/>
      <c r="E92" s="166">
        <v>49</v>
      </c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54"/>
      <c r="Z92" s="154"/>
      <c r="AA92" s="154"/>
      <c r="AB92" s="154"/>
      <c r="AC92" s="154"/>
      <c r="AD92" s="154"/>
      <c r="AE92" s="154"/>
      <c r="AF92" s="154"/>
      <c r="AG92" s="154" t="s">
        <v>111</v>
      </c>
      <c r="AH92" s="154">
        <v>0</v>
      </c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4"/>
      <c r="BB92" s="154"/>
      <c r="BC92" s="154"/>
      <c r="BD92" s="154"/>
      <c r="BE92" s="154"/>
      <c r="BF92" s="154"/>
      <c r="BG92" s="154"/>
      <c r="BH92" s="154"/>
    </row>
    <row r="93" spans="1:60" outlineLevel="1">
      <c r="A93" s="174">
        <v>32</v>
      </c>
      <c r="B93" s="175" t="s">
        <v>227</v>
      </c>
      <c r="C93" s="188" t="s">
        <v>228</v>
      </c>
      <c r="D93" s="176" t="s">
        <v>121</v>
      </c>
      <c r="E93" s="177">
        <v>8</v>
      </c>
      <c r="F93" s="178"/>
      <c r="G93" s="179">
        <f>ROUND(E93*F93,2)</f>
        <v>0</v>
      </c>
      <c r="H93" s="164"/>
      <c r="I93" s="163">
        <f>ROUND(E93*H93,2)</f>
        <v>0</v>
      </c>
      <c r="J93" s="164"/>
      <c r="K93" s="163">
        <f>ROUND(E93*J93,2)</f>
        <v>0</v>
      </c>
      <c r="L93" s="163">
        <v>21</v>
      </c>
      <c r="M93" s="163">
        <f>G93*(1+L93/100)</f>
        <v>0</v>
      </c>
      <c r="N93" s="163">
        <v>0</v>
      </c>
      <c r="O93" s="163">
        <f>ROUND(E93*N93,2)</f>
        <v>0</v>
      </c>
      <c r="P93" s="163">
        <v>0</v>
      </c>
      <c r="Q93" s="163">
        <f>ROUND(E93*P93,2)</f>
        <v>0</v>
      </c>
      <c r="R93" s="163"/>
      <c r="S93" s="163" t="s">
        <v>107</v>
      </c>
      <c r="T93" s="163" t="s">
        <v>107</v>
      </c>
      <c r="U93" s="163">
        <v>0.187</v>
      </c>
      <c r="V93" s="163">
        <f>ROUND(E93*U93,2)</f>
        <v>1.5</v>
      </c>
      <c r="W93" s="163"/>
      <c r="X93" s="163" t="s">
        <v>108</v>
      </c>
      <c r="Y93" s="154"/>
      <c r="Z93" s="154"/>
      <c r="AA93" s="154"/>
      <c r="AB93" s="154"/>
      <c r="AC93" s="154"/>
      <c r="AD93" s="154"/>
      <c r="AE93" s="154"/>
      <c r="AF93" s="154"/>
      <c r="AG93" s="154" t="s">
        <v>109</v>
      </c>
      <c r="AH93" s="154"/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54"/>
      <c r="BB93" s="154"/>
      <c r="BC93" s="154"/>
      <c r="BD93" s="154"/>
      <c r="BE93" s="154"/>
      <c r="BF93" s="154"/>
      <c r="BG93" s="154"/>
      <c r="BH93" s="154"/>
    </row>
    <row r="94" spans="1:60" outlineLevel="1">
      <c r="A94" s="161"/>
      <c r="B94" s="162"/>
      <c r="C94" s="189" t="s">
        <v>229</v>
      </c>
      <c r="D94" s="165"/>
      <c r="E94" s="166">
        <v>8</v>
      </c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54"/>
      <c r="Z94" s="154"/>
      <c r="AA94" s="154"/>
      <c r="AB94" s="154"/>
      <c r="AC94" s="154"/>
      <c r="AD94" s="154"/>
      <c r="AE94" s="154"/>
      <c r="AF94" s="154"/>
      <c r="AG94" s="154" t="s">
        <v>111</v>
      </c>
      <c r="AH94" s="154">
        <v>0</v>
      </c>
      <c r="AI94" s="154"/>
      <c r="AJ94" s="154"/>
      <c r="AK94" s="154"/>
      <c r="AL94" s="154"/>
      <c r="AM94" s="154"/>
      <c r="AN94" s="154"/>
      <c r="AO94" s="154"/>
      <c r="AP94" s="154"/>
      <c r="AQ94" s="154"/>
      <c r="AR94" s="154"/>
      <c r="AS94" s="154"/>
      <c r="AT94" s="154"/>
      <c r="AU94" s="154"/>
      <c r="AV94" s="154"/>
      <c r="AW94" s="154"/>
      <c r="AX94" s="154"/>
      <c r="AY94" s="154"/>
      <c r="AZ94" s="154"/>
      <c r="BA94" s="154"/>
      <c r="BB94" s="154"/>
      <c r="BC94" s="154"/>
      <c r="BD94" s="154"/>
      <c r="BE94" s="154"/>
      <c r="BF94" s="154"/>
      <c r="BG94" s="154"/>
      <c r="BH94" s="154"/>
    </row>
    <row r="95" spans="1:60" outlineLevel="1">
      <c r="A95" s="174">
        <v>33</v>
      </c>
      <c r="B95" s="175" t="s">
        <v>230</v>
      </c>
      <c r="C95" s="188" t="s">
        <v>231</v>
      </c>
      <c r="D95" s="176" t="s">
        <v>121</v>
      </c>
      <c r="E95" s="177">
        <v>49</v>
      </c>
      <c r="F95" s="178"/>
      <c r="G95" s="179">
        <f>ROUND(E95*F95,2)</f>
        <v>0</v>
      </c>
      <c r="H95" s="164"/>
      <c r="I95" s="163">
        <f>ROUND(E95*H95,2)</f>
        <v>0</v>
      </c>
      <c r="J95" s="164"/>
      <c r="K95" s="163">
        <f>ROUND(E95*J95,2)</f>
        <v>0</v>
      </c>
      <c r="L95" s="163">
        <v>21</v>
      </c>
      <c r="M95" s="163">
        <f>G95*(1+L95/100)</f>
        <v>0</v>
      </c>
      <c r="N95" s="163">
        <v>0</v>
      </c>
      <c r="O95" s="163">
        <f>ROUND(E95*N95,2)</f>
        <v>0</v>
      </c>
      <c r="P95" s="163">
        <v>0</v>
      </c>
      <c r="Q95" s="163">
        <f>ROUND(E95*P95,2)</f>
        <v>0</v>
      </c>
      <c r="R95" s="163"/>
      <c r="S95" s="163" t="s">
        <v>107</v>
      </c>
      <c r="T95" s="163" t="s">
        <v>107</v>
      </c>
      <c r="U95" s="163">
        <v>0.04</v>
      </c>
      <c r="V95" s="163">
        <f>ROUND(E95*U95,2)</f>
        <v>1.96</v>
      </c>
      <c r="W95" s="163"/>
      <c r="X95" s="163" t="s">
        <v>108</v>
      </c>
      <c r="Y95" s="154"/>
      <c r="Z95" s="154"/>
      <c r="AA95" s="154"/>
      <c r="AB95" s="154"/>
      <c r="AC95" s="154"/>
      <c r="AD95" s="154"/>
      <c r="AE95" s="154"/>
      <c r="AF95" s="154"/>
      <c r="AG95" s="154" t="s">
        <v>109</v>
      </c>
      <c r="AH95" s="154"/>
      <c r="AI95" s="154"/>
      <c r="AJ95" s="154"/>
      <c r="AK95" s="154"/>
      <c r="AL95" s="154"/>
      <c r="AM95" s="154"/>
      <c r="AN95" s="154"/>
      <c r="AO95" s="154"/>
      <c r="AP95" s="154"/>
      <c r="AQ95" s="154"/>
      <c r="AR95" s="154"/>
      <c r="AS95" s="154"/>
      <c r="AT95" s="154"/>
      <c r="AU95" s="154"/>
      <c r="AV95" s="154"/>
      <c r="AW95" s="154"/>
      <c r="AX95" s="154"/>
      <c r="AY95" s="154"/>
      <c r="AZ95" s="154"/>
      <c r="BA95" s="154"/>
      <c r="BB95" s="154"/>
      <c r="BC95" s="154"/>
      <c r="BD95" s="154"/>
      <c r="BE95" s="154"/>
      <c r="BF95" s="154"/>
      <c r="BG95" s="154"/>
      <c r="BH95" s="154"/>
    </row>
    <row r="96" spans="1:60" outlineLevel="1">
      <c r="A96" s="161"/>
      <c r="B96" s="162"/>
      <c r="C96" s="189" t="s">
        <v>232</v>
      </c>
      <c r="D96" s="165"/>
      <c r="E96" s="166">
        <v>49</v>
      </c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54"/>
      <c r="Z96" s="154"/>
      <c r="AA96" s="154"/>
      <c r="AB96" s="154"/>
      <c r="AC96" s="154"/>
      <c r="AD96" s="154"/>
      <c r="AE96" s="154"/>
      <c r="AF96" s="154"/>
      <c r="AG96" s="154" t="s">
        <v>111</v>
      </c>
      <c r="AH96" s="154">
        <v>0</v>
      </c>
      <c r="AI96" s="154"/>
      <c r="AJ96" s="154"/>
      <c r="AK96" s="154"/>
      <c r="AL96" s="154"/>
      <c r="AM96" s="154"/>
      <c r="AN96" s="154"/>
      <c r="AO96" s="154"/>
      <c r="AP96" s="154"/>
      <c r="AQ96" s="154"/>
      <c r="AR96" s="154"/>
      <c r="AS96" s="154"/>
      <c r="AT96" s="154"/>
      <c r="AU96" s="154"/>
      <c r="AV96" s="154"/>
      <c r="AW96" s="154"/>
      <c r="AX96" s="154"/>
      <c r="AY96" s="154"/>
      <c r="AZ96" s="154"/>
      <c r="BA96" s="154"/>
      <c r="BB96" s="154"/>
      <c r="BC96" s="154"/>
      <c r="BD96" s="154"/>
      <c r="BE96" s="154"/>
      <c r="BF96" s="154"/>
      <c r="BG96" s="154"/>
      <c r="BH96" s="154"/>
    </row>
    <row r="97" spans="1:60" outlineLevel="1">
      <c r="A97" s="180">
        <v>34</v>
      </c>
      <c r="B97" s="181" t="s">
        <v>233</v>
      </c>
      <c r="C97" s="190" t="s">
        <v>234</v>
      </c>
      <c r="D97" s="182" t="s">
        <v>235</v>
      </c>
      <c r="E97" s="183">
        <v>1</v>
      </c>
      <c r="F97" s="184"/>
      <c r="G97" s="185">
        <f>ROUND(E97*F97,2)</f>
        <v>0</v>
      </c>
      <c r="H97" s="164"/>
      <c r="I97" s="163">
        <f>ROUND(E97*H97,2)</f>
        <v>0</v>
      </c>
      <c r="J97" s="164"/>
      <c r="K97" s="163">
        <f>ROUND(E97*J97,2)</f>
        <v>0</v>
      </c>
      <c r="L97" s="163">
        <v>21</v>
      </c>
      <c r="M97" s="163">
        <f>G97*(1+L97/100)</f>
        <v>0</v>
      </c>
      <c r="N97" s="163">
        <v>3.5029999999999999E-2</v>
      </c>
      <c r="O97" s="163">
        <f>ROUND(E97*N97,2)</f>
        <v>0.04</v>
      </c>
      <c r="P97" s="163">
        <v>0</v>
      </c>
      <c r="Q97" s="163">
        <f>ROUND(E97*P97,2)</f>
        <v>0</v>
      </c>
      <c r="R97" s="163"/>
      <c r="S97" s="163" t="s">
        <v>107</v>
      </c>
      <c r="T97" s="163" t="s">
        <v>107</v>
      </c>
      <c r="U97" s="163">
        <v>10.130000000000001</v>
      </c>
      <c r="V97" s="163">
        <f>ROUND(E97*U97,2)</f>
        <v>10.130000000000001</v>
      </c>
      <c r="W97" s="163"/>
      <c r="X97" s="163" t="s">
        <v>108</v>
      </c>
      <c r="Y97" s="154"/>
      <c r="Z97" s="154"/>
      <c r="AA97" s="154"/>
      <c r="AB97" s="154"/>
      <c r="AC97" s="154"/>
      <c r="AD97" s="154"/>
      <c r="AE97" s="154"/>
      <c r="AF97" s="154"/>
      <c r="AG97" s="154" t="s">
        <v>109</v>
      </c>
      <c r="AH97" s="154"/>
      <c r="AI97" s="154"/>
      <c r="AJ97" s="154"/>
      <c r="AK97" s="154"/>
      <c r="AL97" s="154"/>
      <c r="AM97" s="154"/>
      <c r="AN97" s="154"/>
      <c r="AO97" s="154"/>
      <c r="AP97" s="154"/>
      <c r="AQ97" s="154"/>
      <c r="AR97" s="154"/>
      <c r="AS97" s="154"/>
      <c r="AT97" s="154"/>
      <c r="AU97" s="154"/>
      <c r="AV97" s="154"/>
      <c r="AW97" s="154"/>
      <c r="AX97" s="154"/>
      <c r="AY97" s="154"/>
      <c r="AZ97" s="154"/>
      <c r="BA97" s="154"/>
      <c r="BB97" s="154"/>
      <c r="BC97" s="154"/>
      <c r="BD97" s="154"/>
      <c r="BE97" s="154"/>
      <c r="BF97" s="154"/>
      <c r="BG97" s="154"/>
      <c r="BH97" s="154"/>
    </row>
    <row r="98" spans="1:60" outlineLevel="1">
      <c r="A98" s="174">
        <v>35</v>
      </c>
      <c r="B98" s="175" t="s">
        <v>236</v>
      </c>
      <c r="C98" s="188" t="s">
        <v>237</v>
      </c>
      <c r="D98" s="176" t="s">
        <v>121</v>
      </c>
      <c r="E98" s="177">
        <v>49</v>
      </c>
      <c r="F98" s="178"/>
      <c r="G98" s="179">
        <f>ROUND(E98*F98,2)</f>
        <v>0</v>
      </c>
      <c r="H98" s="164"/>
      <c r="I98" s="163">
        <f>ROUND(E98*H98,2)</f>
        <v>0</v>
      </c>
      <c r="J98" s="164"/>
      <c r="K98" s="163">
        <f>ROUND(E98*J98,2)</f>
        <v>0</v>
      </c>
      <c r="L98" s="163">
        <v>21</v>
      </c>
      <c r="M98" s="163">
        <f>G98*(1+L98/100)</f>
        <v>0</v>
      </c>
      <c r="N98" s="163">
        <v>0</v>
      </c>
      <c r="O98" s="163">
        <f>ROUND(E98*N98,2)</f>
        <v>0</v>
      </c>
      <c r="P98" s="163">
        <v>0</v>
      </c>
      <c r="Q98" s="163">
        <f>ROUND(E98*P98,2)</f>
        <v>0</v>
      </c>
      <c r="R98" s="163"/>
      <c r="S98" s="163" t="s">
        <v>107</v>
      </c>
      <c r="T98" s="163" t="s">
        <v>107</v>
      </c>
      <c r="U98" s="163">
        <v>0.15</v>
      </c>
      <c r="V98" s="163">
        <f>ROUND(E98*U98,2)</f>
        <v>7.35</v>
      </c>
      <c r="W98" s="163"/>
      <c r="X98" s="163" t="s">
        <v>108</v>
      </c>
      <c r="Y98" s="154"/>
      <c r="Z98" s="154"/>
      <c r="AA98" s="154"/>
      <c r="AB98" s="154"/>
      <c r="AC98" s="154"/>
      <c r="AD98" s="154"/>
      <c r="AE98" s="154"/>
      <c r="AF98" s="154"/>
      <c r="AG98" s="154" t="s">
        <v>109</v>
      </c>
      <c r="AH98" s="154"/>
      <c r="AI98" s="154"/>
      <c r="AJ98" s="154"/>
      <c r="AK98" s="154"/>
      <c r="AL98" s="154"/>
      <c r="AM98" s="154"/>
      <c r="AN98" s="154"/>
      <c r="AO98" s="154"/>
      <c r="AP98" s="154"/>
      <c r="AQ98" s="154"/>
      <c r="AR98" s="154"/>
      <c r="AS98" s="154"/>
      <c r="AT98" s="154"/>
      <c r="AU98" s="154"/>
      <c r="AV98" s="154"/>
      <c r="AW98" s="154"/>
      <c r="AX98" s="154"/>
      <c r="AY98" s="154"/>
      <c r="AZ98" s="154"/>
      <c r="BA98" s="154"/>
      <c r="BB98" s="154"/>
      <c r="BC98" s="154"/>
      <c r="BD98" s="154"/>
      <c r="BE98" s="154"/>
      <c r="BF98" s="154"/>
      <c r="BG98" s="154"/>
      <c r="BH98" s="154"/>
    </row>
    <row r="99" spans="1:60" outlineLevel="1">
      <c r="A99" s="161"/>
      <c r="B99" s="162"/>
      <c r="C99" s="189" t="s">
        <v>238</v>
      </c>
      <c r="D99" s="165"/>
      <c r="E99" s="166">
        <v>49</v>
      </c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54"/>
      <c r="Z99" s="154"/>
      <c r="AA99" s="154"/>
      <c r="AB99" s="154"/>
      <c r="AC99" s="154"/>
      <c r="AD99" s="154"/>
      <c r="AE99" s="154"/>
      <c r="AF99" s="154"/>
      <c r="AG99" s="154" t="s">
        <v>111</v>
      </c>
      <c r="AH99" s="154">
        <v>0</v>
      </c>
      <c r="AI99" s="154"/>
      <c r="AJ99" s="154"/>
      <c r="AK99" s="154"/>
      <c r="AL99" s="154"/>
      <c r="AM99" s="154"/>
      <c r="AN99" s="154"/>
      <c r="AO99" s="154"/>
      <c r="AP99" s="154"/>
      <c r="AQ99" s="154"/>
      <c r="AR99" s="154"/>
      <c r="AS99" s="154"/>
      <c r="AT99" s="154"/>
      <c r="AU99" s="154"/>
      <c r="AV99" s="154"/>
      <c r="AW99" s="154"/>
      <c r="AX99" s="154"/>
      <c r="AY99" s="154"/>
      <c r="AZ99" s="154"/>
      <c r="BA99" s="154"/>
      <c r="BB99" s="154"/>
      <c r="BC99" s="154"/>
      <c r="BD99" s="154"/>
      <c r="BE99" s="154"/>
      <c r="BF99" s="154"/>
      <c r="BG99" s="154"/>
      <c r="BH99" s="154"/>
    </row>
    <row r="100" spans="1:60" outlineLevel="1">
      <c r="A100" s="174">
        <v>36</v>
      </c>
      <c r="B100" s="175" t="s">
        <v>239</v>
      </c>
      <c r="C100" s="188" t="s">
        <v>240</v>
      </c>
      <c r="D100" s="176" t="s">
        <v>241</v>
      </c>
      <c r="E100" s="177">
        <v>2</v>
      </c>
      <c r="F100" s="178"/>
      <c r="G100" s="179">
        <f>ROUND(E100*F100,2)</f>
        <v>0</v>
      </c>
      <c r="H100" s="164"/>
      <c r="I100" s="163">
        <f>ROUND(E100*H100,2)</f>
        <v>0</v>
      </c>
      <c r="J100" s="164"/>
      <c r="K100" s="163">
        <f>ROUND(E100*J100,2)</f>
        <v>0</v>
      </c>
      <c r="L100" s="163">
        <v>21</v>
      </c>
      <c r="M100" s="163">
        <f>G100*(1+L100/100)</f>
        <v>0</v>
      </c>
      <c r="N100" s="163">
        <v>2.4000000000000001E-4</v>
      </c>
      <c r="O100" s="163">
        <f>ROUND(E100*N100,2)</f>
        <v>0</v>
      </c>
      <c r="P100" s="163">
        <v>0</v>
      </c>
      <c r="Q100" s="163">
        <f>ROUND(E100*P100,2)</f>
        <v>0</v>
      </c>
      <c r="R100" s="163"/>
      <c r="S100" s="163" t="s">
        <v>107</v>
      </c>
      <c r="T100" s="163" t="s">
        <v>107</v>
      </c>
      <c r="U100" s="163">
        <v>0.4</v>
      </c>
      <c r="V100" s="163">
        <f>ROUND(E100*U100,2)</f>
        <v>0.8</v>
      </c>
      <c r="W100" s="163"/>
      <c r="X100" s="163" t="s">
        <v>108</v>
      </c>
      <c r="Y100" s="154"/>
      <c r="Z100" s="154"/>
      <c r="AA100" s="154"/>
      <c r="AB100" s="154"/>
      <c r="AC100" s="154"/>
      <c r="AD100" s="154"/>
      <c r="AE100" s="154"/>
      <c r="AF100" s="154"/>
      <c r="AG100" s="154" t="s">
        <v>109</v>
      </c>
      <c r="AH100" s="154"/>
      <c r="AI100" s="154"/>
      <c r="AJ100" s="154"/>
      <c r="AK100" s="154"/>
      <c r="AL100" s="154"/>
      <c r="AM100" s="154"/>
      <c r="AN100" s="154"/>
      <c r="AO100" s="154"/>
      <c r="AP100" s="154"/>
      <c r="AQ100" s="154"/>
      <c r="AR100" s="154"/>
      <c r="AS100" s="154"/>
      <c r="AT100" s="154"/>
      <c r="AU100" s="154"/>
      <c r="AV100" s="154"/>
      <c r="AW100" s="154"/>
      <c r="AX100" s="154"/>
      <c r="AY100" s="154"/>
      <c r="AZ100" s="154"/>
      <c r="BA100" s="154"/>
      <c r="BB100" s="154"/>
      <c r="BC100" s="154"/>
      <c r="BD100" s="154"/>
      <c r="BE100" s="154"/>
      <c r="BF100" s="154"/>
      <c r="BG100" s="154"/>
      <c r="BH100" s="154"/>
    </row>
    <row r="101" spans="1:60" outlineLevel="1">
      <c r="A101" s="161"/>
      <c r="B101" s="162"/>
      <c r="C101" s="189" t="s">
        <v>242</v>
      </c>
      <c r="D101" s="165"/>
      <c r="E101" s="166">
        <v>2</v>
      </c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54"/>
      <c r="Z101" s="154"/>
      <c r="AA101" s="154"/>
      <c r="AB101" s="154"/>
      <c r="AC101" s="154"/>
      <c r="AD101" s="154"/>
      <c r="AE101" s="154"/>
      <c r="AF101" s="154"/>
      <c r="AG101" s="154" t="s">
        <v>111</v>
      </c>
      <c r="AH101" s="154">
        <v>0</v>
      </c>
      <c r="AI101" s="154"/>
      <c r="AJ101" s="154"/>
      <c r="AK101" s="154"/>
      <c r="AL101" s="154"/>
      <c r="AM101" s="154"/>
      <c r="AN101" s="154"/>
      <c r="AO101" s="154"/>
      <c r="AP101" s="154"/>
      <c r="AQ101" s="154"/>
      <c r="AR101" s="154"/>
      <c r="AS101" s="154"/>
      <c r="AT101" s="154"/>
      <c r="AU101" s="154"/>
      <c r="AV101" s="154"/>
      <c r="AW101" s="154"/>
      <c r="AX101" s="154"/>
      <c r="AY101" s="154"/>
      <c r="AZ101" s="154"/>
      <c r="BA101" s="154"/>
      <c r="BB101" s="154"/>
      <c r="BC101" s="154"/>
      <c r="BD101" s="154"/>
      <c r="BE101" s="154"/>
      <c r="BF101" s="154"/>
      <c r="BG101" s="154"/>
      <c r="BH101" s="154"/>
    </row>
    <row r="102" spans="1:60" outlineLevel="1">
      <c r="A102" s="174">
        <v>37</v>
      </c>
      <c r="B102" s="175" t="s">
        <v>243</v>
      </c>
      <c r="C102" s="188" t="s">
        <v>244</v>
      </c>
      <c r="D102" s="176" t="s">
        <v>121</v>
      </c>
      <c r="E102" s="177">
        <v>49</v>
      </c>
      <c r="F102" s="178"/>
      <c r="G102" s="179">
        <f>ROUND(E102*F102,2)</f>
        <v>0</v>
      </c>
      <c r="H102" s="164"/>
      <c r="I102" s="163">
        <f>ROUND(E102*H102,2)</f>
        <v>0</v>
      </c>
      <c r="J102" s="164"/>
      <c r="K102" s="163">
        <f>ROUND(E102*J102,2)</f>
        <v>0</v>
      </c>
      <c r="L102" s="163">
        <v>21</v>
      </c>
      <c r="M102" s="163">
        <f>G102*(1+L102/100)</f>
        <v>0</v>
      </c>
      <c r="N102" s="163">
        <v>0</v>
      </c>
      <c r="O102" s="163">
        <f>ROUND(E102*N102,2)</f>
        <v>0</v>
      </c>
      <c r="P102" s="163">
        <v>0</v>
      </c>
      <c r="Q102" s="163">
        <f>ROUND(E102*P102,2)</f>
        <v>0</v>
      </c>
      <c r="R102" s="163"/>
      <c r="S102" s="163" t="s">
        <v>107</v>
      </c>
      <c r="T102" s="163" t="s">
        <v>107</v>
      </c>
      <c r="U102" s="163">
        <v>0.03</v>
      </c>
      <c r="V102" s="163">
        <f>ROUND(E102*U102,2)</f>
        <v>1.47</v>
      </c>
      <c r="W102" s="163"/>
      <c r="X102" s="163" t="s">
        <v>108</v>
      </c>
      <c r="Y102" s="154"/>
      <c r="Z102" s="154"/>
      <c r="AA102" s="154"/>
      <c r="AB102" s="154"/>
      <c r="AC102" s="154"/>
      <c r="AD102" s="154"/>
      <c r="AE102" s="154"/>
      <c r="AF102" s="154"/>
      <c r="AG102" s="154" t="s">
        <v>122</v>
      </c>
      <c r="AH102" s="154"/>
      <c r="AI102" s="154"/>
      <c r="AJ102" s="154"/>
      <c r="AK102" s="154"/>
      <c r="AL102" s="154"/>
      <c r="AM102" s="154"/>
      <c r="AN102" s="154"/>
      <c r="AO102" s="154"/>
      <c r="AP102" s="154"/>
      <c r="AQ102" s="154"/>
      <c r="AR102" s="154"/>
      <c r="AS102" s="154"/>
      <c r="AT102" s="154"/>
      <c r="AU102" s="154"/>
      <c r="AV102" s="154"/>
      <c r="AW102" s="154"/>
      <c r="AX102" s="154"/>
      <c r="AY102" s="154"/>
      <c r="AZ102" s="154"/>
      <c r="BA102" s="154"/>
      <c r="BB102" s="154"/>
      <c r="BC102" s="154"/>
      <c r="BD102" s="154"/>
      <c r="BE102" s="154"/>
      <c r="BF102" s="154"/>
      <c r="BG102" s="154"/>
      <c r="BH102" s="154"/>
    </row>
    <row r="103" spans="1:60" outlineLevel="1">
      <c r="A103" s="161"/>
      <c r="B103" s="162"/>
      <c r="C103" s="189" t="s">
        <v>245</v>
      </c>
      <c r="D103" s="165"/>
      <c r="E103" s="166">
        <v>49</v>
      </c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54"/>
      <c r="Z103" s="154"/>
      <c r="AA103" s="154"/>
      <c r="AB103" s="154"/>
      <c r="AC103" s="154"/>
      <c r="AD103" s="154"/>
      <c r="AE103" s="154"/>
      <c r="AF103" s="154"/>
      <c r="AG103" s="154" t="s">
        <v>111</v>
      </c>
      <c r="AH103" s="154">
        <v>0</v>
      </c>
      <c r="AI103" s="154"/>
      <c r="AJ103" s="154"/>
      <c r="AK103" s="154"/>
      <c r="AL103" s="154"/>
      <c r="AM103" s="154"/>
      <c r="AN103" s="154"/>
      <c r="AO103" s="154"/>
      <c r="AP103" s="154"/>
      <c r="AQ103" s="154"/>
      <c r="AR103" s="154"/>
      <c r="AS103" s="154"/>
      <c r="AT103" s="154"/>
      <c r="AU103" s="154"/>
      <c r="AV103" s="154"/>
      <c r="AW103" s="154"/>
      <c r="AX103" s="154"/>
      <c r="AY103" s="154"/>
      <c r="AZ103" s="154"/>
      <c r="BA103" s="154"/>
      <c r="BB103" s="154"/>
      <c r="BC103" s="154"/>
      <c r="BD103" s="154"/>
      <c r="BE103" s="154"/>
      <c r="BF103" s="154"/>
      <c r="BG103" s="154"/>
      <c r="BH103" s="154"/>
    </row>
    <row r="104" spans="1:60" outlineLevel="1">
      <c r="A104" s="174">
        <v>38</v>
      </c>
      <c r="B104" s="175" t="s">
        <v>246</v>
      </c>
      <c r="C104" s="188" t="s">
        <v>247</v>
      </c>
      <c r="D104" s="176" t="s">
        <v>241</v>
      </c>
      <c r="E104" s="177">
        <v>2</v>
      </c>
      <c r="F104" s="178"/>
      <c r="G104" s="179">
        <f>ROUND(E104*F104,2)</f>
        <v>0</v>
      </c>
      <c r="H104" s="164"/>
      <c r="I104" s="163">
        <f>ROUND(E104*H104,2)</f>
        <v>0</v>
      </c>
      <c r="J104" s="164"/>
      <c r="K104" s="163">
        <f>ROUND(E104*J104,2)</f>
        <v>0</v>
      </c>
      <c r="L104" s="163">
        <v>21</v>
      </c>
      <c r="M104" s="163">
        <f>G104*(1+L104/100)</f>
        <v>0</v>
      </c>
      <c r="N104" s="163">
        <v>0</v>
      </c>
      <c r="O104" s="163">
        <f>ROUND(E104*N104,2)</f>
        <v>0</v>
      </c>
      <c r="P104" s="163">
        <v>0</v>
      </c>
      <c r="Q104" s="163">
        <f>ROUND(E104*P104,2)</f>
        <v>0</v>
      </c>
      <c r="R104" s="163" t="s">
        <v>205</v>
      </c>
      <c r="S104" s="163" t="s">
        <v>107</v>
      </c>
      <c r="T104" s="163" t="s">
        <v>107</v>
      </c>
      <c r="U104" s="163">
        <v>0</v>
      </c>
      <c r="V104" s="163">
        <f>ROUND(E104*U104,2)</f>
        <v>0</v>
      </c>
      <c r="W104" s="163"/>
      <c r="X104" s="163" t="s">
        <v>206</v>
      </c>
      <c r="Y104" s="154"/>
      <c r="Z104" s="154"/>
      <c r="AA104" s="154"/>
      <c r="AB104" s="154"/>
      <c r="AC104" s="154"/>
      <c r="AD104" s="154"/>
      <c r="AE104" s="154"/>
      <c r="AF104" s="154"/>
      <c r="AG104" s="154" t="s">
        <v>248</v>
      </c>
      <c r="AH104" s="154"/>
      <c r="AI104" s="154"/>
      <c r="AJ104" s="154"/>
      <c r="AK104" s="154"/>
      <c r="AL104" s="154"/>
      <c r="AM104" s="154"/>
      <c r="AN104" s="154"/>
      <c r="AO104" s="154"/>
      <c r="AP104" s="154"/>
      <c r="AQ104" s="154"/>
      <c r="AR104" s="154"/>
      <c r="AS104" s="154"/>
      <c r="AT104" s="154"/>
      <c r="AU104" s="154"/>
      <c r="AV104" s="154"/>
      <c r="AW104" s="154"/>
      <c r="AX104" s="154"/>
      <c r="AY104" s="154"/>
      <c r="AZ104" s="154"/>
      <c r="BA104" s="154"/>
      <c r="BB104" s="154"/>
      <c r="BC104" s="154"/>
      <c r="BD104" s="154"/>
      <c r="BE104" s="154"/>
      <c r="BF104" s="154"/>
      <c r="BG104" s="154"/>
      <c r="BH104" s="154"/>
    </row>
    <row r="105" spans="1:60" outlineLevel="1">
      <c r="A105" s="161"/>
      <c r="B105" s="162"/>
      <c r="C105" s="189" t="s">
        <v>249</v>
      </c>
      <c r="D105" s="165"/>
      <c r="E105" s="166">
        <v>2</v>
      </c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54"/>
      <c r="Z105" s="154"/>
      <c r="AA105" s="154"/>
      <c r="AB105" s="154"/>
      <c r="AC105" s="154"/>
      <c r="AD105" s="154"/>
      <c r="AE105" s="154"/>
      <c r="AF105" s="154"/>
      <c r="AG105" s="154" t="s">
        <v>111</v>
      </c>
      <c r="AH105" s="154">
        <v>5</v>
      </c>
      <c r="AI105" s="154"/>
      <c r="AJ105" s="154"/>
      <c r="AK105" s="154"/>
      <c r="AL105" s="154"/>
      <c r="AM105" s="154"/>
      <c r="AN105" s="154"/>
      <c r="AO105" s="154"/>
      <c r="AP105" s="154"/>
      <c r="AQ105" s="154"/>
      <c r="AR105" s="154"/>
      <c r="AS105" s="154"/>
      <c r="AT105" s="154"/>
      <c r="AU105" s="154"/>
      <c r="AV105" s="154"/>
      <c r="AW105" s="154"/>
      <c r="AX105" s="154"/>
      <c r="AY105" s="154"/>
      <c r="AZ105" s="154"/>
      <c r="BA105" s="154"/>
      <c r="BB105" s="154"/>
      <c r="BC105" s="154"/>
      <c r="BD105" s="154"/>
      <c r="BE105" s="154"/>
      <c r="BF105" s="154"/>
      <c r="BG105" s="154"/>
      <c r="BH105" s="154"/>
    </row>
    <row r="106" spans="1:60">
      <c r="A106" s="168" t="s">
        <v>102</v>
      </c>
      <c r="B106" s="169" t="s">
        <v>65</v>
      </c>
      <c r="C106" s="187" t="s">
        <v>66</v>
      </c>
      <c r="D106" s="170"/>
      <c r="E106" s="171"/>
      <c r="F106" s="172"/>
      <c r="G106" s="173">
        <f>SUMIF(AG107:AG122,"&lt;&gt;NOR",G107:G122)</f>
        <v>0</v>
      </c>
      <c r="H106" s="167"/>
      <c r="I106" s="167">
        <f>SUM(I107:I122)</f>
        <v>0</v>
      </c>
      <c r="J106" s="167"/>
      <c r="K106" s="167">
        <f>SUM(K107:K122)</f>
        <v>0</v>
      </c>
      <c r="L106" s="167"/>
      <c r="M106" s="167">
        <f>SUM(M107:M122)</f>
        <v>0</v>
      </c>
      <c r="N106" s="167"/>
      <c r="O106" s="167">
        <f>SUM(O107:O122)</f>
        <v>0.12000000000000001</v>
      </c>
      <c r="P106" s="167"/>
      <c r="Q106" s="167">
        <f>SUM(Q107:Q122)</f>
        <v>0</v>
      </c>
      <c r="R106" s="167"/>
      <c r="S106" s="167"/>
      <c r="T106" s="167"/>
      <c r="U106" s="167"/>
      <c r="V106" s="167">
        <f>SUM(V107:V122)</f>
        <v>0</v>
      </c>
      <c r="W106" s="167"/>
      <c r="X106" s="167"/>
      <c r="AG106" t="s">
        <v>103</v>
      </c>
    </row>
    <row r="107" spans="1:60" ht="22.5" outlineLevel="1">
      <c r="A107" s="180">
        <v>39</v>
      </c>
      <c r="B107" s="181" t="s">
        <v>250</v>
      </c>
      <c r="C107" s="190" t="s">
        <v>251</v>
      </c>
      <c r="D107" s="182" t="s">
        <v>252</v>
      </c>
      <c r="E107" s="183">
        <v>1</v>
      </c>
      <c r="F107" s="184"/>
      <c r="G107" s="185">
        <f>ROUND(E107*F107,2)</f>
        <v>0</v>
      </c>
      <c r="H107" s="164"/>
      <c r="I107" s="163">
        <f>ROUND(E107*H107,2)</f>
        <v>0</v>
      </c>
      <c r="J107" s="164"/>
      <c r="K107" s="163">
        <f>ROUND(E107*J107,2)</f>
        <v>0</v>
      </c>
      <c r="L107" s="163">
        <v>21</v>
      </c>
      <c r="M107" s="163">
        <f>G107*(1+L107/100)</f>
        <v>0</v>
      </c>
      <c r="N107" s="163">
        <v>0</v>
      </c>
      <c r="O107" s="163">
        <f>ROUND(E107*N107,2)</f>
        <v>0</v>
      </c>
      <c r="P107" s="163">
        <v>0</v>
      </c>
      <c r="Q107" s="163">
        <f>ROUND(E107*P107,2)</f>
        <v>0</v>
      </c>
      <c r="R107" s="163"/>
      <c r="S107" s="163" t="s">
        <v>253</v>
      </c>
      <c r="T107" s="163" t="s">
        <v>254</v>
      </c>
      <c r="U107" s="163">
        <v>0</v>
      </c>
      <c r="V107" s="163">
        <f>ROUND(E107*U107,2)</f>
        <v>0</v>
      </c>
      <c r="W107" s="163"/>
      <c r="X107" s="163" t="s">
        <v>255</v>
      </c>
      <c r="Y107" s="154"/>
      <c r="Z107" s="154"/>
      <c r="AA107" s="154"/>
      <c r="AB107" s="154"/>
      <c r="AC107" s="154"/>
      <c r="AD107" s="154"/>
      <c r="AE107" s="154"/>
      <c r="AF107" s="154"/>
      <c r="AG107" s="154" t="s">
        <v>256</v>
      </c>
      <c r="AH107" s="154"/>
      <c r="AI107" s="154"/>
      <c r="AJ107" s="154"/>
      <c r="AK107" s="154"/>
      <c r="AL107" s="154"/>
      <c r="AM107" s="154"/>
      <c r="AN107" s="154"/>
      <c r="AO107" s="154"/>
      <c r="AP107" s="154"/>
      <c r="AQ107" s="154"/>
      <c r="AR107" s="154"/>
      <c r="AS107" s="154"/>
      <c r="AT107" s="154"/>
      <c r="AU107" s="154"/>
      <c r="AV107" s="154"/>
      <c r="AW107" s="154"/>
      <c r="AX107" s="154"/>
      <c r="AY107" s="154"/>
      <c r="AZ107" s="154"/>
      <c r="BA107" s="154"/>
      <c r="BB107" s="154"/>
      <c r="BC107" s="154"/>
      <c r="BD107" s="154"/>
      <c r="BE107" s="154"/>
      <c r="BF107" s="154"/>
      <c r="BG107" s="154"/>
      <c r="BH107" s="154"/>
    </row>
    <row r="108" spans="1:60" ht="22.5" outlineLevel="1">
      <c r="A108" s="180">
        <v>40</v>
      </c>
      <c r="B108" s="181" t="s">
        <v>257</v>
      </c>
      <c r="C108" s="190" t="s">
        <v>298</v>
      </c>
      <c r="D108" s="182" t="s">
        <v>252</v>
      </c>
      <c r="E108" s="183">
        <v>1</v>
      </c>
      <c r="F108" s="184"/>
      <c r="G108" s="185">
        <f>ROUND(E108*F108,2)</f>
        <v>0</v>
      </c>
      <c r="H108" s="164"/>
      <c r="I108" s="163">
        <f>ROUND(E108*H108,2)</f>
        <v>0</v>
      </c>
      <c r="J108" s="164"/>
      <c r="K108" s="163">
        <f>ROUND(E108*J108,2)</f>
        <v>0</v>
      </c>
      <c r="L108" s="163">
        <v>21</v>
      </c>
      <c r="M108" s="163">
        <f>G108*(1+L108/100)</f>
        <v>0</v>
      </c>
      <c r="N108" s="163">
        <v>0</v>
      </c>
      <c r="O108" s="163">
        <f>ROUND(E108*N108,2)</f>
        <v>0</v>
      </c>
      <c r="P108" s="163">
        <v>0</v>
      </c>
      <c r="Q108" s="163">
        <f>ROUND(E108*P108,2)</f>
        <v>0</v>
      </c>
      <c r="R108" s="163"/>
      <c r="S108" s="163" t="s">
        <v>253</v>
      </c>
      <c r="T108" s="163" t="s">
        <v>254</v>
      </c>
      <c r="U108" s="163">
        <v>0</v>
      </c>
      <c r="V108" s="163">
        <f>ROUND(E108*U108,2)</f>
        <v>0</v>
      </c>
      <c r="W108" s="163"/>
      <c r="X108" s="163" t="s">
        <v>255</v>
      </c>
      <c r="Y108" s="154"/>
      <c r="Z108" s="154"/>
      <c r="AA108" s="154"/>
      <c r="AB108" s="154"/>
      <c r="AC108" s="154"/>
      <c r="AD108" s="154"/>
      <c r="AE108" s="154"/>
      <c r="AF108" s="154"/>
      <c r="AG108" s="154" t="s">
        <v>256</v>
      </c>
      <c r="AH108" s="154"/>
      <c r="AI108" s="154"/>
      <c r="AJ108" s="154"/>
      <c r="AK108" s="154"/>
      <c r="AL108" s="154"/>
      <c r="AM108" s="154"/>
      <c r="AN108" s="154"/>
      <c r="AO108" s="154"/>
      <c r="AP108" s="154"/>
      <c r="AQ108" s="154"/>
      <c r="AR108" s="154"/>
      <c r="AS108" s="154"/>
      <c r="AT108" s="154"/>
      <c r="AU108" s="154"/>
      <c r="AV108" s="154"/>
      <c r="AW108" s="154"/>
      <c r="AX108" s="154"/>
      <c r="AY108" s="154"/>
      <c r="AZ108" s="154"/>
      <c r="BA108" s="154"/>
      <c r="BB108" s="154"/>
      <c r="BC108" s="154"/>
      <c r="BD108" s="154"/>
      <c r="BE108" s="154"/>
      <c r="BF108" s="154"/>
      <c r="BG108" s="154"/>
      <c r="BH108" s="154"/>
    </row>
    <row r="109" spans="1:60" outlineLevel="1">
      <c r="A109" s="174">
        <v>41</v>
      </c>
      <c r="B109" s="175" t="s">
        <v>258</v>
      </c>
      <c r="C109" s="188" t="s">
        <v>259</v>
      </c>
      <c r="D109" s="176" t="s">
        <v>241</v>
      </c>
      <c r="E109" s="177">
        <v>2</v>
      </c>
      <c r="F109" s="178"/>
      <c r="G109" s="179">
        <f>ROUND(E109*F109,2)</f>
        <v>0</v>
      </c>
      <c r="H109" s="164"/>
      <c r="I109" s="163">
        <f>ROUND(E109*H109,2)</f>
        <v>0</v>
      </c>
      <c r="J109" s="164"/>
      <c r="K109" s="163">
        <f>ROUND(E109*J109,2)</f>
        <v>0</v>
      </c>
      <c r="L109" s="163">
        <v>21</v>
      </c>
      <c r="M109" s="163">
        <f>G109*(1+L109/100)</f>
        <v>0</v>
      </c>
      <c r="N109" s="163">
        <v>5.0000000000000001E-4</v>
      </c>
      <c r="O109" s="163">
        <f>ROUND(E109*N109,2)</f>
        <v>0</v>
      </c>
      <c r="P109" s="163">
        <v>0</v>
      </c>
      <c r="Q109" s="163">
        <f>ROUND(E109*P109,2)</f>
        <v>0</v>
      </c>
      <c r="R109" s="163" t="s">
        <v>205</v>
      </c>
      <c r="S109" s="163" t="s">
        <v>107</v>
      </c>
      <c r="T109" s="163" t="s">
        <v>107</v>
      </c>
      <c r="U109" s="163">
        <v>0</v>
      </c>
      <c r="V109" s="163">
        <f>ROUND(E109*U109,2)</f>
        <v>0</v>
      </c>
      <c r="W109" s="163"/>
      <c r="X109" s="163" t="s">
        <v>206</v>
      </c>
      <c r="Y109" s="154"/>
      <c r="Z109" s="154"/>
      <c r="AA109" s="154"/>
      <c r="AB109" s="154"/>
      <c r="AC109" s="154"/>
      <c r="AD109" s="154"/>
      <c r="AE109" s="154"/>
      <c r="AF109" s="154"/>
      <c r="AG109" s="154" t="s">
        <v>248</v>
      </c>
      <c r="AH109" s="154"/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4"/>
      <c r="BB109" s="154"/>
      <c r="BC109" s="154"/>
      <c r="BD109" s="154"/>
      <c r="BE109" s="154"/>
      <c r="BF109" s="154"/>
      <c r="BG109" s="154"/>
      <c r="BH109" s="154"/>
    </row>
    <row r="110" spans="1:60" outlineLevel="1">
      <c r="A110" s="161"/>
      <c r="B110" s="162"/>
      <c r="C110" s="189" t="s">
        <v>242</v>
      </c>
      <c r="D110" s="165"/>
      <c r="E110" s="166">
        <v>2</v>
      </c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54"/>
      <c r="Z110" s="154"/>
      <c r="AA110" s="154"/>
      <c r="AB110" s="154"/>
      <c r="AC110" s="154"/>
      <c r="AD110" s="154"/>
      <c r="AE110" s="154"/>
      <c r="AF110" s="154"/>
      <c r="AG110" s="154" t="s">
        <v>111</v>
      </c>
      <c r="AH110" s="154">
        <v>0</v>
      </c>
      <c r="AI110" s="154"/>
      <c r="AJ110" s="154"/>
      <c r="AK110" s="154"/>
      <c r="AL110" s="154"/>
      <c r="AM110" s="154"/>
      <c r="AN110" s="154"/>
      <c r="AO110" s="154"/>
      <c r="AP110" s="154"/>
      <c r="AQ110" s="154"/>
      <c r="AR110" s="154"/>
      <c r="AS110" s="154"/>
      <c r="AT110" s="154"/>
      <c r="AU110" s="154"/>
      <c r="AV110" s="154"/>
      <c r="AW110" s="154"/>
      <c r="AX110" s="154"/>
      <c r="AY110" s="154"/>
      <c r="AZ110" s="154"/>
      <c r="BA110" s="154"/>
      <c r="BB110" s="154"/>
      <c r="BC110" s="154"/>
      <c r="BD110" s="154"/>
      <c r="BE110" s="154"/>
      <c r="BF110" s="154"/>
      <c r="BG110" s="154"/>
      <c r="BH110" s="154"/>
    </row>
    <row r="111" spans="1:60" ht="22.5" outlineLevel="1">
      <c r="A111" s="174">
        <v>42</v>
      </c>
      <c r="B111" s="175" t="s">
        <v>260</v>
      </c>
      <c r="C111" s="188" t="s">
        <v>261</v>
      </c>
      <c r="D111" s="176" t="s">
        <v>121</v>
      </c>
      <c r="E111" s="177">
        <v>49</v>
      </c>
      <c r="F111" s="178"/>
      <c r="G111" s="179">
        <f>ROUND(E111*F111,2)</f>
        <v>0</v>
      </c>
      <c r="H111" s="164"/>
      <c r="I111" s="163">
        <f>ROUND(E111*H111,2)</f>
        <v>0</v>
      </c>
      <c r="J111" s="164"/>
      <c r="K111" s="163">
        <f>ROUND(E111*J111,2)</f>
        <v>0</v>
      </c>
      <c r="L111" s="163">
        <v>21</v>
      </c>
      <c r="M111" s="163">
        <f>G111*(1+L111/100)</f>
        <v>0</v>
      </c>
      <c r="N111" s="163">
        <v>1.31E-3</v>
      </c>
      <c r="O111" s="163">
        <f>ROUND(E111*N111,2)</f>
        <v>0.06</v>
      </c>
      <c r="P111" s="163">
        <v>0</v>
      </c>
      <c r="Q111" s="163">
        <f>ROUND(E111*P111,2)</f>
        <v>0</v>
      </c>
      <c r="R111" s="163" t="s">
        <v>205</v>
      </c>
      <c r="S111" s="163" t="s">
        <v>107</v>
      </c>
      <c r="T111" s="163" t="s">
        <v>107</v>
      </c>
      <c r="U111" s="163">
        <v>0</v>
      </c>
      <c r="V111" s="163">
        <f>ROUND(E111*U111,2)</f>
        <v>0</v>
      </c>
      <c r="W111" s="163"/>
      <c r="X111" s="163" t="s">
        <v>206</v>
      </c>
      <c r="Y111" s="154"/>
      <c r="Z111" s="154"/>
      <c r="AA111" s="154"/>
      <c r="AB111" s="154"/>
      <c r="AC111" s="154"/>
      <c r="AD111" s="154"/>
      <c r="AE111" s="154"/>
      <c r="AF111" s="154"/>
      <c r="AG111" s="154" t="s">
        <v>248</v>
      </c>
      <c r="AH111" s="154"/>
      <c r="AI111" s="154"/>
      <c r="AJ111" s="154"/>
      <c r="AK111" s="154"/>
      <c r="AL111" s="154"/>
      <c r="AM111" s="154"/>
      <c r="AN111" s="154"/>
      <c r="AO111" s="154"/>
      <c r="AP111" s="154"/>
      <c r="AQ111" s="154"/>
      <c r="AR111" s="154"/>
      <c r="AS111" s="154"/>
      <c r="AT111" s="154"/>
      <c r="AU111" s="154"/>
      <c r="AV111" s="154"/>
      <c r="AW111" s="154"/>
      <c r="AX111" s="154"/>
      <c r="AY111" s="154"/>
      <c r="AZ111" s="154"/>
      <c r="BA111" s="154"/>
      <c r="BB111" s="154"/>
      <c r="BC111" s="154"/>
      <c r="BD111" s="154"/>
      <c r="BE111" s="154"/>
      <c r="BF111" s="154"/>
      <c r="BG111" s="154"/>
      <c r="BH111" s="154"/>
    </row>
    <row r="112" spans="1:60" outlineLevel="1">
      <c r="A112" s="161"/>
      <c r="B112" s="162"/>
      <c r="C112" s="189" t="s">
        <v>262</v>
      </c>
      <c r="D112" s="165"/>
      <c r="E112" s="166">
        <v>49</v>
      </c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54"/>
      <c r="Z112" s="154"/>
      <c r="AA112" s="154"/>
      <c r="AB112" s="154"/>
      <c r="AC112" s="154"/>
      <c r="AD112" s="154"/>
      <c r="AE112" s="154"/>
      <c r="AF112" s="154"/>
      <c r="AG112" s="154" t="s">
        <v>111</v>
      </c>
      <c r="AH112" s="154">
        <v>5</v>
      </c>
      <c r="AI112" s="154"/>
      <c r="AJ112" s="154"/>
      <c r="AK112" s="154"/>
      <c r="AL112" s="154"/>
      <c r="AM112" s="154"/>
      <c r="AN112" s="154"/>
      <c r="AO112" s="154"/>
      <c r="AP112" s="154"/>
      <c r="AQ112" s="154"/>
      <c r="AR112" s="154"/>
      <c r="AS112" s="154"/>
      <c r="AT112" s="154"/>
      <c r="AU112" s="154"/>
      <c r="AV112" s="154"/>
      <c r="AW112" s="154"/>
      <c r="AX112" s="154"/>
      <c r="AY112" s="154"/>
      <c r="AZ112" s="154"/>
      <c r="BA112" s="154"/>
      <c r="BB112" s="154"/>
      <c r="BC112" s="154"/>
      <c r="BD112" s="154"/>
      <c r="BE112" s="154"/>
      <c r="BF112" s="154"/>
      <c r="BG112" s="154"/>
      <c r="BH112" s="154"/>
    </row>
    <row r="113" spans="1:60" ht="22.5" outlineLevel="1">
      <c r="A113" s="174">
        <v>43</v>
      </c>
      <c r="B113" s="175" t="s">
        <v>263</v>
      </c>
      <c r="C113" s="188" t="s">
        <v>264</v>
      </c>
      <c r="D113" s="176" t="s">
        <v>121</v>
      </c>
      <c r="E113" s="177">
        <v>8</v>
      </c>
      <c r="F113" s="178"/>
      <c r="G113" s="179">
        <f>ROUND(E113*F113,2)</f>
        <v>0</v>
      </c>
      <c r="H113" s="164"/>
      <c r="I113" s="163">
        <f>ROUND(E113*H113,2)</f>
        <v>0</v>
      </c>
      <c r="J113" s="164"/>
      <c r="K113" s="163">
        <f>ROUND(E113*J113,2)</f>
        <v>0</v>
      </c>
      <c r="L113" s="163">
        <v>21</v>
      </c>
      <c r="M113" s="163">
        <f>G113*(1+L113/100)</f>
        <v>0</v>
      </c>
      <c r="N113" s="163">
        <v>4.8300000000000001E-3</v>
      </c>
      <c r="O113" s="163">
        <f>ROUND(E113*N113,2)</f>
        <v>0.04</v>
      </c>
      <c r="P113" s="163">
        <v>0</v>
      </c>
      <c r="Q113" s="163">
        <f>ROUND(E113*P113,2)</f>
        <v>0</v>
      </c>
      <c r="R113" s="163" t="s">
        <v>205</v>
      </c>
      <c r="S113" s="163" t="s">
        <v>107</v>
      </c>
      <c r="T113" s="163" t="s">
        <v>107</v>
      </c>
      <c r="U113" s="163">
        <v>0</v>
      </c>
      <c r="V113" s="163">
        <f>ROUND(E113*U113,2)</f>
        <v>0</v>
      </c>
      <c r="W113" s="163"/>
      <c r="X113" s="163" t="s">
        <v>206</v>
      </c>
      <c r="Y113" s="154"/>
      <c r="Z113" s="154"/>
      <c r="AA113" s="154"/>
      <c r="AB113" s="154"/>
      <c r="AC113" s="154"/>
      <c r="AD113" s="154"/>
      <c r="AE113" s="154"/>
      <c r="AF113" s="154"/>
      <c r="AG113" s="154" t="s">
        <v>248</v>
      </c>
      <c r="AH113" s="154"/>
      <c r="AI113" s="154"/>
      <c r="AJ113" s="154"/>
      <c r="AK113" s="154"/>
      <c r="AL113" s="154"/>
      <c r="AM113" s="154"/>
      <c r="AN113" s="154"/>
      <c r="AO113" s="154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4"/>
      <c r="BC113" s="154"/>
      <c r="BD113" s="154"/>
      <c r="BE113" s="154"/>
      <c r="BF113" s="154"/>
      <c r="BG113" s="154"/>
      <c r="BH113" s="154"/>
    </row>
    <row r="114" spans="1:60" outlineLevel="1">
      <c r="A114" s="161"/>
      <c r="B114" s="162"/>
      <c r="C114" s="189" t="s">
        <v>229</v>
      </c>
      <c r="D114" s="165"/>
      <c r="E114" s="166">
        <v>8</v>
      </c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54"/>
      <c r="Z114" s="154"/>
      <c r="AA114" s="154"/>
      <c r="AB114" s="154"/>
      <c r="AC114" s="154"/>
      <c r="AD114" s="154"/>
      <c r="AE114" s="154"/>
      <c r="AF114" s="154"/>
      <c r="AG114" s="154" t="s">
        <v>111</v>
      </c>
      <c r="AH114" s="154">
        <v>0</v>
      </c>
      <c r="AI114" s="154"/>
      <c r="AJ114" s="154"/>
      <c r="AK114" s="154"/>
      <c r="AL114" s="154"/>
      <c r="AM114" s="154"/>
      <c r="AN114" s="154"/>
      <c r="AO114" s="154"/>
      <c r="AP114" s="154"/>
      <c r="AQ114" s="154"/>
      <c r="AR114" s="154"/>
      <c r="AS114" s="154"/>
      <c r="AT114" s="154"/>
      <c r="AU114" s="154"/>
      <c r="AV114" s="154"/>
      <c r="AW114" s="154"/>
      <c r="AX114" s="154"/>
      <c r="AY114" s="154"/>
      <c r="AZ114" s="154"/>
      <c r="BA114" s="154"/>
      <c r="BB114" s="154"/>
      <c r="BC114" s="154"/>
      <c r="BD114" s="154"/>
      <c r="BE114" s="154"/>
      <c r="BF114" s="154"/>
      <c r="BG114" s="154"/>
      <c r="BH114" s="154"/>
    </row>
    <row r="115" spans="1:60" outlineLevel="1">
      <c r="A115" s="174">
        <v>44</v>
      </c>
      <c r="B115" s="175" t="s">
        <v>265</v>
      </c>
      <c r="C115" s="188" t="s">
        <v>266</v>
      </c>
      <c r="D115" s="176" t="s">
        <v>241</v>
      </c>
      <c r="E115" s="177">
        <v>9</v>
      </c>
      <c r="F115" s="178"/>
      <c r="G115" s="179">
        <f>ROUND(E115*F115,2)</f>
        <v>0</v>
      </c>
      <c r="H115" s="164"/>
      <c r="I115" s="163">
        <f>ROUND(E115*H115,2)</f>
        <v>0</v>
      </c>
      <c r="J115" s="164"/>
      <c r="K115" s="163">
        <f>ROUND(E115*J115,2)</f>
        <v>0</v>
      </c>
      <c r="L115" s="163">
        <v>21</v>
      </c>
      <c r="M115" s="163">
        <f>G115*(1+L115/100)</f>
        <v>0</v>
      </c>
      <c r="N115" s="163">
        <v>1.82E-3</v>
      </c>
      <c r="O115" s="163">
        <f>ROUND(E115*N115,2)</f>
        <v>0.02</v>
      </c>
      <c r="P115" s="163">
        <v>0</v>
      </c>
      <c r="Q115" s="163">
        <f>ROUND(E115*P115,2)</f>
        <v>0</v>
      </c>
      <c r="R115" s="163" t="s">
        <v>205</v>
      </c>
      <c r="S115" s="163" t="s">
        <v>107</v>
      </c>
      <c r="T115" s="163" t="s">
        <v>107</v>
      </c>
      <c r="U115" s="163">
        <v>0</v>
      </c>
      <c r="V115" s="163">
        <f>ROUND(E115*U115,2)</f>
        <v>0</v>
      </c>
      <c r="W115" s="163"/>
      <c r="X115" s="163" t="s">
        <v>206</v>
      </c>
      <c r="Y115" s="154"/>
      <c r="Z115" s="154"/>
      <c r="AA115" s="154"/>
      <c r="AB115" s="154"/>
      <c r="AC115" s="154"/>
      <c r="AD115" s="154"/>
      <c r="AE115" s="154"/>
      <c r="AF115" s="154"/>
      <c r="AG115" s="154" t="s">
        <v>248</v>
      </c>
      <c r="AH115" s="154"/>
      <c r="AI115" s="154"/>
      <c r="AJ115" s="154"/>
      <c r="AK115" s="154"/>
      <c r="AL115" s="154"/>
      <c r="AM115" s="154"/>
      <c r="AN115" s="154"/>
      <c r="AO115" s="154"/>
      <c r="AP115" s="154"/>
      <c r="AQ115" s="154"/>
      <c r="AR115" s="154"/>
      <c r="AS115" s="154"/>
      <c r="AT115" s="154"/>
      <c r="AU115" s="154"/>
      <c r="AV115" s="154"/>
      <c r="AW115" s="154"/>
      <c r="AX115" s="154"/>
      <c r="AY115" s="154"/>
      <c r="AZ115" s="154"/>
      <c r="BA115" s="154"/>
      <c r="BB115" s="154"/>
      <c r="BC115" s="154"/>
      <c r="BD115" s="154"/>
      <c r="BE115" s="154"/>
      <c r="BF115" s="154"/>
      <c r="BG115" s="154"/>
      <c r="BH115" s="154"/>
    </row>
    <row r="116" spans="1:60" ht="22.5" outlineLevel="1">
      <c r="A116" s="161"/>
      <c r="B116" s="162"/>
      <c r="C116" s="189" t="s">
        <v>267</v>
      </c>
      <c r="D116" s="165"/>
      <c r="E116" s="166">
        <v>9</v>
      </c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54"/>
      <c r="Z116" s="154"/>
      <c r="AA116" s="154"/>
      <c r="AB116" s="154"/>
      <c r="AC116" s="154"/>
      <c r="AD116" s="154"/>
      <c r="AE116" s="154"/>
      <c r="AF116" s="154"/>
      <c r="AG116" s="154" t="s">
        <v>111</v>
      </c>
      <c r="AH116" s="154">
        <v>0</v>
      </c>
      <c r="AI116" s="154"/>
      <c r="AJ116" s="154"/>
      <c r="AK116" s="154"/>
      <c r="AL116" s="154"/>
      <c r="AM116" s="154"/>
      <c r="AN116" s="154"/>
      <c r="AO116" s="154"/>
      <c r="AP116" s="154"/>
      <c r="AQ116" s="154"/>
      <c r="AR116" s="154"/>
      <c r="AS116" s="154"/>
      <c r="AT116" s="154"/>
      <c r="AU116" s="154"/>
      <c r="AV116" s="154"/>
      <c r="AW116" s="154"/>
      <c r="AX116" s="154"/>
      <c r="AY116" s="154"/>
      <c r="AZ116" s="154"/>
      <c r="BA116" s="154"/>
      <c r="BB116" s="154"/>
      <c r="BC116" s="154"/>
      <c r="BD116" s="154"/>
      <c r="BE116" s="154"/>
      <c r="BF116" s="154"/>
      <c r="BG116" s="154"/>
      <c r="BH116" s="154"/>
    </row>
    <row r="117" spans="1:60" ht="22.5" outlineLevel="1">
      <c r="A117" s="174">
        <v>45</v>
      </c>
      <c r="B117" s="175" t="s">
        <v>268</v>
      </c>
      <c r="C117" s="188" t="s">
        <v>269</v>
      </c>
      <c r="D117" s="176" t="s">
        <v>270</v>
      </c>
      <c r="E117" s="177">
        <v>2</v>
      </c>
      <c r="F117" s="178"/>
      <c r="G117" s="179">
        <f>ROUND(E117*F117,2)</f>
        <v>0</v>
      </c>
      <c r="H117" s="164"/>
      <c r="I117" s="163">
        <f>ROUND(E117*H117,2)</f>
        <v>0</v>
      </c>
      <c r="J117" s="164"/>
      <c r="K117" s="163">
        <f>ROUND(E117*J117,2)</f>
        <v>0</v>
      </c>
      <c r="L117" s="163">
        <v>21</v>
      </c>
      <c r="M117" s="163">
        <f>G117*(1+L117/100)</f>
        <v>0</v>
      </c>
      <c r="N117" s="163">
        <v>0</v>
      </c>
      <c r="O117" s="163">
        <f>ROUND(E117*N117,2)</f>
        <v>0</v>
      </c>
      <c r="P117" s="163">
        <v>0</v>
      </c>
      <c r="Q117" s="163">
        <f>ROUND(E117*P117,2)</f>
        <v>0</v>
      </c>
      <c r="R117" s="163"/>
      <c r="S117" s="163" t="s">
        <v>253</v>
      </c>
      <c r="T117" s="163" t="s">
        <v>254</v>
      </c>
      <c r="U117" s="163">
        <v>0</v>
      </c>
      <c r="V117" s="163">
        <f>ROUND(E117*U117,2)</f>
        <v>0</v>
      </c>
      <c r="W117" s="163"/>
      <c r="X117" s="163" t="s">
        <v>206</v>
      </c>
      <c r="Y117" s="154"/>
      <c r="Z117" s="154"/>
      <c r="AA117" s="154"/>
      <c r="AB117" s="154"/>
      <c r="AC117" s="154"/>
      <c r="AD117" s="154"/>
      <c r="AE117" s="154"/>
      <c r="AF117" s="154"/>
      <c r="AG117" s="154" t="s">
        <v>248</v>
      </c>
      <c r="AH117" s="154"/>
      <c r="AI117" s="154"/>
      <c r="AJ117" s="154"/>
      <c r="AK117" s="154"/>
      <c r="AL117" s="154"/>
      <c r="AM117" s="154"/>
      <c r="AN117" s="154"/>
      <c r="AO117" s="154"/>
      <c r="AP117" s="154"/>
      <c r="AQ117" s="154"/>
      <c r="AR117" s="154"/>
      <c r="AS117" s="154"/>
      <c r="AT117" s="154"/>
      <c r="AU117" s="154"/>
      <c r="AV117" s="154"/>
      <c r="AW117" s="154"/>
      <c r="AX117" s="154"/>
      <c r="AY117" s="154"/>
      <c r="AZ117" s="154"/>
      <c r="BA117" s="154"/>
      <c r="BB117" s="154"/>
      <c r="BC117" s="154"/>
      <c r="BD117" s="154"/>
      <c r="BE117" s="154"/>
      <c r="BF117" s="154"/>
      <c r="BG117" s="154"/>
      <c r="BH117" s="154"/>
    </row>
    <row r="118" spans="1:60" outlineLevel="1">
      <c r="A118" s="161"/>
      <c r="B118" s="162"/>
      <c r="C118" s="189" t="s">
        <v>271</v>
      </c>
      <c r="D118" s="165"/>
      <c r="E118" s="166">
        <v>2</v>
      </c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54"/>
      <c r="Z118" s="154"/>
      <c r="AA118" s="154"/>
      <c r="AB118" s="154"/>
      <c r="AC118" s="154"/>
      <c r="AD118" s="154"/>
      <c r="AE118" s="154"/>
      <c r="AF118" s="154"/>
      <c r="AG118" s="154" t="s">
        <v>111</v>
      </c>
      <c r="AH118" s="154">
        <v>0</v>
      </c>
      <c r="AI118" s="154"/>
      <c r="AJ118" s="154"/>
      <c r="AK118" s="154"/>
      <c r="AL118" s="154"/>
      <c r="AM118" s="154"/>
      <c r="AN118" s="154"/>
      <c r="AO118" s="154"/>
      <c r="AP118" s="154"/>
      <c r="AQ118" s="154"/>
      <c r="AR118" s="154"/>
      <c r="AS118" s="154"/>
      <c r="AT118" s="154"/>
      <c r="AU118" s="154"/>
      <c r="AV118" s="154"/>
      <c r="AW118" s="154"/>
      <c r="AX118" s="154"/>
      <c r="AY118" s="154"/>
      <c r="AZ118" s="154"/>
      <c r="BA118" s="154"/>
      <c r="BB118" s="154"/>
      <c r="BC118" s="154"/>
      <c r="BD118" s="154"/>
      <c r="BE118" s="154"/>
      <c r="BF118" s="154"/>
      <c r="BG118" s="154"/>
      <c r="BH118" s="154"/>
    </row>
    <row r="119" spans="1:60" ht="22.5" outlineLevel="1">
      <c r="A119" s="174">
        <v>46</v>
      </c>
      <c r="B119" s="175" t="s">
        <v>272</v>
      </c>
      <c r="C119" s="188" t="s">
        <v>273</v>
      </c>
      <c r="D119" s="176" t="s">
        <v>270</v>
      </c>
      <c r="E119" s="177">
        <v>2</v>
      </c>
      <c r="F119" s="178"/>
      <c r="G119" s="179">
        <f>ROUND(E119*F119,2)</f>
        <v>0</v>
      </c>
      <c r="H119" s="164"/>
      <c r="I119" s="163">
        <f>ROUND(E119*H119,2)</f>
        <v>0</v>
      </c>
      <c r="J119" s="164"/>
      <c r="K119" s="163">
        <f>ROUND(E119*J119,2)</f>
        <v>0</v>
      </c>
      <c r="L119" s="163">
        <v>21</v>
      </c>
      <c r="M119" s="163">
        <f>G119*(1+L119/100)</f>
        <v>0</v>
      </c>
      <c r="N119" s="163">
        <v>0</v>
      </c>
      <c r="O119" s="163">
        <f>ROUND(E119*N119,2)</f>
        <v>0</v>
      </c>
      <c r="P119" s="163">
        <v>0</v>
      </c>
      <c r="Q119" s="163">
        <f>ROUND(E119*P119,2)</f>
        <v>0</v>
      </c>
      <c r="R119" s="163"/>
      <c r="S119" s="163" t="s">
        <v>253</v>
      </c>
      <c r="T119" s="163" t="s">
        <v>254</v>
      </c>
      <c r="U119" s="163">
        <v>0</v>
      </c>
      <c r="V119" s="163">
        <f>ROUND(E119*U119,2)</f>
        <v>0</v>
      </c>
      <c r="W119" s="163"/>
      <c r="X119" s="163" t="s">
        <v>206</v>
      </c>
      <c r="Y119" s="154"/>
      <c r="Z119" s="154"/>
      <c r="AA119" s="154"/>
      <c r="AB119" s="154"/>
      <c r="AC119" s="154"/>
      <c r="AD119" s="154"/>
      <c r="AE119" s="154"/>
      <c r="AF119" s="154"/>
      <c r="AG119" s="154" t="s">
        <v>248</v>
      </c>
      <c r="AH119" s="154"/>
      <c r="AI119" s="154"/>
      <c r="AJ119" s="154"/>
      <c r="AK119" s="154"/>
      <c r="AL119" s="154"/>
      <c r="AM119" s="154"/>
      <c r="AN119" s="154"/>
      <c r="AO119" s="154"/>
      <c r="AP119" s="154"/>
      <c r="AQ119" s="154"/>
      <c r="AR119" s="154"/>
      <c r="AS119" s="154"/>
      <c r="AT119" s="154"/>
      <c r="AU119" s="154"/>
      <c r="AV119" s="154"/>
      <c r="AW119" s="154"/>
      <c r="AX119" s="154"/>
      <c r="AY119" s="154"/>
      <c r="AZ119" s="154"/>
      <c r="BA119" s="154"/>
      <c r="BB119" s="154"/>
      <c r="BC119" s="154"/>
      <c r="BD119" s="154"/>
      <c r="BE119" s="154"/>
      <c r="BF119" s="154"/>
      <c r="BG119" s="154"/>
      <c r="BH119" s="154"/>
    </row>
    <row r="120" spans="1:60" outlineLevel="1">
      <c r="A120" s="161"/>
      <c r="B120" s="162"/>
      <c r="C120" s="189" t="s">
        <v>271</v>
      </c>
      <c r="D120" s="165"/>
      <c r="E120" s="166">
        <v>2</v>
      </c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54"/>
      <c r="Z120" s="154"/>
      <c r="AA120" s="154"/>
      <c r="AB120" s="154"/>
      <c r="AC120" s="154"/>
      <c r="AD120" s="154"/>
      <c r="AE120" s="154"/>
      <c r="AF120" s="154"/>
      <c r="AG120" s="154" t="s">
        <v>111</v>
      </c>
      <c r="AH120" s="154">
        <v>0</v>
      </c>
      <c r="AI120" s="154"/>
      <c r="AJ120" s="154"/>
      <c r="AK120" s="154"/>
      <c r="AL120" s="154"/>
      <c r="AM120" s="154"/>
      <c r="AN120" s="154"/>
      <c r="AO120" s="154"/>
      <c r="AP120" s="154"/>
      <c r="AQ120" s="154"/>
      <c r="AR120" s="154"/>
      <c r="AS120" s="154"/>
      <c r="AT120" s="154"/>
      <c r="AU120" s="154"/>
      <c r="AV120" s="154"/>
      <c r="AW120" s="154"/>
      <c r="AX120" s="154"/>
      <c r="AY120" s="154"/>
      <c r="AZ120" s="154"/>
      <c r="BA120" s="154"/>
      <c r="BB120" s="154"/>
      <c r="BC120" s="154"/>
      <c r="BD120" s="154"/>
      <c r="BE120" s="154"/>
      <c r="BF120" s="154"/>
      <c r="BG120" s="154"/>
      <c r="BH120" s="154"/>
    </row>
    <row r="121" spans="1:60" ht="22.5" outlineLevel="1">
      <c r="A121" s="174">
        <v>47</v>
      </c>
      <c r="B121" s="175" t="s">
        <v>274</v>
      </c>
      <c r="C121" s="188" t="s">
        <v>275</v>
      </c>
      <c r="D121" s="176" t="s">
        <v>270</v>
      </c>
      <c r="E121" s="177">
        <v>1</v>
      </c>
      <c r="F121" s="178"/>
      <c r="G121" s="179">
        <f>ROUND(E121*F121,2)</f>
        <v>0</v>
      </c>
      <c r="H121" s="164"/>
      <c r="I121" s="163">
        <f>ROUND(E121*H121,2)</f>
        <v>0</v>
      </c>
      <c r="J121" s="164"/>
      <c r="K121" s="163">
        <f>ROUND(E121*J121,2)</f>
        <v>0</v>
      </c>
      <c r="L121" s="163">
        <v>21</v>
      </c>
      <c r="M121" s="163">
        <f>G121*(1+L121/100)</f>
        <v>0</v>
      </c>
      <c r="N121" s="163">
        <v>0</v>
      </c>
      <c r="O121" s="163">
        <f>ROUND(E121*N121,2)</f>
        <v>0</v>
      </c>
      <c r="P121" s="163">
        <v>0</v>
      </c>
      <c r="Q121" s="163">
        <f>ROUND(E121*P121,2)</f>
        <v>0</v>
      </c>
      <c r="R121" s="163"/>
      <c r="S121" s="163" t="s">
        <v>253</v>
      </c>
      <c r="T121" s="163" t="s">
        <v>254</v>
      </c>
      <c r="U121" s="163">
        <v>0</v>
      </c>
      <c r="V121" s="163">
        <f>ROUND(E121*U121,2)</f>
        <v>0</v>
      </c>
      <c r="W121" s="163"/>
      <c r="X121" s="163" t="s">
        <v>206</v>
      </c>
      <c r="Y121" s="154"/>
      <c r="Z121" s="154"/>
      <c r="AA121" s="154"/>
      <c r="AB121" s="154"/>
      <c r="AC121" s="154"/>
      <c r="AD121" s="154"/>
      <c r="AE121" s="154"/>
      <c r="AF121" s="154"/>
      <c r="AG121" s="154" t="s">
        <v>248</v>
      </c>
      <c r="AH121" s="154"/>
      <c r="AI121" s="154"/>
      <c r="AJ121" s="154"/>
      <c r="AK121" s="154"/>
      <c r="AL121" s="154"/>
      <c r="AM121" s="154"/>
      <c r="AN121" s="154"/>
      <c r="AO121" s="154"/>
      <c r="AP121" s="154"/>
      <c r="AQ121" s="154"/>
      <c r="AR121" s="154"/>
      <c r="AS121" s="154"/>
      <c r="AT121" s="154"/>
      <c r="AU121" s="154"/>
      <c r="AV121" s="154"/>
      <c r="AW121" s="154"/>
      <c r="AX121" s="154"/>
      <c r="AY121" s="154"/>
      <c r="AZ121" s="154"/>
      <c r="BA121" s="154"/>
      <c r="BB121" s="154"/>
      <c r="BC121" s="154"/>
      <c r="BD121" s="154"/>
      <c r="BE121" s="154"/>
      <c r="BF121" s="154"/>
      <c r="BG121" s="154"/>
      <c r="BH121" s="154"/>
    </row>
    <row r="122" spans="1:60" outlineLevel="1">
      <c r="A122" s="161"/>
      <c r="B122" s="162"/>
      <c r="C122" s="189" t="s">
        <v>276</v>
      </c>
      <c r="D122" s="165"/>
      <c r="E122" s="166">
        <v>1</v>
      </c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54"/>
      <c r="Z122" s="154"/>
      <c r="AA122" s="154"/>
      <c r="AB122" s="154"/>
      <c r="AC122" s="154"/>
      <c r="AD122" s="154"/>
      <c r="AE122" s="154"/>
      <c r="AF122" s="154"/>
      <c r="AG122" s="154" t="s">
        <v>111</v>
      </c>
      <c r="AH122" s="154">
        <v>0</v>
      </c>
      <c r="AI122" s="154"/>
      <c r="AJ122" s="154"/>
      <c r="AK122" s="154"/>
      <c r="AL122" s="154"/>
      <c r="AM122" s="154"/>
      <c r="AN122" s="154"/>
      <c r="AO122" s="154"/>
      <c r="AP122" s="154"/>
      <c r="AQ122" s="154"/>
      <c r="AR122" s="154"/>
      <c r="AS122" s="154"/>
      <c r="AT122" s="154"/>
      <c r="AU122" s="154"/>
      <c r="AV122" s="154"/>
      <c r="AW122" s="154"/>
      <c r="AX122" s="154"/>
      <c r="AY122" s="154"/>
      <c r="AZ122" s="154"/>
      <c r="BA122" s="154"/>
      <c r="BB122" s="154"/>
      <c r="BC122" s="154"/>
      <c r="BD122" s="154"/>
      <c r="BE122" s="154"/>
      <c r="BF122" s="154"/>
      <c r="BG122" s="154"/>
      <c r="BH122" s="154"/>
    </row>
    <row r="123" spans="1:60">
      <c r="A123" s="168" t="s">
        <v>102</v>
      </c>
      <c r="B123" s="169" t="s">
        <v>67</v>
      </c>
      <c r="C123" s="187" t="s">
        <v>68</v>
      </c>
      <c r="D123" s="170"/>
      <c r="E123" s="171"/>
      <c r="F123" s="172"/>
      <c r="G123" s="173">
        <f>SUMIF(AG124:AG125,"&lt;&gt;NOR",G124:G125)</f>
        <v>0</v>
      </c>
      <c r="H123" s="167"/>
      <c r="I123" s="167">
        <f>SUM(I124:I125)</f>
        <v>0</v>
      </c>
      <c r="J123" s="167"/>
      <c r="K123" s="167">
        <f>SUM(K124:K125)</f>
        <v>0</v>
      </c>
      <c r="L123" s="167"/>
      <c r="M123" s="167">
        <f>SUM(M124:M125)</f>
        <v>0</v>
      </c>
      <c r="N123" s="167"/>
      <c r="O123" s="167">
        <f>SUM(O124:O125)</f>
        <v>0</v>
      </c>
      <c r="P123" s="167"/>
      <c r="Q123" s="167">
        <f>SUM(Q124:Q125)</f>
        <v>0</v>
      </c>
      <c r="R123" s="167"/>
      <c r="S123" s="167"/>
      <c r="T123" s="167"/>
      <c r="U123" s="167"/>
      <c r="V123" s="167">
        <f>SUM(V124:V125)</f>
        <v>11.58</v>
      </c>
      <c r="W123" s="167"/>
      <c r="X123" s="167"/>
      <c r="AG123" t="s">
        <v>103</v>
      </c>
    </row>
    <row r="124" spans="1:60" outlineLevel="1">
      <c r="A124" s="174">
        <v>48</v>
      </c>
      <c r="B124" s="175" t="s">
        <v>277</v>
      </c>
      <c r="C124" s="188" t="s">
        <v>278</v>
      </c>
      <c r="D124" s="176" t="s">
        <v>204</v>
      </c>
      <c r="E124" s="177">
        <v>54.771039999999999</v>
      </c>
      <c r="F124" s="178"/>
      <c r="G124" s="179">
        <f>ROUND(E124*F124,2)</f>
        <v>0</v>
      </c>
      <c r="H124" s="164"/>
      <c r="I124" s="163">
        <f>ROUND(E124*H124,2)</f>
        <v>0</v>
      </c>
      <c r="J124" s="164"/>
      <c r="K124" s="163">
        <f>ROUND(E124*J124,2)</f>
        <v>0</v>
      </c>
      <c r="L124" s="163">
        <v>21</v>
      </c>
      <c r="M124" s="163">
        <f>G124*(1+L124/100)</f>
        <v>0</v>
      </c>
      <c r="N124" s="163">
        <v>0</v>
      </c>
      <c r="O124" s="163">
        <f>ROUND(E124*N124,2)</f>
        <v>0</v>
      </c>
      <c r="P124" s="163">
        <v>0</v>
      </c>
      <c r="Q124" s="163">
        <f>ROUND(E124*P124,2)</f>
        <v>0</v>
      </c>
      <c r="R124" s="163"/>
      <c r="S124" s="163" t="s">
        <v>107</v>
      </c>
      <c r="T124" s="163" t="s">
        <v>107</v>
      </c>
      <c r="U124" s="163">
        <v>0.21149999999999999</v>
      </c>
      <c r="V124" s="163">
        <f>ROUND(E124*U124,2)</f>
        <v>11.58</v>
      </c>
      <c r="W124" s="163"/>
      <c r="X124" s="163" t="s">
        <v>279</v>
      </c>
      <c r="Y124" s="154"/>
      <c r="Z124" s="154"/>
      <c r="AA124" s="154"/>
      <c r="AB124" s="154"/>
      <c r="AC124" s="154"/>
      <c r="AD124" s="154"/>
      <c r="AE124" s="154"/>
      <c r="AF124" s="154"/>
      <c r="AG124" s="154" t="s">
        <v>280</v>
      </c>
      <c r="AH124" s="154"/>
      <c r="AI124" s="154"/>
      <c r="AJ124" s="154"/>
      <c r="AK124" s="154"/>
      <c r="AL124" s="154"/>
      <c r="AM124" s="154"/>
      <c r="AN124" s="154"/>
      <c r="AO124" s="154"/>
      <c r="AP124" s="154"/>
      <c r="AQ124" s="154"/>
      <c r="AR124" s="154"/>
      <c r="AS124" s="154"/>
      <c r="AT124" s="154"/>
      <c r="AU124" s="154"/>
      <c r="AV124" s="154"/>
      <c r="AW124" s="154"/>
      <c r="AX124" s="154"/>
      <c r="AY124" s="154"/>
      <c r="AZ124" s="154"/>
      <c r="BA124" s="154"/>
      <c r="BB124" s="154"/>
      <c r="BC124" s="154"/>
      <c r="BD124" s="154"/>
      <c r="BE124" s="154"/>
      <c r="BF124" s="154"/>
      <c r="BG124" s="154"/>
      <c r="BH124" s="154"/>
    </row>
    <row r="125" spans="1:60" outlineLevel="1">
      <c r="A125" s="161"/>
      <c r="B125" s="162"/>
      <c r="C125" s="270" t="s">
        <v>281</v>
      </c>
      <c r="D125" s="271"/>
      <c r="E125" s="271"/>
      <c r="F125" s="271"/>
      <c r="G125" s="271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54"/>
      <c r="Z125" s="154"/>
      <c r="AA125" s="154"/>
      <c r="AB125" s="154"/>
      <c r="AC125" s="154"/>
      <c r="AD125" s="154"/>
      <c r="AE125" s="154"/>
      <c r="AF125" s="154"/>
      <c r="AG125" s="154" t="s">
        <v>191</v>
      </c>
      <c r="AH125" s="154"/>
      <c r="AI125" s="154"/>
      <c r="AJ125" s="154"/>
      <c r="AK125" s="154"/>
      <c r="AL125" s="154"/>
      <c r="AM125" s="154"/>
      <c r="AN125" s="154"/>
      <c r="AO125" s="154"/>
      <c r="AP125" s="154"/>
      <c r="AQ125" s="154"/>
      <c r="AR125" s="154"/>
      <c r="AS125" s="154"/>
      <c r="AT125" s="154"/>
      <c r="AU125" s="154"/>
      <c r="AV125" s="154"/>
      <c r="AW125" s="154"/>
      <c r="AX125" s="154"/>
      <c r="AY125" s="154"/>
      <c r="AZ125" s="154"/>
      <c r="BA125" s="154"/>
      <c r="BB125" s="154"/>
      <c r="BC125" s="154"/>
      <c r="BD125" s="154"/>
      <c r="BE125" s="154"/>
      <c r="BF125" s="154"/>
      <c r="BG125" s="154"/>
      <c r="BH125" s="154"/>
    </row>
    <row r="126" spans="1:60">
      <c r="A126" s="168" t="s">
        <v>102</v>
      </c>
      <c r="B126" s="169" t="s">
        <v>69</v>
      </c>
      <c r="C126" s="187" t="s">
        <v>70</v>
      </c>
      <c r="D126" s="170"/>
      <c r="E126" s="171"/>
      <c r="F126" s="172"/>
      <c r="G126" s="173">
        <f>SUMIF(AG127:AG128,"&lt;&gt;NOR",G127:G128)</f>
        <v>0</v>
      </c>
      <c r="H126" s="167"/>
      <c r="I126" s="167">
        <f>SUM(I127:I128)</f>
        <v>0</v>
      </c>
      <c r="J126" s="167"/>
      <c r="K126" s="167">
        <f>SUM(K127:K128)</f>
        <v>0</v>
      </c>
      <c r="L126" s="167"/>
      <c r="M126" s="167">
        <f>SUM(M127:M128)</f>
        <v>0</v>
      </c>
      <c r="N126" s="167"/>
      <c r="O126" s="167">
        <f>SUM(O127:O128)</f>
        <v>0</v>
      </c>
      <c r="P126" s="167"/>
      <c r="Q126" s="167">
        <f>SUM(Q127:Q128)</f>
        <v>0</v>
      </c>
      <c r="R126" s="167"/>
      <c r="S126" s="167"/>
      <c r="T126" s="167"/>
      <c r="U126" s="167"/>
      <c r="V126" s="167">
        <f>SUM(V127:V128)</f>
        <v>4.43</v>
      </c>
      <c r="W126" s="167"/>
      <c r="X126" s="167"/>
      <c r="AG126" t="s">
        <v>103</v>
      </c>
    </row>
    <row r="127" spans="1:60" ht="22.5" outlineLevel="1">
      <c r="A127" s="174">
        <v>49</v>
      </c>
      <c r="B127" s="175" t="s">
        <v>282</v>
      </c>
      <c r="C127" s="188" t="s">
        <v>283</v>
      </c>
      <c r="D127" s="176" t="s">
        <v>121</v>
      </c>
      <c r="E127" s="177">
        <v>49</v>
      </c>
      <c r="F127" s="178"/>
      <c r="G127" s="179">
        <f>ROUND(E127*F127,2)</f>
        <v>0</v>
      </c>
      <c r="H127" s="164"/>
      <c r="I127" s="163">
        <f>ROUND(E127*H127,2)</f>
        <v>0</v>
      </c>
      <c r="J127" s="164"/>
      <c r="K127" s="163">
        <f>ROUND(E127*J127,2)</f>
        <v>0</v>
      </c>
      <c r="L127" s="163">
        <v>21</v>
      </c>
      <c r="M127" s="163">
        <f>G127*(1+L127/100)</f>
        <v>0</v>
      </c>
      <c r="N127" s="163">
        <v>4.0000000000000003E-5</v>
      </c>
      <c r="O127" s="163">
        <f>ROUND(E127*N127,2)</f>
        <v>0</v>
      </c>
      <c r="P127" s="163">
        <v>0</v>
      </c>
      <c r="Q127" s="163">
        <f>ROUND(E127*P127,2)</f>
        <v>0</v>
      </c>
      <c r="R127" s="163"/>
      <c r="S127" s="163" t="s">
        <v>107</v>
      </c>
      <c r="T127" s="163" t="s">
        <v>107</v>
      </c>
      <c r="U127" s="163">
        <v>9.0499999999999997E-2</v>
      </c>
      <c r="V127" s="163">
        <f>ROUND(E127*U127,2)</f>
        <v>4.43</v>
      </c>
      <c r="W127" s="163"/>
      <c r="X127" s="163" t="s">
        <v>108</v>
      </c>
      <c r="Y127" s="154"/>
      <c r="Z127" s="154"/>
      <c r="AA127" s="154"/>
      <c r="AB127" s="154"/>
      <c r="AC127" s="154"/>
      <c r="AD127" s="154"/>
      <c r="AE127" s="154"/>
      <c r="AF127" s="154"/>
      <c r="AG127" s="154" t="s">
        <v>109</v>
      </c>
      <c r="AH127" s="154"/>
      <c r="AI127" s="154"/>
      <c r="AJ127" s="154"/>
      <c r="AK127" s="154"/>
      <c r="AL127" s="154"/>
      <c r="AM127" s="154"/>
      <c r="AN127" s="154"/>
      <c r="AO127" s="154"/>
      <c r="AP127" s="154"/>
      <c r="AQ127" s="154"/>
      <c r="AR127" s="154"/>
      <c r="AS127" s="154"/>
      <c r="AT127" s="154"/>
      <c r="AU127" s="154"/>
      <c r="AV127" s="154"/>
      <c r="AW127" s="154"/>
      <c r="AX127" s="154"/>
      <c r="AY127" s="154"/>
      <c r="AZ127" s="154"/>
      <c r="BA127" s="154"/>
      <c r="BB127" s="154"/>
      <c r="BC127" s="154"/>
      <c r="BD127" s="154"/>
      <c r="BE127" s="154"/>
      <c r="BF127" s="154"/>
      <c r="BG127" s="154"/>
      <c r="BH127" s="154"/>
    </row>
    <row r="128" spans="1:60" outlineLevel="1">
      <c r="A128" s="161"/>
      <c r="B128" s="162"/>
      <c r="C128" s="189" t="s">
        <v>284</v>
      </c>
      <c r="D128" s="165"/>
      <c r="E128" s="166">
        <v>49</v>
      </c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54"/>
      <c r="Z128" s="154"/>
      <c r="AA128" s="154"/>
      <c r="AB128" s="154"/>
      <c r="AC128" s="154"/>
      <c r="AD128" s="154"/>
      <c r="AE128" s="154"/>
      <c r="AF128" s="154"/>
      <c r="AG128" s="154" t="s">
        <v>111</v>
      </c>
      <c r="AH128" s="154">
        <v>5</v>
      </c>
      <c r="AI128" s="154"/>
      <c r="AJ128" s="154"/>
      <c r="AK128" s="154"/>
      <c r="AL128" s="154"/>
      <c r="AM128" s="154"/>
      <c r="AN128" s="154"/>
      <c r="AO128" s="154"/>
      <c r="AP128" s="154"/>
      <c r="AQ128" s="154"/>
      <c r="AR128" s="154"/>
      <c r="AS128" s="154"/>
      <c r="AT128" s="154"/>
      <c r="AU128" s="154"/>
      <c r="AV128" s="154"/>
      <c r="AW128" s="154"/>
      <c r="AX128" s="154"/>
      <c r="AY128" s="154"/>
      <c r="AZ128" s="154"/>
      <c r="BA128" s="154"/>
      <c r="BB128" s="154"/>
      <c r="BC128" s="154"/>
      <c r="BD128" s="154"/>
      <c r="BE128" s="154"/>
      <c r="BF128" s="154"/>
      <c r="BG128" s="154"/>
      <c r="BH128" s="154"/>
    </row>
    <row r="129" spans="1:60">
      <c r="A129" s="168" t="s">
        <v>102</v>
      </c>
      <c r="B129" s="169" t="s">
        <v>71</v>
      </c>
      <c r="C129" s="187" t="s">
        <v>72</v>
      </c>
      <c r="D129" s="170"/>
      <c r="E129" s="171"/>
      <c r="F129" s="172"/>
      <c r="G129" s="173">
        <f>SUMIF(AG130:AG132,"&lt;&gt;NOR",G130:G132)</f>
        <v>0</v>
      </c>
      <c r="H129" s="167"/>
      <c r="I129" s="167">
        <f>SUM(I130:I132)</f>
        <v>0</v>
      </c>
      <c r="J129" s="167"/>
      <c r="K129" s="167">
        <f>SUM(K130:K132)</f>
        <v>0</v>
      </c>
      <c r="L129" s="167"/>
      <c r="M129" s="167">
        <f>SUM(M130:M132)</f>
        <v>0</v>
      </c>
      <c r="N129" s="167"/>
      <c r="O129" s="167">
        <f>SUM(O130:O132)</f>
        <v>0</v>
      </c>
      <c r="P129" s="167"/>
      <c r="Q129" s="167">
        <f>SUM(Q130:Q132)</f>
        <v>0</v>
      </c>
      <c r="R129" s="167"/>
      <c r="S129" s="167"/>
      <c r="T129" s="167"/>
      <c r="U129" s="167"/>
      <c r="V129" s="167">
        <f>SUM(V130:V132)</f>
        <v>0.09</v>
      </c>
      <c r="W129" s="167"/>
      <c r="X129" s="167"/>
      <c r="AG129" t="s">
        <v>103</v>
      </c>
    </row>
    <row r="130" spans="1:60" outlineLevel="1">
      <c r="A130" s="180">
        <v>50</v>
      </c>
      <c r="B130" s="181" t="s">
        <v>285</v>
      </c>
      <c r="C130" s="190" t="s">
        <v>286</v>
      </c>
      <c r="D130" s="182" t="s">
        <v>204</v>
      </c>
      <c r="E130" s="183">
        <v>9.0195000000000007</v>
      </c>
      <c r="F130" s="184"/>
      <c r="G130" s="185">
        <f>ROUND(E130*F130,2)</f>
        <v>0</v>
      </c>
      <c r="H130" s="164"/>
      <c r="I130" s="163">
        <f>ROUND(E130*H130,2)</f>
        <v>0</v>
      </c>
      <c r="J130" s="164"/>
      <c r="K130" s="163">
        <f>ROUND(E130*J130,2)</f>
        <v>0</v>
      </c>
      <c r="L130" s="163">
        <v>21</v>
      </c>
      <c r="M130" s="163">
        <f>G130*(1+L130/100)</f>
        <v>0</v>
      </c>
      <c r="N130" s="163">
        <v>0</v>
      </c>
      <c r="O130" s="163">
        <f>ROUND(E130*N130,2)</f>
        <v>0</v>
      </c>
      <c r="P130" s="163">
        <v>0</v>
      </c>
      <c r="Q130" s="163">
        <f>ROUND(E130*P130,2)</f>
        <v>0</v>
      </c>
      <c r="R130" s="163"/>
      <c r="S130" s="163" t="s">
        <v>107</v>
      </c>
      <c r="T130" s="163" t="s">
        <v>107</v>
      </c>
      <c r="U130" s="163">
        <v>0.01</v>
      </c>
      <c r="V130" s="163">
        <f>ROUND(E130*U130,2)</f>
        <v>0.09</v>
      </c>
      <c r="W130" s="163"/>
      <c r="X130" s="163" t="s">
        <v>287</v>
      </c>
      <c r="Y130" s="154"/>
      <c r="Z130" s="154"/>
      <c r="AA130" s="154"/>
      <c r="AB130" s="154"/>
      <c r="AC130" s="154"/>
      <c r="AD130" s="154"/>
      <c r="AE130" s="154"/>
      <c r="AF130" s="154"/>
      <c r="AG130" s="154" t="s">
        <v>288</v>
      </c>
      <c r="AH130" s="154"/>
      <c r="AI130" s="154"/>
      <c r="AJ130" s="154"/>
      <c r="AK130" s="154"/>
      <c r="AL130" s="154"/>
      <c r="AM130" s="154"/>
      <c r="AN130" s="154"/>
      <c r="AO130" s="154"/>
      <c r="AP130" s="154"/>
      <c r="AQ130" s="154"/>
      <c r="AR130" s="154"/>
      <c r="AS130" s="154"/>
      <c r="AT130" s="154"/>
      <c r="AU130" s="154"/>
      <c r="AV130" s="154"/>
      <c r="AW130" s="154"/>
      <c r="AX130" s="154"/>
      <c r="AY130" s="154"/>
      <c r="AZ130" s="154"/>
      <c r="BA130" s="154"/>
      <c r="BB130" s="154"/>
      <c r="BC130" s="154"/>
      <c r="BD130" s="154"/>
      <c r="BE130" s="154"/>
      <c r="BF130" s="154"/>
      <c r="BG130" s="154"/>
      <c r="BH130" s="154"/>
    </row>
    <row r="131" spans="1:60" outlineLevel="1">
      <c r="A131" s="180">
        <v>51</v>
      </c>
      <c r="B131" s="181" t="s">
        <v>289</v>
      </c>
      <c r="C131" s="190" t="s">
        <v>290</v>
      </c>
      <c r="D131" s="182" t="s">
        <v>204</v>
      </c>
      <c r="E131" s="183">
        <v>81.1755</v>
      </c>
      <c r="F131" s="184"/>
      <c r="G131" s="185">
        <f>ROUND(E131*F131,2)</f>
        <v>0</v>
      </c>
      <c r="H131" s="164"/>
      <c r="I131" s="163">
        <f>ROUND(E131*H131,2)</f>
        <v>0</v>
      </c>
      <c r="J131" s="164"/>
      <c r="K131" s="163">
        <f>ROUND(E131*J131,2)</f>
        <v>0</v>
      </c>
      <c r="L131" s="163">
        <v>21</v>
      </c>
      <c r="M131" s="163">
        <f>G131*(1+L131/100)</f>
        <v>0</v>
      </c>
      <c r="N131" s="163">
        <v>0</v>
      </c>
      <c r="O131" s="163">
        <f>ROUND(E131*N131,2)</f>
        <v>0</v>
      </c>
      <c r="P131" s="163">
        <v>0</v>
      </c>
      <c r="Q131" s="163">
        <f>ROUND(E131*P131,2)</f>
        <v>0</v>
      </c>
      <c r="R131" s="163"/>
      <c r="S131" s="163" t="s">
        <v>107</v>
      </c>
      <c r="T131" s="163" t="s">
        <v>107</v>
      </c>
      <c r="U131" s="163">
        <v>0</v>
      </c>
      <c r="V131" s="163">
        <f>ROUND(E131*U131,2)</f>
        <v>0</v>
      </c>
      <c r="W131" s="163"/>
      <c r="X131" s="163" t="s">
        <v>287</v>
      </c>
      <c r="Y131" s="154"/>
      <c r="Z131" s="154"/>
      <c r="AA131" s="154"/>
      <c r="AB131" s="154"/>
      <c r="AC131" s="154"/>
      <c r="AD131" s="154"/>
      <c r="AE131" s="154"/>
      <c r="AF131" s="154"/>
      <c r="AG131" s="154" t="s">
        <v>288</v>
      </c>
      <c r="AH131" s="154"/>
      <c r="AI131" s="154"/>
      <c r="AJ131" s="154"/>
      <c r="AK131" s="154"/>
      <c r="AL131" s="154"/>
      <c r="AM131" s="154"/>
      <c r="AN131" s="154"/>
      <c r="AO131" s="154"/>
      <c r="AP131" s="154"/>
      <c r="AQ131" s="154"/>
      <c r="AR131" s="154"/>
      <c r="AS131" s="154"/>
      <c r="AT131" s="154"/>
      <c r="AU131" s="154"/>
      <c r="AV131" s="154"/>
      <c r="AW131" s="154"/>
      <c r="AX131" s="154"/>
      <c r="AY131" s="154"/>
      <c r="AZ131" s="154"/>
      <c r="BA131" s="154"/>
      <c r="BB131" s="154"/>
      <c r="BC131" s="154"/>
      <c r="BD131" s="154"/>
      <c r="BE131" s="154"/>
      <c r="BF131" s="154"/>
      <c r="BG131" s="154"/>
      <c r="BH131" s="154"/>
    </row>
    <row r="132" spans="1:60" outlineLevel="1">
      <c r="A132" s="174">
        <v>52</v>
      </c>
      <c r="B132" s="175" t="s">
        <v>291</v>
      </c>
      <c r="C132" s="188" t="s">
        <v>292</v>
      </c>
      <c r="D132" s="176" t="s">
        <v>204</v>
      </c>
      <c r="E132" s="177">
        <v>9.0195000000000007</v>
      </c>
      <c r="F132" s="178"/>
      <c r="G132" s="179">
        <f>ROUND(E132*F132,2)</f>
        <v>0</v>
      </c>
      <c r="H132" s="164"/>
      <c r="I132" s="163">
        <f>ROUND(E132*H132,2)</f>
        <v>0</v>
      </c>
      <c r="J132" s="164"/>
      <c r="K132" s="163">
        <f>ROUND(E132*J132,2)</f>
        <v>0</v>
      </c>
      <c r="L132" s="163">
        <v>21</v>
      </c>
      <c r="M132" s="163">
        <f>G132*(1+L132/100)</f>
        <v>0</v>
      </c>
      <c r="N132" s="163">
        <v>0</v>
      </c>
      <c r="O132" s="163">
        <f>ROUND(E132*N132,2)</f>
        <v>0</v>
      </c>
      <c r="P132" s="163">
        <v>0</v>
      </c>
      <c r="Q132" s="163">
        <f>ROUND(E132*P132,2)</f>
        <v>0</v>
      </c>
      <c r="R132" s="163"/>
      <c r="S132" s="163" t="s">
        <v>107</v>
      </c>
      <c r="T132" s="163" t="s">
        <v>107</v>
      </c>
      <c r="U132" s="163">
        <v>0</v>
      </c>
      <c r="V132" s="163">
        <f>ROUND(E132*U132,2)</f>
        <v>0</v>
      </c>
      <c r="W132" s="163"/>
      <c r="X132" s="163" t="s">
        <v>287</v>
      </c>
      <c r="Y132" s="154"/>
      <c r="Z132" s="154"/>
      <c r="AA132" s="154"/>
      <c r="AB132" s="154"/>
      <c r="AC132" s="154"/>
      <c r="AD132" s="154"/>
      <c r="AE132" s="154"/>
      <c r="AF132" s="154"/>
      <c r="AG132" s="154" t="s">
        <v>293</v>
      </c>
      <c r="AH132" s="154"/>
      <c r="AI132" s="154"/>
      <c r="AJ132" s="154"/>
      <c r="AK132" s="154"/>
      <c r="AL132" s="154"/>
      <c r="AM132" s="154"/>
      <c r="AN132" s="154"/>
      <c r="AO132" s="154"/>
      <c r="AP132" s="154"/>
      <c r="AQ132" s="154"/>
      <c r="AR132" s="154"/>
      <c r="AS132" s="154"/>
      <c r="AT132" s="154"/>
      <c r="AU132" s="154"/>
      <c r="AV132" s="154"/>
      <c r="AW132" s="154"/>
      <c r="AX132" s="154"/>
      <c r="AY132" s="154"/>
      <c r="AZ132" s="154"/>
      <c r="BA132" s="154"/>
      <c r="BB132" s="154"/>
      <c r="BC132" s="154"/>
      <c r="BD132" s="154"/>
      <c r="BE132" s="154"/>
      <c r="BF132" s="154"/>
      <c r="BG132" s="154"/>
      <c r="BH132" s="154"/>
    </row>
    <row r="133" spans="1:60">
      <c r="A133" s="3"/>
      <c r="B133" s="4"/>
      <c r="C133" s="191"/>
      <c r="D133" s="6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AE133">
        <v>15</v>
      </c>
      <c r="AF133">
        <v>21</v>
      </c>
      <c r="AG133" t="s">
        <v>89</v>
      </c>
    </row>
    <row r="134" spans="1:60">
      <c r="A134" s="157"/>
      <c r="B134" s="158" t="s">
        <v>31</v>
      </c>
      <c r="C134" s="192"/>
      <c r="D134" s="159"/>
      <c r="E134" s="160"/>
      <c r="F134" s="160"/>
      <c r="G134" s="186">
        <f>G8+G79+G82+G90+G106+G123+G126+G129</f>
        <v>0</v>
      </c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AE134">
        <f>SUMIF(L7:L132,AE133,G7:G132)</f>
        <v>0</v>
      </c>
      <c r="AF134">
        <f>SUMIF(L7:L132,AF133,G7:G132)</f>
        <v>0</v>
      </c>
      <c r="AG134" t="s">
        <v>294</v>
      </c>
    </row>
    <row r="135" spans="1:60">
      <c r="A135" s="3"/>
      <c r="B135" s="4"/>
      <c r="C135" s="191"/>
      <c r="D135" s="6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60">
      <c r="A136" s="3"/>
      <c r="B136" s="4"/>
      <c r="C136" s="191"/>
      <c r="D136" s="6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60">
      <c r="A137" s="256" t="s">
        <v>295</v>
      </c>
      <c r="B137" s="256"/>
      <c r="C137" s="257"/>
      <c r="D137" s="6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60">
      <c r="A138" s="258"/>
      <c r="B138" s="259"/>
      <c r="C138" s="260"/>
      <c r="D138" s="259"/>
      <c r="E138" s="259"/>
      <c r="F138" s="259"/>
      <c r="G138" s="261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AG138" t="s">
        <v>296</v>
      </c>
    </row>
    <row r="139" spans="1:60">
      <c r="A139" s="262"/>
      <c r="B139" s="263"/>
      <c r="C139" s="264"/>
      <c r="D139" s="263"/>
      <c r="E139" s="263"/>
      <c r="F139" s="263"/>
      <c r="G139" s="265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60">
      <c r="A140" s="262"/>
      <c r="B140" s="263"/>
      <c r="C140" s="264"/>
      <c r="D140" s="263"/>
      <c r="E140" s="263"/>
      <c r="F140" s="263"/>
      <c r="G140" s="265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60">
      <c r="A141" s="262"/>
      <c r="B141" s="263"/>
      <c r="C141" s="264"/>
      <c r="D141" s="263"/>
      <c r="E141" s="263"/>
      <c r="F141" s="263"/>
      <c r="G141" s="265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60">
      <c r="A142" s="266"/>
      <c r="B142" s="267"/>
      <c r="C142" s="268"/>
      <c r="D142" s="267"/>
      <c r="E142" s="267"/>
      <c r="F142" s="267"/>
      <c r="G142" s="269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60">
      <c r="A143" s="3"/>
      <c r="B143" s="4"/>
      <c r="C143" s="191"/>
      <c r="D143" s="6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60">
      <c r="C144" s="193"/>
      <c r="D144" s="10"/>
      <c r="AG144" t="s">
        <v>297</v>
      </c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CB7D" sheet="1" objects="1" scenarios="1"/>
  <mergeCells count="8">
    <mergeCell ref="A138:G142"/>
    <mergeCell ref="C64:G64"/>
    <mergeCell ref="C125:G125"/>
    <mergeCell ref="A1:G1"/>
    <mergeCell ref="C2:G2"/>
    <mergeCell ref="C3:G3"/>
    <mergeCell ref="C4:G4"/>
    <mergeCell ref="A137:C137"/>
  </mergeCells>
  <pageMargins left="0.59055118110236204" right="0.196850393700787" top="0.78740157499999996" bottom="0.78740157499999996" header="0.3" footer="0.3"/>
  <pageSetup paperSize="9" orientation="portrait" horizontalDpi="4294967294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TI02 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'TI02 '!Názvy_tisku</vt:lpstr>
      <vt:lpstr>oadresa</vt:lpstr>
      <vt:lpstr>Stavba!Objednatel</vt:lpstr>
      <vt:lpstr>Stavba!Objekt</vt:lpstr>
      <vt:lpstr>Stavba!Oblast_tisku</vt:lpstr>
      <vt:lpstr>'TI02 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Machala</dc:creator>
  <cp:lastModifiedBy>Radek Machala</cp:lastModifiedBy>
  <cp:lastPrinted>2019-03-19T12:27:02Z</cp:lastPrinted>
  <dcterms:created xsi:type="dcterms:W3CDTF">2009-04-08T07:15:50Z</dcterms:created>
  <dcterms:modified xsi:type="dcterms:W3CDTF">2020-03-18T05:00:52Z</dcterms:modified>
</cp:coreProperties>
</file>