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Hala I" sheetId="2" r:id="rId2"/>
    <sheet name="02 - Hala II" sheetId="3" r:id="rId3"/>
    <sheet name="03 - Fotovoltaika" sheetId="4" r:id="rId4"/>
    <sheet name="04 - ÚT" sheetId="5" r:id="rId5"/>
    <sheet name="05 - Elektro" sheetId="6" r:id="rId6"/>
    <sheet name="06 - VZT" sheetId="7" r:id="rId7"/>
    <sheet name="07 - VRN" sheetId="8" r:id="rId8"/>
    <sheet name="Pokyny pro vyplnění" sheetId="9" r:id="rId9"/>
  </sheets>
  <definedNames>
    <definedName name="_xlnm.Print_Area" localSheetId="0">'Rekapitulace stavby'!$D$4:$AO$36,'Rekapitulace stavby'!$C$42:$AQ$62</definedName>
    <definedName name="_xlnm._FilterDatabase" localSheetId="1" hidden="1">'01 - Hala I'!$C$102:$K$579</definedName>
    <definedName name="_xlnm.Print_Area" localSheetId="1">'01 - Hala I'!$C$4:$J$39,'01 - Hala I'!$C$45:$J$84,'01 - Hala I'!$C$90:$K$579</definedName>
    <definedName name="_xlnm._FilterDatabase" localSheetId="2" hidden="1">'02 - Hala II'!$C$97:$K$474</definedName>
    <definedName name="_xlnm.Print_Area" localSheetId="2">'02 - Hala II'!$C$4:$J$39,'02 - Hala II'!$C$45:$J$79,'02 - Hala II'!$C$85:$K$474</definedName>
    <definedName name="_xlnm._FilterDatabase" localSheetId="3" hidden="1">'03 - Fotovoltaika'!$C$83:$K$103</definedName>
    <definedName name="_xlnm.Print_Area" localSheetId="3">'03 - Fotovoltaika'!$C$4:$J$39,'03 - Fotovoltaika'!$C$45:$J$65,'03 - Fotovoltaika'!$C$71:$K$103</definedName>
    <definedName name="_xlnm._FilterDatabase" localSheetId="4" hidden="1">'04 - ÚT'!$C$80:$K$146</definedName>
    <definedName name="_xlnm.Print_Area" localSheetId="4">'04 - ÚT'!$C$4:$J$39,'04 - ÚT'!$C$45:$J$62,'04 - ÚT'!$C$68:$K$146</definedName>
    <definedName name="_xlnm._FilterDatabase" localSheetId="5" hidden="1">'05 - Elektro'!$C$80:$K$134</definedName>
    <definedName name="_xlnm.Print_Area" localSheetId="5">'05 - Elektro'!$C$4:$J$39,'05 - Elektro'!$C$45:$J$62,'05 - Elektro'!$C$68:$K$134</definedName>
    <definedName name="_xlnm._FilterDatabase" localSheetId="6" hidden="1">'06 - VZT'!$C$80:$K$138</definedName>
    <definedName name="_xlnm.Print_Area" localSheetId="6">'06 - VZT'!$C$4:$J$39,'06 - VZT'!$C$45:$J$62,'06 - VZT'!$C$68:$K$138</definedName>
    <definedName name="_xlnm._FilterDatabase" localSheetId="7" hidden="1">'07 - VRN'!$C$81:$K$98</definedName>
    <definedName name="_xlnm.Print_Area" localSheetId="7">'07 - VRN'!$C$4:$J$39,'07 - VRN'!$C$45:$J$63,'07 - VRN'!$C$69:$K$98</definedName>
    <definedName name="_xlnm.Print_Area" localSheetId="8">'Pokyny pro vyplnění'!$B$2:$K$71,'Pokyny pro vyplnění'!$B$74:$K$118,'Pokyny pro vyplnění'!$B$121:$K$161,'Pokyny pro vyplnění'!$B$164:$K$218</definedName>
    <definedName name="_xlnm.Print_Titles" localSheetId="0">'Rekapitulace stavby'!$52:$52</definedName>
    <definedName name="_xlnm.Print_Titles" localSheetId="1">'01 - Hala I'!$102:$102</definedName>
    <definedName name="_xlnm.Print_Titles" localSheetId="2">'02 - Hala II'!$97:$97</definedName>
    <definedName name="_xlnm.Print_Titles" localSheetId="3">'03 - Fotovoltaika'!$83:$83</definedName>
    <definedName name="_xlnm.Print_Titles" localSheetId="4">'04 - ÚT'!$80:$80</definedName>
    <definedName name="_xlnm.Print_Titles" localSheetId="5">'05 - Elektro'!$80:$80</definedName>
    <definedName name="_xlnm.Print_Titles" localSheetId="6">'06 - VZT'!$80:$80</definedName>
    <definedName name="_xlnm.Print_Titles" localSheetId="7">'07 - VRN'!$81:$81</definedName>
  </definedNames>
  <calcPr fullCalcOnLoad="1"/>
</workbook>
</file>

<file path=xl/sharedStrings.xml><?xml version="1.0" encoding="utf-8"?>
<sst xmlns="http://schemas.openxmlformats.org/spreadsheetml/2006/main" count="12402" uniqueCount="2488">
  <si>
    <t>Export Komplet</t>
  </si>
  <si>
    <t>VZ</t>
  </si>
  <si>
    <t>2.0</t>
  </si>
  <si>
    <t>ZAMOK</t>
  </si>
  <si>
    <t>False</t>
  </si>
  <si>
    <t>{3f82f52b-8590-4e08-878d-cafc0d27786f}</t>
  </si>
  <si>
    <t>0,01</t>
  </si>
  <si>
    <t>21</t>
  </si>
  <si>
    <t>15</t>
  </si>
  <si>
    <t>REKAPITULACE STAVBY</t>
  </si>
  <si>
    <t>v ---  níže se nacházejí doplnkové a pomocné údaje k sestavám  --- v</t>
  </si>
  <si>
    <t>Návod na vyplnění</t>
  </si>
  <si>
    <t>0,001</t>
  </si>
  <si>
    <t>Kód:</t>
  </si>
  <si>
    <t>77-1</t>
  </si>
  <si>
    <t>Měnit lze pouze buňky se žlutým podbarvením!
1) v Rekapitulaci stavby vyplňte údaje o Uchazeči (přenesou se do ostatních sestav i v jiných listech)
2) na vybraných listech vyplňte v sestavě Soupis prací ceny u položek</t>
  </si>
  <si>
    <t>Stavba:</t>
  </si>
  <si>
    <t>Stavební úpravy pro úsporu energie v budovách společnosti Sládek Group a.s. haly I. a haly II.</t>
  </si>
  <si>
    <t>KSO:</t>
  </si>
  <si>
    <t/>
  </si>
  <si>
    <t>CC-CZ:</t>
  </si>
  <si>
    <t>Místo:</t>
  </si>
  <si>
    <t xml:space="preserve"> </t>
  </si>
  <si>
    <t>Datum:</t>
  </si>
  <si>
    <t>20. 3. 2020</t>
  </si>
  <si>
    <t>Zadavatel:</t>
  </si>
  <si>
    <t>IČ:</t>
  </si>
  <si>
    <t>46356886</t>
  </si>
  <si>
    <t>Sládek Group a.s.</t>
  </si>
  <si>
    <t>DIČ:</t>
  </si>
  <si>
    <t>CZ46356886</t>
  </si>
  <si>
    <t>Uchazeč:</t>
  </si>
  <si>
    <t>Vyplň údaj</t>
  </si>
  <si>
    <t>Projektant:</t>
  </si>
  <si>
    <t>15322289</t>
  </si>
  <si>
    <t xml:space="preserve">Ing. arch. Luboš Jíra, A. D. Studio </t>
  </si>
  <si>
    <t>CZ5706181393</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</si>
  <si>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</si>
  <si>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</si>
  <si>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</si>
  <si>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</si>
  <si>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</si>
  <si>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</si>
  <si>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</si>
  <si>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</si>
  <si>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</si>
  <si>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</si>
  <si>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</si>
  <si>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</si>
  <si>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</si>
  <si>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</si>
  <si>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</si>
  <si>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</si>
  <si>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</si>
  <si>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</si>
  <si>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</si>
  <si>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</si>
  <si>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</si>
  <si>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</si>
  <si>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</si>
  <si>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</si>
  <si>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</si>
  <si>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</si>
  <si>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</si>
  <si>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</si>
  <si>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</si>
  <si>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</si>
  <si>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</si>
  <si>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</si>
  <si>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</si>
  <si>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</si>
  <si>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</si>
  <si>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</si>
  <si>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</si>
  <si>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</si>
  <si>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</si>
  <si>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</si>
  <si>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</si>
  <si>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</si>
  <si>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</si>
  <si>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</si>
  <si>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Hala I</t>
  </si>
  <si>
    <t>STA</t>
  </si>
  <si>
    <t>1</t>
  </si>
  <si>
    <t>{ae35f8da-9c8e-4f46-969b-27293edafd47}</t>
  </si>
  <si>
    <t>2</t>
  </si>
  <si>
    <t>02</t>
  </si>
  <si>
    <t>Hala II</t>
  </si>
  <si>
    <t>{db9da778-ae7c-4176-9bb0-2e4d93d2d04b}</t>
  </si>
  <si>
    <t>03</t>
  </si>
  <si>
    <t>Fotovoltaika</t>
  </si>
  <si>
    <t>{f6382607-4d54-4b30-80b5-c07a2d4c2f3a}</t>
  </si>
  <si>
    <t>04</t>
  </si>
  <si>
    <t>ÚT</t>
  </si>
  <si>
    <t>{4d5d8d7d-8053-407a-a13f-dd34ad8190ef}</t>
  </si>
  <si>
    <t>05</t>
  </si>
  <si>
    <t>Elektro</t>
  </si>
  <si>
    <t>{27cb648d-5d5d-4b6e-a9e6-b6db0b15b37f}</t>
  </si>
  <si>
    <t>06</t>
  </si>
  <si>
    <t>VZT</t>
  </si>
  <si>
    <t>{38b1fc06-dc2e-4d05-8fca-f706d77e2f20}</t>
  </si>
  <si>
    <t>07</t>
  </si>
  <si>
    <t>VRN</t>
  </si>
  <si>
    <t>{e5415739-b87f-4fff-988c-2feadfce5adf}</t>
  </si>
  <si>
    <t>KRYCÍ LIST SOUPISU PRACÍ</t>
  </si>
  <si>
    <t>Objekt:</t>
  </si>
  <si>
    <t>01 - Hala I</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</si>
  <si>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</si>
  <si>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</si>
  <si>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</si>
  <si>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</si>
  <si>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</si>
  <si>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</si>
  <si>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</si>
  <si>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</si>
  <si>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</si>
  <si>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</si>
  <si>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</si>
  <si>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</si>
  <si>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</si>
  <si>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</si>
  <si>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</si>
  <si>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</si>
  <si>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741 - Elektroinstalace - silnoproud</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</si>
  <si>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</si>
  <si>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</si>
  <si>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</si>
  <si>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</si>
  <si>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</si>
  <si>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</si>
  <si>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776 - Podlahy povlakové</t>
  </si>
  <si>
    <t xml:space="preserve">    783 - Dokončovací práce - nátěry</t>
  </si>
  <si>
    <t xml:space="preserve">    784 - Dokončovací práce - malby a tapety</t>
  </si>
  <si>
    <t>M - Práce a dodávky M</t>
  </si>
  <si>
    <t xml:space="preserve">    23-M - Montáže potrubí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</si>
  <si>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</si>
  <si>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</si>
  <si>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</si>
  <si>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</si>
  <si>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</si>
  <si>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</si>
  <si>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</si>
  <si>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</si>
  <si>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</si>
  <si>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</si>
  <si>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</si>
  <si>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</si>
  <si>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</si>
  <si>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</si>
  <si>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</si>
  <si>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</si>
  <si>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</si>
  <si>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</si>
  <si>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131313101</t>
  </si>
  <si>
    <t>Hloubení jam ručně zapažených i nezapažených s urovnáním dna do předepsaného profilu a spádu v hornině třídy těžitelnosti II skupiny 4 soudržných</t>
  </si>
  <si>
    <t>m3</t>
  </si>
  <si>
    <t>CS ÚRS 2020 01</t>
  </si>
  <si>
    <t>4</t>
  </si>
  <si>
    <t>1072409089</t>
  </si>
  <si>
    <t>PSC</t>
  </si>
  <si>
    <t xml:space="preserve">Poznámka k souboru cen:
1. V cenách jsou započteny i náklady na přehození výkopku na přilehlém terénu na vzdálenost do 3 m od okraje jámy nebo naložení na dopravní prostředek.
</t>
  </si>
  <si>
    <t>P</t>
  </si>
  <si>
    <t>Poznámka k položce:
- zateplení základových pasů
- obnažení otvoru ve stávající rampě pro nové schodiště</t>
  </si>
  <si>
    <t>162211321</t>
  </si>
  <si>
    <t>Vodorovné přemístění výkopku nebo sypaniny stavebním kolečkem s naložením a vyprázdněním kolečka na hromady nebo do dopravního prostředku na vzdálenost do 10 m z horniny třídy těžitelnosti II, skupiny 4 a 5</t>
  </si>
  <si>
    <t>-872073971</t>
  </si>
  <si>
    <t>3</t>
  </si>
  <si>
    <t>162211329</t>
  </si>
  <si>
    <t>Vodorovné přemístění výkopku nebo sypaniny stavebním kolečkem s naložením a vyprázdněním kolečka na hromady nebo do dopravního prostředku na vzdálenost do 10 m Příplatek k ceně za každých dalších 10 m</t>
  </si>
  <si>
    <t>259311444</t>
  </si>
  <si>
    <t>VV</t>
  </si>
  <si>
    <t>36,888*4 'Přepočtené koeficientem množství</t>
  </si>
  <si>
    <t>167111102</t>
  </si>
  <si>
    <t>Nakládání, skládání a překládání neulehlého výkopku nebo sypaniny ručně nakládání, z hornin třídy těžitelnosti II, skupiny 4 a 5</t>
  </si>
  <si>
    <t>-672624796</t>
  </si>
  <si>
    <t xml:space="preserve">Poznámka k souboru cen:
1. Množství měrných jednotek se určí v rostlém stavu horniny.
</t>
  </si>
  <si>
    <t>5</t>
  </si>
  <si>
    <t>162751137</t>
  </si>
  <si>
    <t>Vodorovné přemístění výkopku nebo sypaniny po suchu na obvyklém dopravním prostředku, bez naložení výkopku, avšak se složením bez rozhrnutí z horniny třídy těžitelnosti II na vzdálenost skupiny 4 a 5 na vzdálenost přes 9 000 do 10 000 m</t>
  </si>
  <si>
    <t>1065804264</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</si>
  <si>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</si>
  <si>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6</t>
  </si>
  <si>
    <t>162751139</t>
  </si>
  <si>
    <t>Vodorovné přemístění výkopku nebo sypaniny po suchu na obvyklém dopravním prostředku, bez naložení výkopku, avšak se složením bez rozhrnutí z horniny třídy těžitelnosti II na vzdálenost skupiny 4 a 5 na vzdálenost Příplatek k ceně za každých dalších i započatých 1 000 m</t>
  </si>
  <si>
    <t>22968063</t>
  </si>
  <si>
    <t>34,704*31 'Přepočtené koeficientem množství</t>
  </si>
  <si>
    <t>7</t>
  </si>
  <si>
    <t>171251201</t>
  </si>
  <si>
    <t>Uložení sypaniny na skládky nebo meziskládky bez hutnění s upravením uložené sypaniny do předepsaného tvaru</t>
  </si>
  <si>
    <t>1941910675</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</si>
  <si>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</si>
  <si>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8</t>
  </si>
  <si>
    <t>171201221</t>
  </si>
  <si>
    <t>Poplatek za uložení stavebního odpadu na skládce (skládkovné) zeminy a kamení zatříděného do Katalogu odpadů pod kódem 17 05 04</t>
  </si>
  <si>
    <t>t</t>
  </si>
  <si>
    <t>-1255066192</t>
  </si>
  <si>
    <t xml:space="preserve">Poznámka k souboru cen:
1. Ceny uvedené v souboru cen je doporučeno opravit podle aktuálních cen místně příslušné skládky.
2. V cenách je započítán poplatek za ukládání odpadu dle zákona 185/2001 Sb.
</t>
  </si>
  <si>
    <t>34,704*1,8 'Přepočtené koeficientem množství</t>
  </si>
  <si>
    <t>9</t>
  </si>
  <si>
    <t>174111101</t>
  </si>
  <si>
    <t>Zásyp sypaninou z jakékoliv horniny ručně s uložením výkopku ve vrstvách se zhutněním jam, šachet, rýh nebo kolem objektů v těchto vykopávkách</t>
  </si>
  <si>
    <t>1486205314</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</si>
  <si>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</si>
  <si>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Zakládání</t>
  </si>
  <si>
    <t>10</t>
  </si>
  <si>
    <t>271532211</t>
  </si>
  <si>
    <t>Podsyp pod základové konstrukce se zhutněním a urovnáním povrchu z kameniva hrubého, frakce 32 - 63 mm</t>
  </si>
  <si>
    <t>2105327000</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</si>
  <si>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</si>
  <si>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Poznámka k položce:
Zásyp rýh pro zateplení základových konstrukcí pod ŽB rampu</t>
  </si>
  <si>
    <t>Svislé a kompletní konstrukce</t>
  </si>
  <si>
    <t>11</t>
  </si>
  <si>
    <t>311213211</t>
  </si>
  <si>
    <t>Zdivo nadzákladové z lomového kamene štípaného nebo ručně vybíraného na maltu z pravidelných kamenů (na vazbu) objemu 1 kusu kamene do 0,02 m3, šířka spáry do 4 mm</t>
  </si>
  <si>
    <t>801832525</t>
  </si>
  <si>
    <t xml:space="preserve">Poznámka k souboru cen:
1. V cenách jsou započteny i náklady na nutné přisekávání kamene do spár i v líci při zdění.
2. V cenách nejsou započteny náklady na spárování zdiva; tyto se oceňují cenami souboru cen 62. 63-10..Spárování vnějších ploch pohledového zdiva části A04 tohoto katalogu.
3. Ceny lze použít i pro ocenění kamenného obkladového zdiva.
</t>
  </si>
  <si>
    <t>Poznámka k položce:
Úprava rampy</t>
  </si>
  <si>
    <t>12</t>
  </si>
  <si>
    <t>311213911</t>
  </si>
  <si>
    <t>Zdivo nadzákladové z lomového kamene štípaného nebo ručně vybíraného na maltu Příplatek k cenám za lícování zdiva jednostranné</t>
  </si>
  <si>
    <t>712984654</t>
  </si>
  <si>
    <t>13</t>
  </si>
  <si>
    <t>311213921</t>
  </si>
  <si>
    <t>Zdivo nadzákladové z lomového kamene štípaného nebo ručně vybíraného na maltu Příplatek k cenám za vytvoření hrany rohu</t>
  </si>
  <si>
    <t>m</t>
  </si>
  <si>
    <t>-302362776</t>
  </si>
  <si>
    <t>14</t>
  </si>
  <si>
    <t>311234461</t>
  </si>
  <si>
    <t>Zdivo jednovrstvé z cihel děrovaných nebroušených klasických spojených na pero a drážku na tepelněizolační maltu M5, pevnost cihel přes P10 do P15, tl. zdiva 300 mm</t>
  </si>
  <si>
    <t>m2</t>
  </si>
  <si>
    <t>-1686276094</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</si>
  <si>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příslušnými cenami SC 311 23-891. Výplň kapes zdiva z děrovaných cihel polystyrénem.
b) zásyp dutin první vrstvy zdiva; tyto se ocení příslušnými cenami SC 311 23-892..Zásyp dutin zdiva z děrovaných cihel.
</t>
  </si>
  <si>
    <t>311321611</t>
  </si>
  <si>
    <t>Nadzákladové zdi z betonu železového (bez výztuže) nosné bez zvláštních nároků na vliv prostředí tř. C 30/37</t>
  </si>
  <si>
    <t>-258464951</t>
  </si>
  <si>
    <t xml:space="preserve">Poznámka k souboru cen: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 Bednění nadzákladových zdí,
- 31* 35-12 Ztracené bednění nadzákladových zdí ze štěpkocementových desek,
b) dodání a uložení výztuže; tyto se oceňují cenami souboru cen 31* 36- . . Výztuž nadzákladových zdí.
4. V cenách pohledového betonu -1812 až -1818 jsou započteny i náklady na pečlivé hutnění zejména při líci konstrukce pro docílení neporušeného maltového povrchu bez vzhledových kazů.
</t>
  </si>
  <si>
    <t>Poznámka k položce:
Nový sokl rampy</t>
  </si>
  <si>
    <t>16</t>
  </si>
  <si>
    <t>311351121</t>
  </si>
  <si>
    <t>Bednění nadzákladových zdí nosných rovné oboustranné za každou stranu zřízení</t>
  </si>
  <si>
    <t>-814022960</t>
  </si>
  <si>
    <t xml:space="preserve">Poznámka k souboru cen:
1. Ceny jsou určeny pro bednění svislé nebo šikmé (odkloněné), půdorysně přímé nebo zalomené ve volném prostranství, ve volných nebo zapažených jamách a rýhách.
2. Ceny jsou určeny pro bednění výšky do 4 m. Bednění větších výšek se oceňuje individuálně.
3. Ceny jsou určeny pro bedněné plochy s nízkými požadavky na pohledovost - třída pohledového betonu PB1 dle TP ČSB 03 (garáže, sklepy, apod.)
4. Příplatek k cenám za pohledový beton je určen pro třídu pohledového betonu PB2 (běžné budovy). Vyšší třídy pohledovosti se oceňují individuálně.
5. Kruhové nebo obloukové bednění poloměru do 1 m se oceňuje individuálně.
</t>
  </si>
  <si>
    <t>17</t>
  </si>
  <si>
    <t>311351122</t>
  </si>
  <si>
    <t>Bednění nadzákladových zdí nosných rovné oboustranné za každou stranu odstranění</t>
  </si>
  <si>
    <t>-1253766474</t>
  </si>
  <si>
    <t>18</t>
  </si>
  <si>
    <t>311361821</t>
  </si>
  <si>
    <t>Výztuž nadzákladových zdí nosných svislých nebo odkloněných od svislice, rovných nebo oblých z betonářské oceli 10 505 (R) nebo BSt 500</t>
  </si>
  <si>
    <t>-831070591</t>
  </si>
  <si>
    <t>19</t>
  </si>
  <si>
    <t>317168051</t>
  </si>
  <si>
    <t>Překlady keramické vysoké osazené do maltového lože, šířky překladu 70 mm výšky 238 mm, délky 1000 mm</t>
  </si>
  <si>
    <t>kus</t>
  </si>
  <si>
    <t>2109444801</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</si>
  <si>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</si>
  <si>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20</t>
  </si>
  <si>
    <t>317168052</t>
  </si>
  <si>
    <t>Překlady keramické vysoké osazené do maltového lože, šířky překladu 70 mm výšky 238 mm, délky 1250 mm</t>
  </si>
  <si>
    <t>97370136</t>
  </si>
  <si>
    <t>317168053</t>
  </si>
  <si>
    <t>Překlady keramické vysoké osazené do maltového lože, šířky překladu 70 mm výšky 238 mm, délky 1500 mm</t>
  </si>
  <si>
    <t>-1969563670</t>
  </si>
  <si>
    <t>22</t>
  </si>
  <si>
    <t>317168054</t>
  </si>
  <si>
    <t>Překlady keramické vysoké osazené do maltového lože, šířky překladu 70 mm výšky 238 mm, délky 1750 mm</t>
  </si>
  <si>
    <t>711922109</t>
  </si>
  <si>
    <t>23</t>
  </si>
  <si>
    <t>317168056</t>
  </si>
  <si>
    <t>Překlady keramické vysoké osazené do maltového lože, šířky překladu 70 mm výšky 238 mm, délky 2250 mm</t>
  </si>
  <si>
    <t>-1204104418</t>
  </si>
  <si>
    <t>24</t>
  </si>
  <si>
    <t>317168061</t>
  </si>
  <si>
    <t>Překlady keramické vysoké osazené do maltového lože, šířky překladu 70 mm výšky 238 mm, délky 3500 mm</t>
  </si>
  <si>
    <t>663303648</t>
  </si>
  <si>
    <t>25</t>
  </si>
  <si>
    <t>342244131</t>
  </si>
  <si>
    <t>Příčky jednoduché z cihel děrovaných klasických spojených na pero a drážku na tepelněizolační maltu LM5, pevnost cihel do P15, tl. příčky 80 mm</t>
  </si>
  <si>
    <t>-1274125494</t>
  </si>
  <si>
    <t xml:space="preserve">Poznámka k souboru cen:
1. Množství jednotek se určuje v m2 plochy konstrukce.
</t>
  </si>
  <si>
    <t>Úpravy povrchů, podlahy a osazování výplní</t>
  </si>
  <si>
    <t>26</t>
  </si>
  <si>
    <t>612142001</t>
  </si>
  <si>
    <t>Potažení vnitřních ploch pletivem v ploše nebo pruzích, na plném podkladu sklovláknitým vtlačením do tmelu stěn</t>
  </si>
  <si>
    <t>-1953623815</t>
  </si>
  <si>
    <t xml:space="preserve">Poznámka k souboru cen:
1. V cenách -2001 jsou započteny i náklady na tmel.
</t>
  </si>
  <si>
    <t>27</t>
  </si>
  <si>
    <t>612311131</t>
  </si>
  <si>
    <t>Potažení vnitřních ploch štukem tloušťky do 3 mm svislých konstrukcí stěn</t>
  </si>
  <si>
    <t>-1331774422</t>
  </si>
  <si>
    <t>28</t>
  </si>
  <si>
    <t>612321141</t>
  </si>
  <si>
    <t>Omítka vápenocementová vnitřních ploch nanášená ručně dvouvrstvá, tloušťky jádrové omítky do 10 mm a tloušťky štuku do 3 mm štuková svislých konstrukcí stěn</t>
  </si>
  <si>
    <t>1556347833</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</si>
  <si>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</si>
  <si>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29</t>
  </si>
  <si>
    <t>612325302</t>
  </si>
  <si>
    <t>Vápenocementová omítka ostění nebo nadpraží štuková</t>
  </si>
  <si>
    <t>-1370501034</t>
  </si>
  <si>
    <t xml:space="preserve">Poznámka k souboru cen:
1. Ceny lze použít jen pro ocenění samostatně upravovaného ostění a nadpraží ( např. při dodatečné výměně oken nebo zárubní ) v šířce do 300 mm okolo upravovaného otvoru.
</t>
  </si>
  <si>
    <t>30</t>
  </si>
  <si>
    <t>622131111</t>
  </si>
  <si>
    <t>Podkladní a spojovací vrstva vnějších omítaných ploch polymercementový spojovací můstek nanášený ručně stěn</t>
  </si>
  <si>
    <t>-944197405</t>
  </si>
  <si>
    <t>Poznámka k položce:
Na stávající stěnu pod zateplení</t>
  </si>
  <si>
    <t>31</t>
  </si>
  <si>
    <t>622131121</t>
  </si>
  <si>
    <t>Podkladní a spojovací vrstva vnějších omítaných ploch penetrace akrylát-silikonová nanášená ručně stěn</t>
  </si>
  <si>
    <t>1635846923</t>
  </si>
  <si>
    <t>32</t>
  </si>
  <si>
    <t>622143003</t>
  </si>
  <si>
    <t>Montáž omítkových profilů plastových, pozinkovaných nebo dřevěných upevněných vtlačením do podkladní vrstvy nebo přibitím rohových s tkaninou</t>
  </si>
  <si>
    <t>-972009642</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</si>
  <si>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</si>
  <si>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33</t>
  </si>
  <si>
    <t>M</t>
  </si>
  <si>
    <t>63127466</t>
  </si>
  <si>
    <t>profil rohový Al 23x23mm s výztužnou tkaninou š 100mm pro ETICS</t>
  </si>
  <si>
    <t>1118603769</t>
  </si>
  <si>
    <t>115,563*1,05 'Přepočtené koeficientem množství</t>
  </si>
  <si>
    <t>34</t>
  </si>
  <si>
    <t>622143004</t>
  </si>
  <si>
    <t>Montáž omítkových profilů plastových, pozinkovaných nebo dřevěných upevněných vtlačením do podkladní vrstvy nebo přibitím začišťovacích samolepících pro vytvoření dilatujícího spoje s okenním rámem</t>
  </si>
  <si>
    <t>-303444333</t>
  </si>
  <si>
    <t>35</t>
  </si>
  <si>
    <t>59051476</t>
  </si>
  <si>
    <t>profil začišťovací PVC 9mm s výztužnou tkaninou pro ostění ETICS</t>
  </si>
  <si>
    <t>1335315996</t>
  </si>
  <si>
    <t>36</t>
  </si>
  <si>
    <t>622221001</t>
  </si>
  <si>
    <t>Montáž kontaktního zateplení lepením a mechanickým kotvením z desek z minerální vlny s podélnou orientací vláken na vnější stěny, tloušťky desek do 40 mm</t>
  </si>
  <si>
    <t>1791285218</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</si>
  <si>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5%,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profilů, tyto se ocení příslušnými cenami této části katalogu.
3. V cenách 621 25-1101 až -1107 jsou započteny náklady na osazení a dodávku tepelněizolačních zátek v počtu 10 ks/m2 pro podhledy.
4. V cenách 622 25-1101 až -1107 jsou započteny náklady na osazení a dodávku tepelněizolačních zátek v počtu 8 ks/m2 pro stěny.
5. Kombinovaná deska je např. sendvičově uspořádaná deska tvořena izolačním jádrem z grafitového polystyrenu a krycí deskou z minerální vlny.
</t>
  </si>
  <si>
    <t>37</t>
  </si>
  <si>
    <t>63151518</t>
  </si>
  <si>
    <t>deska tepelně izolační minerální kontaktních fasád podélné vlákno λ=0,036 tl 40mm</t>
  </si>
  <si>
    <t>577353457</t>
  </si>
  <si>
    <t>11,15*1,02 'Přepočtené koeficientem množství</t>
  </si>
  <si>
    <t>38</t>
  </si>
  <si>
    <t>622221011</t>
  </si>
  <si>
    <t>Montáž kontaktního zateplení lepením a mechanickým kotvením z desek z minerální vlny s podélnou orientací vláken na vnější stěny, tloušťky desek přes 40 do 80 mm</t>
  </si>
  <si>
    <t>-2029002888</t>
  </si>
  <si>
    <t>39</t>
  </si>
  <si>
    <t>63151519</t>
  </si>
  <si>
    <t>deska tepelně izolační minerální kontaktních fasád podélné vlákno λ=0,036 tl 50mm</t>
  </si>
  <si>
    <t>-2057094918</t>
  </si>
  <si>
    <t>10,872*1,02 'Přepočtené koeficientem množství</t>
  </si>
  <si>
    <t>40</t>
  </si>
  <si>
    <t>622221041</t>
  </si>
  <si>
    <t>Montáž kontaktního zateplení lepením a mechanickým kotvením z desek z minerální vlny s podélnou orientací vláken na vnější stěny, tloušťky desek přes 160 mm</t>
  </si>
  <si>
    <t>-1605574935</t>
  </si>
  <si>
    <t>41</t>
  </si>
  <si>
    <t>63141426</t>
  </si>
  <si>
    <t>deska tepelně izolační minerální kontaktních fasád podélné vlákno λ=0,035 tl 200mm</t>
  </si>
  <si>
    <t>-393384207</t>
  </si>
  <si>
    <t>315,326*1,02 'Přepočtené koeficientem množství</t>
  </si>
  <si>
    <t>42</t>
  </si>
  <si>
    <t>622331111</t>
  </si>
  <si>
    <t>Omítka cementová vnějších ploch nanášená ručně jednovrstvá, tloušťky do 15 mm hrubá zatřená stěn</t>
  </si>
  <si>
    <t>-1348717522</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</si>
  <si>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</si>
  <si>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43</t>
  </si>
  <si>
    <t>622521031</t>
  </si>
  <si>
    <t>Omítka tenkovrstvá silikátová vnějších ploch probarvená, včetně penetrace podkladu zrnitá, tloušťky 3,0 mm stěn</t>
  </si>
  <si>
    <t>1381258875</t>
  </si>
  <si>
    <t>44</t>
  </si>
  <si>
    <t>628613611</t>
  </si>
  <si>
    <t>Žárové zinkování ponorem dílů ocelových konstrukcí mostů hmotnosti dílců do 100 kg</t>
  </si>
  <si>
    <t>kg</t>
  </si>
  <si>
    <t>-1135954401</t>
  </si>
  <si>
    <t xml:space="preserve">Poznámka k souboru cen:
1. Množství měrných jednotek se určuje v kg hmotnosti jednotlivých dílců ocelové konstrukce.
</t>
  </si>
  <si>
    <t>Poznámka k položce:
Z03.4</t>
  </si>
  <si>
    <t>45</t>
  </si>
  <si>
    <t>631311137</t>
  </si>
  <si>
    <t>Mazanina z betonu prostého bez zvýšených nároků na prostředí tl. přes 120 do 240 mm tř. C 30/37</t>
  </si>
  <si>
    <t>-204097908</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</si>
  <si>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</si>
  <si>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Poznámka k položce:
Oprava rampy</t>
  </si>
  <si>
    <t>46</t>
  </si>
  <si>
    <t>631319013</t>
  </si>
  <si>
    <t>Příplatek k cenám mazanin za úpravu povrchu mazaniny přehlazením, mazanina tl. přes 120 do 240 mm</t>
  </si>
  <si>
    <t>-106476575</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</si>
  <si>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</si>
  <si>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47</t>
  </si>
  <si>
    <t>631319023</t>
  </si>
  <si>
    <t>Příplatek k cenám mazanin za úpravu povrchu mazaniny přehlazením s poprášením cementem pro konečnou úpravu, mazanina tl. přes 120 do 240 mm (10 kg/m3)</t>
  </si>
  <si>
    <t>-1010188718</t>
  </si>
  <si>
    <t>48</t>
  </si>
  <si>
    <t>631319175</t>
  </si>
  <si>
    <t>Příplatek k cenám mazanin za stržení povrchu spodní vrstvy mazaniny latí před vložením výztuže nebo pletiva pro tl. obou vrstev mazaniny přes 120 do 240 mm</t>
  </si>
  <si>
    <t>393159010</t>
  </si>
  <si>
    <t>49</t>
  </si>
  <si>
    <t>631351101</t>
  </si>
  <si>
    <t>Bednění v podlahách rýh a hran zřízení</t>
  </si>
  <si>
    <t>7167229</t>
  </si>
  <si>
    <t>50</t>
  </si>
  <si>
    <t>631351102</t>
  </si>
  <si>
    <t>Bednění v podlahách rýh a hran odstranění</t>
  </si>
  <si>
    <t>-1017123497</t>
  </si>
  <si>
    <t>51</t>
  </si>
  <si>
    <t>631362021</t>
  </si>
  <si>
    <t>Výztuž mazanin ze svařovaných sítí z drátů typu KARI</t>
  </si>
  <si>
    <t>-897638212</t>
  </si>
  <si>
    <t xml:space="preserve">Poznámka k souboru cen:
1. Betonová podezdívek příček se oceňuje položkou 278 36-1111 souboru cen 278 36-11.1 - Výztuž základu (podezdívky) betonového
</t>
  </si>
  <si>
    <t>Ostatní konstrukce a práce, bourání</t>
  </si>
  <si>
    <t>52</t>
  </si>
  <si>
    <t>941111831</t>
  </si>
  <si>
    <t>Demontáž lešení řadového trubkového lehkého pracovního s podlahami s provozním zatížením tř. 3 do 200 kg/m2 šířky tř. W12 přes 1,2 do 1,5 m, výšky do 10 m</t>
  </si>
  <si>
    <t>132640722</t>
  </si>
  <si>
    <t xml:space="preserve">Poznámka k souboru cen:
1. Demontáž lešení řadového trubkového lehkého výšky přes 25 m se oceňuje individuálně.
</t>
  </si>
  <si>
    <t>53</t>
  </si>
  <si>
    <t>941112131</t>
  </si>
  <si>
    <t>Montáž lešení řadového trubkového lehkého pracovního bez podlah s provozním zatížením tř. 3 do 200 kg/m2 šířky tř. W12 přes 1,2 do 1,5 m, výšky do 10 m</t>
  </si>
  <si>
    <t>1738421294</t>
  </si>
  <si>
    <t xml:space="preserve">Poznámka k souboru cen:
1. Ceny jsou určeny jen pro řadová lešení, která nemají pracovní podlahy ve všech patrech.
2. V ceně jsou započteny i náklady na kotvení lešení.
3. Montáž lešení řadového trubkového lehkého výšky přes 25 m se oceňuje individuálně.
4. Šířkou se rozumí půdorysná vzdálenost, měřená od vnitřního líce sloupků zábradlí k protilehlému volnému okraji podlahy nebo mezi vnitřními líci.
</t>
  </si>
  <si>
    <t>54</t>
  </si>
  <si>
    <t>941112231</t>
  </si>
  <si>
    <t>Montáž lešení řadového trubkového lehkého pracovního bez podlah s provozním zatížením tř. 3 do 200 kg/m2 Příplatek za první a každý další den použití lešení k ceně -2131</t>
  </si>
  <si>
    <t>956736849</t>
  </si>
  <si>
    <t>315,326*90 'Přepočtené koeficientem množství</t>
  </si>
  <si>
    <t>55</t>
  </si>
  <si>
    <t>9446111-1</t>
  </si>
  <si>
    <t>Montáž provizorních opatření zajišťující plynulý provoz investora (provizorní zástěny v. 2,5 m - nosná kce. dřev. hranol 150x150 mm, opláštěné 1x OSB deskami 25 mm, ochranná fólie proti prachu)</t>
  </si>
  <si>
    <t>298048665</t>
  </si>
  <si>
    <t xml:space="preserve">Poznámka k souboru cen:
1. V cenách nejsou započteny náklady na lešení potřebné pro zavěšení plachty; toto lešení se oceňuje příslušnými cenami lešení.
</t>
  </si>
  <si>
    <t>56</t>
  </si>
  <si>
    <t>949101111</t>
  </si>
  <si>
    <t>Lešení pomocné pracovní pro objekty pozemních staveb pro zatížení do 150 kg/m2, o výšce lešeňové podlahy do 1,9 m</t>
  </si>
  <si>
    <t>-972095291</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</si>
  <si>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</si>
  <si>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57</t>
  </si>
  <si>
    <t>952901221</t>
  </si>
  <si>
    <t>Vyčištění budov nebo objektů před předáním do užívání průmyslových budov a objektů výrobních, skladovacích, garáží, dílen nebo hal apod. s nespalnou podlahou jakékoliv výšky podlaží</t>
  </si>
  <si>
    <t>37734121</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</si>
  <si>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</si>
  <si>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58</t>
  </si>
  <si>
    <t>953946121</t>
  </si>
  <si>
    <t>Montáž atypických ocelových konstrukcí profilů hmotnosti přes 13 do 30 kg/m, hmotnosti konstrukce do 1 t</t>
  </si>
  <si>
    <t>1901281113</t>
  </si>
  <si>
    <t xml:space="preserve">Poznámka k souboru cen:
1. Ceny nelze použít pro ocenění montáže ocelových konstrukcí hmotnosti do 500 kg; tyto se oceňují cenami souboru cen 767 99-51 Montáž ostatních atypických zámečnických konstrukcí části A01 katalogu 800-767 Konstrukce zámečnické.
</t>
  </si>
  <si>
    <t>Poznámka k položce:
Nastavení ocel. kce. střechy</t>
  </si>
  <si>
    <t>59</t>
  </si>
  <si>
    <t>13010752</t>
  </si>
  <si>
    <t>ocel profilová IPE 200 jakost 11 375</t>
  </si>
  <si>
    <t>-2086461149</t>
  </si>
  <si>
    <t>60</t>
  </si>
  <si>
    <t>962022490</t>
  </si>
  <si>
    <t>Bourání zdiva nadzákladového kamenného nebo smíšeného kamenného na maltu cementovou, objemu do 1 m3</t>
  </si>
  <si>
    <t>305524472</t>
  </si>
  <si>
    <t xml:space="preserve">Poznámka k souboru cen:
1. Bourání pilířů o průřezu přes 0,36 m2 se oceňuje cenami -2390 a - 2391, popř. -2490 a - 2491 jako bourání zdiva kamenného nadzákladového.
</t>
  </si>
  <si>
    <t>Poznámka k položce:
Rampa - nové schodiště</t>
  </si>
  <si>
    <t>61</t>
  </si>
  <si>
    <t>962031132</t>
  </si>
  <si>
    <t>Bourání příček z cihel, tvárnic nebo příčkovek z cihel pálených, plných nebo dutých na maltu vápennou nebo vápenocementovou, tl. do 100 mm</t>
  </si>
  <si>
    <t>-352734574</t>
  </si>
  <si>
    <t>62</t>
  </si>
  <si>
    <t>962081141</t>
  </si>
  <si>
    <t>Bourání zdiva příček nebo vybourání otvorů ze skleněných tvárnic, tl. do 150 mm</t>
  </si>
  <si>
    <t>-1758404607</t>
  </si>
  <si>
    <t>Poznámka k položce:
Výplň oken</t>
  </si>
  <si>
    <t>63</t>
  </si>
  <si>
    <t>965042241</t>
  </si>
  <si>
    <t>Bourání mazanin betonových nebo z litého asfaltu tl. přes 100 mm, plochy přes 4 m2</t>
  </si>
  <si>
    <t>1515159127</t>
  </si>
  <si>
    <t>Poznámka k položce:
Venkovní rampa</t>
  </si>
  <si>
    <t>64</t>
  </si>
  <si>
    <t>965049112</t>
  </si>
  <si>
    <t>Bourání mazanin Příplatek k cenám za bourání mazanin betonových se svařovanou sítí, tl. přes 100 mm</t>
  </si>
  <si>
    <t>836106622</t>
  </si>
  <si>
    <t>65</t>
  </si>
  <si>
    <t>966072121</t>
  </si>
  <si>
    <t>Demontáž opláštění stěn ocelové konstrukce z tvarovaných ocelových plechů, výšky budovy do 6 m</t>
  </si>
  <si>
    <t>1710101171</t>
  </si>
  <si>
    <t xml:space="preserve">Poznámka k souboru cen:
1. Ceny jsou určeny pro ocenění demontáže opláštění se šroubovanými i nýtovanými spoji.
2. Ceny nelze použít pro ocenění demontáže opláštění zděných, betonových, případně jiných konstrukcí; tyto se ocení příslušnými cenami katalogu 801-3 Budovy a haly – bourání konstrukcí, příp.cenami katalogu 800-767 Konstrukce zámečnické.
</t>
  </si>
  <si>
    <t>Poznámka k položce:
Přístřešek na tlakové lahve</t>
  </si>
  <si>
    <t>66</t>
  </si>
  <si>
    <t>967031142</t>
  </si>
  <si>
    <t>Přisekání (špicování) plošné nebo rovných ostění zdiva z cihel pálených rovných ostění, bez odstupu, po hrubém vybourání otvorů, na maltu cementovou</t>
  </si>
  <si>
    <t>1309265080</t>
  </si>
  <si>
    <t>67</t>
  </si>
  <si>
    <t>968062356</t>
  </si>
  <si>
    <t>Vybourání dřevěných rámů oken s křídly, dveřních zárubní, vrat, stěn, ostění nebo obkladů rámů oken s křídly dvojitých, plochy do 4 m2</t>
  </si>
  <si>
    <t>-1226620294</t>
  </si>
  <si>
    <t xml:space="preserve">Poznámka k souboru cen:
1. V cenách -2244 až -2747 jsou započteny i náklady na vyvěšení křídel.
</t>
  </si>
  <si>
    <t>68</t>
  </si>
  <si>
    <t>968072356</t>
  </si>
  <si>
    <t>Vybourání kovových rámů oken s křídly, dveřních zárubní, vrat, stěn, ostění nebo obkladů okenních rámů s křídly zdvojených, plochy do 4 m2</t>
  </si>
  <si>
    <t>1486597356</t>
  </si>
  <si>
    <t xml:space="preserve">Poznámka k souboru cen:
1. V cenách -2244 až -2559 jsou započteny i náklady na vyvěšení křídel.
2. Cenou -2641 se oceňuje i vybourání nosné ocelové konstrukce pro sádrokartonové příčky.
</t>
  </si>
  <si>
    <t>69</t>
  </si>
  <si>
    <t>968072455</t>
  </si>
  <si>
    <t>Vybourání kovových rámů oken s křídly, dveřních zárubní, vrat, stěn, ostění nebo obkladů dveřních zárubní, plochy do 2 m2</t>
  </si>
  <si>
    <t>548443505</t>
  </si>
  <si>
    <t>70</t>
  </si>
  <si>
    <t>968072456</t>
  </si>
  <si>
    <t>Vybourání kovových rámů oken s křídly, dveřních zárubní, vrat, stěn, ostění nebo obkladů dveřních zárubní, plochy přes 2 m2</t>
  </si>
  <si>
    <t>1153894779</t>
  </si>
  <si>
    <t>71</t>
  </si>
  <si>
    <t>968082021</t>
  </si>
  <si>
    <t>Vybourání plastových rámů oken s křídly, dveřních zárubní, vrat dveřních zárubní, plochy do 2 m2</t>
  </si>
  <si>
    <t>-1236111125</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</si>
  <si>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</si>
  <si>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72</t>
  </si>
  <si>
    <t>971035541</t>
  </si>
  <si>
    <t>Vybourání otvorů ve zdivu základovém nebo nadzákladovém z cihel, tvárnic, příčkovek z cihel pálených na maltu cementovou plochy do 1 m2, tl. do 300 mm</t>
  </si>
  <si>
    <t>54357252</t>
  </si>
  <si>
    <t>997</t>
  </si>
  <si>
    <t>Přesun sutě</t>
  </si>
  <si>
    <t>73</t>
  </si>
  <si>
    <t>997013211</t>
  </si>
  <si>
    <t>Vnitrostaveništní doprava suti a vybouraných hmot vodorovně do 50 m svisle ručně pro budovy a haly výšky do 6 m</t>
  </si>
  <si>
    <t>-1133826505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</si>
  <si>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</si>
  <si>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74</t>
  </si>
  <si>
    <t>997221612</t>
  </si>
  <si>
    <t>Nakládání na dopravní prostředky pro vodorovnou dopravu vybouraných hmot</t>
  </si>
  <si>
    <t>-1977224018</t>
  </si>
  <si>
    <t xml:space="preserve">Poznámka k souboru cen:
1. Ceny lze použít i pro překládání při lomené dopravě.
2. Ceny nelze použít při dopravě po železnici, po vodě nebo neobvyklými dopravními prostředky.
</t>
  </si>
  <si>
    <t>75</t>
  </si>
  <si>
    <t>997013501</t>
  </si>
  <si>
    <t>Odvoz suti a vybouraných hmot na skládku nebo meziskládku se složením, na vzdálenost do 1 km</t>
  </si>
  <si>
    <t>1979106291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</si>
  <si>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</si>
  <si>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76</t>
  </si>
  <si>
    <t>997013509</t>
  </si>
  <si>
    <t>Odvoz suti a vybouraných hmot na skládku nebo meziskládku se složením, na vzdálenost Příplatek k ceně za každý další i započatý 1 km přes 1 km</t>
  </si>
  <si>
    <t>-1923647892</t>
  </si>
  <si>
    <t>71,103*31 'Přepočtené koeficientem množství</t>
  </si>
  <si>
    <t>77</t>
  </si>
  <si>
    <t>9970135-1</t>
  </si>
  <si>
    <t>Příplatek k cenám za odvoz suti s obsahem azbestu - viz technologie dle zákona č. 309/2006 Sb.</t>
  </si>
  <si>
    <t>-1066789015</t>
  </si>
  <si>
    <t>78</t>
  </si>
  <si>
    <t>997013609</t>
  </si>
  <si>
    <t>Poplatek za uložení stavebního odpadu na skládce (skládkovné) ze směsí nebo oddělených frakcí betonu, cihel a keramických výrobků zatříděného do Katalogu odpadů pod kódem 17 01 07</t>
  </si>
  <si>
    <t>550570818</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</si>
  <si>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</si>
  <si>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79</t>
  </si>
  <si>
    <t>997013631</t>
  </si>
  <si>
    <t>Poplatek za uložení stavebního odpadu na skládce (skládkovné) směsného stavebního a demoličního zatříděného do Katalogu odpadů pod kódem 17 09 04</t>
  </si>
  <si>
    <t>-181293286</t>
  </si>
  <si>
    <t>80</t>
  </si>
  <si>
    <t>997013804</t>
  </si>
  <si>
    <t>Poplatek za uložení stavebního odpadu na skládce (skládkovné) ze skla zatříděného do Katalogu odpadů pod kódem 17 02 02</t>
  </si>
  <si>
    <t>-1496061218</t>
  </si>
  <si>
    <t>81</t>
  </si>
  <si>
    <t>997013811</t>
  </si>
  <si>
    <t>Poplatek za uložení stavebního odpadu na skládce (skládkovné) dřevěného zatříděného do Katalogu odpadů pod kódem 17 02 01</t>
  </si>
  <si>
    <t>1004183430</t>
  </si>
  <si>
    <t>82</t>
  </si>
  <si>
    <t>997013812</t>
  </si>
  <si>
    <t>Poplatek za uložení stavebního odpadu na skládce (skládkovné) z materiálů na bázi sádry zatříděného do Katalogu odpadů pod kódem 17 08 02</t>
  </si>
  <si>
    <t>233340888</t>
  </si>
  <si>
    <t>83</t>
  </si>
  <si>
    <t>997013813</t>
  </si>
  <si>
    <t>Poplatek za uložení stavebního odpadu na skládce (skládkovné) z plastických hmot zatříděného do Katalogu odpadů pod kódem 17 02 03</t>
  </si>
  <si>
    <t>354728856</t>
  </si>
  <si>
    <t>84</t>
  </si>
  <si>
    <t>997013821</t>
  </si>
  <si>
    <t>Poplatek za uložení stavebního odpadu na skládce (skládkovné) ze stavebních materiálů obsahujících azbest zatříděných do Katalogu odpadů pod kódem 17 06 05</t>
  </si>
  <si>
    <t>-1713874184</t>
  </si>
  <si>
    <t>998</t>
  </si>
  <si>
    <t>Přesun hmot</t>
  </si>
  <si>
    <t>85</t>
  </si>
  <si>
    <t>998011001</t>
  </si>
  <si>
    <t>Přesun hmot pro budovy občanské výstavby, bydlení, výrobu a služby s nosnou svislou konstrukcí zděnou z cihel, tvárnic nebo kamene vodorovná dopravní vzdálenost do 100 m pro budovy výšky do 6 m</t>
  </si>
  <si>
    <t>-1606717810</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</si>
  <si>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</si>
  <si>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</si>
  <si>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</si>
  <si>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</si>
  <si>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</si>
  <si>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86</t>
  </si>
  <si>
    <t>711112002</t>
  </si>
  <si>
    <t>Provedení izolace proti zemní vlhkosti natěradly a tmely za studena na ploše svislé S nátěrem lakem asfaltovým</t>
  </si>
  <si>
    <t>1389613441</t>
  </si>
  <si>
    <t xml:space="preserve">Poznámka k souboru cen:
1. Izolace plochy jednotlivě do 10 m2 se oceňují skladebně cenou příslušné izolace a cenou 711 19-9095 Příplatek za plochu do 10 m2.
</t>
  </si>
  <si>
    <t>87</t>
  </si>
  <si>
    <t>11163152</t>
  </si>
  <si>
    <t>lak hydroizolační asfaltový</t>
  </si>
  <si>
    <t>1444997676</t>
  </si>
  <si>
    <t>106,48*0,00045 'Přepočtené koeficientem množství</t>
  </si>
  <si>
    <t>88</t>
  </si>
  <si>
    <t>711142559</t>
  </si>
  <si>
    <t>Provedení izolace proti zemní vlhkosti pásy přitavením NAIP na ploše svislé S</t>
  </si>
  <si>
    <t>1569479018</t>
  </si>
  <si>
    <t xml:space="preserve">Poznámka k souboru cen:
1. Izolace plochy jednotlivě do 10 m2 se oceňují skladebně cenou příslušné izolace a cenou 711 19-9097 Příplatek za plochu do 10 m2.
</t>
  </si>
  <si>
    <t>89</t>
  </si>
  <si>
    <t>62856011</t>
  </si>
  <si>
    <t>pás asfaltový natavitelný modifikovaný SBS tl 4,0mm s vložkou z hliníkové fólie, hliníkové fólie s textilií a spalitelnou PE fólií nebo jemnozrnný minerálním posypem na horním povrchu</t>
  </si>
  <si>
    <t>1291385514</t>
  </si>
  <si>
    <t>106,48*1,2 'Přepočtené koeficientem množství</t>
  </si>
  <si>
    <t>90</t>
  </si>
  <si>
    <t>998711201</t>
  </si>
  <si>
    <t>Přesun hmot pro izolace proti vodě, vlhkosti a plynům stanovený procentní sazbou (%) z ceny vodorovná dopravní vzdálenost do 50 m v objektech výšky do 6 m</t>
  </si>
  <si>
    <t>%</t>
  </si>
  <si>
    <t>1464288385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</si>
  <si>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</si>
  <si>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</si>
  <si>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</si>
  <si>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91</t>
  </si>
  <si>
    <t>712491171</t>
  </si>
  <si>
    <t>Provedení povlakové krytiny střech šikmých přes 10° do 30°- ostatní práce provedení vrstvy textilní podkladní</t>
  </si>
  <si>
    <t>1240561507</t>
  </si>
  <si>
    <t xml:space="preserve">Poznámka k souboru cen:
1. Povlakové krytiny střech o sklonu přes 30° do 60° se oceňují skladebně cenou příslušné izolace ze souborů cen 712 49-1 . Provedení povlakové krytiny do 30° a cenou příplatku -9098.
2. Cenami -9095 až -9098 nelze oceňovat opravy a údržbu povlakové krytiny.
</t>
  </si>
  <si>
    <t>92</t>
  </si>
  <si>
    <t>28329043</t>
  </si>
  <si>
    <t>fólie difuzně propustné s nakašírovanou strukturovanou rohoží pod hladkou plechovou krytinu se samolepící páskou v podélném přesahu</t>
  </si>
  <si>
    <t>1213309501</t>
  </si>
  <si>
    <t>619,7*1,15 'Přepočtené koeficientem množství</t>
  </si>
  <si>
    <t>93</t>
  </si>
  <si>
    <t>998712201</t>
  </si>
  <si>
    <t>Přesun hmot pro povlakové krytiny stanovený procentní sazbou (%) z ceny vodorovná dopravní vzdálenost do 50 m v objektech výšky do 6 m</t>
  </si>
  <si>
    <t>-788798639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</si>
  <si>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</si>
  <si>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</si>
  <si>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</si>
  <si>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94</t>
  </si>
  <si>
    <t>713114113</t>
  </si>
  <si>
    <t>Tepelná foukaná izolace vodorovných konstrukcí z celulózových vláken otevřená volně foukaná, tloušťky vrstvy přes 250 do 300 mm (39 kg/m3)</t>
  </si>
  <si>
    <t>-1565407918</t>
  </si>
  <si>
    <t>95</t>
  </si>
  <si>
    <t>713131141</t>
  </si>
  <si>
    <t>Montáž tepelné izolace stěn rohožemi, pásy, deskami, dílci, bloky (izolační materiál ve specifikaci) lepením celoplošně</t>
  </si>
  <si>
    <t>1537511335</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</si>
  <si>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</si>
  <si>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96</t>
  </si>
  <si>
    <t>1765438837</t>
  </si>
  <si>
    <t>42,315*1,1 'Přepočtené koeficientem množství</t>
  </si>
  <si>
    <t>97</t>
  </si>
  <si>
    <t>63141460</t>
  </si>
  <si>
    <t>deska tepelně izolační minerální kontaktních fasád podélné vlákno λ=0,035 tl 100mm</t>
  </si>
  <si>
    <t>-117313788</t>
  </si>
  <si>
    <t>82,908*1,1 'Přepočtené koeficientem množství</t>
  </si>
  <si>
    <t>98</t>
  </si>
  <si>
    <t>28376443</t>
  </si>
  <si>
    <t>deska z polystyrénu XPS, hrana rovná a strukturovaný povrch 300kPa tl 100mm</t>
  </si>
  <si>
    <t>-1847975005</t>
  </si>
  <si>
    <t>73,92*1,05 'Přepočtené koeficientem množství</t>
  </si>
  <si>
    <t>99</t>
  </si>
  <si>
    <t>28376449</t>
  </si>
  <si>
    <t>deska z polystyrénu XPS, hrana rovná a strukturovaný povrch 300kPa tl 200mm</t>
  </si>
  <si>
    <t>616901564</t>
  </si>
  <si>
    <t>23,856*1,05 'Přepočtené koeficientem množství</t>
  </si>
  <si>
    <t>100</t>
  </si>
  <si>
    <t>713131143</t>
  </si>
  <si>
    <t>Montáž tepelné izolace stěn rohožemi, pásy, deskami, dílci, bloky (izolační materiál ve specifikaci) lepením celoplošně s mechanickým kotvením</t>
  </si>
  <si>
    <t>-1158653061</t>
  </si>
  <si>
    <t>101</t>
  </si>
  <si>
    <t>631522-1</t>
  </si>
  <si>
    <t>deska tepelně izolační minerální kalciumsilikátová tl 75mm</t>
  </si>
  <si>
    <t>1635960610</t>
  </si>
  <si>
    <t>102</t>
  </si>
  <si>
    <t>713151111</t>
  </si>
  <si>
    <t>Montáž tepelné izolace střech šikmých rohožemi, pásy, deskami (izolační materiál ve specifikaci) kladenými volně mezi krokve</t>
  </si>
  <si>
    <t>-1298039041</t>
  </si>
  <si>
    <t xml:space="preserve">Poznámka k souboru cen: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</si>
  <si>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103</t>
  </si>
  <si>
    <t>63141461</t>
  </si>
  <si>
    <t>deska tepelně izolační minerální kontaktních fasád podélné vlákno λ=0,035 tl 150mm</t>
  </si>
  <si>
    <t>-450755686</t>
  </si>
  <si>
    <t>38,688*1,1 'Přepočtené koeficientem množství</t>
  </si>
  <si>
    <t>104</t>
  </si>
  <si>
    <t>998713201</t>
  </si>
  <si>
    <t>Přesun hmot pro izolace tepelné stanovený procentní sazbou (%) z ceny vodorovná dopravní vzdálenost do 50 m v objektech výšky do 6 m</t>
  </si>
  <si>
    <t>1338134708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</si>
  <si>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</si>
  <si>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741</t>
  </si>
  <si>
    <t>Elektroinstalace - silnoproud</t>
  </si>
  <si>
    <t>105</t>
  </si>
  <si>
    <t>741210002</t>
  </si>
  <si>
    <t>Montáž rozvodnic oceloplechových nebo plastových bez zapojení vodičů běžných, hmotnosti do 50 kg</t>
  </si>
  <si>
    <t>404449274</t>
  </si>
  <si>
    <t>106</t>
  </si>
  <si>
    <t>35711646</t>
  </si>
  <si>
    <t>rozvaděč elektroměrový plastový ER212/PVP7P  1x dvousazbový</t>
  </si>
  <si>
    <t>1458004281</t>
  </si>
  <si>
    <t>762</t>
  </si>
  <si>
    <t>Konstrukce tesařské</t>
  </si>
  <si>
    <t>107</t>
  </si>
  <si>
    <t>762331811</t>
  </si>
  <si>
    <t>Demontáž vázaných konstrukcí krovů sklonu do 60° z hranolů, hranolků, fošen, průřezové plochy do 120 cm2</t>
  </si>
  <si>
    <t>-1399417879</t>
  </si>
  <si>
    <t>Poznámka k položce:
Stávající vazníky - 5 ks</t>
  </si>
  <si>
    <t>108</t>
  </si>
  <si>
    <t>762331812</t>
  </si>
  <si>
    <t>Demontáž vázaných konstrukcí krovů sklonu do 60° z hranolů, hranolků, fošen, průřezové plochy přes 120 do 224 cm2</t>
  </si>
  <si>
    <t>303669534</t>
  </si>
  <si>
    <t>Poznámka k položce:
Stávající vaznice v rozsahu pro výměnu vazníků</t>
  </si>
  <si>
    <t>109</t>
  </si>
  <si>
    <t>762332532</t>
  </si>
  <si>
    <t>Montáž vázaných konstrukcí krovů střech pultových, sedlových, valbových, stanových čtvercového nebo obdélníkového půdorysu, z řeziva hoblovaného průřezové plochy přes 120 do 224 cm2</t>
  </si>
  <si>
    <t>-149391195</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</si>
  <si>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</si>
  <si>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Poznámka k položce:
- nové vaznice v rozsahu pro výměnu vazníků
- TR01</t>
  </si>
  <si>
    <t>110</t>
  </si>
  <si>
    <t>61223210</t>
  </si>
  <si>
    <t>hranol konstrukční BSH vrstvený lepený pohledový</t>
  </si>
  <si>
    <t>478587406</t>
  </si>
  <si>
    <t>Poznámka k položce:
TR01</t>
  </si>
  <si>
    <t>111</t>
  </si>
  <si>
    <t>60512131</t>
  </si>
  <si>
    <t>hranol stavební řezivo průřezu do 224cm2 dl 6-8m</t>
  </si>
  <si>
    <t>-1238930632</t>
  </si>
  <si>
    <t>112</t>
  </si>
  <si>
    <t>762332541</t>
  </si>
  <si>
    <t>Montáž vázaných konstrukcí krovů střech pultových, sedlových, valbových, stanových čtvercového nebo obdélníkového půdorysu, z řeziva hoblovaného s použitím ocelových spojek (spojky ve specifikaci), průřezové plochy do 120 cm2</t>
  </si>
  <si>
    <t>-755658555</t>
  </si>
  <si>
    <t>Poznámka k položce:
TR02</t>
  </si>
  <si>
    <t>113</t>
  </si>
  <si>
    <t>60516101</t>
  </si>
  <si>
    <t>řezivo smrkové sušené tl 50mm</t>
  </si>
  <si>
    <t>15094847</t>
  </si>
  <si>
    <t>114</t>
  </si>
  <si>
    <t>762341024</t>
  </si>
  <si>
    <t>Bednění a laťování bednění střech rovných sklonu do 60° s vyřezáním otvorů z dřevoštěpkových desek OSB šroubovaných na krokve na pero a drážku, tloušťky desky 18 mm</t>
  </si>
  <si>
    <t>233700635</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</si>
  <si>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</si>
  <si>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115</t>
  </si>
  <si>
    <t>762341027</t>
  </si>
  <si>
    <t>Bednění a laťování bednění střech rovných sklonu do 60° s vyřezáním otvorů z dřevoštěpkových desek OSB šroubovaných na krokve na pero a drážku, tloušťky desky 25 mm</t>
  </si>
  <si>
    <t>1025123853</t>
  </si>
  <si>
    <t>Poznámka k položce:
Čelo okapu</t>
  </si>
  <si>
    <t>116</t>
  </si>
  <si>
    <t>762342214</t>
  </si>
  <si>
    <t>Bednění a laťování montáž laťování střech jednoduchých sklonu do 60° při osové vzdálenosti latí přes 150 do 360 mm</t>
  </si>
  <si>
    <t>-453517894</t>
  </si>
  <si>
    <t>117</t>
  </si>
  <si>
    <t>60512126</t>
  </si>
  <si>
    <t>hranol stavební řezivo průřezu do 120cm2 dl 6-8m</t>
  </si>
  <si>
    <t>1902829280</t>
  </si>
  <si>
    <t>118</t>
  </si>
  <si>
    <t>762395000</t>
  </si>
  <si>
    <t>Spojovací prostředky krovů, bednění a laťování, nadstřešních konstrukcí svory, prkna, hřebíky, pásová ocel, vruty</t>
  </si>
  <si>
    <t>-294709234</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</si>
  <si>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</si>
  <si>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119</t>
  </si>
  <si>
    <t>762431033</t>
  </si>
  <si>
    <t>Obložení stěn z dřevoštěpkových desek OSB přibíjených na pero a drážku broušených, tloušťky desky 15 mm</t>
  </si>
  <si>
    <t>124793992</t>
  </si>
  <si>
    <t xml:space="preserve">Poznámka k souboru cen:
1. V cenách -0011 až -1036 obložení stěn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41-2.01 Olištování spár stěn.
5. Tento soubor cen neobsahuje položky pro ocenění typových sádrokartonových, sádrovláknitých a cementovláknitých konstrukcí; tyto konstrukce se oceňují cenami části A 01 katalogu 800-763 Konstrukce suché výstavby.
</t>
  </si>
  <si>
    <t>Poznámka k položce:
Pod parapety</t>
  </si>
  <si>
    <t>120</t>
  </si>
  <si>
    <t>762631802</t>
  </si>
  <si>
    <t>Demontáž vrat s demontáží kování, plochy do 8 m2</t>
  </si>
  <si>
    <t>1021631568</t>
  </si>
  <si>
    <t>121</t>
  </si>
  <si>
    <t>762842222</t>
  </si>
  <si>
    <t>Montáž podbíjení střech šikmých, vnějšího přesahu šířky přes 0,8 m z hoblovaných prken na pero a drážku</t>
  </si>
  <si>
    <t>1164699260</t>
  </si>
  <si>
    <t xml:space="preserve">Poznámka k souboru cen:
1. Položky -2111 až -2131 lze použít pouze pro ocenění podbití vnějšího přesahu střech šikmých prkny přibíjenými rovnoběžně s krokvemi na rošt, podbití z prken přibíjených kolmo na krokve se ocení příslušnými položkami -2211 až -2231.
2. V cenách nejsou započteny náklady na montáž roštu, tyto se oceňují cenou 762 42-9001 Montáž podkladového roštu podhledu.
3. U položek -2111 až -2131 se množství jednotek určuje v m celkové délky podbití.
</t>
  </si>
  <si>
    <t>122</t>
  </si>
  <si>
    <t>60511116</t>
  </si>
  <si>
    <t>řezivo jehličnaté smrk, borovice š přes 170mm tl 24mm dl 4m</t>
  </si>
  <si>
    <t>-1595124246</t>
  </si>
  <si>
    <t>123</t>
  </si>
  <si>
    <t>762895000</t>
  </si>
  <si>
    <t>Spojovací prostředky záklopu stropů, stropnic, podbíjení hřebíky, svory</t>
  </si>
  <si>
    <t>2067120157</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</si>
  <si>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</si>
  <si>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124</t>
  </si>
  <si>
    <t>998762201</t>
  </si>
  <si>
    <t>Přesun hmot pro konstrukce tesařské stanovený procentní sazbou (%) z ceny vodorovná dopravní vzdálenost do 50 m v objektech výšky do 6 m</t>
  </si>
  <si>
    <t>276681333</t>
  </si>
  <si>
    <t>763</t>
  </si>
  <si>
    <t>Konstrukce suché výstavby</t>
  </si>
  <si>
    <t>125</t>
  </si>
  <si>
    <t>763121421</t>
  </si>
  <si>
    <t>Stěna předsazená ze sádrokartonových desek s nosnou konstrukcí z ocelových profilů CW, UW jednoduše opláštěná deskou protipožární DF tl. 12,5 mm s izolací, EI 30, stěna tl. 62,5 mm, profil 50</t>
  </si>
  <si>
    <t>-1948085818</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</si>
  <si>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4. Ceny -1611 a -1612 Montáž nosné konstrukce je stanoveny pro m2 plochy předsazené stěny.
5. V ceně -1611 a -1612 nejsou započteny náklady na profily; tyto se oceňují ve specifikaci.
6. V cenách -1621 až -1641 Montáž desek nejsou započteny náklady na desky; tato dodávka se oceňuje ve specifikaci.
7. Ostatní konstrukce a práce a příplatky, neuvedené v tomto souboru cen, se oceňují cenami 763 11-17.. pro příčky ze sádrokartonových desek.
</t>
  </si>
  <si>
    <t>126</t>
  </si>
  <si>
    <t>763121811</t>
  </si>
  <si>
    <t>Demontáž předsazených nebo šachtových stěn ze sádrokartonových desek s nosnou konstrukcí z ocelových profilů jednoduchých, opláštění jednoduché</t>
  </si>
  <si>
    <t>543450289</t>
  </si>
  <si>
    <t xml:space="preserve">Poznámka k souboru cen:
1. Ceny -1811 a -1823 jsou určeny pro kompletní demontáž předsazené nebo šachtové stěny, tj. nosné konstrukce, desek i tepelné izolace.
</t>
  </si>
  <si>
    <t>127</t>
  </si>
  <si>
    <t>763131432</t>
  </si>
  <si>
    <t>Podhled ze sádrokartonových desek dvouvrstvá zavěšená spodní konstrukce z ocelových profilů CD, UD jednoduše opláštěná deskou protipožární DF, tl. 15 mm, bez izolace, REI do 90</t>
  </si>
  <si>
    <t>-847184802</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</si>
  <si>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Vcenách -2612 a -2613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t>
  </si>
  <si>
    <t>128</t>
  </si>
  <si>
    <t>763131751</t>
  </si>
  <si>
    <t>Podhled ze sádrokartonových desek ostatní práce a konstrukce na podhledech ze sádrokartonových desek montáž parotěsné zábrany</t>
  </si>
  <si>
    <t>-662191252</t>
  </si>
  <si>
    <t>129</t>
  </si>
  <si>
    <t>28329233</t>
  </si>
  <si>
    <t>fólie univerzální pro parotěsnou vrstvu s proměnlivou difúzní tloušťkou a UV stabilizací</t>
  </si>
  <si>
    <t>-1796434749</t>
  </si>
  <si>
    <t>333,7*1,1 'Přepočtené koeficientem množství</t>
  </si>
  <si>
    <t>130</t>
  </si>
  <si>
    <t>763131771</t>
  </si>
  <si>
    <t>Podhled ze sádrokartonových desek Příplatek k cenám za rovinnost kvality speciální tmelení kvality Q3</t>
  </si>
  <si>
    <t>833910136</t>
  </si>
  <si>
    <t>131</t>
  </si>
  <si>
    <t>998763200</t>
  </si>
  <si>
    <t>Přesun hmot pro dřevostavby stanovený procentní sazbou (%) z ceny vodorovná dopravní vzdálenost do 50 m v objektech výšky do 6 m</t>
  </si>
  <si>
    <t>1696900303</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</si>
  <si>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</si>
  <si>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</si>
  <si>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</si>
  <si>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132</t>
  </si>
  <si>
    <t>764002801</t>
  </si>
  <si>
    <t>Demontáž klempířských konstrukcí závětrné lišty do suti</t>
  </si>
  <si>
    <t>-1656175298</t>
  </si>
  <si>
    <t>133</t>
  </si>
  <si>
    <t>764002841</t>
  </si>
  <si>
    <t>Demontáž klempířských konstrukcí oplechování horních ploch zdí a nadezdívek do suti</t>
  </si>
  <si>
    <t>1175212309</t>
  </si>
  <si>
    <t>134</t>
  </si>
  <si>
    <t>764002851</t>
  </si>
  <si>
    <t>Demontáž klempířských konstrukcí oplechování parapetů do suti</t>
  </si>
  <si>
    <t>-723911004</t>
  </si>
  <si>
    <t>135</t>
  </si>
  <si>
    <t>764004801</t>
  </si>
  <si>
    <t>Demontáž klempířských konstrukcí žlabu podokapního do suti</t>
  </si>
  <si>
    <t>-165717445</t>
  </si>
  <si>
    <t>136</t>
  </si>
  <si>
    <t>764004861</t>
  </si>
  <si>
    <t>Demontáž klempířských konstrukcí svodu do suti</t>
  </si>
  <si>
    <t>1041561792</t>
  </si>
  <si>
    <t>137</t>
  </si>
  <si>
    <t>764101131</t>
  </si>
  <si>
    <t>Montáž krytiny z plechu s úpravou u okapů, prostupů a výčnělků střechy rovné drážkováním z tabulí, sklon střechy do 30°</t>
  </si>
  <si>
    <t>-2025722623</t>
  </si>
  <si>
    <t>138</t>
  </si>
  <si>
    <t>55350281</t>
  </si>
  <si>
    <t>krytina střešní falcovaná Pz plech s barevnou dvouvrstvou polyesterovou úpravou a lakovou vrstvou polymerových zrn š 670mm</t>
  </si>
  <si>
    <t>-155261983</t>
  </si>
  <si>
    <t>139</t>
  </si>
  <si>
    <t>764111691</t>
  </si>
  <si>
    <t>Krytina ze svitků nebo z taškových tabulí z pozinkovaného plechu s povrchovou úpravou s úpravou u okapů, prostupů a výčnělků Příplatek k cenám za těsnění drážek ve sklonu do 10°</t>
  </si>
  <si>
    <t>403459204</t>
  </si>
  <si>
    <t>140</t>
  </si>
  <si>
    <t>7642116-1</t>
  </si>
  <si>
    <t>Oplechování střešních prvků z pozinkovaného plechu s povrchovou úpravou hřebene větraného s použitím hřebenového plechu s těsněním a perforovaným plechem rš 700 mm</t>
  </si>
  <si>
    <t>-1899604576</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</si>
  <si>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</si>
  <si>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Poznámka k položce:
KL10
- žárově pozinkovaný plech tl. 0,6 mm
- HB polyester, mat.
- RAL 7011</t>
  </si>
  <si>
    <t>141</t>
  </si>
  <si>
    <t>764212634</t>
  </si>
  <si>
    <t>Oplechování střešních prvků z pozinkovaného plechu s povrchovou úpravou štítu závětrnou lištou rš 330 mm</t>
  </si>
  <si>
    <t>21664060</t>
  </si>
  <si>
    <t>Poznámka k položce:
KL09
- RŠ do 330 mm
- žárově pozinkovaný plech tl. 0,6 mm
- HB polyester, mat.
- RAL 7011</t>
  </si>
  <si>
    <t>142</t>
  </si>
  <si>
    <t>764212636</t>
  </si>
  <si>
    <t>Oplechování střešních prvků z pozinkovaného plechu s povrchovou úpravou štítu závětrnou lištou rš 500 mm</t>
  </si>
  <si>
    <t>-1504572057</t>
  </si>
  <si>
    <t>Poznámka k položce:
KL08
- RŠ do 500 mm
- žárově pozinkovaný plech tl. 0,6 mm
- HB polyester, mat.
- RAL 7011</t>
  </si>
  <si>
    <t>143</t>
  </si>
  <si>
    <t>764212663</t>
  </si>
  <si>
    <t>Oplechování střešních prvků z pozinkovaného plechu s povrchovou úpravou okapu okapovým plechem střechy rovné rš 250 mm</t>
  </si>
  <si>
    <t>-47534605</t>
  </si>
  <si>
    <t>Poznámka k položce:
KL15
- RŠ do 250 mm
- žárově pozinkovaný plech tl. 0,6 mm
- HB polyester, mat.
- RAL 7011</t>
  </si>
  <si>
    <t>144</t>
  </si>
  <si>
    <t>764215611</t>
  </si>
  <si>
    <t>Oplechování horních ploch zdí a nadezdívek (atik) z pozinkovaného plechu s povrchovou úpravou celoplošně lepené přes rš 800 mm</t>
  </si>
  <si>
    <t>-1533664652</t>
  </si>
  <si>
    <t>Poznámka k položce:
KL07
- žárově pozinkovaný plech tl. 0,6 mm
- HB polyester, mat.
- RAL 7011</t>
  </si>
  <si>
    <t>145</t>
  </si>
  <si>
    <t>764226444</t>
  </si>
  <si>
    <t>Oplechování parapetů z hliníkového plechu rovných celoplošně lepené, bez rohů rš 330 mm</t>
  </si>
  <si>
    <t>2010239214</t>
  </si>
  <si>
    <t>Poznámka k položce:
KL01, KL02
- eloxovaný hliník tl. 2,8 mm
- barevně lakovaný z obou stran 
- RAL např. 5003</t>
  </si>
  <si>
    <t>146</t>
  </si>
  <si>
    <t>7643214-1</t>
  </si>
  <si>
    <t>Lemování zdí z hliníkového plechu boční nebo horní rovných, střech s krytinou prejzovou nebo vlnitou rš 990 mm</t>
  </si>
  <si>
    <t>857857028</t>
  </si>
  <si>
    <t>Poznámka k položce:
KL12
- eloxovaný hliník tl. 2,8 mm
- barevně lakovaný z obou stran 
- RAL např. 5003</t>
  </si>
  <si>
    <t>147</t>
  </si>
  <si>
    <t>764511602</t>
  </si>
  <si>
    <t>Žlab podokapní z pozinkovaného plechu s povrchovou úpravou včetně háků a čel půlkruhový rš 330 mm</t>
  </si>
  <si>
    <t>604862337</t>
  </si>
  <si>
    <t>Poznámka k položce:
KL04
- žárově pozinkovaný plech tl. 0,6 mm
- HB polyester, mat.
- RAL 7011</t>
  </si>
  <si>
    <t>148</t>
  </si>
  <si>
    <t>764511643</t>
  </si>
  <si>
    <t>Žlab podokapní z pozinkovaného plechu s povrchovou úpravou včetně háků a čel kotlík oválný (trychtýřový), rš žlabu/průměr svodu 330/120 mm</t>
  </si>
  <si>
    <t>-106083948</t>
  </si>
  <si>
    <t>Poznámka k položce:
KL05, KL06, KL13, KL14
- žárově pozinkovaný plech tl. 0,6 mm
- HB polyester, mat.
- RAL 7011</t>
  </si>
  <si>
    <t>149</t>
  </si>
  <si>
    <t>764518623</t>
  </si>
  <si>
    <t>Svod z pozinkovaného plechu s upraveným povrchem včetně objímek, kolen a odskoků kruhový, průměru 120 mm</t>
  </si>
  <si>
    <t>935491466</t>
  </si>
  <si>
    <t>150</t>
  </si>
  <si>
    <t>998764201</t>
  </si>
  <si>
    <t>Přesun hmot pro konstrukce klempířské stanovený procentní sazbou (%) z ceny vodorovná dopravní vzdálenost do 50 m v objektech výšky do 6 m</t>
  </si>
  <si>
    <t>1751606535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</si>
  <si>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</si>
  <si>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</si>
  <si>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</si>
  <si>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151</t>
  </si>
  <si>
    <t>765123122</t>
  </si>
  <si>
    <t>Krytina betonová drážková skládaná na sucho sklonu střechy do 30° prvky okapové hrany větrací mřížka univerzální</t>
  </si>
  <si>
    <t>-59982541</t>
  </si>
  <si>
    <t xml:space="preserve">Poznámka k souboru cen:
1. V cenách jsou započteny i náklady na přiřezání tašek.
2. Montáž střešních doplňků (větracích, protisněhových, prosvětlovacích tašek, doplňků hřebene, střešních výlezů, protisněhových zábran, stoupacích plošin apod.) se oceňuje cenami části A02.
3. Oplechování úžlabí a závětrná lišta se oceňují cenami katalogu 800-764 Konstrukce klempířské.
</t>
  </si>
  <si>
    <t>Poznámka k položce:
KL11</t>
  </si>
  <si>
    <t>152</t>
  </si>
  <si>
    <t>765131851</t>
  </si>
  <si>
    <t>Demontáž vláknocementové krytiny vlnité sklonu do 30° do suti</t>
  </si>
  <si>
    <t>54105120</t>
  </si>
  <si>
    <t xml:space="preserve">Poznámka k souboru cen:
1. Ceny nelze použít pro demontáž azbestocementové krytiny.
</t>
  </si>
  <si>
    <t>153</t>
  </si>
  <si>
    <t>765131871</t>
  </si>
  <si>
    <t>Demontáž vláknocementové krytiny vlnité sklonu do 30° hřebene nebo nároží do suti</t>
  </si>
  <si>
    <t>1148082616</t>
  </si>
  <si>
    <t>154</t>
  </si>
  <si>
    <t>7651318-1</t>
  </si>
  <si>
    <t>Příplatek k cenám za demontáž vláknocementové krytiny - ochranné pomůcky, vybavení viz technologie dle zákona č. 309/2006 Sb.</t>
  </si>
  <si>
    <t>-1047096259</t>
  </si>
  <si>
    <t>155</t>
  </si>
  <si>
    <t>765191013</t>
  </si>
  <si>
    <t>Montáž pojistné hydroizolační nebo parotěsné fólie kladené ve sklonu přes 20° volně na bednění nebo tepelnou izolaci</t>
  </si>
  <si>
    <t>-349694530</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</si>
  <si>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</si>
  <si>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156</t>
  </si>
  <si>
    <t>28329031</t>
  </si>
  <si>
    <t>fólie kontaktní difuzně propustná pro doplňkovou hydroizolační vrstvu, monolitická dvouvrstvá PES/PR 270g/m2, integrovaná samolepící páska</t>
  </si>
  <si>
    <t>-470417488</t>
  </si>
  <si>
    <t>350*1,1 'Přepočtené koeficientem množství</t>
  </si>
  <si>
    <t>157</t>
  </si>
  <si>
    <t>998765201</t>
  </si>
  <si>
    <t>Přesun hmot pro krytiny skládané stanovený procentní sazbou (%) z ceny vodorovná dopravní vzdálenost do 50 m v objektech výšky do 6 m</t>
  </si>
  <si>
    <t>-1007906574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</si>
  <si>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</si>
  <si>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</si>
  <si>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</si>
  <si>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158</t>
  </si>
  <si>
    <t>766441821</t>
  </si>
  <si>
    <t>Demontáž parapetních desek dřevěných nebo plastových šířky do 300 mm délky přes 1 m</t>
  </si>
  <si>
    <t>445221045</t>
  </si>
  <si>
    <t>159</t>
  </si>
  <si>
    <t>7666221-1</t>
  </si>
  <si>
    <t>Dodávka a montáž oken z plastových profilů 980x1780 mm - RAL např. 5003, izolační dvojsklo čiré, Uw=1,1 W/m2K</t>
  </si>
  <si>
    <t>1680446148</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</si>
  <si>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</si>
  <si>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Poznámka k položce:
002</t>
  </si>
  <si>
    <t>160</t>
  </si>
  <si>
    <t>7666221-2</t>
  </si>
  <si>
    <t>Dodávka a montáž oken z plastových profilů 1780x1780 mm - RAL např. 5003, izolační dvojsklo čiré, Uw=1,1 W/m2K</t>
  </si>
  <si>
    <t>-1670161681</t>
  </si>
  <si>
    <t>Poznámka k položce:
001</t>
  </si>
  <si>
    <t>161</t>
  </si>
  <si>
    <t>7666221-3</t>
  </si>
  <si>
    <t>Dodávka a montáž dveří plných z plastových profilů 1100x2550 mm - RAL např. 5003, Uw=1,2 W/m2K, stavěč dveří se zarážkou</t>
  </si>
  <si>
    <t>-1352651568</t>
  </si>
  <si>
    <t>Poznámka k položce:
D01</t>
  </si>
  <si>
    <t>162</t>
  </si>
  <si>
    <t>7666221-4</t>
  </si>
  <si>
    <t>369142881</t>
  </si>
  <si>
    <t>Poznámka k položce:
D02</t>
  </si>
  <si>
    <t>163</t>
  </si>
  <si>
    <t>7666221-5</t>
  </si>
  <si>
    <t>Dodávka a montáž dveří prosklených z plastových profilů 1100x2550 mm - RAL např. 5003, izolační dvojsklo čiré, Uw=1,2 W/m2K, stavěč dveří se zarážkou</t>
  </si>
  <si>
    <t>1545980812</t>
  </si>
  <si>
    <t>Poznámka k položce:
D03</t>
  </si>
  <si>
    <t>164</t>
  </si>
  <si>
    <t>7666221-6</t>
  </si>
  <si>
    <t>Dodávka a montáž dveří plných z plastových profilů 2100x2550 mm - RAL např. 5003, Uw=1,2 W/m2K, stavěč dveří se zarážkou</t>
  </si>
  <si>
    <t>-881585463</t>
  </si>
  <si>
    <t>Poznámka k položce:
D04</t>
  </si>
  <si>
    <t>165</t>
  </si>
  <si>
    <t>7666221-7</t>
  </si>
  <si>
    <t>Dodávka a montáž dveří plných z plastových profilů 1750x2550 mm - RAL např. 5003, Uw=1,2 W/m2K, stavěč dveří se zarážkou</t>
  </si>
  <si>
    <t>1030972394</t>
  </si>
  <si>
    <t>Poznámka k položce:
D05</t>
  </si>
  <si>
    <t>166</t>
  </si>
  <si>
    <t>7666221-8</t>
  </si>
  <si>
    <t>Dodávka a montáž dveří plných z plastových profilů 1000x2550 mm - RAL např. 5003, Uw=1,2 W/m2K, stavěč dveří se zarážkou</t>
  </si>
  <si>
    <t>-351915346</t>
  </si>
  <si>
    <t>Poznámka k položce:
D06</t>
  </si>
  <si>
    <t>167</t>
  </si>
  <si>
    <t>766662811</t>
  </si>
  <si>
    <t>Demontáž dveřních konstrukcí k opětovnému použití prahů dveří jednokřídlových</t>
  </si>
  <si>
    <t>-1757985798</t>
  </si>
  <si>
    <t>168</t>
  </si>
  <si>
    <t>766691914</t>
  </si>
  <si>
    <t>Ostatní práce vyvěšení nebo zavěšení křídel s případným uložením a opětovným zavěšením po provedení stavebních změn dřevěných dveřních, plochy do 2 m2</t>
  </si>
  <si>
    <t>962897409</t>
  </si>
  <si>
    <t xml:space="preserve">Poznámka k souboru cen:
1. Ceny -1931 a -1932 lze užít jen pro křídlo mající současně obě jmenované funkce.
</t>
  </si>
  <si>
    <t>169</t>
  </si>
  <si>
    <t>766691924</t>
  </si>
  <si>
    <t>Ostatní práce vyvěšení nebo zavěšení křídel s případným uložením a opětovným zavěšením po provedení stavebních změn plastových dveřních s křídly otevíravými, plochy do 2 m2</t>
  </si>
  <si>
    <t>-1733538072</t>
  </si>
  <si>
    <t>170</t>
  </si>
  <si>
    <t>766694121</t>
  </si>
  <si>
    <t>Montáž ostatních truhlářských konstrukcí parapetních desek dřevěných nebo plastových šířky přes 300 mm, délky do 1000 mm</t>
  </si>
  <si>
    <t>543999819</t>
  </si>
  <si>
    <t xml:space="preserve">Poznámka k souboru cen:
1. Vcenách 766 69 - 3421 a 3422 jsou započteny i náklady na zaměření zřizovaných otvorů.
2. V cenách 766 69 - 4111 až 4124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</si>
  <si>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171</t>
  </si>
  <si>
    <t>766694123</t>
  </si>
  <si>
    <t>Montáž ostatních truhlářských konstrukcí parapetních desek dřevěných nebo plastových šířky přes 300 mm, délky přes 1600 do 2600 mm</t>
  </si>
  <si>
    <t>452189234</t>
  </si>
  <si>
    <t>172</t>
  </si>
  <si>
    <t>61144401</t>
  </si>
  <si>
    <t>parapet plastový vnitřní komůrkový 250x20x1000mm</t>
  </si>
  <si>
    <t>1142847762</t>
  </si>
  <si>
    <t>173</t>
  </si>
  <si>
    <t>998766201</t>
  </si>
  <si>
    <t>Přesun hmot pro konstrukce truhlářské stanovený procentní sazbou (%) z ceny vodorovná dopravní vzdálenost do 50 m v objektech výšky do 6 m</t>
  </si>
  <si>
    <t>1952858203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</si>
  <si>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</si>
  <si>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</si>
  <si>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</si>
  <si>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174</t>
  </si>
  <si>
    <t>767122112</t>
  </si>
  <si>
    <t>Montáž stěn a příček s výplní drátěnou sítí spojených svařováním</t>
  </si>
  <si>
    <t>1508554330</t>
  </si>
  <si>
    <t xml:space="preserve">Poznámka k souboru cen:
1. V cenách nejsou započteny náklady na:
a) oplechování a úpravu otvorů,
b) montáž doplňků dveří; tyto práce se oceňují cenami 767 64-9191 až -9196 Montáž doplňků dveří.
</t>
  </si>
  <si>
    <t>Poznámka k položce:
Z04</t>
  </si>
  <si>
    <t>175</t>
  </si>
  <si>
    <t>313891-1</t>
  </si>
  <si>
    <t>síť výztužná svařovaná s antikorozní úpravou 50x50mm drát D 4mm</t>
  </si>
  <si>
    <t>1669176034</t>
  </si>
  <si>
    <t>176</t>
  </si>
  <si>
    <t>767211001</t>
  </si>
  <si>
    <t>Montáž výrobků z kompozitů schodišťových stupňů z pochůzných litých roštů délky do 1 000 mm</t>
  </si>
  <si>
    <t>-1130390372</t>
  </si>
  <si>
    <t>177</t>
  </si>
  <si>
    <t>63126086</t>
  </si>
  <si>
    <t>stupeň schodišťový z kompozitních litých roštů 900x300x38mm</t>
  </si>
  <si>
    <t>1033188104</t>
  </si>
  <si>
    <t>178</t>
  </si>
  <si>
    <t>767416121</t>
  </si>
  <si>
    <t>Montáž lehkých obvodových plášťů rastrová (roštová) konstrukce tvořená lehkou nosnou rámovou konstrukcí sestavenou na místě ze stavebních prvků s neprůhlednými výplňovými panely, předem sestavenými výšky budovy do 6 m</t>
  </si>
  <si>
    <t>1645449251</t>
  </si>
  <si>
    <t xml:space="preserve">Poznámka k souboru cen:
1. V cenách nejsou započteny náklady na:
a) dodávku materiálu, tyto se oceňují ve specifikaci.
b) montáž a dodávku podkladních vrstev a konstrukcí.
2. Množství měrných jednotek se určí v m2 z rozměru plochy fasády podle projektu.
3. V cenách -6311 až -6315 jsou započteny bodové terče pro uchycení skel.
</t>
  </si>
  <si>
    <t>179</t>
  </si>
  <si>
    <t>591521-1</t>
  </si>
  <si>
    <t>deska cementovláknitá fasádní plochá tl. 10 mm, barva šedá, matná vč. spojovacího materiálu</t>
  </si>
  <si>
    <t>-201534542</t>
  </si>
  <si>
    <t>180</t>
  </si>
  <si>
    <t>767691822</t>
  </si>
  <si>
    <t>Ostatní práce - vyvěšení nebo zavěšení kovových křídel s případným uložením a opětovným zavěšením po provedení stavebních změn dveří, plochy do 2 m2</t>
  </si>
  <si>
    <t>1952426337</t>
  </si>
  <si>
    <t>181</t>
  </si>
  <si>
    <t>767691823</t>
  </si>
  <si>
    <t>Ostatní práce - vyvěšení nebo zavěšení kovových křídel s případným uložením a opětovným zavěšením po provedení stavebních změn dveří, plochy přes 2 m2</t>
  </si>
  <si>
    <t>1844819371</t>
  </si>
  <si>
    <t>182</t>
  </si>
  <si>
    <t>767995111</t>
  </si>
  <si>
    <t>Montáž ostatních atypických zámečnických konstrukcí hmotnosti do 5 kg</t>
  </si>
  <si>
    <t>-2011858739</t>
  </si>
  <si>
    <t xml:space="preserve">Poznámka k souboru cen:
1. Určení cen se řídí hmotností jednotlivě montovaného dílu konstrukce.
</t>
  </si>
  <si>
    <t>Poznámka k položce:
Z02, Z03.1, Z03.2, Z04.1,Z04.3, Z04.4, Z04.5, Z04.6</t>
  </si>
  <si>
    <t>183</t>
  </si>
  <si>
    <t>13011040</t>
  </si>
  <si>
    <t>tyč ocelová plochá jakost 11 375 25x3mm</t>
  </si>
  <si>
    <t>-384959783</t>
  </si>
  <si>
    <t>184</t>
  </si>
  <si>
    <t>13010412</t>
  </si>
  <si>
    <t>úhelník ocelový rovnostranný jakost 11 375 40x40x3mm</t>
  </si>
  <si>
    <t>-1542182842</t>
  </si>
  <si>
    <t>185</t>
  </si>
  <si>
    <t>13010420</t>
  </si>
  <si>
    <t>úhelník ocelový rovnostranný jakost 11 375 50x50x5mm</t>
  </si>
  <si>
    <t>-1887072756</t>
  </si>
  <si>
    <t>186</t>
  </si>
  <si>
    <t>13010504</t>
  </si>
  <si>
    <t>úhelník ocelový nerovnostranný jakost 11 375 45x30x4mm</t>
  </si>
  <si>
    <t>-1431534559</t>
  </si>
  <si>
    <t>187</t>
  </si>
  <si>
    <t>14550122</t>
  </si>
  <si>
    <t>profil ocelový obdélníkový svařovaný 40x20x2mm</t>
  </si>
  <si>
    <t>-1759885031</t>
  </si>
  <si>
    <t>188</t>
  </si>
  <si>
    <t>767995112</t>
  </si>
  <si>
    <t>Montáž ostatních atypických zámečnických konstrukcí hmotnosti přes 5 do 10 kg</t>
  </si>
  <si>
    <t>2022820061</t>
  </si>
  <si>
    <t>Poznámka k položce:
Z01.1, Z01.2, Z01.3, Z01.4, Z01.5, Z05</t>
  </si>
  <si>
    <t>189</t>
  </si>
  <si>
    <t>13010428</t>
  </si>
  <si>
    <t>úhelník ocelový rovnostranný jakost 11 375 70x70x6mm</t>
  </si>
  <si>
    <t>-1924555662</t>
  </si>
  <si>
    <t>190</t>
  </si>
  <si>
    <t>14550256</t>
  </si>
  <si>
    <t>profil ocelový čtvercový svařovaný 60x60x4mm</t>
  </si>
  <si>
    <t>-1740789020</t>
  </si>
  <si>
    <t>191</t>
  </si>
  <si>
    <t>14550196</t>
  </si>
  <si>
    <t>profil ocelový obdélníkový svařovaný 120x60x3mm</t>
  </si>
  <si>
    <t>1298994582</t>
  </si>
  <si>
    <t>192</t>
  </si>
  <si>
    <t>13010812</t>
  </si>
  <si>
    <t>ocel profilová UPN 65 jakost 11 375</t>
  </si>
  <si>
    <t>984910648</t>
  </si>
  <si>
    <t>193</t>
  </si>
  <si>
    <t>767995114</t>
  </si>
  <si>
    <t>Montáž ostatních atypických zámečnických konstrukcí hmotnosti přes 20 do 50 kg</t>
  </si>
  <si>
    <t>-351589121</t>
  </si>
  <si>
    <t>Poznámka k položce:
Z03.3, Z04.2</t>
  </si>
  <si>
    <t>194</t>
  </si>
  <si>
    <t>13611214</t>
  </si>
  <si>
    <t>plech ocelový hladký jakost S235JR tl 4mm tabule</t>
  </si>
  <si>
    <t>-1688605054</t>
  </si>
  <si>
    <t>195</t>
  </si>
  <si>
    <t>767995115</t>
  </si>
  <si>
    <t>Montáž ostatních atypických zámečnických konstrukcí hmotnosti přes 50 do 100 kg</t>
  </si>
  <si>
    <t>1772544811</t>
  </si>
  <si>
    <t>Poznámka k položce:
Z06</t>
  </si>
  <si>
    <t>196</t>
  </si>
  <si>
    <t>423927-1</t>
  </si>
  <si>
    <t>stojan na tlakové lahve</t>
  </si>
  <si>
    <t>1483191191</t>
  </si>
  <si>
    <t>197</t>
  </si>
  <si>
    <t>767996801</t>
  </si>
  <si>
    <t>Demontáž ostatních zámečnických konstrukcí o hmotnosti jednotlivých dílů rozebráním do 50 kg</t>
  </si>
  <si>
    <t>1644437396</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</si>
  <si>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</si>
  <si>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Poznámka k položce:
Přístřešek na tlakové lahve, mříže oken a dveří, ocel. schodiště, schodišťová zábradlí, trubkové konzoly, drobné atypické zámečnické konstrukce...</t>
  </si>
  <si>
    <t>198</t>
  </si>
  <si>
    <t>7679968-1</t>
  </si>
  <si>
    <t>Demontáž a zpětná montáž skříně požárního nářadí (1,5 x 1,2 m) pro zpětné osazení do fasády</t>
  </si>
  <si>
    <t>2015999733</t>
  </si>
  <si>
    <t>199</t>
  </si>
  <si>
    <t>998767201</t>
  </si>
  <si>
    <t>Přesun hmot pro zámečnické konstrukce stanovený procentní sazbou (%) z ceny vodorovná dopravní vzdálenost do 50 m v objektech výšky do 6 m</t>
  </si>
  <si>
    <t>-1450152510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</si>
  <si>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</si>
  <si>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776</t>
  </si>
  <si>
    <t>Podlahy povlakové</t>
  </si>
  <si>
    <t>200</t>
  </si>
  <si>
    <t>776111117</t>
  </si>
  <si>
    <t>Příprava podkladu broušení podlah stávajícího podkladu pro odstranění nerovností (diamantovým kotoučem)</t>
  </si>
  <si>
    <t>-217448327</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</si>
  <si>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</si>
  <si>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Poznámka k položce:
1.01 - 1.03</t>
  </si>
  <si>
    <t>201</t>
  </si>
  <si>
    <t>776111311</t>
  </si>
  <si>
    <t>Příprava podkladu vysátí podlah</t>
  </si>
  <si>
    <t>-235531761</t>
  </si>
  <si>
    <t>202</t>
  </si>
  <si>
    <t>776121321</t>
  </si>
  <si>
    <t>Příprava podkladu penetrace neředěná podlah</t>
  </si>
  <si>
    <t>788543218</t>
  </si>
  <si>
    <t>203</t>
  </si>
  <si>
    <t>776141124</t>
  </si>
  <si>
    <t>Příprava podkladu vyrovnání samonivelační stěrkou podlah min.pevnosti 30 MPa, tloušťky přes 8 do 10 mm</t>
  </si>
  <si>
    <t>-654314204</t>
  </si>
  <si>
    <t>204</t>
  </si>
  <si>
    <t>776201811</t>
  </si>
  <si>
    <t>Demontáž povlakových podlahovin lepených ručně bez podložky</t>
  </si>
  <si>
    <t>745193355</t>
  </si>
  <si>
    <t>205</t>
  </si>
  <si>
    <t>776222111</t>
  </si>
  <si>
    <t>Montáž podlahovin z PVC lepením 2-složkovým lepidlem (do vlhkých prostor) z pásů</t>
  </si>
  <si>
    <t>1476702353</t>
  </si>
  <si>
    <t>206</t>
  </si>
  <si>
    <t>28412285</t>
  </si>
  <si>
    <t>krytina podlahová heterogenní tl 2mm</t>
  </si>
  <si>
    <t>-1957430528</t>
  </si>
  <si>
    <t>31,9*1,1 'Přepočtené koeficientem množství</t>
  </si>
  <si>
    <t>207</t>
  </si>
  <si>
    <t>776223112</t>
  </si>
  <si>
    <t>Montáž podlahovin z PVC spoj podlah svařováním za studena</t>
  </si>
  <si>
    <t>-1684165310</t>
  </si>
  <si>
    <t>208</t>
  </si>
  <si>
    <t>776410811</t>
  </si>
  <si>
    <t>Demontáž soklíků nebo lišt pryžových nebo plastových</t>
  </si>
  <si>
    <t>745041580</t>
  </si>
  <si>
    <t>209</t>
  </si>
  <si>
    <t>776411112</t>
  </si>
  <si>
    <t>Montáž soklíků lepením obvodových, výšky přes 80 do 100 mm</t>
  </si>
  <si>
    <t>-1239548030</t>
  </si>
  <si>
    <t>210</t>
  </si>
  <si>
    <t>28411010</t>
  </si>
  <si>
    <t>lišta soklová PVC 20x100mm</t>
  </si>
  <si>
    <t>-1539706825</t>
  </si>
  <si>
    <t>32,97*1,02 'Přepočtené koeficientem množství</t>
  </si>
  <si>
    <t>211</t>
  </si>
  <si>
    <t>776421312</t>
  </si>
  <si>
    <t>Montáž lišt přechodových šroubovaných</t>
  </si>
  <si>
    <t>1458666410</t>
  </si>
  <si>
    <t>212</t>
  </si>
  <si>
    <t>55343119</t>
  </si>
  <si>
    <t>profil přechodový Al narážecí 40mm dub, buk, javor, třešeň</t>
  </si>
  <si>
    <t>-892997887</t>
  </si>
  <si>
    <t>2,4*1,02 'Přepočtené koeficientem množství</t>
  </si>
  <si>
    <t>213</t>
  </si>
  <si>
    <t>776991821</t>
  </si>
  <si>
    <t>Ostatní práce odstranění lepidla ručně z podlah</t>
  </si>
  <si>
    <t>186127568</t>
  </si>
  <si>
    <t>214</t>
  </si>
  <si>
    <t>998776201</t>
  </si>
  <si>
    <t>Přesun hmot pro podlahy povlakové stanovený procentní sazbou (%) z ceny vodorovná dopravní vzdálenost do 50 m v objektech výšky do 6 m</t>
  </si>
  <si>
    <t>1532746459</t>
  </si>
  <si>
    <t>783</t>
  </si>
  <si>
    <t>Dokončovací práce - nátěry</t>
  </si>
  <si>
    <t>215</t>
  </si>
  <si>
    <t>783201201</t>
  </si>
  <si>
    <t>Příprava podkladu tesařských konstrukcí před provedením nátěru broušení</t>
  </si>
  <si>
    <t>1814309608</t>
  </si>
  <si>
    <t>216</t>
  </si>
  <si>
    <t>783201403</t>
  </si>
  <si>
    <t>Příprava podkladu tesařských konstrukcí před provedením nátěru oprášení</t>
  </si>
  <si>
    <t>1091873396</t>
  </si>
  <si>
    <t>217</t>
  </si>
  <si>
    <t>783213121</t>
  </si>
  <si>
    <t>Napouštěcí nátěr tesařských konstrukcí zabudovaných do konstrukce proti dřevokazným houbám, hmyzu a plísním dvojnásobný syntetický</t>
  </si>
  <si>
    <t>1541271988</t>
  </si>
  <si>
    <t xml:space="preserve">Poznámka k souboru cen:
1. Položky souboru cen jsou určeny pro preventivní nátěr tesařských konstrukcí (např. krovu).
2. Položky jednonásobného nátěru jsou určeny pro ochranu dřeva v interiéru pod lazurovací nebo krycí nátěry.
3. Položky dvojnásobného nátěru jsou určeny pro ochranu dřeva jako samostatného impregnačního nátěru tesařské konstrukce v interéru nebo pro ochranu dřeva pod lazurovací nebo krycí nátěry v exteriéru.
</t>
  </si>
  <si>
    <t>218</t>
  </si>
  <si>
    <t>783214101</t>
  </si>
  <si>
    <t>Základní nátěr tesařských konstrukcí jednonásobný syntetický</t>
  </si>
  <si>
    <t>525695928</t>
  </si>
  <si>
    <t>219</t>
  </si>
  <si>
    <t>783217101</t>
  </si>
  <si>
    <t>Krycí nátěr tesařských konstrukcí jednonásobný syntetický</t>
  </si>
  <si>
    <t>-736861283</t>
  </si>
  <si>
    <t>220</t>
  </si>
  <si>
    <t>783218211</t>
  </si>
  <si>
    <t>Lakovací nátěr tesařských konstrukcí dvojnásobný s mezibroušením syntetický</t>
  </si>
  <si>
    <t>2137898584</t>
  </si>
  <si>
    <t>221</t>
  </si>
  <si>
    <t>783252101</t>
  </si>
  <si>
    <t>Tmelení tesařských konstrukcí lokální, včetně přebroušení tmelených míst rozsahu do 10% plochy, tmelem polyesterovým</t>
  </si>
  <si>
    <t>31873258</t>
  </si>
  <si>
    <t>222</t>
  </si>
  <si>
    <t>783301313</t>
  </si>
  <si>
    <t>Příprava podkladu zámečnických konstrukcí před provedením nátěru odmaštění odmašťovačem ředidlovým</t>
  </si>
  <si>
    <t>-1296950644</t>
  </si>
  <si>
    <t>223</t>
  </si>
  <si>
    <t>783314101</t>
  </si>
  <si>
    <t>Základní nátěr zámečnických konstrukcí jednonásobný syntetický</t>
  </si>
  <si>
    <t>1048650956</t>
  </si>
  <si>
    <t>224</t>
  </si>
  <si>
    <t>783315101</t>
  </si>
  <si>
    <t>Mezinátěr zámečnických konstrukcí jednonásobný syntetický standardní</t>
  </si>
  <si>
    <t>-527184761</t>
  </si>
  <si>
    <t>225</t>
  </si>
  <si>
    <t>783317101</t>
  </si>
  <si>
    <t>Krycí nátěr (email) zámečnických konstrukcí jednonásobný syntetický standardní</t>
  </si>
  <si>
    <t>867602393</t>
  </si>
  <si>
    <t>Poznámka k položce:
Např. RAL 5003</t>
  </si>
  <si>
    <t>226</t>
  </si>
  <si>
    <t>783401313</t>
  </si>
  <si>
    <t>Příprava podkladu klempířských konstrukcí před provedením nátěru odmaštěním odmašťovačem ředidlovým</t>
  </si>
  <si>
    <t>-1474708962</t>
  </si>
  <si>
    <t>227</t>
  </si>
  <si>
    <t>783401401</t>
  </si>
  <si>
    <t>Příprava podkladu klempířských konstrukcí před provedením nátěru ometením</t>
  </si>
  <si>
    <t>142417037</t>
  </si>
  <si>
    <t>228</t>
  </si>
  <si>
    <t>783414101</t>
  </si>
  <si>
    <t>Základní nátěr klempířských konstrukcí jednonásobný syntetický</t>
  </si>
  <si>
    <t>-866605587</t>
  </si>
  <si>
    <t>229</t>
  </si>
  <si>
    <t>783414201</t>
  </si>
  <si>
    <t>Základní antikorozní nátěr klempířských konstrukcí jednonásobný syntetický standardní</t>
  </si>
  <si>
    <t>1672524236</t>
  </si>
  <si>
    <t>230</t>
  </si>
  <si>
    <t>783417101</t>
  </si>
  <si>
    <t>Krycí nátěr (email) klempířských konstrukcí jednonásobný syntetický standardní</t>
  </si>
  <si>
    <t>-1712939529</t>
  </si>
  <si>
    <t>Poznámka k položce:
- RAL např. 5003</t>
  </si>
  <si>
    <t>784</t>
  </si>
  <si>
    <t>Dokončovací práce - malby a tapety</t>
  </si>
  <si>
    <t>231</t>
  </si>
  <si>
    <t>784111001</t>
  </si>
  <si>
    <t>Oprášení (ometení) podkladu v místnostech výšky do 3,80 m</t>
  </si>
  <si>
    <t>1887379438</t>
  </si>
  <si>
    <t>232</t>
  </si>
  <si>
    <t>784111011</t>
  </si>
  <si>
    <t>Obroušení podkladu omítky v místnostech výšky do 3,80 m</t>
  </si>
  <si>
    <t>-966655437</t>
  </si>
  <si>
    <t>233</t>
  </si>
  <si>
    <t>784121001</t>
  </si>
  <si>
    <t>Oškrabání malby v místnostech výšky do 3,80 m</t>
  </si>
  <si>
    <t>671201021</t>
  </si>
  <si>
    <t xml:space="preserve">Poznámka k souboru cen:
1. Cenami souboru cen se oceňuje jakýkoli počet současně škrabaných vrstev barvy.
</t>
  </si>
  <si>
    <t>234</t>
  </si>
  <si>
    <t>784121011</t>
  </si>
  <si>
    <t>Rozmývání podkladu po oškrabání malby v místnostech výšky do 3,80 m</t>
  </si>
  <si>
    <t>-339951133</t>
  </si>
  <si>
    <t>235</t>
  </si>
  <si>
    <t>784161221</t>
  </si>
  <si>
    <t>Lokální vyrovnání podkladu sádrovou stěrkou, tloušťky do 3 mm, plochy přes 0,25 do 0,5 m2 v místnostech výšky do 3,80 m</t>
  </si>
  <si>
    <t>716781444</t>
  </si>
  <si>
    <t>236</t>
  </si>
  <si>
    <t>784171101</t>
  </si>
  <si>
    <t>Zakrytí nemalovaných ploch (materiál ve specifikaci) včetně pozdějšího odkrytí podlah</t>
  </si>
  <si>
    <t>-1807234988</t>
  </si>
  <si>
    <t xml:space="preserve">Poznámka k souboru cen:
1. V cenách nejsou započteny náklady na dodávku fólie, tyto se oceňují ve speifikaci.Ztratné lze stanovit ve výši 5%.
</t>
  </si>
  <si>
    <t>237</t>
  </si>
  <si>
    <t>28323151</t>
  </si>
  <si>
    <t>papír separační potažený PE fólií</t>
  </si>
  <si>
    <t>-470227642</t>
  </si>
  <si>
    <t>333,7*1,05 'Přepočtené koeficientem množství</t>
  </si>
  <si>
    <t>238</t>
  </si>
  <si>
    <t>784171111</t>
  </si>
  <si>
    <t>Zakrytí nemalovaných ploch (materiál ve specifikaci) včetně pozdějšího odkrytí svislých ploch např. stěn, oken, dveří v místnostech výšky do 3,80</t>
  </si>
  <si>
    <t>524771045</t>
  </si>
  <si>
    <t>239</t>
  </si>
  <si>
    <t>58124844</t>
  </si>
  <si>
    <t>fólie pro malířské potřeby zakrývací tl 25µ 4x5m</t>
  </si>
  <si>
    <t>213467120</t>
  </si>
  <si>
    <t>53,74*1,05 'Přepočtené koeficientem množství</t>
  </si>
  <si>
    <t>240</t>
  </si>
  <si>
    <t>784181111</t>
  </si>
  <si>
    <t>Penetrace podkladu jednonásobná základní silikátová v místnostech výšky do 3,80 m</t>
  </si>
  <si>
    <t>1114396080</t>
  </si>
  <si>
    <t>241</t>
  </si>
  <si>
    <t>784191003</t>
  </si>
  <si>
    <t>Čištění vnitřních ploch hrubý úklid po provedení malířských prací omytím oken dvojitých nebo zdvojených</t>
  </si>
  <si>
    <t>1450368736</t>
  </si>
  <si>
    <t>242</t>
  </si>
  <si>
    <t>784191007</t>
  </si>
  <si>
    <t>Čištění vnitřních ploch hrubý úklid po provedení malířských prací omytím podlah</t>
  </si>
  <si>
    <t>792517783</t>
  </si>
  <si>
    <t>243</t>
  </si>
  <si>
    <t>784211101</t>
  </si>
  <si>
    <t>Malby z malířských směsí otěruvzdorných za mokra dvojnásobné, bílé za mokra otěruvzdorné výborně v místnostech výšky do 3,80 m</t>
  </si>
  <si>
    <t>119840813</t>
  </si>
  <si>
    <t>Práce a dodávky M</t>
  </si>
  <si>
    <t>23-M</t>
  </si>
  <si>
    <t>Montáže potrubí</t>
  </si>
  <si>
    <t>244</t>
  </si>
  <si>
    <t>230260031</t>
  </si>
  <si>
    <t>Montáž regulačních stanic plynu skříňových do 2000 m3/h</t>
  </si>
  <si>
    <t>-386659376</t>
  </si>
  <si>
    <t>245</t>
  </si>
  <si>
    <t>40565100</t>
  </si>
  <si>
    <t>skříň regulátoru plynu 480x350x195mm</t>
  </si>
  <si>
    <t>-878649645</t>
  </si>
  <si>
    <t>02 - Hala II</t>
  </si>
  <si>
    <t>2072296797</t>
  </si>
  <si>
    <t>Poznámka k položce:
- zateplení základových pasů</t>
  </si>
  <si>
    <t>-1241202359</t>
  </si>
  <si>
    <t>-743371174</t>
  </si>
  <si>
    <t>72,633*10 'Přepočtené koeficientem množství</t>
  </si>
  <si>
    <t>220328448</t>
  </si>
  <si>
    <t>-159495538</t>
  </si>
  <si>
    <t>-53099481</t>
  </si>
  <si>
    <t>72,633*31 'Přepočtené koeficientem množství</t>
  </si>
  <si>
    <t>1453491063</t>
  </si>
  <si>
    <t>-1773189068</t>
  </si>
  <si>
    <t>72,633*1,8 'Přepočtené koeficientem množství</t>
  </si>
  <si>
    <t>-1947374262</t>
  </si>
  <si>
    <t>342151112</t>
  </si>
  <si>
    <t>Montáž opláštění stěn ocelové konstrukce ze sendvičových panelů šroubovaných, výšky budovy přes 6 do 12 m</t>
  </si>
  <si>
    <t>588581775</t>
  </si>
  <si>
    <t xml:space="preserve">Poznámka k souboru cen:
1. Ceny nelze použít pro ocenění montáže opláštění zděných, betonových, případně jiných konstrukcí; tyto se ocení příslušnými cenami katalogu 801-1 Budovy a haly – zděné a monolitické, příp.cenami katalogu 800-767 Konstrukce zámečnické.
</t>
  </si>
  <si>
    <t>553247-1</t>
  </si>
  <si>
    <t>panel sendvičový stěnový vnější, izolace minerální vlna, skryté kotvení, U 0,44W/m2K, modulová/celková š 1200 mm tl 100mm, RAL např. 9006, 7024</t>
  </si>
  <si>
    <t>1508231872</t>
  </si>
  <si>
    <t>-1785098843</t>
  </si>
  <si>
    <t>Poznámka k položce:
Sokl - venkovní povrch</t>
  </si>
  <si>
    <t>612325301</t>
  </si>
  <si>
    <t>Vápenocementová omítka ostění nebo nadpraží hladká</t>
  </si>
  <si>
    <t>808825277</t>
  </si>
  <si>
    <t>Poznámka k položce:
Sokl</t>
  </si>
  <si>
    <t>622511121</t>
  </si>
  <si>
    <t>Omítka tenkovrstvá akrylátová vnějších ploch probarvená, včetně penetrace podkladu mozaiková hrubozrnná stěn</t>
  </si>
  <si>
    <t>1182771637</t>
  </si>
  <si>
    <t>1548518030</t>
  </si>
  <si>
    <t>Poznámka k položce:
Z01</t>
  </si>
  <si>
    <t>-291281957</t>
  </si>
  <si>
    <t>466604068</t>
  </si>
  <si>
    <t>-75779221</t>
  </si>
  <si>
    <t>-377098117</t>
  </si>
  <si>
    <t>242611394</t>
  </si>
  <si>
    <t>987947767</t>
  </si>
  <si>
    <t>-1915927373</t>
  </si>
  <si>
    <t>637111111</t>
  </si>
  <si>
    <t>Okapový chodník z kameniva s udusáním a urovnáním povrchu ze štěrkopísku tl. 100 mm</t>
  </si>
  <si>
    <t>660350374</t>
  </si>
  <si>
    <t>637121111</t>
  </si>
  <si>
    <t>Okapový chodník z kameniva s udusáním a urovnáním povrchu z kačírku tl. 100 mm</t>
  </si>
  <si>
    <t>-973486389</t>
  </si>
  <si>
    <t>-1877365748</t>
  </si>
  <si>
    <t>-1852072236</t>
  </si>
  <si>
    <t>1236941848</t>
  </si>
  <si>
    <t>758,75*150 'Přepočtené koeficientem množství</t>
  </si>
  <si>
    <t>94461111-1</t>
  </si>
  <si>
    <t>1922025060</t>
  </si>
  <si>
    <t>949101112</t>
  </si>
  <si>
    <t>Lešení pomocné pracovní pro objekty pozemních staveb pro zatížení do 150 kg/m2, o výšce lešeňové podlahy přes 1,9 do 3,5 m</t>
  </si>
  <si>
    <t>-229626717</t>
  </si>
  <si>
    <t>-1246085242</t>
  </si>
  <si>
    <t>962032240</t>
  </si>
  <si>
    <t>Bourání zdiva nadzákladového z cihel nebo tvárnic z cihel pálených nebo vápenopískových, na maltu cementovou, objemu do 1 m3</t>
  </si>
  <si>
    <t>1170954257</t>
  </si>
  <si>
    <t xml:space="preserve">Poznámka k souboru cen:
1. Bourání pilířů o průřezu přes 0,36 m2 se oceňuje příslušnými cenami -2230, -2231, -2240, -2241,-2253 a -2254 jako bourání zdiva nadzákladového cihelného.
</t>
  </si>
  <si>
    <t>1257720918</t>
  </si>
  <si>
    <t>Poznámka k položce:
Venkovní rampa + okapový chodník pro zateplení základových pasů</t>
  </si>
  <si>
    <t>753425057</t>
  </si>
  <si>
    <t>966072122</t>
  </si>
  <si>
    <t>Demontáž opláštění stěn ocelové konstrukce z tvarovaných ocelových plechů, výšky budovy přes 6 do 12 m</t>
  </si>
  <si>
    <t>1160967225</t>
  </si>
  <si>
    <t>968072357</t>
  </si>
  <si>
    <t>Vybourání kovových rámů oken s křídly, dveřních zárubní, vrat, stěn, ostění nebo obkladů okenních rámů s křídly zdvojených, plochy přes 4 m2</t>
  </si>
  <si>
    <t>-1128333280</t>
  </si>
  <si>
    <t>Poznámka k položce:
Okna + vrata</t>
  </si>
  <si>
    <t>968082017</t>
  </si>
  <si>
    <t>Vybourání plastových rámů oken s křídly, dveřních zárubní, vrat rámu oken s křídly, plochy přes 2 do 4 m2</t>
  </si>
  <si>
    <t>-135856368</t>
  </si>
  <si>
    <t>997013212</t>
  </si>
  <si>
    <t>Vnitrostaveništní doprava suti a vybouraných hmot vodorovně do 50 m svisle ručně pro budovy a haly výšky přes 6 do 9 m</t>
  </si>
  <si>
    <t>129559155</t>
  </si>
  <si>
    <t>997013219</t>
  </si>
  <si>
    <t>Vnitrostaveništní doprava suti a vybouraných hmot vodorovně do 50 m Příplatek k cenám -3111 až -3217 za zvětšenou vodorovnou dopravu přes vymezenou dopravní vzdálenost za každých dalších i započatých 10 m</t>
  </si>
  <si>
    <t>444319496</t>
  </si>
  <si>
    <t>46,356*10 'Přepočtené koeficientem množství</t>
  </si>
  <si>
    <t>-1377166783</t>
  </si>
  <si>
    <t>2058051287</t>
  </si>
  <si>
    <t>-771879013</t>
  </si>
  <si>
    <t>46,356*31 'Přepočtené koeficientem množství</t>
  </si>
  <si>
    <t>154359663</t>
  </si>
  <si>
    <t>-440268555</t>
  </si>
  <si>
    <t>166205998</t>
  </si>
  <si>
    <t>997013814</t>
  </si>
  <si>
    <t>Poplatek za uložení stavebního odpadu na skládce (skládkovné) z izolačních materiálů zatříděného do Katalogu odpadů pod kódem 17 06 04</t>
  </si>
  <si>
    <t>1073653832</t>
  </si>
  <si>
    <t>-1799023429</t>
  </si>
  <si>
    <t>998014211</t>
  </si>
  <si>
    <t>Přesun hmot pro budovy a haly občanské výstavby, bydlení, výrobu a služby s nosnou svislou konstrukcí montovanou z dílců kovových vodorovná dopravní vzdálenost do 100 m, pro budovy a haly jednopodlažní</t>
  </si>
  <si>
    <t>-450350618</t>
  </si>
  <si>
    <t xml:space="preserve">Poznámka k souboru cen:
1. Pokud se prefabrikáty složí přímo do prostoru technologické manipulace (pracovní zóna jeřábu), nezapočítává se jejich hmotnost do hmotnosti pro výpočet přesunu hmot.
</t>
  </si>
  <si>
    <t>-612083925</t>
  </si>
  <si>
    <t>-201174849</t>
  </si>
  <si>
    <t>189,94*0,00045 'Přepočtené koeficientem množství</t>
  </si>
  <si>
    <t>-1455126082</t>
  </si>
  <si>
    <t>-1565610661</t>
  </si>
  <si>
    <t>189,94*1,2 'Přepočtené koeficientem množství</t>
  </si>
  <si>
    <t>998711202</t>
  </si>
  <si>
    <t>Přesun hmot pro izolace proti vodě, vlhkosti a plynům stanovený procentní sazbou (%) z ceny vodorovná dopravní vzdálenost do 50 m v objektech výšky přes 6 do 12 m</t>
  </si>
  <si>
    <t>1315928186</t>
  </si>
  <si>
    <t>713110813</t>
  </si>
  <si>
    <t>Odstranění tepelné izolace stropů nebo podhledů z rohoží, pásů, dílců, desek, bloků volně kladených z vláknitých materiálů suchých, tloušťka izolace přes 100 mm</t>
  </si>
  <si>
    <t>1096781934</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</si>
  <si>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</si>
  <si>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713114112</t>
  </si>
  <si>
    <t>Tepelná foukaná izolace vodorovných konstrukcí z celulózových vláken otevřená volně foukaná, tloušťky vrstvy přes 150 do 250 mm (35 kg/m3)</t>
  </si>
  <si>
    <t>545185602</t>
  </si>
  <si>
    <t>-274297376</t>
  </si>
  <si>
    <t>713131121</t>
  </si>
  <si>
    <t>Montáž tepelné izolace stěn rohožemi, pásy, deskami, dílci, bloky (izolační materiál ve specifikaci) přichycením úchytnými dráty a závlačkami</t>
  </si>
  <si>
    <t>1279402601</t>
  </si>
  <si>
    <t>Poznámka k položce:
- uskočené zateplení střechy
- S7, S11</t>
  </si>
  <si>
    <t>63148161</t>
  </si>
  <si>
    <t>deska tepelně izolační minerální provětrávaných fasád λ=0,033-0,035 tl 100mm</t>
  </si>
  <si>
    <t>-539319655</t>
  </si>
  <si>
    <t>Poznámka k položce:
S7, S10</t>
  </si>
  <si>
    <t>28375950</t>
  </si>
  <si>
    <t>deska EPS 100 fasádní λ=0,037 tl 100mm</t>
  </si>
  <si>
    <t>632767421</t>
  </si>
  <si>
    <t xml:space="preserve">Poznámka k položce:
S7, S10
</t>
  </si>
  <si>
    <t>63153730</t>
  </si>
  <si>
    <t>deska tepelně izolační minerální univerzální λ=0,036-0,037 tl 200mm</t>
  </si>
  <si>
    <t>1649985656</t>
  </si>
  <si>
    <t>48,081*1,05 'Přepočtené koeficientem množství</t>
  </si>
  <si>
    <t>63153702</t>
  </si>
  <si>
    <t>deska tepelně izolační minerální univerzální λ=0,036-0,037 tl 50mm</t>
  </si>
  <si>
    <t>797728586</t>
  </si>
  <si>
    <t>713131131</t>
  </si>
  <si>
    <t>Montáž tepelné izolace stěn rohožemi, pásy, deskami, dílci, bloky (izolační materiál ve specifikaci) nastřelením uvnitř objektu</t>
  </si>
  <si>
    <t>1273223975</t>
  </si>
  <si>
    <t>Poznámka k položce:
Zateplení ostění, nadpraží - dveře, vrata</t>
  </si>
  <si>
    <t>63148100</t>
  </si>
  <si>
    <t>deska tepelně izolační minerální univerzální λ=0,038-0,039 tl 40mm</t>
  </si>
  <si>
    <t>-968064854</t>
  </si>
  <si>
    <t>2,243*1,05 'Přepočtené koeficientem množství</t>
  </si>
  <si>
    <t>63148101</t>
  </si>
  <si>
    <t>deska tepelně izolační minerální univerzální λ=0,038-0,039 tl 50mm</t>
  </si>
  <si>
    <t>-460495216</t>
  </si>
  <si>
    <t>9,848*1,05 'Přepočtené koeficientem množství</t>
  </si>
  <si>
    <t>63148109</t>
  </si>
  <si>
    <t>deska tepelně izolační minerální univerzální λ=0,038-0,039 tl 150mm</t>
  </si>
  <si>
    <t>1774160325</t>
  </si>
  <si>
    <t>7,547*1,05 'Přepočtené koeficientem množství</t>
  </si>
  <si>
    <t>23094656</t>
  </si>
  <si>
    <t>2106609740</t>
  </si>
  <si>
    <t>223,164*1,05 'Přepočtené koeficientem množství</t>
  </si>
  <si>
    <t>713131151</t>
  </si>
  <si>
    <t>Montáž tepelné izolace stěn rohožemi, pásy, deskami, dílci, bloky (izolační materiál ve specifikaci) vložením jednovrstvě</t>
  </si>
  <si>
    <t>311650823</t>
  </si>
  <si>
    <t>Poznámka k položce:
SDK příčka</t>
  </si>
  <si>
    <t>631481-1</t>
  </si>
  <si>
    <t>deska tepelně izolační minerální 100mm, λD = 0,035,1200x600x100mm, izolace s univerzálním použitím. Vhodné také jako akustická izolace a do protipožárních konstrukcí.</t>
  </si>
  <si>
    <t>-455377727</t>
  </si>
  <si>
    <t>48,565*1,05 'Přepočtené koeficientem množství</t>
  </si>
  <si>
    <t>713291222</t>
  </si>
  <si>
    <t>Montáž tepelné izolace chlazených a temperovaných místností - doplňky a konstrukční součásti parotěsné zábrany stěn a sloupů fólií</t>
  </si>
  <si>
    <t>-654387682</t>
  </si>
  <si>
    <t>Poznámka k položce:
Difúzní + parotěsná vrstva plechové fasády (S7, S11)</t>
  </si>
  <si>
    <t>2122907955</t>
  </si>
  <si>
    <t>83,204*1,3 'Přepočtené koeficientem množství</t>
  </si>
  <si>
    <t>28329322</t>
  </si>
  <si>
    <t>fólie kontaktní difuzně propustná pro doplňkovou hydroizolační vrstvu, čtyřvrstvá mikroporézní PP 160g/m2</t>
  </si>
  <si>
    <t>1526174224</t>
  </si>
  <si>
    <t>142,53*1,3 'Přepočtené koeficientem množství</t>
  </si>
  <si>
    <t>998713202</t>
  </si>
  <si>
    <t>Přesun hmot pro izolace tepelné stanovený procentní sazbou (%) z ceny vodorovná dopravní vzdálenost do 50 m v objektech výšky přes 6 do 12 m</t>
  </si>
  <si>
    <t>-515509328</t>
  </si>
  <si>
    <t>762421026</t>
  </si>
  <si>
    <t>Obložení stropů nebo střešních podhledů z dřevoštěpkových desek OSB šroubovaných na pero a drážku nebroušených, tloušťky desky 22 mm</t>
  </si>
  <si>
    <t>2012041314</t>
  </si>
  <si>
    <t xml:space="preserve">Poznámka k souboru cen:
1. V cenách -0011 až -1037 obložení stropů a střešních podhledů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41-1.01 Olištování spár stropů.
5. Tento soubor cen neobsahuje položky pro ocenění typových sádrokartonových, sádrovláknitých a cementovláknitých konstrukcí; tyto konstrukce se oceňují cenami části A 01 katalogu 800-763 Konstrukce suché výstavby.
6. V ceně -9001 se určuje množství měrných jednotek v m součtem délek jednotlivých prvků roštu.
</t>
  </si>
  <si>
    <t>Poznámka k položce:
Al podhled</t>
  </si>
  <si>
    <t>762431026</t>
  </si>
  <si>
    <t>Obložení stěn z dřevoštěpkových desek OSB přibíjených na pero a drážku nebroušených, tloušťky desky 22 mm</t>
  </si>
  <si>
    <t>-1252774439</t>
  </si>
  <si>
    <t>Poznámka k položce:
S7, S11</t>
  </si>
  <si>
    <t>762495000</t>
  </si>
  <si>
    <t>Spojovací prostředky olištování spár, obložení stropů, střešních podhledů a stěn hřebíky, vruty</t>
  </si>
  <si>
    <t>-1176783083</t>
  </si>
  <si>
    <t xml:space="preserve">Poznámka k souboru cen:
1. Cena je určena pro montážní ceny souborů cen:
a) 762 41- Montáž olištování spár,
b) 762 42- Obložení stropů a střešních podhledů, ceny -1110 až -1235,
c) 762 43- Obložení stěn, ceny -1110 až -1235.
2. Ochrana konstrukce se oceňuje samostatně, např. položkami 762 08-3 Impregnace řeziva tohoto katalogu nebo příslušnými položkami katalogu 800-783 Nátěry.
</t>
  </si>
  <si>
    <t>998762202</t>
  </si>
  <si>
    <t>Přesun hmot pro konstrukce tesařské stanovený procentní sazbou (%) z ceny vodorovná dopravní vzdálenost do 50 m v objektech výšky přes 6 do 12 m</t>
  </si>
  <si>
    <t>1702047073</t>
  </si>
  <si>
    <t>763111454</t>
  </si>
  <si>
    <t>Příčka ze sádrokartonových desek s nosnou konstrukcí z jednoduchých ocelových profilů UW, CW dvojitě opláštěná deskami protipožárními DF tl. 2 x 15 mm bez izolace, EI 120, příčka tl. 160 mm, profil 100</t>
  </si>
  <si>
    <t>2052821843</t>
  </si>
  <si>
    <t xml:space="preserve">Poznámka k souboru cen:
1. V cenách jsou započteny i náklady na tmelení a výztužnou pásku.
2. V cenách nejsou započteny náklady na základní penetrační nátěr; tyto se oceňují cenou cenou -1717.
3. Cena -1611 Montáž nosné konstrukce je stanovena pro m2 plochy příčky.
4. Ceny -1621 až -1627 Montáž desek, -1717 Penetrační nátěr, -1718 Úprava spar separační páskou a -1771, -1772 Příplatek za rovinnost jsou stanoveny pro obě strany příčky. Tyto úpravy prováděné pouze na jedné straně příčky se oceňují cenami souboru cen 763 12-17 pro předsazené stěny.
5. V ceně -1611 nejsou započteny náklady na profily; tyto se oceňují ve specifikaci.
6. V cenách -1621 až -1627 nejsou započteny náklady na desky; tato dodávka se oceňuje ve specifikaci.
</t>
  </si>
  <si>
    <t>763111516</t>
  </si>
  <si>
    <t>Příčka ze sádrokartonových desek s nosnou konstrukcí z jednoduchých ocelových profilů UW, CW trojitě opláštěná deskami standardními A tl. 3 x 12,5 mm, příčka tl. 225 mm, profil 150, s izolací, EI 60, Rw do 60 dB</t>
  </si>
  <si>
    <t>-99600128</t>
  </si>
  <si>
    <t>763121443</t>
  </si>
  <si>
    <t>Stěna předsazená ze sádrokartonových desek s nosnou konstrukcí z ocelových profilů CW, UW jednoduše opláštěná deskou protipožární DF tl. 15 mm s izolací, EI 30, stěna tl. 115 mm, profil 100</t>
  </si>
  <si>
    <t>-334707411</t>
  </si>
  <si>
    <t>-446972143</t>
  </si>
  <si>
    <t>763131613</t>
  </si>
  <si>
    <t>Podhled ze sádrokartonových desek montáž nosné konstrukce z profilů CD, UD jednovrstvé</t>
  </si>
  <si>
    <t>853052475</t>
  </si>
  <si>
    <t>59030626</t>
  </si>
  <si>
    <t>profil pro stropní konstrukce a předsazené stěny CD 60</t>
  </si>
  <si>
    <t>1628932764</t>
  </si>
  <si>
    <t>59030624</t>
  </si>
  <si>
    <t>profil pro stropní konstrukce a předsazené stěny UD 28</t>
  </si>
  <si>
    <t>-1473671625</t>
  </si>
  <si>
    <t>453277576</t>
  </si>
  <si>
    <t>313411215</t>
  </si>
  <si>
    <t>994,66*1,1 'Přepočtené koeficientem množství</t>
  </si>
  <si>
    <t>763131766</t>
  </si>
  <si>
    <t>Podhled ze sádrokartonových desek Příplatek k cenám za výšku zavěšení přes 1,0 do 1,5 m</t>
  </si>
  <si>
    <t>-362622926</t>
  </si>
  <si>
    <t>-1219353938</t>
  </si>
  <si>
    <t>763131821</t>
  </si>
  <si>
    <t>Demontáž podhledu nebo samostatného požárního předělu ze sádrokartonových desek s nosnou konstrukcí dvouvrstvou z ocelových profilů, opláštění jednoduché</t>
  </si>
  <si>
    <t>1402739563</t>
  </si>
  <si>
    <t xml:space="preserve">Poznámka k souboru cen:
1. Ceny -1811 a -1832 jsou stanoveny pro kompletní demontáž podhledu nebo samostatného požárního předělu, tj. nosné konstrukce, desek i tepelné izolace.
2. Ceny demontáže desek -2811 a -2812 jsou určeny pro odstranění pouze desek z nosné konstrukce podhledu.
</t>
  </si>
  <si>
    <t>998763201</t>
  </si>
  <si>
    <t>Přesun hmot pro dřevostavby stanovený procentní sazbou (%) z ceny vodorovná dopravní vzdálenost do 50 m v objektech výšky přes 6 do 12 m</t>
  </si>
  <si>
    <t>483267499</t>
  </si>
  <si>
    <t>764001821</t>
  </si>
  <si>
    <t>Demontáž klempířských konstrukcí krytiny ze svitků nebo tabulí do suti</t>
  </si>
  <si>
    <t>-928669319</t>
  </si>
  <si>
    <t>Poznámka k položce:
HUP, elektro pilířky</t>
  </si>
  <si>
    <t>543232503</t>
  </si>
  <si>
    <t>-1787432632</t>
  </si>
  <si>
    <t>-1856926921</t>
  </si>
  <si>
    <t>1763880104</t>
  </si>
  <si>
    <t>7642156-1</t>
  </si>
  <si>
    <t>Oplechování horních ploch zdí a nadezdívek (atik) z pozinkovaného plechu s povrchovou úpravou celoplošně lepené rš 1730 mm</t>
  </si>
  <si>
    <t>1576183945</t>
  </si>
  <si>
    <t xml:space="preserve">Poznámka k položce:
KL08
- žárově pozinkovaný plech tl. 0,6 mm
- HB polyester, mat.
- RAL 9006
</t>
  </si>
  <si>
    <t>7642156-2</t>
  </si>
  <si>
    <t>Oplechování výdechu VZT z pozinkovaného plechu s povrchovou úpravou celoplošně lepené</t>
  </si>
  <si>
    <t>444926818</t>
  </si>
  <si>
    <t>Poznámka k položce:
KL09
- žárově pozinkovaný plech tl. 0,6 mm
- HB polyester, mat.
- RAL 9006</t>
  </si>
  <si>
    <t>7642156-3</t>
  </si>
  <si>
    <t>Oplechování nasávání VZT z pozinkovaného plechu s povrchovou úpravou celoplošně lepené</t>
  </si>
  <si>
    <t>-1836344019</t>
  </si>
  <si>
    <t>Poznámka k položce:
OS01- žárově pozinkovaný plech tl. 0,6 mm
- RAL 9006</t>
  </si>
  <si>
    <t>7642156-4</t>
  </si>
  <si>
    <t>Mřížka - výdech/nasávání plynové teplovzdušné jednotky z pozinkovaného plechu s povrchovou úpravou celoplošně lepené</t>
  </si>
  <si>
    <t>-1699370080</t>
  </si>
  <si>
    <t>Poznámka k položce:
OS02
- žárově pozinkovaný plech tl. 0,6 mm
- RAL 9006</t>
  </si>
  <si>
    <t>7642156-5</t>
  </si>
  <si>
    <t>Mřížka - výdech VZT z pozinkovaného plechu s povrchovou úpravou celoplošně lepené</t>
  </si>
  <si>
    <t>747862787</t>
  </si>
  <si>
    <t>Poznámka k položce:
OS03
- žárově pozinkovaný plech tl. 0,6 mm
- RAL 9006</t>
  </si>
  <si>
    <t>764226443</t>
  </si>
  <si>
    <t>Oplechování parapetů z hliníkového plechu rovných celoplošně lepené, bez rohů rš 250 mm</t>
  </si>
  <si>
    <t>1799624355</t>
  </si>
  <si>
    <t xml:space="preserve">Poznámka k položce:
OS09
- eloxovaný hliník tl. 1,0 mm
- RAL např. 7024
</t>
  </si>
  <si>
    <t>7642264-1</t>
  </si>
  <si>
    <t>Lemování oken z Al plechu rš 290 mm</t>
  </si>
  <si>
    <t>-982865488</t>
  </si>
  <si>
    <t xml:space="preserve">Poznámka k položce:
OS10
- eloxovaný hliník tl. 1,0 mm
- RAL např. 9006
</t>
  </si>
  <si>
    <t>7642264-2</t>
  </si>
  <si>
    <t>Lemování oken z Al plechu rš 243 mm</t>
  </si>
  <si>
    <t>388613901</t>
  </si>
  <si>
    <t>Poznámka k položce:
OS13
- eloxovaný hliník tl. 1,0 mm
- RAL např. 9006</t>
  </si>
  <si>
    <t>Oplechování přechodu sendvičových panelů z Al plechu rš 192 mm</t>
  </si>
  <si>
    <t>-840566952</t>
  </si>
  <si>
    <t>Poznámka k položce:
OS11
- eloxovaný hliník tl. 1,0 mm
- RAL např. 7024</t>
  </si>
  <si>
    <t>7643214-2</t>
  </si>
  <si>
    <t>Oplechování portálu vrat z Al plechu rš 192 mm</t>
  </si>
  <si>
    <t>867454684</t>
  </si>
  <si>
    <t>Poznámka k položce:
OS12
- eloxovaný hliník tl. 1,0 mm
- RAL např. 7024</t>
  </si>
  <si>
    <t>7643214-3</t>
  </si>
  <si>
    <t>Oplechování rohu haly z Al plechu rš 508 mm</t>
  </si>
  <si>
    <t>-1090185513</t>
  </si>
  <si>
    <t>Poznámka k položce:
OS14
- eloxovaný hliník tl. 1,0 mm
- RAL např. 9006</t>
  </si>
  <si>
    <t>7643214-4</t>
  </si>
  <si>
    <t>Oplechování soklu z Al plechu rš 110 mm</t>
  </si>
  <si>
    <t>1098546940</t>
  </si>
  <si>
    <t>Poznámka k položce:
OS15
- eloxovaný hliník tl. 1,0 mm
- RAL např. 9006/7024</t>
  </si>
  <si>
    <t>7643214-5</t>
  </si>
  <si>
    <t>Oplechování prahu z Al plechu rš 315 mm</t>
  </si>
  <si>
    <t>1006386808</t>
  </si>
  <si>
    <t>Poznámka k položce:
OS16
- eloxovaný hliník tl. 1,0 mm
- RAL např. 7024</t>
  </si>
  <si>
    <t>7643214-6</t>
  </si>
  <si>
    <t>Oplechování patky z Al plechu rš 795 mm</t>
  </si>
  <si>
    <t>494972768</t>
  </si>
  <si>
    <t>Poznámka k položce:
OS17
- eloxovaný hliník tl. 1,0 mm
- RAL např. 7024</t>
  </si>
  <si>
    <t>7643214-7</t>
  </si>
  <si>
    <t>Oplechování HUP z Al plechu rš 1000 mm</t>
  </si>
  <si>
    <t>-942719730</t>
  </si>
  <si>
    <t>Poznámka k položce:
OS18
- eloxovaný hliník tl. 1,0 mm
- RAL např. 7024</t>
  </si>
  <si>
    <t>7643214-8</t>
  </si>
  <si>
    <t>Systémový Al profil HF102</t>
  </si>
  <si>
    <t>-2059878426</t>
  </si>
  <si>
    <t>Poznámka k položce:
OS04
- eloxovaný hliník
- RAL např. 9006</t>
  </si>
  <si>
    <t>747452718</t>
  </si>
  <si>
    <t xml:space="preserve">Poznámka k položce:
KL10, 11, 12
- žárově pozinkovaný plech tl. 0,6 mm
- HB polyester, mat.
- RAL 7024
</t>
  </si>
  <si>
    <t>-1432538263</t>
  </si>
  <si>
    <t>2106602033</t>
  </si>
  <si>
    <t>Poznámka k položce:
KL10, 11, 12
- žárově pozinkovaný plech tl. 0,6 mm
- HB polyester, mat.
- RAL 7024</t>
  </si>
  <si>
    <t>998764202</t>
  </si>
  <si>
    <t>Přesun hmot pro konstrukce klempířské stanovený procentní sazbou (%) z ceny vodorovná dopravní vzdálenost do 50 m v objektech výšky přes 6 do 12 m</t>
  </si>
  <si>
    <t>1871603988</t>
  </si>
  <si>
    <t>-838200233</t>
  </si>
  <si>
    <t>-1598179693</t>
  </si>
  <si>
    <t>949,04*1,1 'Přepočtené koeficientem množství</t>
  </si>
  <si>
    <t>998765202</t>
  </si>
  <si>
    <t>Přesun hmot pro krytiny skládané stanovený procentní sazbou (%) z ceny vodorovná dopravní vzdálenost do 50 m v objektech výšky přes 6 do 12 m</t>
  </si>
  <si>
    <t>2143051159</t>
  </si>
  <si>
    <t>Dodávka a montáž oken z plastových profilů 900x3000 mm, fixní, izolační trojsklo, RAL např. 7024, Uw=1,0 W/m2K</t>
  </si>
  <si>
    <t>-590828566</t>
  </si>
  <si>
    <t>Dodávka a montáž oken z plastových profilů 900x3000 mm, otevíravá a sklopná část, izolační trojsklo, RAL např. 7024, Uw=1,0 W/m2K</t>
  </si>
  <si>
    <t>-1096698300</t>
  </si>
  <si>
    <t>Dodávka a montáž oken z plastových profilů 5320x1200 mm, izolační trojsklo, RAL např. 7024, Uw=1,0 W/m2K</t>
  </si>
  <si>
    <t>-210899208</t>
  </si>
  <si>
    <t>Poznámka k položce:
004</t>
  </si>
  <si>
    <t>Dodávka a montáž oken z plastových profilů 14400x1200 mm, dvě shodné poloviny, izolační trojsklo, RAL např. 7024, Uw=1,0 W/m2K</t>
  </si>
  <si>
    <t>1221063467</t>
  </si>
  <si>
    <t>Poznámka k položce:
005</t>
  </si>
  <si>
    <t>Dodávka a montáž oken z plastových profilů 14400x1200 mm, složeno z fixních a otevíravých částí, izolační trojsklo, RAL např. 7024, Uw=1,0 W/m2K</t>
  </si>
  <si>
    <t>1483813962</t>
  </si>
  <si>
    <t xml:space="preserve">Poznámka k položce:
006
</t>
  </si>
  <si>
    <t>Dodávka a montáž oken z plastových profilů 11440x1200 mm, složeno z fixních a otevíravých částí, izolační trojsklo, RAL např. 7024, Uw=1,0 W/m2K</t>
  </si>
  <si>
    <t>-1325082530</t>
  </si>
  <si>
    <t>Poznámka k položce:
007</t>
  </si>
  <si>
    <t>-2014782914</t>
  </si>
  <si>
    <t>Poznámka k položce:
008</t>
  </si>
  <si>
    <t>Dodávka a montáž oken z plastových profilů 11440x1200 mm, dvě shodné poloviny, izolační trojsklo, RAL např. 7024, Uw=1,0 W/m2K</t>
  </si>
  <si>
    <t>634780694</t>
  </si>
  <si>
    <t>Poznámka k položce:
009</t>
  </si>
  <si>
    <t>998766202</t>
  </si>
  <si>
    <t>Přesun hmot pro konstrukce truhlářské stanovený procentní sazbou (%) z ceny vodorovná dopravní vzdálenost do 50 m v objektech výšky přes 6 do 12 m</t>
  </si>
  <si>
    <t>741490986</t>
  </si>
  <si>
    <t>767421241</t>
  </si>
  <si>
    <t>Montáž fasádních kovových obkladů hladkých do zdiva, výšky do 10 m</t>
  </si>
  <si>
    <t>-1780448484</t>
  </si>
  <si>
    <t xml:space="preserve">Poznámka k souboru cen:
1. V cenách nejsou započteny náklady na:
a) úpravu lamel po délce a šikmé krácení; tyto práce se oceňují cenou 767 58-5114 úprava lamel pro nepravoúhlý obklad,
b) zhotovení otvorů v plechu opláštění; tyto práce se oceňují cenami souboru cen 767 13-76 Zhotovení otvoru v plechu,
c) opláštění stěn a příček lamelami; tyto práce se oceňují cenami souboru cen 767 13- . . Montáž stěn a příček z plechu.
2. Množství opláštění se měří v m2 z rozměru plochy opláštění podle projektu.
</t>
  </si>
  <si>
    <t>-219404855</t>
  </si>
  <si>
    <t>767422101</t>
  </si>
  <si>
    <t>Montáž fasádních kovových obkladů kovová fasáda rošt opláštění</t>
  </si>
  <si>
    <t>-436788695</t>
  </si>
  <si>
    <t>13010524</t>
  </si>
  <si>
    <t>úhelník ocelový nerovnostranný jakost 11 375 100x65x7mm</t>
  </si>
  <si>
    <t>-676666592</t>
  </si>
  <si>
    <t>13010512</t>
  </si>
  <si>
    <t>úhelník ocelový nerovnostranný jakost 11 375 75x50x6mm</t>
  </si>
  <si>
    <t>-67530044</t>
  </si>
  <si>
    <t>13010912</t>
  </si>
  <si>
    <t>ocel profilová UE 120 jakost 11 375</t>
  </si>
  <si>
    <t>763368464</t>
  </si>
  <si>
    <t>767584702</t>
  </si>
  <si>
    <t>Montáž kovových podhledů ostatních z tvarovaných plechů, připevněných šroubováním</t>
  </si>
  <si>
    <t>-1018437286</t>
  </si>
  <si>
    <t xml:space="preserve">Poznámka k souboru cen:
1. Cenami -5114 a -5115 se oceňuje jen úprava lamel a kazet na obvodu ploch projektovaných kosoúhlých nebo zakřivených konstrukcí.
2. Cenami -5101 až -5103 nelze oceňovat pomocné konstrukce z profilů; tyto práce se oceňují cenami souboru cen 767 99- Montáž ostatních atypických zámečnických konstrukcí.
3. V cenách -3341 až -4703 není započtena montáž doplňků podhledů; tyto práce se oceňují cenami souboru cen 767 58-51 Montáž doplňků podhledů pomocných konstrukcí.
</t>
  </si>
  <si>
    <t>19420825</t>
  </si>
  <si>
    <t>plech Al hladký polotvrdý tl 0,60mm tabule</t>
  </si>
  <si>
    <t>1738728805</t>
  </si>
  <si>
    <t>7676511-1</t>
  </si>
  <si>
    <t>Dodávka a montáž vrat garážových, tep. izolovaných, sekčních zajížděcích pod strop, 3600x3000 s int. systémovými dveřmi, lamely š. 500mm/375mm, U=1,1 W/m2K, RAL 9006, 7024, 3020 dle grafiky, kování nerezová ocel, 5x zámek dveří systémový</t>
  </si>
  <si>
    <t>-2127752868</t>
  </si>
  <si>
    <t xml:space="preserve">Poznámka k souboru cen:
1. V cenách -1126 a -1131 nejsou započteny náklady na zajištění přívodu elektrické energie; tyto se oceňují cenami katalogu 800-741 Elektroinstalace - silnoproud.
2. Cenami -7210 až -7340 nelze oceňovat montáž vrat s elektrickým, pneumatickým nebo hydraulickým ovládáním.
3. V cenách -1210 až -7523 je započtena i montáž dokončení okování dvířek průchodových.
4. V cenách -1210 až -7523 není započtena montáž elektromagnetického stavěče křídel vrat; tyto práce se oceňují cenou 767 64-6593 Montáž stavěče křídel.
</t>
  </si>
  <si>
    <t>7676511-2</t>
  </si>
  <si>
    <t>Dodávka a montáž vrat garážových, tep. izolovaných, sekčních zajížděcích pod strop, 3600x3250mm s int. systémovými dveřmi, lamely š. 500mm/375mm, U=1,0 W/m2K, RAL 9006, 7024, 3020 dle grafiky, kování nerezová ocel, 5x zámek dveří systémový</t>
  </si>
  <si>
    <t>-2048676656</t>
  </si>
  <si>
    <t>7676511-3</t>
  </si>
  <si>
    <t>Dodávka a montáž vrat garážových, tep. izolovaných, sekčních zajížděcích pod strop, 3600x4250mm, lamely š. 500mm/375mm, U=0,57 W/m2K, RAL 9006, 7024, 3020 dle grafiky, kování nerezová ocel, 5x zámek dveří systémový</t>
  </si>
  <si>
    <t>1563933687</t>
  </si>
  <si>
    <t>7676511-4</t>
  </si>
  <si>
    <t>Dodávka a montáž vrat garážových, tep. izolovaných, sekčních zajížděcích pod strop, 3600x4250mm s int. systémovými dveřmi, lamely š. 500mm/375mm, U=0,9 W/m2K, RAL 9006, 7024, 3020 dle grafiky, kování nerezová ocel, 5x zámek dveří systémový</t>
  </si>
  <si>
    <t>1005718433</t>
  </si>
  <si>
    <t>7678931-1</t>
  </si>
  <si>
    <t>Dodávka a montáž opláštění HUP (Z03) vč. dvířek, např. RAL 7024</t>
  </si>
  <si>
    <t>soubor</t>
  </si>
  <si>
    <t>1790001612</t>
  </si>
  <si>
    <t xml:space="preserve">Poznámka k souboru cen:
1. Ceny -3111 až -3192 jsou učeny pro konstrukce bez vnější izolace.
</t>
  </si>
  <si>
    <t>733279789</t>
  </si>
  <si>
    <t>13011064</t>
  </si>
  <si>
    <t>úhelník ocelový rovnostranný jakost 11 375 50x50x4mm</t>
  </si>
  <si>
    <t>698259112</t>
  </si>
  <si>
    <t>Poznámka k položce:
Kotevní prvek OSB (S7,S11)</t>
  </si>
  <si>
    <t>14011022</t>
  </si>
  <si>
    <t>trubka ocelová bezešvá hladká jakost 11 353 44,5x4mm</t>
  </si>
  <si>
    <t>1171217288</t>
  </si>
  <si>
    <t>Poznámka k položce:
Zesílené střechy</t>
  </si>
  <si>
    <t>-1889381389</t>
  </si>
  <si>
    <t>14550264</t>
  </si>
  <si>
    <t>profil ocelový čtvercový svařovaný 70x70x5mm</t>
  </si>
  <si>
    <t>-555022640</t>
  </si>
  <si>
    <t>Poznámka k položce:
Kotvení oken</t>
  </si>
  <si>
    <t>14550160</t>
  </si>
  <si>
    <t>profil ocelový obdélníkový svařovaný 70x50x3mm</t>
  </si>
  <si>
    <t>-1404065823</t>
  </si>
  <si>
    <t>13010514</t>
  </si>
  <si>
    <t>úhelník ocelový nerovnostranný jakost 11 375 80x60x6mm</t>
  </si>
  <si>
    <t>-1443227867</t>
  </si>
  <si>
    <t>13010432</t>
  </si>
  <si>
    <t>úhelník ocelový rovnostranný jakost 11 375 80x80x6mm</t>
  </si>
  <si>
    <t>285245958</t>
  </si>
  <si>
    <t>14011028</t>
  </si>
  <si>
    <t>trubka ocelová bezešvá hladká jakost 11 353 51x5,0mm</t>
  </si>
  <si>
    <t>320690787</t>
  </si>
  <si>
    <t>767995113</t>
  </si>
  <si>
    <t>Montáž ostatních atypických zámečnických konstrukcí hmotnosti přes 10 do 20 kg</t>
  </si>
  <si>
    <t>94587996</t>
  </si>
  <si>
    <t>13011027</t>
  </si>
  <si>
    <t>ocel profilová UPE 100 jakost 11 375</t>
  </si>
  <si>
    <t>782299125</t>
  </si>
  <si>
    <t>Poznámka k položce:
Doplnění výměn</t>
  </si>
  <si>
    <t>13010936</t>
  </si>
  <si>
    <t>ocel profilová UPE 180 jakost 11 375</t>
  </si>
  <si>
    <t>-1143190435</t>
  </si>
  <si>
    <t>Poznámka k položce:
Doplnění sloupů - štíty</t>
  </si>
  <si>
    <t>280297262</t>
  </si>
  <si>
    <t>Poznámka k položce:
Zesílené střechy, Z01</t>
  </si>
  <si>
    <t>13611220</t>
  </si>
  <si>
    <t>plech ocelový hladký jakost S235JR tl 6mm tabule</t>
  </si>
  <si>
    <t>416821751</t>
  </si>
  <si>
    <t>-1183005163</t>
  </si>
  <si>
    <t>13611228</t>
  </si>
  <si>
    <t>plech ocelový hladký jakost S235JR tl 10mm tabule</t>
  </si>
  <si>
    <t>1802779670</t>
  </si>
  <si>
    <t>767995116</t>
  </si>
  <si>
    <t>Montáž ostatních atypických zámečnických konstrukcí hmotnosti přes 100 do 250 kg</t>
  </si>
  <si>
    <t>1600587773</t>
  </si>
  <si>
    <t>13611238</t>
  </si>
  <si>
    <t>plech ocelový hladký jakost S235JR tl 15mm tabule</t>
  </si>
  <si>
    <t>1628169843</t>
  </si>
  <si>
    <t>767996702</t>
  </si>
  <si>
    <t>Demontáž ostatních zámečnických konstrukcí o hmotnosti jednotlivých dílů řezáním přes 50 do 100 kg</t>
  </si>
  <si>
    <t>-733779525</t>
  </si>
  <si>
    <t>1895780300</t>
  </si>
  <si>
    <t>998767202</t>
  </si>
  <si>
    <t>Přesun hmot pro zámečnické konstrukce stanovený procentní sazbou (%) z ceny vodorovná dopravní vzdálenost do 50 m v objektech výšky přes 6 do 12 m</t>
  </si>
  <si>
    <t>-484737609</t>
  </si>
  <si>
    <t>783301303</t>
  </si>
  <si>
    <t>Příprava podkladu zámečnických konstrukcí před provedením nátěru odrezivění odrezovačem bezoplachovým</t>
  </si>
  <si>
    <t>477680846</t>
  </si>
  <si>
    <t>Poznámka k položce:
Stávající ocelové kce.</t>
  </si>
  <si>
    <t>1248483492</t>
  </si>
  <si>
    <t>783301401</t>
  </si>
  <si>
    <t>Příprava podkladu zámečnických konstrukcí před provedením nátěru ometení</t>
  </si>
  <si>
    <t>-42682757</t>
  </si>
  <si>
    <t>-389107951</t>
  </si>
  <si>
    <t>1073869181</t>
  </si>
  <si>
    <t>-1750191067</t>
  </si>
  <si>
    <t>Poznámka k položce:
Např. RAL 7024</t>
  </si>
  <si>
    <t>1488081951</t>
  </si>
  <si>
    <t>-1924336549</t>
  </si>
  <si>
    <t>1605073579</t>
  </si>
  <si>
    <t>1351774913</t>
  </si>
  <si>
    <t>-1443228596</t>
  </si>
  <si>
    <t>Poznámka k položce:
Např. RAL 7024, 9006</t>
  </si>
  <si>
    <t>1448601969</t>
  </si>
  <si>
    <t>539782287</t>
  </si>
  <si>
    <t>-1370140462</t>
  </si>
  <si>
    <t>591,138*1,05 'Přepočtené koeficientem množství</t>
  </si>
  <si>
    <t>784171113</t>
  </si>
  <si>
    <t>Zakrytí nemalovaných ploch (materiál ve specifikaci) včetně pozdějšího odkrytí svislých ploch např. stěn, oken, dveří v místnostech výšky přes 3,80 do 5,00</t>
  </si>
  <si>
    <t>902975127</t>
  </si>
  <si>
    <t>-954802872</t>
  </si>
  <si>
    <t>172,296*1,05 'Přepočtené koeficientem množství</t>
  </si>
  <si>
    <t>784181113</t>
  </si>
  <si>
    <t>Penetrace podkladu jednonásobná základní silikátová v místnostech výšky přes 3,80 do 5,00 m</t>
  </si>
  <si>
    <t>1336609378</t>
  </si>
  <si>
    <t>779296212</t>
  </si>
  <si>
    <t>784191005</t>
  </si>
  <si>
    <t>Čištění vnitřních ploch hrubý úklid po provedení malířských prací omytím dveří nebo vrat</t>
  </si>
  <si>
    <t>-1728187833</t>
  </si>
  <si>
    <t>-1148904472</t>
  </si>
  <si>
    <t>784211103</t>
  </si>
  <si>
    <t>Malby z malířských směsí otěruvzdorných za mokra dvojnásobné, bílé za mokra otěruvzdorné výborně v místnostech výšky přes 3,80 do 5,00 m</t>
  </si>
  <si>
    <t>-61535516</t>
  </si>
  <si>
    <t>03 - Fotovoltaika</t>
  </si>
  <si>
    <t xml:space="preserve">    742 - Elektroinstalace</t>
  </si>
  <si>
    <t>HZS - Hodinové zúčtovací sazby</t>
  </si>
  <si>
    <t>742</t>
  </si>
  <si>
    <t>Elektroinstalace</t>
  </si>
  <si>
    <t>7420000-1</t>
  </si>
  <si>
    <t>Dodávka a montáž fotovoltaických panelů vč zapojení elektrické části, zproveznění, revize, připojení k síti, projektové dokumentace, zaškolení obsluhy</t>
  </si>
  <si>
    <t>2057234405</t>
  </si>
  <si>
    <t>-2006012192</t>
  </si>
  <si>
    <t>Poznámka k položce:
Zakrytí měničů - plechová skříň</t>
  </si>
  <si>
    <t>1972259838</t>
  </si>
  <si>
    <t>-407419596</t>
  </si>
  <si>
    <t>507413476</t>
  </si>
  <si>
    <t>783314201</t>
  </si>
  <si>
    <t>Základní antikorozní nátěr zámečnických konstrukcí jednonásobný syntetický standardní</t>
  </si>
  <si>
    <t>-238631159</t>
  </si>
  <si>
    <t>-458860537</t>
  </si>
  <si>
    <t>231940391</t>
  </si>
  <si>
    <t>HZS</t>
  </si>
  <si>
    <t>Hodinové zúčtovací sazby</t>
  </si>
  <si>
    <t>HZS1301</t>
  </si>
  <si>
    <t>Hodinové zúčtovací sazby profesí HSV provádění konstrukcí zedník</t>
  </si>
  <si>
    <t>hod</t>
  </si>
  <si>
    <t>512</t>
  </si>
  <si>
    <t>963212357</t>
  </si>
  <si>
    <t>HZS1311</t>
  </si>
  <si>
    <t>Hodinové zúčtovací sazby profesí HSV provádění konstrukcí omítkář</t>
  </si>
  <si>
    <t>-2114513695</t>
  </si>
  <si>
    <t>HZS1312</t>
  </si>
  <si>
    <t>Hodinové zúčtovací sazby profesí HSV provádění konstrukcí omítkář - štukatér</t>
  </si>
  <si>
    <t>-565306484</t>
  </si>
  <si>
    <t>HZS2221</t>
  </si>
  <si>
    <t>Hodinové zúčtovací sazby profesí PSV provádění stavebních instalací elektrikář</t>
  </si>
  <si>
    <t>-1863035451</t>
  </si>
  <si>
    <t>04 - ÚT</t>
  </si>
  <si>
    <t xml:space="preserve">    731 - Ústřední vytápění</t>
  </si>
  <si>
    <t>731</t>
  </si>
  <si>
    <t>Ústřední vytápění</t>
  </si>
  <si>
    <t>7310000-1</t>
  </si>
  <si>
    <t>Kotel plynový, kondenzační, závěsný 24 kW, E 1.24</t>
  </si>
  <si>
    <t>1534933286</t>
  </si>
  <si>
    <t xml:space="preserve">Poznámka k souboru cen:
1. V cenách -0101 až -9620 jsou započteny i náklady na:
a) napojení kotle na připravené rozvody
b) odzkoušení kotle a poučení provozovatele
2. V cenách -0101 až -9620 nejsou započteny náklady, které se oceňují samostatně a to:
a) zřízení rozvodů topné a vratné vody
</t>
  </si>
  <si>
    <t>Poznámka k položce:
Např. BAXI Duo-tec Compact</t>
  </si>
  <si>
    <t>7310000-2</t>
  </si>
  <si>
    <t>Regulátor teplotní, ekvitermní s čidlem</t>
  </si>
  <si>
    <t>785423362</t>
  </si>
  <si>
    <t>7310000-3</t>
  </si>
  <si>
    <t>Koaxiální odkouření kotle 60/100 mm, plast/kov, barva černá, d=4m</t>
  </si>
  <si>
    <t>-662673285</t>
  </si>
  <si>
    <t>7310000-4</t>
  </si>
  <si>
    <t>Koaxiální odkouření kotle 80/125 mm, plast/kov, barva černá, d=1m</t>
  </si>
  <si>
    <t>-1475843526</t>
  </si>
  <si>
    <t>7310000-5</t>
  </si>
  <si>
    <t>Expanzní nádoba 50 dm3 / 0,6 MPa</t>
  </si>
  <si>
    <t>476045421</t>
  </si>
  <si>
    <t>Poznámka k položce:
Např. Reflex N</t>
  </si>
  <si>
    <t>7310000-6</t>
  </si>
  <si>
    <t>Odvod kondenzátu</t>
  </si>
  <si>
    <t>1099604492</t>
  </si>
  <si>
    <t>7310000-7</t>
  </si>
  <si>
    <t>Napojení kotle na rozvody plynu</t>
  </si>
  <si>
    <t>1662360945</t>
  </si>
  <si>
    <t>7310000-8</t>
  </si>
  <si>
    <t>Trubka Cu F37 15x1</t>
  </si>
  <si>
    <t>1225756496</t>
  </si>
  <si>
    <t>7310000-9</t>
  </si>
  <si>
    <t>Trubka Cu F37 18x1</t>
  </si>
  <si>
    <t>-1373257121</t>
  </si>
  <si>
    <t>731000-10</t>
  </si>
  <si>
    <t>Trubka Cu F37 22x1</t>
  </si>
  <si>
    <t>-365699341</t>
  </si>
  <si>
    <t>731000-11</t>
  </si>
  <si>
    <t>Trubka Cu F37 28x1</t>
  </si>
  <si>
    <t>-1895553999</t>
  </si>
  <si>
    <t>731000-12</t>
  </si>
  <si>
    <t>Ventil odvzdušňovací 1/2 "</t>
  </si>
  <si>
    <t>1699527831</t>
  </si>
  <si>
    <t>Poznámka k položce:
Např. Flamco</t>
  </si>
  <si>
    <t>731000-13</t>
  </si>
  <si>
    <t>Ventil radiátorový 1/2"</t>
  </si>
  <si>
    <t>1156717797</t>
  </si>
  <si>
    <t>Poznámka k položce:
Např. Heimeier</t>
  </si>
  <si>
    <t>731000-14</t>
  </si>
  <si>
    <t>Termostatická hlavice typ K se zabudovaným čidlem</t>
  </si>
  <si>
    <t>-1850404230</t>
  </si>
  <si>
    <t>731000-15</t>
  </si>
  <si>
    <t>Šroubení radiátorové regulovatelné 1/2" rohové</t>
  </si>
  <si>
    <t>1583373771</t>
  </si>
  <si>
    <t>731000-16</t>
  </si>
  <si>
    <t>Kulový kohout 3/4" DN 20</t>
  </si>
  <si>
    <t>624032696</t>
  </si>
  <si>
    <t>Poznámka k položce:
Např. Giacomini</t>
  </si>
  <si>
    <t>731000-17</t>
  </si>
  <si>
    <t>Kulový kohout 1" DN 25</t>
  </si>
  <si>
    <t>-349795884</t>
  </si>
  <si>
    <t>731000-18</t>
  </si>
  <si>
    <t>Kulový kohout s filtrem 1" DN 25</t>
  </si>
  <si>
    <t>1092113565</t>
  </si>
  <si>
    <t>731000-19</t>
  </si>
  <si>
    <t>Kulový kohout vypouštěcí 3/8" DN 10</t>
  </si>
  <si>
    <t>539246796</t>
  </si>
  <si>
    <t>731000-20</t>
  </si>
  <si>
    <t>Kulový kohout vypouštěcí 1/2" DN 15</t>
  </si>
  <si>
    <t>2123594720</t>
  </si>
  <si>
    <t>731000-21</t>
  </si>
  <si>
    <t>Šroubení přímé 3/4" DN20</t>
  </si>
  <si>
    <t>1770930569</t>
  </si>
  <si>
    <t>731000-22</t>
  </si>
  <si>
    <t>Šroubení přímé 1" DN25</t>
  </si>
  <si>
    <t>-41071130</t>
  </si>
  <si>
    <t>731000-23</t>
  </si>
  <si>
    <t>Teploměr indikační příložný 0-80 °C</t>
  </si>
  <si>
    <t>383710369</t>
  </si>
  <si>
    <t>731000-24</t>
  </si>
  <si>
    <t>Těleso deskové 22 - 600x600 mm</t>
  </si>
  <si>
    <t>-1475292166</t>
  </si>
  <si>
    <t>Poznámka k položce:
např. RADIK KLASIK</t>
  </si>
  <si>
    <t>731000-25</t>
  </si>
  <si>
    <t>Těleso deskové 22 - 1000x600 mm</t>
  </si>
  <si>
    <t>-1658505308</t>
  </si>
  <si>
    <t>731000-26</t>
  </si>
  <si>
    <t>Těleso deskové 22 - 1100x600 mm</t>
  </si>
  <si>
    <t>620211053</t>
  </si>
  <si>
    <t>731000-27</t>
  </si>
  <si>
    <t>Těleso deskové 22 - 1400x600 mm</t>
  </si>
  <si>
    <t>-369655220</t>
  </si>
  <si>
    <t>731000-28</t>
  </si>
  <si>
    <t>Těleso deskové 22 - 1600x600 mm</t>
  </si>
  <si>
    <t>1002127615</t>
  </si>
  <si>
    <t>731000-29</t>
  </si>
  <si>
    <t>Těleso deskové 22 - 2300x600 mm</t>
  </si>
  <si>
    <t>-703653482</t>
  </si>
  <si>
    <t>731000-30</t>
  </si>
  <si>
    <t>Tepelná izolace pro trubku 15x1, tl. 15 mm</t>
  </si>
  <si>
    <t>-1112551444</t>
  </si>
  <si>
    <t>731000-31</t>
  </si>
  <si>
    <t>Tepelná izolace pro trubku 18x1, tl. 15 mm</t>
  </si>
  <si>
    <t>-459583358</t>
  </si>
  <si>
    <t>731000-32</t>
  </si>
  <si>
    <t>Tepelná izolace pro trubku 22x1, tl. 20 mm</t>
  </si>
  <si>
    <t>-1049425091</t>
  </si>
  <si>
    <t>731000-33</t>
  </si>
  <si>
    <t>Tepelná izolace pro trubku 28x1, tl. 25 mm</t>
  </si>
  <si>
    <t>-908890096</t>
  </si>
  <si>
    <t>731000-34</t>
  </si>
  <si>
    <t>Profilový materiál</t>
  </si>
  <si>
    <t>-720441146</t>
  </si>
  <si>
    <t>731000-35</t>
  </si>
  <si>
    <t>Elektrický konvektor SL 2000 W/230V</t>
  </si>
  <si>
    <t>-1438997462</t>
  </si>
  <si>
    <t>Poznámka k položce:
Např. Ecoflex</t>
  </si>
  <si>
    <t>731000-36</t>
  </si>
  <si>
    <t>Plynová sahara ARM 1H</t>
  </si>
  <si>
    <t>-6565036</t>
  </si>
  <si>
    <t xml:space="preserve">Poznámka k položce:
Např. Schwank Air
</t>
  </si>
  <si>
    <t>731000-37</t>
  </si>
  <si>
    <t>Plynová sahara ARM 2H</t>
  </si>
  <si>
    <t>1964019233</t>
  </si>
  <si>
    <t>Poznámka k položce:
Např. Schwank Air</t>
  </si>
  <si>
    <t>731000-38</t>
  </si>
  <si>
    <t>Konzole pro osazení plynových sahar na konstrukci haly</t>
  </si>
  <si>
    <t>-668965323</t>
  </si>
  <si>
    <t>731000-39</t>
  </si>
  <si>
    <t>Napojení rozvodů plynu na nové sahary</t>
  </si>
  <si>
    <t>692598578</t>
  </si>
  <si>
    <t>731000-40</t>
  </si>
  <si>
    <t>Revize plynu</t>
  </si>
  <si>
    <t>872916364</t>
  </si>
  <si>
    <t>731000-41</t>
  </si>
  <si>
    <t>Tlaková zkouška</t>
  </si>
  <si>
    <t>1525862904</t>
  </si>
  <si>
    <t>731000-42</t>
  </si>
  <si>
    <t>Uvedení kotle do provozu</t>
  </si>
  <si>
    <t>-408324926</t>
  </si>
  <si>
    <t>731000-43</t>
  </si>
  <si>
    <t>Topná zkouška</t>
  </si>
  <si>
    <t>556767214</t>
  </si>
  <si>
    <t>731000-44</t>
  </si>
  <si>
    <t>Zhotovení prostupů a zednické zapravení</t>
  </si>
  <si>
    <t>68385869</t>
  </si>
  <si>
    <t>05 - Elektro</t>
  </si>
  <si>
    <t>741000-01</t>
  </si>
  <si>
    <t>Svítidlo LED panelové, přisazené 21W, IP54, ozn. A</t>
  </si>
  <si>
    <t>966537505</t>
  </si>
  <si>
    <t>741000-02</t>
  </si>
  <si>
    <t>Svítidlo LED panelové, přisazené 42W, IP20, ozn. B</t>
  </si>
  <si>
    <t>302869949</t>
  </si>
  <si>
    <t>741000-03</t>
  </si>
  <si>
    <t>Svítidlo zářivkové nevýbušné 36W, IP66, ozn. C</t>
  </si>
  <si>
    <t>-2734033</t>
  </si>
  <si>
    <t>741000-04</t>
  </si>
  <si>
    <t>Svítidlo LED přisazené 20W, IP20, ozn. D</t>
  </si>
  <si>
    <t>-517075094</t>
  </si>
  <si>
    <t>741000-05</t>
  </si>
  <si>
    <t>Svítidlo LED nástěnné 21W, IP54, ozn. E</t>
  </si>
  <si>
    <t>306477017</t>
  </si>
  <si>
    <t>741000-06</t>
  </si>
  <si>
    <t>Svítidlo LED nástěnné 45W, IP54, ozn. F</t>
  </si>
  <si>
    <t>205453182</t>
  </si>
  <si>
    <t>741000-07</t>
  </si>
  <si>
    <t>Svítidlo LED závěsné 50W, IP54, ozn. G</t>
  </si>
  <si>
    <t>1532907628</t>
  </si>
  <si>
    <t>741000-08</t>
  </si>
  <si>
    <t>Svítidlo LED mouzové 4W, IP54 s akubaterií a piktogramem ozn. N</t>
  </si>
  <si>
    <t>1871701994</t>
  </si>
  <si>
    <t>741000-09</t>
  </si>
  <si>
    <t>Vypínač jednopólový 230V, 10A</t>
  </si>
  <si>
    <t>388466943</t>
  </si>
  <si>
    <t>741000-10</t>
  </si>
  <si>
    <t>Vypínač jednopólový 230V, 10A do vlhka</t>
  </si>
  <si>
    <t>313652825</t>
  </si>
  <si>
    <t>741000-11</t>
  </si>
  <si>
    <t>Přepínač střídavý 230V, 10A</t>
  </si>
  <si>
    <t>-1176345799</t>
  </si>
  <si>
    <t>741000-12</t>
  </si>
  <si>
    <t>Přepínač střídavý 230V, 10A do vlhka</t>
  </si>
  <si>
    <t>1453267011</t>
  </si>
  <si>
    <t>741000-13</t>
  </si>
  <si>
    <t>Přepínač křížový 230V, 10A</t>
  </si>
  <si>
    <t>963298018</t>
  </si>
  <si>
    <t>741000-14</t>
  </si>
  <si>
    <t>Vypínač servisní 400V, 25A, IP54</t>
  </si>
  <si>
    <t>202660661</t>
  </si>
  <si>
    <t>741000-15</t>
  </si>
  <si>
    <t>Zásuvka domovní 230V, 16A</t>
  </si>
  <si>
    <t>-937635277</t>
  </si>
  <si>
    <t>741000-16</t>
  </si>
  <si>
    <t>Přepěťová ochrana 3.st.</t>
  </si>
  <si>
    <t>-1559356406</t>
  </si>
  <si>
    <t>741000-17</t>
  </si>
  <si>
    <t>Krabice přístrojová</t>
  </si>
  <si>
    <t>1543943791</t>
  </si>
  <si>
    <t>741000-18</t>
  </si>
  <si>
    <t>Krabicová rozvodka do zdi</t>
  </si>
  <si>
    <t>-1296569167</t>
  </si>
  <si>
    <t>741000-19</t>
  </si>
  <si>
    <t xml:space="preserve">Krabicová rozvodka </t>
  </si>
  <si>
    <t>742614939</t>
  </si>
  <si>
    <t>Poznámka k položce:
Napč, Acidur</t>
  </si>
  <si>
    <t>741000-20</t>
  </si>
  <si>
    <t>Skříň hlavního spojovacího HOP</t>
  </si>
  <si>
    <t>432396444</t>
  </si>
  <si>
    <t>741000-21</t>
  </si>
  <si>
    <t>Kabel CYKY 5Cx10</t>
  </si>
  <si>
    <t>-2109333969</t>
  </si>
  <si>
    <t>741000-22</t>
  </si>
  <si>
    <t>Kabel CYKY 5Cx2,5</t>
  </si>
  <si>
    <t>1277354318</t>
  </si>
  <si>
    <t>741000-23</t>
  </si>
  <si>
    <t>Kabel CYKY 5Cx1,5</t>
  </si>
  <si>
    <t>-893028820</t>
  </si>
  <si>
    <t>741000-24</t>
  </si>
  <si>
    <t>Kabel CYKY 3Cx2,5</t>
  </si>
  <si>
    <t>-588425899</t>
  </si>
  <si>
    <t>741000-25</t>
  </si>
  <si>
    <t>Kabel CYKY 3A/Cx1,5</t>
  </si>
  <si>
    <t>-1936414962</t>
  </si>
  <si>
    <t>741000-26</t>
  </si>
  <si>
    <t>Kabel CYKY 2Ax1,5</t>
  </si>
  <si>
    <t>-1561948430</t>
  </si>
  <si>
    <t>741000-27</t>
  </si>
  <si>
    <t>Ukončení vodičů do 10 mm2</t>
  </si>
  <si>
    <t>511707583</t>
  </si>
  <si>
    <t>741000-28</t>
  </si>
  <si>
    <t>Ukončení vodičů do 2,5 mm2</t>
  </si>
  <si>
    <t>897754715</t>
  </si>
  <si>
    <t>741000-29</t>
  </si>
  <si>
    <t>Pospojovací vodič CY6</t>
  </si>
  <si>
    <t>1498821562</t>
  </si>
  <si>
    <t>741000-30</t>
  </si>
  <si>
    <t>Drát FeZn 8 mm na podpěrách</t>
  </si>
  <si>
    <t>-7951991</t>
  </si>
  <si>
    <t>741000-31</t>
  </si>
  <si>
    <t>559120373</t>
  </si>
  <si>
    <t>741000-32</t>
  </si>
  <si>
    <t>Svorka zkušební</t>
  </si>
  <si>
    <t>-980036511</t>
  </si>
  <si>
    <t>741000-33</t>
  </si>
  <si>
    <t>Svorka ostatní</t>
  </si>
  <si>
    <t>1197946040</t>
  </si>
  <si>
    <t>741000-34</t>
  </si>
  <si>
    <t>Jímací tyč vč. držáků</t>
  </si>
  <si>
    <t>1661324680</t>
  </si>
  <si>
    <t>741000-35</t>
  </si>
  <si>
    <t>Ochranná trubka OT</t>
  </si>
  <si>
    <t>265786333</t>
  </si>
  <si>
    <t>741000-36</t>
  </si>
  <si>
    <t>Pomocný, montážní a označovací materiál (15%) bez svítidel</t>
  </si>
  <si>
    <t>-1063566001</t>
  </si>
  <si>
    <t>741000-37</t>
  </si>
  <si>
    <t>Doplnění hlavy rozvaděče - jistič 63B/3, 63A</t>
  </si>
  <si>
    <t>1236475647</t>
  </si>
  <si>
    <t>741000-38</t>
  </si>
  <si>
    <t>Demontáže stávajícího osvětlení v obou halách</t>
  </si>
  <si>
    <t>266403747</t>
  </si>
  <si>
    <t>741000-39</t>
  </si>
  <si>
    <t>Revize, revizní zprávy</t>
  </si>
  <si>
    <t>1570019660</t>
  </si>
  <si>
    <t>741000-40</t>
  </si>
  <si>
    <t>Dokumentace skutečného provedení</t>
  </si>
  <si>
    <t>-95543972</t>
  </si>
  <si>
    <t>741000-41</t>
  </si>
  <si>
    <t>Stavební přípomoci</t>
  </si>
  <si>
    <t>-1705163032</t>
  </si>
  <si>
    <t>741000-42</t>
  </si>
  <si>
    <t>Nový rozvaděč hala I</t>
  </si>
  <si>
    <t>1413775674</t>
  </si>
  <si>
    <t>Poznámka k položce:
- oceloplechová zápustná rozvodnice 600x600x200 mm
- 3PEN, 50Hz, 400V/TN-S
- 63A
- IP 40/20
- ochrana před úrazem elektrickým proudem, automatickým odpojením od zdroje
- přívodní vypínač třípólový 63/3, 63A
- jednopólový jistič 16B/1,16 A
- jednopólový jistič 10B/1,10 A
- proudový chránič s jističem FI-2p, 16A, lr=30mA
- proudový chránič FI-4p, 63A, lr=30mA
- přepěťová ochrana T1+T2
- pomocný a označovací materiál</t>
  </si>
  <si>
    <t>741000-43</t>
  </si>
  <si>
    <t>Nový rozvaděč hala II</t>
  </si>
  <si>
    <t>2129989249</t>
  </si>
  <si>
    <t>Poznámka k položce:
- oceloplechová zápustná rozvodnice 600x600x200 mm
- 3PEN, 50Hz, 400V/TN-S
- 63A
- IP 40/20
- ochrana před úrazem elektrickým proudem, automatickým odpojením od zdroje
- přívodní vypínač třípólový 63/3, 63A
- třípólový jistič C/3, A dle Ln motorů
- třípólový jistič 16B/3,16 A
- jednopólový jistič 16B/1,16 A
- jednopólový jistič 10B/1,10 A
- přepěťová ochrana T1+T2
- pomocný a označovací materiál</t>
  </si>
  <si>
    <t>741000-44</t>
  </si>
  <si>
    <t>Demontáž stávajících hromosvodů</t>
  </si>
  <si>
    <t>462469248</t>
  </si>
  <si>
    <t>741000-45</t>
  </si>
  <si>
    <t xml:space="preserve">Demontáž nefunkčních kabelů </t>
  </si>
  <si>
    <t>-263685750</t>
  </si>
  <si>
    <t>741000-46</t>
  </si>
  <si>
    <t>Demontáž stávajích drobných elektrosoučástek</t>
  </si>
  <si>
    <t>1606914451</t>
  </si>
  <si>
    <t>741000-47</t>
  </si>
  <si>
    <t>Připojení ÚT jednotek k elektroinstalaci, zkoušky, revize</t>
  </si>
  <si>
    <t>1191781025</t>
  </si>
  <si>
    <t>741000-48</t>
  </si>
  <si>
    <t>Připojení VZT jednotek k elektroinstalaci, zkoušky, revize</t>
  </si>
  <si>
    <t>-1947165061</t>
  </si>
  <si>
    <t>06 - VZT</t>
  </si>
  <si>
    <t xml:space="preserve">    751 - Vzduchotechnika</t>
  </si>
  <si>
    <t>751</t>
  </si>
  <si>
    <t>Vzduchotechnika</t>
  </si>
  <si>
    <t>751000-01</t>
  </si>
  <si>
    <t>Rekuperační jednotka 2000m3/h</t>
  </si>
  <si>
    <t>1150903270</t>
  </si>
  <si>
    <t xml:space="preserve">Poznámka k položce:
- filtr čerstvého i odpoadního vzduchu     
- deskový rekuperátor s obtokem     
- rozvaděč silnoproudu a MaR, čidla, kabeláž - komplet     
  ventilátor přívod(m3/h) = 2000, elektro 400V, 715 W 
  ventilátor odvod(m3/h) = 2000, elektro 400V, 575 W max
  elektrický dohřev vzduch (kW)= 9,0, elektro 400V
např. Duovent Compact DV TOP 2200 DI </t>
  </si>
  <si>
    <t>751000-02</t>
  </si>
  <si>
    <t>Cirkulační filtr 6000 m3/h</t>
  </si>
  <si>
    <t>1766979298</t>
  </si>
  <si>
    <t>Poznámka k položce:
s filtrem s automatickým čištěním   
ventilátor cirkuklace(m3/h) = 6000   
elektrický příkon (kW)= 5,5, elektro 400V
např. KEMPER - Clean Air Tower -č-390 600</t>
  </si>
  <si>
    <t>751000-03</t>
  </si>
  <si>
    <t>Vyústka nastavitelná VNM, dvouřadá, 825x75 mm</t>
  </si>
  <si>
    <t>1988510880</t>
  </si>
  <si>
    <t>Poznámka k položce:
např. Mandík</t>
  </si>
  <si>
    <t>751000-04</t>
  </si>
  <si>
    <t>Vyústka nastavitelná VNM, jednořadá, 525x125 mm</t>
  </si>
  <si>
    <t>909264917</t>
  </si>
  <si>
    <t>751000-05</t>
  </si>
  <si>
    <t>Vyústka nastavitelná VNKM pro kruh.potrubí, dvouřadá 525x75 mm (200/R1)</t>
  </si>
  <si>
    <t>-417792622</t>
  </si>
  <si>
    <t>751000-06</t>
  </si>
  <si>
    <t>Vyústka nastavitelná VNKM pro kruh.potrubí, jednořadá 525x75 mm (400/R1)</t>
  </si>
  <si>
    <t>-1654786032</t>
  </si>
  <si>
    <t>751000-07</t>
  </si>
  <si>
    <t>Vyústka nastavitelná VNKM pro kruh.potrubí, dvouřadá 825x75 mm (200/R1)</t>
  </si>
  <si>
    <t>737133827</t>
  </si>
  <si>
    <t>751000-08</t>
  </si>
  <si>
    <t>Vyústka nastavitelná VNKM pro kruh.potrubí, jednořadá 825x75 mm (250/R1)</t>
  </si>
  <si>
    <t>-1037766579</t>
  </si>
  <si>
    <t>751000-09</t>
  </si>
  <si>
    <t>Vyústka nastavitelná VNKM pro kruh.potrubí, dvouřadá 825x75 mm (250/R1)</t>
  </si>
  <si>
    <t>2032579602</t>
  </si>
  <si>
    <t>751000-10</t>
  </si>
  <si>
    <t>Vyústka nastavitelná VNKM pro kruh.potrubí, jednořadá 825x75 mm (315/R1)</t>
  </si>
  <si>
    <t>-159649606</t>
  </si>
  <si>
    <t>751000-11</t>
  </si>
  <si>
    <t>Vyústka nastavitelná VNKM pro kruh.potrubí, dvouřadá 825x75 mm (315/R1)</t>
  </si>
  <si>
    <t>370448484</t>
  </si>
  <si>
    <t>751000-12</t>
  </si>
  <si>
    <t>Vyústka nastavitelná VNKM pro kruh.potrubí, dvouřadá 825x75 mm (400/R1)</t>
  </si>
  <si>
    <t>1812013222</t>
  </si>
  <si>
    <t>751000-13</t>
  </si>
  <si>
    <t>Protidešťové žaluzie atyp. podložené sítem (2cm), 50x50 cm</t>
  </si>
  <si>
    <t>2103269427</t>
  </si>
  <si>
    <t>751000-14</t>
  </si>
  <si>
    <t>Výfuková hlavice pozink s povrch. úpravou, kruhová VHL, D400 mm</t>
  </si>
  <si>
    <t>1280249559</t>
  </si>
  <si>
    <t>751000-15</t>
  </si>
  <si>
    <t>Potrubí čtyřhranné sk.I. ocelové pozinkované, přechod D400 - 500 x 500 / 300</t>
  </si>
  <si>
    <t>-1794722417</t>
  </si>
  <si>
    <t>751000-16</t>
  </si>
  <si>
    <t>Potrubí čtyřhranné sk.I. ocelové pozinkované, trouba 500 x 500 / 700+, připojit k protidešťové žaluzii</t>
  </si>
  <si>
    <t>2097360447</t>
  </si>
  <si>
    <t>751000-17</t>
  </si>
  <si>
    <t>Potrubí čtyřhranné sk.I. ocelové pozinkované, nástavec vyústky 525 x 125 / 400+</t>
  </si>
  <si>
    <t>-1064680186</t>
  </si>
  <si>
    <t>751000-18</t>
  </si>
  <si>
    <t>Potrubí čtyřhranné sk.I. ocelové pozinkované, nástavec vyústky 825 x 75 / 1300+</t>
  </si>
  <si>
    <t>1824028079</t>
  </si>
  <si>
    <t>751000-19</t>
  </si>
  <si>
    <t>Potrubí kruhové - ocelové pozinkované D 160 mm</t>
  </si>
  <si>
    <t>1692733023</t>
  </si>
  <si>
    <t>751000-20</t>
  </si>
  <si>
    <t>Potrubí kruhové - ocelové pozinkované D 200 mm</t>
  </si>
  <si>
    <t>1457203206</t>
  </si>
  <si>
    <t>751000-21</t>
  </si>
  <si>
    <t>Potrubí kruhové - ocelové pozinkované D 250 mm</t>
  </si>
  <si>
    <t>1513953072</t>
  </si>
  <si>
    <t>751000-22</t>
  </si>
  <si>
    <t>Potrubí kruhové - ocelové pozinkované D 315 mm</t>
  </si>
  <si>
    <t>-785988117</t>
  </si>
  <si>
    <t>751000-23</t>
  </si>
  <si>
    <t>Potrubí kruhové - ocelové pozinkované D 400 mm</t>
  </si>
  <si>
    <t>-595899900</t>
  </si>
  <si>
    <t>751000-24</t>
  </si>
  <si>
    <t>Odbočka jednostranná OBJ 90° 400 / 400 mm</t>
  </si>
  <si>
    <t>2073283866</t>
  </si>
  <si>
    <t>751000-25</t>
  </si>
  <si>
    <t>Přechod osový PRO 250 / 200 mm</t>
  </si>
  <si>
    <t>1768465076</t>
  </si>
  <si>
    <t>751000-26</t>
  </si>
  <si>
    <t>Přechod osový PRO 315 / 250 mm</t>
  </si>
  <si>
    <t>-335506019</t>
  </si>
  <si>
    <t>751000-27</t>
  </si>
  <si>
    <t>Přechod osový PRO 400 / 160 mm</t>
  </si>
  <si>
    <t>1957560626</t>
  </si>
  <si>
    <t>751000-28</t>
  </si>
  <si>
    <t>Přechod osový PRO 400 / 200 mm</t>
  </si>
  <si>
    <t>2073581610</t>
  </si>
  <si>
    <t>751000-29</t>
  </si>
  <si>
    <t>Přechod osový PRO 400 / 315 mm</t>
  </si>
  <si>
    <t>666554700</t>
  </si>
  <si>
    <t>751000-30</t>
  </si>
  <si>
    <t>Oblouk segmentový OS 45° 400 mm</t>
  </si>
  <si>
    <t>371040818</t>
  </si>
  <si>
    <t>751000-31</t>
  </si>
  <si>
    <t>Oblouk segmentový OS 90° 200 mm</t>
  </si>
  <si>
    <t>-300964218</t>
  </si>
  <si>
    <t>751000-32</t>
  </si>
  <si>
    <t>Oblouk segmentový OS 90° 315 mm</t>
  </si>
  <si>
    <t>601118534</t>
  </si>
  <si>
    <t>751000-33</t>
  </si>
  <si>
    <t>Oblouk segmentový OS 90° 400 mm</t>
  </si>
  <si>
    <t>-778413232</t>
  </si>
  <si>
    <t>751000-34</t>
  </si>
  <si>
    <t>Tepelné izolace deskami tl. 25 mm</t>
  </si>
  <si>
    <t>51171658</t>
  </si>
  <si>
    <t xml:space="preserve">Poznámka k položce:
Např. Armaflex
-vzduchovody sání čerstvého a výfuku odpadního vzduchu
-izolace bude ve spojích lepena
</t>
  </si>
  <si>
    <t>751000-35</t>
  </si>
  <si>
    <t>Oplechování tepelné izolace ocelovým pozinkovaným plechem</t>
  </si>
  <si>
    <t>29693347</t>
  </si>
  <si>
    <t>751000-36</t>
  </si>
  <si>
    <t>Pomocné konstrukce z profilového materiálu</t>
  </si>
  <si>
    <t>1069330723</t>
  </si>
  <si>
    <t>751000-37</t>
  </si>
  <si>
    <t>Spojovací materiál</t>
  </si>
  <si>
    <t>-1851705480</t>
  </si>
  <si>
    <t>751000-38</t>
  </si>
  <si>
    <t>Montáž</t>
  </si>
  <si>
    <t>680409173</t>
  </si>
  <si>
    <t>751000-39</t>
  </si>
  <si>
    <t>Doprava</t>
  </si>
  <si>
    <t>1164528459</t>
  </si>
  <si>
    <t>751000-40</t>
  </si>
  <si>
    <t>Režijní náklady</t>
  </si>
  <si>
    <t>-1683283755</t>
  </si>
  <si>
    <t>751000-41</t>
  </si>
  <si>
    <t>Zdvihací protředky, lehké lešení - pronájem</t>
  </si>
  <si>
    <t>-829416491</t>
  </si>
  <si>
    <t>751000-42</t>
  </si>
  <si>
    <t>Hlukové měření</t>
  </si>
  <si>
    <t>1732125108</t>
  </si>
  <si>
    <t>07 - VRN</t>
  </si>
  <si>
    <t>VRN - Vedlejší rozpočtové náklady</t>
  </si>
  <si>
    <t xml:space="preserve">    VRN3 - Zařízení staveniště</t>
  </si>
  <si>
    <t xml:space="preserve">    VRN4 - Inženýrská činnost</t>
  </si>
  <si>
    <t>Vedlejší rozpočtové náklady</t>
  </si>
  <si>
    <t>VRN3</t>
  </si>
  <si>
    <t>Zařízení staveniště</t>
  </si>
  <si>
    <t>032103000</t>
  </si>
  <si>
    <t>Náklady na stavební buňky</t>
  </si>
  <si>
    <t>…</t>
  </si>
  <si>
    <t>1024</t>
  </si>
  <si>
    <t>1270890744</t>
  </si>
  <si>
    <t>032503000</t>
  </si>
  <si>
    <t>Skládky na staveništi</t>
  </si>
  <si>
    <t>910376028</t>
  </si>
  <si>
    <t>032803000</t>
  </si>
  <si>
    <t>Ostatní vybavení staveniště</t>
  </si>
  <si>
    <t>-171592119</t>
  </si>
  <si>
    <t>032903000</t>
  </si>
  <si>
    <t>Náklady na provoz a údržbu vybavení staveniště</t>
  </si>
  <si>
    <t>-1167302178</t>
  </si>
  <si>
    <t>033203000</t>
  </si>
  <si>
    <t>Energie pro zařízení staveniště</t>
  </si>
  <si>
    <t>510400299</t>
  </si>
  <si>
    <t>034103000</t>
  </si>
  <si>
    <t>Oplocení staveniště</t>
  </si>
  <si>
    <t>-1604187944</t>
  </si>
  <si>
    <t>034503000</t>
  </si>
  <si>
    <t>Informační tabule na staveništi</t>
  </si>
  <si>
    <t>-271494041</t>
  </si>
  <si>
    <t>039103000</t>
  </si>
  <si>
    <t>Rozebrání, bourání a odvoz zařízení staveniště</t>
  </si>
  <si>
    <t>-845255118</t>
  </si>
  <si>
    <t>VRN4</t>
  </si>
  <si>
    <t>Inženýrská činnost</t>
  </si>
  <si>
    <t>042503000</t>
  </si>
  <si>
    <t>Plán BOZP na staveništi</t>
  </si>
  <si>
    <t>1897988541</t>
  </si>
  <si>
    <t>042703000</t>
  </si>
  <si>
    <t>Technické požadavky na výrobky</t>
  </si>
  <si>
    <t>-1339162923</t>
  </si>
  <si>
    <t>044003000</t>
  </si>
  <si>
    <t>Revize dočasných objektů nebo zařízení staveniště</t>
  </si>
  <si>
    <t>-976223222</t>
  </si>
  <si>
    <t>045303000</t>
  </si>
  <si>
    <t>Koordinační činnost</t>
  </si>
  <si>
    <t>130501711</t>
  </si>
  <si>
    <t>0492030-1</t>
  </si>
  <si>
    <t>Náklady stanovené za provádění prací dle dohody s objednatelem při nepřetržitém provozu dle časových možností objednatele</t>
  </si>
  <si>
    <t>-1470122111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</si>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</sst>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3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4"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2" xfId="0" applyBorder="1" applyAlignment="1" applyProtection="1">
      <alignment vertical="center"/>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5"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167" fontId="21" fillId="2" borderId="22" xfId="0" applyNumberFormat="1" applyFont="1" applyFill="1" applyBorder="1" applyAlignment="1" applyProtection="1">
      <alignment vertical="center"/>
      <protection locked="0"/>
    </xf>
    <xf numFmtId="0" fontId="35" fillId="2" borderId="19" xfId="0" applyFont="1" applyFill="1" applyBorder="1" applyAlignment="1" applyProtection="1">
      <alignment horizontal="left" vertical="center"/>
      <protection locked="0"/>
    </xf>
    <xf numFmtId="0" fontId="3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2" fillId="0" borderId="20" xfId="0" applyNumberFormat="1" applyFont="1" applyBorder="1" applyAlignment="1" applyProtection="1">
      <alignment vertical="center"/>
      <protection/>
    </xf>
    <xf numFmtId="166" fontId="22" fillId="0" borderId="21" xfId="0" applyNumberFormat="1" applyFont="1" applyBorder="1" applyAlignment="1" applyProtection="1">
      <alignment vertical="center"/>
      <protection/>
    </xf>
    <xf numFmtId="0" fontId="22" fillId="2" borderId="19" xfId="0" applyFont="1" applyFill="1" applyBorder="1" applyAlignment="1" applyProtection="1">
      <alignment horizontal="left" vertical="center"/>
      <protection locked="0"/>
    </xf>
    <xf numFmtId="0" fontId="22" fillId="0" borderId="20" xfId="0" applyFont="1" applyBorder="1" applyAlignment="1" applyProtection="1">
      <alignment horizontal="center" vertical="center"/>
      <protection/>
    </xf>
    <xf numFmtId="0" fontId="0" fillId="0" borderId="0" xfId="0" applyAlignment="1">
      <alignment vertical="top"/>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horizontal="center" vertical="center" wrapText="1"/>
    </xf>
    <xf numFmtId="0" fontId="37"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vertical="center" wrapText="1"/>
    </xf>
    <xf numFmtId="0" fontId="38" fillId="0" borderId="28" xfId="0" applyFont="1" applyBorder="1" applyAlignment="1">
      <alignment horizontal="left" wrapText="1"/>
    </xf>
    <xf numFmtId="0" fontId="11" fillId="0" borderId="27" xfId="0" applyFont="1" applyBorder="1" applyAlignment="1">
      <alignment vertical="center" wrapText="1"/>
    </xf>
    <xf numFmtId="0" fontId="38" fillId="0" borderId="0" xfId="0" applyFont="1" applyBorder="1" applyAlignment="1">
      <alignment horizontal="left" vertical="center" wrapText="1"/>
    </xf>
    <xf numFmtId="0" fontId="0" fillId="0" borderId="0" xfId="0" applyFont="1" applyBorder="1" applyAlignment="1">
      <alignment horizontal="left" vertical="center" wrapText="1"/>
    </xf>
    <xf numFmtId="0" fontId="39"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1" fillId="0" borderId="29" xfId="0" applyFont="1" applyBorder="1" applyAlignment="1">
      <alignment vertical="center" wrapText="1"/>
    </xf>
    <xf numFmtId="0" fontId="40" fillId="0" borderId="28" xfId="0" applyFont="1" applyBorder="1" applyAlignment="1">
      <alignment vertical="center" wrapText="1"/>
    </xf>
    <xf numFmtId="0" fontId="11" fillId="0" borderId="30" xfId="0" applyFont="1" applyBorder="1" applyAlignment="1">
      <alignment vertical="center" wrapText="1"/>
    </xf>
    <xf numFmtId="0" fontId="11" fillId="0" borderId="0" xfId="0" applyFont="1" applyBorder="1" applyAlignment="1">
      <alignment vertical="top"/>
    </xf>
    <xf numFmtId="0" fontId="11" fillId="0" borderId="0" xfId="0" applyFont="1" applyAlignment="1">
      <alignment vertical="top"/>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37" fillId="0" borderId="0" xfId="0" applyFont="1" applyBorder="1" applyAlignment="1">
      <alignment horizontal="center" vertical="center"/>
    </xf>
    <xf numFmtId="0" fontId="11"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8" xfId="0" applyFont="1" applyBorder="1" applyAlignment="1">
      <alignment horizontal="left" vertical="center"/>
    </xf>
    <xf numFmtId="0" fontId="38" fillId="0" borderId="28" xfId="0" applyFont="1" applyBorder="1" applyAlignment="1">
      <alignment horizontal="center" vertical="center"/>
    </xf>
    <xf numFmtId="0" fontId="41" fillId="0" borderId="28"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2"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39"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1" fillId="0" borderId="29" xfId="0" applyFont="1" applyBorder="1" applyAlignment="1">
      <alignment horizontal="left" vertical="center"/>
    </xf>
    <xf numFmtId="0" fontId="40" fillId="0" borderId="28" xfId="0" applyFont="1" applyBorder="1" applyAlignment="1">
      <alignment horizontal="left" vertical="center"/>
    </xf>
    <xf numFmtId="0" fontId="11" fillId="0" borderId="30" xfId="0" applyFont="1" applyBorder="1" applyAlignment="1">
      <alignment horizontal="left" vertical="center"/>
    </xf>
    <xf numFmtId="0" fontId="11"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8" xfId="0" applyFont="1" applyBorder="1" applyAlignment="1">
      <alignment horizontal="left" vertical="center"/>
    </xf>
    <xf numFmtId="0" fontId="11"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0"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0" xfId="0" applyFont="1" applyBorder="1" applyAlignment="1">
      <alignment horizontal="left" vertical="center"/>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9" xfId="0" applyFont="1" applyBorder="1" applyAlignment="1">
      <alignment horizontal="left" vertical="center" wrapText="1"/>
    </xf>
    <xf numFmtId="0" fontId="39" fillId="0" borderId="28" xfId="0" applyFont="1" applyBorder="1" applyAlignment="1">
      <alignment horizontal="left" vertical="center" wrapText="1"/>
    </xf>
    <xf numFmtId="0" fontId="39"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39"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center" vertical="center"/>
    </xf>
    <xf numFmtId="0" fontId="41" fillId="0" borderId="0" xfId="0" applyFont="1" applyAlignment="1">
      <alignment vertical="center"/>
    </xf>
    <xf numFmtId="0" fontId="38" fillId="0" borderId="0" xfId="0" applyFont="1" applyBorder="1" applyAlignment="1">
      <alignment vertical="center"/>
    </xf>
    <xf numFmtId="0" fontId="41" fillId="0" borderId="28" xfId="0" applyFont="1" applyBorder="1" applyAlignment="1">
      <alignment vertical="center"/>
    </xf>
    <xf numFmtId="0" fontId="38"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38" fillId="0" borderId="28" xfId="0" applyFont="1" applyBorder="1" applyAlignment="1">
      <alignment horizontal="left"/>
    </xf>
    <xf numFmtId="0" fontId="41" fillId="0" borderId="28" xfId="0" applyFont="1" applyBorder="1" applyAlignment="1">
      <alignment/>
    </xf>
    <xf numFmtId="0" fontId="11" fillId="0" borderId="26" xfId="0" applyFont="1" applyBorder="1" applyAlignment="1">
      <alignment vertical="top"/>
    </xf>
    <xf numFmtId="0" fontId="11" fillId="0" borderId="27" xfId="0" applyFont="1" applyBorder="1" applyAlignment="1">
      <alignment vertical="top"/>
    </xf>
    <xf numFmtId="0" fontId="11" fillId="0" borderId="29" xfId="0" applyFont="1" applyBorder="1" applyAlignment="1">
      <alignment vertical="top"/>
    </xf>
    <xf numFmtId="0" fontId="11" fillId="0" borderId="28" xfId="0" applyFont="1" applyBorder="1" applyAlignment="1">
      <alignment vertical="top"/>
    </xf>
    <xf numFmtId="0" fontId="11"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19</v>
      </c>
      <c r="AO7" s="21"/>
      <c r="AP7" s="21"/>
      <c r="AQ7" s="21"/>
      <c r="AR7" s="19"/>
      <c r="BE7" s="30"/>
      <c r="BS7" s="16" t="s">
        <v>6</v>
      </c>
    </row>
    <row r="8" spans="2:71" s="1" customFormat="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s="1" customFormat="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27</v>
      </c>
      <c r="AO10" s="21"/>
      <c r="AP10" s="21"/>
      <c r="AQ10" s="21"/>
      <c r="AR10" s="19"/>
      <c r="BE10" s="30"/>
      <c r="BS10" s="16" t="s">
        <v>6</v>
      </c>
    </row>
    <row r="11" spans="2:71" s="1" customFormat="1" ht="18.45" customHeight="1">
      <c r="B11" s="20"/>
      <c r="C11" s="21"/>
      <c r="D11" s="21"/>
      <c r="E11" s="26" t="s">
        <v>28</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29</v>
      </c>
      <c r="AL11" s="21"/>
      <c r="AM11" s="21"/>
      <c r="AN11" s="26" t="s">
        <v>30</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31</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32</v>
      </c>
      <c r="AO13" s="21"/>
      <c r="AP13" s="21"/>
      <c r="AQ13" s="21"/>
      <c r="AR13" s="19"/>
      <c r="BE13" s="30"/>
      <c r="BS13" s="16" t="s">
        <v>6</v>
      </c>
    </row>
    <row r="14" spans="2:71" ht="12">
      <c r="B14" s="20"/>
      <c r="C14" s="21"/>
      <c r="D14" s="21"/>
      <c r="E14" s="33" t="s">
        <v>32</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29</v>
      </c>
      <c r="AL14" s="21"/>
      <c r="AM14" s="21"/>
      <c r="AN14" s="33" t="s">
        <v>32</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33</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34</v>
      </c>
      <c r="AO16" s="21"/>
      <c r="AP16" s="21"/>
      <c r="AQ16" s="21"/>
      <c r="AR16" s="19"/>
      <c r="BE16" s="30"/>
      <c r="BS16" s="16" t="s">
        <v>4</v>
      </c>
    </row>
    <row r="17" spans="2:71" s="1" customFormat="1" ht="18.45" customHeight="1">
      <c r="B17" s="20"/>
      <c r="C17" s="21"/>
      <c r="D17" s="21"/>
      <c r="E17" s="26" t="s">
        <v>35</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29</v>
      </c>
      <c r="AL17" s="21"/>
      <c r="AM17" s="21"/>
      <c r="AN17" s="26" t="s">
        <v>36</v>
      </c>
      <c r="AO17" s="21"/>
      <c r="AP17" s="21"/>
      <c r="AQ17" s="21"/>
      <c r="AR17" s="19"/>
      <c r="BE17" s="30"/>
      <c r="BS17" s="16" t="s">
        <v>37</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38</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19</v>
      </c>
      <c r="AO19" s="21"/>
      <c r="AP19" s="21"/>
      <c r="AQ19" s="21"/>
      <c r="AR19" s="19"/>
      <c r="BE19" s="30"/>
      <c r="BS19" s="16" t="s">
        <v>6</v>
      </c>
    </row>
    <row r="20" spans="2:71" s="1" customFormat="1" ht="18.45" customHeight="1">
      <c r="B20" s="20"/>
      <c r="C20" s="21"/>
      <c r="D20" s="21"/>
      <c r="E20" s="26" t="s">
        <v>22</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29</v>
      </c>
      <c r="AL20" s="21"/>
      <c r="AM20" s="21"/>
      <c r="AN20" s="26" t="s">
        <v>19</v>
      </c>
      <c r="AO20" s="21"/>
      <c r="AP20" s="21"/>
      <c r="AQ20" s="21"/>
      <c r="AR20" s="19"/>
      <c r="BE20" s="30"/>
      <c r="BS20" s="16" t="s">
        <v>4</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39</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47.25" customHeight="1">
      <c r="B23" s="20"/>
      <c r="C23" s="21"/>
      <c r="D23" s="21"/>
      <c r="E23" s="35" t="s">
        <v>40</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1:57" s="2" customFormat="1" ht="25.9" customHeight="1">
      <c r="A26" s="37"/>
      <c r="B26" s="38"/>
      <c r="C26" s="39"/>
      <c r="D26" s="40" t="s">
        <v>41</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0"/>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pans="1:57" s="2" customFormat="1" ht="12">
      <c r="A28" s="37"/>
      <c r="B28" s="38"/>
      <c r="C28" s="39"/>
      <c r="D28" s="39"/>
      <c r="E28" s="39"/>
      <c r="F28" s="39"/>
      <c r="G28" s="39"/>
      <c r="H28" s="39"/>
      <c r="I28" s="39"/>
      <c r="J28" s="39"/>
      <c r="K28" s="39"/>
      <c r="L28" s="44" t="s">
        <v>42</v>
      </c>
      <c r="M28" s="44"/>
      <c r="N28" s="44"/>
      <c r="O28" s="44"/>
      <c r="P28" s="44"/>
      <c r="Q28" s="39"/>
      <c r="R28" s="39"/>
      <c r="S28" s="39"/>
      <c r="T28" s="39"/>
      <c r="U28" s="39"/>
      <c r="V28" s="39"/>
      <c r="W28" s="44" t="s">
        <v>43</v>
      </c>
      <c r="X28" s="44"/>
      <c r="Y28" s="44"/>
      <c r="Z28" s="44"/>
      <c r="AA28" s="44"/>
      <c r="AB28" s="44"/>
      <c r="AC28" s="44"/>
      <c r="AD28" s="44"/>
      <c r="AE28" s="44"/>
      <c r="AF28" s="39"/>
      <c r="AG28" s="39"/>
      <c r="AH28" s="39"/>
      <c r="AI28" s="39"/>
      <c r="AJ28" s="39"/>
      <c r="AK28" s="44" t="s">
        <v>44</v>
      </c>
      <c r="AL28" s="44"/>
      <c r="AM28" s="44"/>
      <c r="AN28" s="44"/>
      <c r="AO28" s="44"/>
      <c r="AP28" s="39"/>
      <c r="AQ28" s="39"/>
      <c r="AR28" s="43"/>
      <c r="BE28" s="30"/>
    </row>
    <row r="29" spans="1:57" s="3" customFormat="1" ht="14.4" customHeight="1">
      <c r="A29" s="3"/>
      <c r="B29" s="45"/>
      <c r="C29" s="46"/>
      <c r="D29" s="31" t="s">
        <v>45</v>
      </c>
      <c r="E29" s="46"/>
      <c r="F29" s="31" t="s">
        <v>46</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50"/>
    </row>
    <row r="30" spans="1:57" s="3" customFormat="1" ht="14.4" customHeight="1">
      <c r="A30" s="3"/>
      <c r="B30" s="45"/>
      <c r="C30" s="46"/>
      <c r="D30" s="46"/>
      <c r="E30" s="46"/>
      <c r="F30" s="31" t="s">
        <v>47</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50"/>
    </row>
    <row r="31" spans="1:57" s="3" customFormat="1" ht="14.4" customHeight="1" hidden="1">
      <c r="A31" s="3"/>
      <c r="B31" s="45"/>
      <c r="C31" s="46"/>
      <c r="D31" s="46"/>
      <c r="E31" s="46"/>
      <c r="F31" s="31" t="s">
        <v>48</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1" t="s">
        <v>49</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1" t="s">
        <v>50</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c r="BE33" s="3"/>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7"/>
    </row>
    <row r="35" spans="1:57" s="2" customFormat="1" ht="25.9" customHeight="1">
      <c r="A35" s="37"/>
      <c r="B35" s="38"/>
      <c r="C35" s="51"/>
      <c r="D35" s="52" t="s">
        <v>51</v>
      </c>
      <c r="E35" s="53"/>
      <c r="F35" s="53"/>
      <c r="G35" s="53"/>
      <c r="H35" s="53"/>
      <c r="I35" s="53"/>
      <c r="J35" s="53"/>
      <c r="K35" s="53"/>
      <c r="L35" s="53"/>
      <c r="M35" s="53"/>
      <c r="N35" s="53"/>
      <c r="O35" s="53"/>
      <c r="P35" s="53"/>
      <c r="Q35" s="53"/>
      <c r="R35" s="53"/>
      <c r="S35" s="53"/>
      <c r="T35" s="54" t="s">
        <v>52</v>
      </c>
      <c r="U35" s="53"/>
      <c r="V35" s="53"/>
      <c r="W35" s="53"/>
      <c r="X35" s="55" t="s">
        <v>53</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6.95" customHeight="1">
      <c r="A37" s="37"/>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c r="BE37" s="37"/>
    </row>
    <row r="41" spans="1:57" s="2" customFormat="1" ht="6.95" customHeight="1">
      <c r="A41" s="37"/>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c r="BE41" s="37"/>
    </row>
    <row r="42" spans="1:57" s="2" customFormat="1" ht="24.95" customHeight="1">
      <c r="A42" s="37"/>
      <c r="B42" s="38"/>
      <c r="C42" s="22" t="s">
        <v>54</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c r="BE42" s="37"/>
    </row>
    <row r="43" spans="1:57"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c r="BE43" s="37"/>
    </row>
    <row r="44" spans="1:57" s="4" customFormat="1" ht="12" customHeight="1">
      <c r="A44" s="4"/>
      <c r="B44" s="62"/>
      <c r="C44" s="31" t="s">
        <v>13</v>
      </c>
      <c r="D44" s="63"/>
      <c r="E44" s="63"/>
      <c r="F44" s="63"/>
      <c r="G44" s="63"/>
      <c r="H44" s="63"/>
      <c r="I44" s="63"/>
      <c r="J44" s="63"/>
      <c r="K44" s="63"/>
      <c r="L44" s="63" t="str">
        <f>K5</f>
        <v>77-1</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c r="BE44" s="4"/>
    </row>
    <row r="45" spans="1:57" s="5" customFormat="1" ht="36.95" customHeight="1">
      <c r="A45" s="5"/>
      <c r="B45" s="65"/>
      <c r="C45" s="66" t="s">
        <v>16</v>
      </c>
      <c r="D45" s="67"/>
      <c r="E45" s="67"/>
      <c r="F45" s="67"/>
      <c r="G45" s="67"/>
      <c r="H45" s="67"/>
      <c r="I45" s="67"/>
      <c r="J45" s="67"/>
      <c r="K45" s="67"/>
      <c r="L45" s="68" t="str">
        <f>K6</f>
        <v>Stavební úpravy pro úsporu energie v budovách společnosti Sládek Group a.s. haly I. a haly II.</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c r="BE45" s="5"/>
    </row>
    <row r="46" spans="1:57"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c r="BE46" s="37"/>
    </row>
    <row r="47" spans="1:57" s="2" customFormat="1" ht="12" customHeight="1">
      <c r="A47" s="37"/>
      <c r="B47" s="38"/>
      <c r="C47" s="31" t="s">
        <v>21</v>
      </c>
      <c r="D47" s="39"/>
      <c r="E47" s="39"/>
      <c r="F47" s="39"/>
      <c r="G47" s="39"/>
      <c r="H47" s="39"/>
      <c r="I47" s="39"/>
      <c r="J47" s="39"/>
      <c r="K47" s="39"/>
      <c r="L47" s="70" t="str">
        <f>IF(K8="","",K8)</f>
        <v xml:space="preserve"> </v>
      </c>
      <c r="M47" s="39"/>
      <c r="N47" s="39"/>
      <c r="O47" s="39"/>
      <c r="P47" s="39"/>
      <c r="Q47" s="39"/>
      <c r="R47" s="39"/>
      <c r="S47" s="39"/>
      <c r="T47" s="39"/>
      <c r="U47" s="39"/>
      <c r="V47" s="39"/>
      <c r="W47" s="39"/>
      <c r="X47" s="39"/>
      <c r="Y47" s="39"/>
      <c r="Z47" s="39"/>
      <c r="AA47" s="39"/>
      <c r="AB47" s="39"/>
      <c r="AC47" s="39"/>
      <c r="AD47" s="39"/>
      <c r="AE47" s="39"/>
      <c r="AF47" s="39"/>
      <c r="AG47" s="39"/>
      <c r="AH47" s="39"/>
      <c r="AI47" s="31" t="s">
        <v>23</v>
      </c>
      <c r="AJ47" s="39"/>
      <c r="AK47" s="39"/>
      <c r="AL47" s="39"/>
      <c r="AM47" s="71" t="str">
        <f>IF(AN8="","",AN8)</f>
        <v>20. 3. 2020</v>
      </c>
      <c r="AN47" s="71"/>
      <c r="AO47" s="39"/>
      <c r="AP47" s="39"/>
      <c r="AQ47" s="39"/>
      <c r="AR47" s="43"/>
      <c r="BE47" s="37"/>
    </row>
    <row r="48" spans="1:57"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c r="BE48" s="37"/>
    </row>
    <row r="49" spans="1:57" s="2" customFormat="1" ht="25.65" customHeight="1">
      <c r="A49" s="37"/>
      <c r="B49" s="38"/>
      <c r="C49" s="31" t="s">
        <v>25</v>
      </c>
      <c r="D49" s="39"/>
      <c r="E49" s="39"/>
      <c r="F49" s="39"/>
      <c r="G49" s="39"/>
      <c r="H49" s="39"/>
      <c r="I49" s="39"/>
      <c r="J49" s="39"/>
      <c r="K49" s="39"/>
      <c r="L49" s="63" t="str">
        <f>IF(E11="","",E11)</f>
        <v>Sládek Group a.s.</v>
      </c>
      <c r="M49" s="39"/>
      <c r="N49" s="39"/>
      <c r="O49" s="39"/>
      <c r="P49" s="39"/>
      <c r="Q49" s="39"/>
      <c r="R49" s="39"/>
      <c r="S49" s="39"/>
      <c r="T49" s="39"/>
      <c r="U49" s="39"/>
      <c r="V49" s="39"/>
      <c r="W49" s="39"/>
      <c r="X49" s="39"/>
      <c r="Y49" s="39"/>
      <c r="Z49" s="39"/>
      <c r="AA49" s="39"/>
      <c r="AB49" s="39"/>
      <c r="AC49" s="39"/>
      <c r="AD49" s="39"/>
      <c r="AE49" s="39"/>
      <c r="AF49" s="39"/>
      <c r="AG49" s="39"/>
      <c r="AH49" s="39"/>
      <c r="AI49" s="31" t="s">
        <v>33</v>
      </c>
      <c r="AJ49" s="39"/>
      <c r="AK49" s="39"/>
      <c r="AL49" s="39"/>
      <c r="AM49" s="72" t="str">
        <f>IF(E17="","",E17)</f>
        <v xml:space="preserve">Ing. arch. Luboš Jíra, A. D. Studio </v>
      </c>
      <c r="AN49" s="63"/>
      <c r="AO49" s="63"/>
      <c r="AP49" s="63"/>
      <c r="AQ49" s="39"/>
      <c r="AR49" s="43"/>
      <c r="AS49" s="73" t="s">
        <v>55</v>
      </c>
      <c r="AT49" s="74"/>
      <c r="AU49" s="75"/>
      <c r="AV49" s="75"/>
      <c r="AW49" s="75"/>
      <c r="AX49" s="75"/>
      <c r="AY49" s="75"/>
      <c r="AZ49" s="75"/>
      <c r="BA49" s="75"/>
      <c r="BB49" s="75"/>
      <c r="BC49" s="75"/>
      <c r="BD49" s="76"/>
      <c r="BE49" s="37"/>
    </row>
    <row r="50" spans="1:57" s="2" customFormat="1" ht="15.15" customHeight="1">
      <c r="A50" s="37"/>
      <c r="B50" s="38"/>
      <c r="C50" s="31" t="s">
        <v>31</v>
      </c>
      <c r="D50" s="39"/>
      <c r="E50" s="39"/>
      <c r="F50" s="39"/>
      <c r="G50" s="39"/>
      <c r="H50" s="39"/>
      <c r="I50" s="39"/>
      <c r="J50" s="39"/>
      <c r="K50" s="39"/>
      <c r="L50" s="63"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38</v>
      </c>
      <c r="AJ50" s="39"/>
      <c r="AK50" s="39"/>
      <c r="AL50" s="39"/>
      <c r="AM50" s="72" t="str">
        <f>IF(E20="","",E20)</f>
        <v xml:space="preserve"> </v>
      </c>
      <c r="AN50" s="63"/>
      <c r="AO50" s="63"/>
      <c r="AP50" s="63"/>
      <c r="AQ50" s="39"/>
      <c r="AR50" s="43"/>
      <c r="AS50" s="77"/>
      <c r="AT50" s="78"/>
      <c r="AU50" s="79"/>
      <c r="AV50" s="79"/>
      <c r="AW50" s="79"/>
      <c r="AX50" s="79"/>
      <c r="AY50" s="79"/>
      <c r="AZ50" s="79"/>
      <c r="BA50" s="79"/>
      <c r="BB50" s="79"/>
      <c r="BC50" s="79"/>
      <c r="BD50" s="80"/>
      <c r="BE50" s="37"/>
    </row>
    <row r="51" spans="1:57" s="2" customFormat="1" ht="10.8"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c r="BE51" s="37"/>
    </row>
    <row r="52" spans="1:57" s="2" customFormat="1" ht="29.25" customHeight="1">
      <c r="A52" s="37"/>
      <c r="B52" s="38"/>
      <c r="C52" s="85" t="s">
        <v>56</v>
      </c>
      <c r="D52" s="86"/>
      <c r="E52" s="86"/>
      <c r="F52" s="86"/>
      <c r="G52" s="86"/>
      <c r="H52" s="87"/>
      <c r="I52" s="88" t="s">
        <v>57</v>
      </c>
      <c r="J52" s="86"/>
      <c r="K52" s="86"/>
      <c r="L52" s="86"/>
      <c r="M52" s="86"/>
      <c r="N52" s="86"/>
      <c r="O52" s="86"/>
      <c r="P52" s="86"/>
      <c r="Q52" s="86"/>
      <c r="R52" s="86"/>
      <c r="S52" s="86"/>
      <c r="T52" s="86"/>
      <c r="U52" s="86"/>
      <c r="V52" s="86"/>
      <c r="W52" s="86"/>
      <c r="X52" s="86"/>
      <c r="Y52" s="86"/>
      <c r="Z52" s="86"/>
      <c r="AA52" s="86"/>
      <c r="AB52" s="86"/>
      <c r="AC52" s="86"/>
      <c r="AD52" s="86"/>
      <c r="AE52" s="86"/>
      <c r="AF52" s="86"/>
      <c r="AG52" s="89" t="s">
        <v>58</v>
      </c>
      <c r="AH52" s="86"/>
      <c r="AI52" s="86"/>
      <c r="AJ52" s="86"/>
      <c r="AK52" s="86"/>
      <c r="AL52" s="86"/>
      <c r="AM52" s="86"/>
      <c r="AN52" s="88" t="s">
        <v>59</v>
      </c>
      <c r="AO52" s="86"/>
      <c r="AP52" s="86"/>
      <c r="AQ52" s="90" t="s">
        <v>60</v>
      </c>
      <c r="AR52" s="43"/>
      <c r="AS52" s="91" t="s">
        <v>61</v>
      </c>
      <c r="AT52" s="92" t="s">
        <v>62</v>
      </c>
      <c r="AU52" s="92" t="s">
        <v>63</v>
      </c>
      <c r="AV52" s="92" t="s">
        <v>64</v>
      </c>
      <c r="AW52" s="92" t="s">
        <v>65</v>
      </c>
      <c r="AX52" s="92" t="s">
        <v>66</v>
      </c>
      <c r="AY52" s="92" t="s">
        <v>67</v>
      </c>
      <c r="AZ52" s="92" t="s">
        <v>68</v>
      </c>
      <c r="BA52" s="92" t="s">
        <v>69</v>
      </c>
      <c r="BB52" s="92" t="s">
        <v>70</v>
      </c>
      <c r="BC52" s="92" t="s">
        <v>71</v>
      </c>
      <c r="BD52" s="93" t="s">
        <v>72</v>
      </c>
      <c r="BE52" s="37"/>
    </row>
    <row r="53" spans="1:57" s="2" customFormat="1" ht="10.8"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c r="BE53" s="37"/>
    </row>
    <row r="54" spans="1:90" s="6" customFormat="1" ht="32.4" customHeight="1">
      <c r="A54" s="6"/>
      <c r="B54" s="97"/>
      <c r="C54" s="98" t="s">
        <v>73</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ROUND(SUM(AG55:AG61),2)</f>
        <v>0</v>
      </c>
      <c r="AH54" s="100"/>
      <c r="AI54" s="100"/>
      <c r="AJ54" s="100"/>
      <c r="AK54" s="100"/>
      <c r="AL54" s="100"/>
      <c r="AM54" s="100"/>
      <c r="AN54" s="101">
        <f>SUM(AG54,AT54)</f>
        <v>0</v>
      </c>
      <c r="AO54" s="101"/>
      <c r="AP54" s="101"/>
      <c r="AQ54" s="102" t="s">
        <v>19</v>
      </c>
      <c r="AR54" s="103"/>
      <c r="AS54" s="104">
        <f>ROUND(SUM(AS55:AS61),2)</f>
        <v>0</v>
      </c>
      <c r="AT54" s="105">
        <f>ROUND(SUM(AV54:AW54),2)</f>
        <v>0</v>
      </c>
      <c r="AU54" s="106">
        <f>ROUND(SUM(AU55:AU61),5)</f>
        <v>0</v>
      </c>
      <c r="AV54" s="105">
        <f>ROUND(AZ54*L29,2)</f>
        <v>0</v>
      </c>
      <c r="AW54" s="105">
        <f>ROUND(BA54*L30,2)</f>
        <v>0</v>
      </c>
      <c r="AX54" s="105">
        <f>ROUND(BB54*L29,2)</f>
        <v>0</v>
      </c>
      <c r="AY54" s="105">
        <f>ROUND(BC54*L30,2)</f>
        <v>0</v>
      </c>
      <c r="AZ54" s="105">
        <f>ROUND(SUM(AZ55:AZ61),2)</f>
        <v>0</v>
      </c>
      <c r="BA54" s="105">
        <f>ROUND(SUM(BA55:BA61),2)</f>
        <v>0</v>
      </c>
      <c r="BB54" s="105">
        <f>ROUND(SUM(BB55:BB61),2)</f>
        <v>0</v>
      </c>
      <c r="BC54" s="105">
        <f>ROUND(SUM(BC55:BC61),2)</f>
        <v>0</v>
      </c>
      <c r="BD54" s="107">
        <f>ROUND(SUM(BD55:BD61),2)</f>
        <v>0</v>
      </c>
      <c r="BE54" s="6"/>
      <c r="BS54" s="108" t="s">
        <v>74</v>
      </c>
      <c r="BT54" s="108" t="s">
        <v>75</v>
      </c>
      <c r="BU54" s="109" t="s">
        <v>76</v>
      </c>
      <c r="BV54" s="108" t="s">
        <v>77</v>
      </c>
      <c r="BW54" s="108" t="s">
        <v>5</v>
      </c>
      <c r="BX54" s="108" t="s">
        <v>78</v>
      </c>
      <c r="CL54" s="108" t="s">
        <v>19</v>
      </c>
    </row>
    <row r="55" spans="1:91" s="7" customFormat="1" ht="16.5" customHeight="1">
      <c r="A55" s="110" t="s">
        <v>79</v>
      </c>
      <c r="B55" s="111"/>
      <c r="C55" s="112"/>
      <c r="D55" s="113" t="s">
        <v>80</v>
      </c>
      <c r="E55" s="113"/>
      <c r="F55" s="113"/>
      <c r="G55" s="113"/>
      <c r="H55" s="113"/>
      <c r="I55" s="114"/>
      <c r="J55" s="113" t="s">
        <v>81</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'01 - Hala I'!J30</f>
        <v>0</v>
      </c>
      <c r="AH55" s="114"/>
      <c r="AI55" s="114"/>
      <c r="AJ55" s="114"/>
      <c r="AK55" s="114"/>
      <c r="AL55" s="114"/>
      <c r="AM55" s="114"/>
      <c r="AN55" s="115">
        <f>SUM(AG55,AT55)</f>
        <v>0</v>
      </c>
      <c r="AO55" s="114"/>
      <c r="AP55" s="114"/>
      <c r="AQ55" s="116" t="s">
        <v>82</v>
      </c>
      <c r="AR55" s="117"/>
      <c r="AS55" s="118">
        <v>0</v>
      </c>
      <c r="AT55" s="119">
        <f>ROUND(SUM(AV55:AW55),2)</f>
        <v>0</v>
      </c>
      <c r="AU55" s="120">
        <f>'01 - Hala I'!P103</f>
        <v>0</v>
      </c>
      <c r="AV55" s="119">
        <f>'01 - Hala I'!J33</f>
        <v>0</v>
      </c>
      <c r="AW55" s="119">
        <f>'01 - Hala I'!J34</f>
        <v>0</v>
      </c>
      <c r="AX55" s="119">
        <f>'01 - Hala I'!J35</f>
        <v>0</v>
      </c>
      <c r="AY55" s="119">
        <f>'01 - Hala I'!J36</f>
        <v>0</v>
      </c>
      <c r="AZ55" s="119">
        <f>'01 - Hala I'!F33</f>
        <v>0</v>
      </c>
      <c r="BA55" s="119">
        <f>'01 - Hala I'!F34</f>
        <v>0</v>
      </c>
      <c r="BB55" s="119">
        <f>'01 - Hala I'!F35</f>
        <v>0</v>
      </c>
      <c r="BC55" s="119">
        <f>'01 - Hala I'!F36</f>
        <v>0</v>
      </c>
      <c r="BD55" s="121">
        <f>'01 - Hala I'!F37</f>
        <v>0</v>
      </c>
      <c r="BE55" s="7"/>
      <c r="BT55" s="122" t="s">
        <v>83</v>
      </c>
      <c r="BV55" s="122" t="s">
        <v>77</v>
      </c>
      <c r="BW55" s="122" t="s">
        <v>84</v>
      </c>
      <c r="BX55" s="122" t="s">
        <v>5</v>
      </c>
      <c r="CL55" s="122" t="s">
        <v>19</v>
      </c>
      <c r="CM55" s="122" t="s">
        <v>85</v>
      </c>
    </row>
    <row r="56" spans="1:91" s="7" customFormat="1" ht="16.5" customHeight="1">
      <c r="A56" s="110" t="s">
        <v>79</v>
      </c>
      <c r="B56" s="111"/>
      <c r="C56" s="112"/>
      <c r="D56" s="113" t="s">
        <v>86</v>
      </c>
      <c r="E56" s="113"/>
      <c r="F56" s="113"/>
      <c r="G56" s="113"/>
      <c r="H56" s="113"/>
      <c r="I56" s="114"/>
      <c r="J56" s="113" t="s">
        <v>87</v>
      </c>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5">
        <f>'02 - Hala II'!J30</f>
        <v>0</v>
      </c>
      <c r="AH56" s="114"/>
      <c r="AI56" s="114"/>
      <c r="AJ56" s="114"/>
      <c r="AK56" s="114"/>
      <c r="AL56" s="114"/>
      <c r="AM56" s="114"/>
      <c r="AN56" s="115">
        <f>SUM(AG56,AT56)</f>
        <v>0</v>
      </c>
      <c r="AO56" s="114"/>
      <c r="AP56" s="114"/>
      <c r="AQ56" s="116" t="s">
        <v>82</v>
      </c>
      <c r="AR56" s="117"/>
      <c r="AS56" s="118">
        <v>0</v>
      </c>
      <c r="AT56" s="119">
        <f>ROUND(SUM(AV56:AW56),2)</f>
        <v>0</v>
      </c>
      <c r="AU56" s="120">
        <f>'02 - Hala II'!P98</f>
        <v>0</v>
      </c>
      <c r="AV56" s="119">
        <f>'02 - Hala II'!J33</f>
        <v>0</v>
      </c>
      <c r="AW56" s="119">
        <f>'02 - Hala II'!J34</f>
        <v>0</v>
      </c>
      <c r="AX56" s="119">
        <f>'02 - Hala II'!J35</f>
        <v>0</v>
      </c>
      <c r="AY56" s="119">
        <f>'02 - Hala II'!J36</f>
        <v>0</v>
      </c>
      <c r="AZ56" s="119">
        <f>'02 - Hala II'!F33</f>
        <v>0</v>
      </c>
      <c r="BA56" s="119">
        <f>'02 - Hala II'!F34</f>
        <v>0</v>
      </c>
      <c r="BB56" s="119">
        <f>'02 - Hala II'!F35</f>
        <v>0</v>
      </c>
      <c r="BC56" s="119">
        <f>'02 - Hala II'!F36</f>
        <v>0</v>
      </c>
      <c r="BD56" s="121">
        <f>'02 - Hala II'!F37</f>
        <v>0</v>
      </c>
      <c r="BE56" s="7"/>
      <c r="BT56" s="122" t="s">
        <v>83</v>
      </c>
      <c r="BV56" s="122" t="s">
        <v>77</v>
      </c>
      <c r="BW56" s="122" t="s">
        <v>88</v>
      </c>
      <c r="BX56" s="122" t="s">
        <v>5</v>
      </c>
      <c r="CL56" s="122" t="s">
        <v>19</v>
      </c>
      <c r="CM56" s="122" t="s">
        <v>85</v>
      </c>
    </row>
    <row r="57" spans="1:91" s="7" customFormat="1" ht="16.5" customHeight="1">
      <c r="A57" s="110" t="s">
        <v>79</v>
      </c>
      <c r="B57" s="111"/>
      <c r="C57" s="112"/>
      <c r="D57" s="113" t="s">
        <v>89</v>
      </c>
      <c r="E57" s="113"/>
      <c r="F57" s="113"/>
      <c r="G57" s="113"/>
      <c r="H57" s="113"/>
      <c r="I57" s="114"/>
      <c r="J57" s="113" t="s">
        <v>90</v>
      </c>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5">
        <f>'03 - Fotovoltaika'!J30</f>
        <v>0</v>
      </c>
      <c r="AH57" s="114"/>
      <c r="AI57" s="114"/>
      <c r="AJ57" s="114"/>
      <c r="AK57" s="114"/>
      <c r="AL57" s="114"/>
      <c r="AM57" s="114"/>
      <c r="AN57" s="115">
        <f>SUM(AG57,AT57)</f>
        <v>0</v>
      </c>
      <c r="AO57" s="114"/>
      <c r="AP57" s="114"/>
      <c r="AQ57" s="116" t="s">
        <v>82</v>
      </c>
      <c r="AR57" s="117"/>
      <c r="AS57" s="118">
        <v>0</v>
      </c>
      <c r="AT57" s="119">
        <f>ROUND(SUM(AV57:AW57),2)</f>
        <v>0</v>
      </c>
      <c r="AU57" s="120">
        <f>'03 - Fotovoltaika'!P84</f>
        <v>0</v>
      </c>
      <c r="AV57" s="119">
        <f>'03 - Fotovoltaika'!J33</f>
        <v>0</v>
      </c>
      <c r="AW57" s="119">
        <f>'03 - Fotovoltaika'!J34</f>
        <v>0</v>
      </c>
      <c r="AX57" s="119">
        <f>'03 - Fotovoltaika'!J35</f>
        <v>0</v>
      </c>
      <c r="AY57" s="119">
        <f>'03 - Fotovoltaika'!J36</f>
        <v>0</v>
      </c>
      <c r="AZ57" s="119">
        <f>'03 - Fotovoltaika'!F33</f>
        <v>0</v>
      </c>
      <c r="BA57" s="119">
        <f>'03 - Fotovoltaika'!F34</f>
        <v>0</v>
      </c>
      <c r="BB57" s="119">
        <f>'03 - Fotovoltaika'!F35</f>
        <v>0</v>
      </c>
      <c r="BC57" s="119">
        <f>'03 - Fotovoltaika'!F36</f>
        <v>0</v>
      </c>
      <c r="BD57" s="121">
        <f>'03 - Fotovoltaika'!F37</f>
        <v>0</v>
      </c>
      <c r="BE57" s="7"/>
      <c r="BT57" s="122" t="s">
        <v>83</v>
      </c>
      <c r="BV57" s="122" t="s">
        <v>77</v>
      </c>
      <c r="BW57" s="122" t="s">
        <v>91</v>
      </c>
      <c r="BX57" s="122" t="s">
        <v>5</v>
      </c>
      <c r="CL57" s="122" t="s">
        <v>19</v>
      </c>
      <c r="CM57" s="122" t="s">
        <v>85</v>
      </c>
    </row>
    <row r="58" spans="1:91" s="7" customFormat="1" ht="16.5" customHeight="1">
      <c r="A58" s="110" t="s">
        <v>79</v>
      </c>
      <c r="B58" s="111"/>
      <c r="C58" s="112"/>
      <c r="D58" s="113" t="s">
        <v>92</v>
      </c>
      <c r="E58" s="113"/>
      <c r="F58" s="113"/>
      <c r="G58" s="113"/>
      <c r="H58" s="113"/>
      <c r="I58" s="114"/>
      <c r="J58" s="113" t="s">
        <v>93</v>
      </c>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5">
        <f>'04 - ÚT'!J30</f>
        <v>0</v>
      </c>
      <c r="AH58" s="114"/>
      <c r="AI58" s="114"/>
      <c r="AJ58" s="114"/>
      <c r="AK58" s="114"/>
      <c r="AL58" s="114"/>
      <c r="AM58" s="114"/>
      <c r="AN58" s="115">
        <f>SUM(AG58,AT58)</f>
        <v>0</v>
      </c>
      <c r="AO58" s="114"/>
      <c r="AP58" s="114"/>
      <c r="AQ58" s="116" t="s">
        <v>82</v>
      </c>
      <c r="AR58" s="117"/>
      <c r="AS58" s="118">
        <v>0</v>
      </c>
      <c r="AT58" s="119">
        <f>ROUND(SUM(AV58:AW58),2)</f>
        <v>0</v>
      </c>
      <c r="AU58" s="120">
        <f>'04 - ÚT'!P81</f>
        <v>0</v>
      </c>
      <c r="AV58" s="119">
        <f>'04 - ÚT'!J33</f>
        <v>0</v>
      </c>
      <c r="AW58" s="119">
        <f>'04 - ÚT'!J34</f>
        <v>0</v>
      </c>
      <c r="AX58" s="119">
        <f>'04 - ÚT'!J35</f>
        <v>0</v>
      </c>
      <c r="AY58" s="119">
        <f>'04 - ÚT'!J36</f>
        <v>0</v>
      </c>
      <c r="AZ58" s="119">
        <f>'04 - ÚT'!F33</f>
        <v>0</v>
      </c>
      <c r="BA58" s="119">
        <f>'04 - ÚT'!F34</f>
        <v>0</v>
      </c>
      <c r="BB58" s="119">
        <f>'04 - ÚT'!F35</f>
        <v>0</v>
      </c>
      <c r="BC58" s="119">
        <f>'04 - ÚT'!F36</f>
        <v>0</v>
      </c>
      <c r="BD58" s="121">
        <f>'04 - ÚT'!F37</f>
        <v>0</v>
      </c>
      <c r="BE58" s="7"/>
      <c r="BT58" s="122" t="s">
        <v>83</v>
      </c>
      <c r="BV58" s="122" t="s">
        <v>77</v>
      </c>
      <c r="BW58" s="122" t="s">
        <v>94</v>
      </c>
      <c r="BX58" s="122" t="s">
        <v>5</v>
      </c>
      <c r="CL58" s="122" t="s">
        <v>19</v>
      </c>
      <c r="CM58" s="122" t="s">
        <v>85</v>
      </c>
    </row>
    <row r="59" spans="1:91" s="7" customFormat="1" ht="16.5" customHeight="1">
      <c r="A59" s="110" t="s">
        <v>79</v>
      </c>
      <c r="B59" s="111"/>
      <c r="C59" s="112"/>
      <c r="D59" s="113" t="s">
        <v>95</v>
      </c>
      <c r="E59" s="113"/>
      <c r="F59" s="113"/>
      <c r="G59" s="113"/>
      <c r="H59" s="113"/>
      <c r="I59" s="114"/>
      <c r="J59" s="113" t="s">
        <v>96</v>
      </c>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5">
        <f>'05 - Elektro'!J30</f>
        <v>0</v>
      </c>
      <c r="AH59" s="114"/>
      <c r="AI59" s="114"/>
      <c r="AJ59" s="114"/>
      <c r="AK59" s="114"/>
      <c r="AL59" s="114"/>
      <c r="AM59" s="114"/>
      <c r="AN59" s="115">
        <f>SUM(AG59,AT59)</f>
        <v>0</v>
      </c>
      <c r="AO59" s="114"/>
      <c r="AP59" s="114"/>
      <c r="AQ59" s="116" t="s">
        <v>82</v>
      </c>
      <c r="AR59" s="117"/>
      <c r="AS59" s="118">
        <v>0</v>
      </c>
      <c r="AT59" s="119">
        <f>ROUND(SUM(AV59:AW59),2)</f>
        <v>0</v>
      </c>
      <c r="AU59" s="120">
        <f>'05 - Elektro'!P81</f>
        <v>0</v>
      </c>
      <c r="AV59" s="119">
        <f>'05 - Elektro'!J33</f>
        <v>0</v>
      </c>
      <c r="AW59" s="119">
        <f>'05 - Elektro'!J34</f>
        <v>0</v>
      </c>
      <c r="AX59" s="119">
        <f>'05 - Elektro'!J35</f>
        <v>0</v>
      </c>
      <c r="AY59" s="119">
        <f>'05 - Elektro'!J36</f>
        <v>0</v>
      </c>
      <c r="AZ59" s="119">
        <f>'05 - Elektro'!F33</f>
        <v>0</v>
      </c>
      <c r="BA59" s="119">
        <f>'05 - Elektro'!F34</f>
        <v>0</v>
      </c>
      <c r="BB59" s="119">
        <f>'05 - Elektro'!F35</f>
        <v>0</v>
      </c>
      <c r="BC59" s="119">
        <f>'05 - Elektro'!F36</f>
        <v>0</v>
      </c>
      <c r="BD59" s="121">
        <f>'05 - Elektro'!F37</f>
        <v>0</v>
      </c>
      <c r="BE59" s="7"/>
      <c r="BT59" s="122" t="s">
        <v>83</v>
      </c>
      <c r="BV59" s="122" t="s">
        <v>77</v>
      </c>
      <c r="BW59" s="122" t="s">
        <v>97</v>
      </c>
      <c r="BX59" s="122" t="s">
        <v>5</v>
      </c>
      <c r="CL59" s="122" t="s">
        <v>19</v>
      </c>
      <c r="CM59" s="122" t="s">
        <v>85</v>
      </c>
    </row>
    <row r="60" spans="1:91" s="7" customFormat="1" ht="16.5" customHeight="1">
      <c r="A60" s="110" t="s">
        <v>79</v>
      </c>
      <c r="B60" s="111"/>
      <c r="C60" s="112"/>
      <c r="D60" s="113" t="s">
        <v>98</v>
      </c>
      <c r="E60" s="113"/>
      <c r="F60" s="113"/>
      <c r="G60" s="113"/>
      <c r="H60" s="113"/>
      <c r="I60" s="114"/>
      <c r="J60" s="113" t="s">
        <v>99</v>
      </c>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5">
        <f>'06 - VZT'!J30</f>
        <v>0</v>
      </c>
      <c r="AH60" s="114"/>
      <c r="AI60" s="114"/>
      <c r="AJ60" s="114"/>
      <c r="AK60" s="114"/>
      <c r="AL60" s="114"/>
      <c r="AM60" s="114"/>
      <c r="AN60" s="115">
        <f>SUM(AG60,AT60)</f>
        <v>0</v>
      </c>
      <c r="AO60" s="114"/>
      <c r="AP60" s="114"/>
      <c r="AQ60" s="116" t="s">
        <v>82</v>
      </c>
      <c r="AR60" s="117"/>
      <c r="AS60" s="118">
        <v>0</v>
      </c>
      <c r="AT60" s="119">
        <f>ROUND(SUM(AV60:AW60),2)</f>
        <v>0</v>
      </c>
      <c r="AU60" s="120">
        <f>'06 - VZT'!P81</f>
        <v>0</v>
      </c>
      <c r="AV60" s="119">
        <f>'06 - VZT'!J33</f>
        <v>0</v>
      </c>
      <c r="AW60" s="119">
        <f>'06 - VZT'!J34</f>
        <v>0</v>
      </c>
      <c r="AX60" s="119">
        <f>'06 - VZT'!J35</f>
        <v>0</v>
      </c>
      <c r="AY60" s="119">
        <f>'06 - VZT'!J36</f>
        <v>0</v>
      </c>
      <c r="AZ60" s="119">
        <f>'06 - VZT'!F33</f>
        <v>0</v>
      </c>
      <c r="BA60" s="119">
        <f>'06 - VZT'!F34</f>
        <v>0</v>
      </c>
      <c r="BB60" s="119">
        <f>'06 - VZT'!F35</f>
        <v>0</v>
      </c>
      <c r="BC60" s="119">
        <f>'06 - VZT'!F36</f>
        <v>0</v>
      </c>
      <c r="BD60" s="121">
        <f>'06 - VZT'!F37</f>
        <v>0</v>
      </c>
      <c r="BE60" s="7"/>
      <c r="BT60" s="122" t="s">
        <v>83</v>
      </c>
      <c r="BV60" s="122" t="s">
        <v>77</v>
      </c>
      <c r="BW60" s="122" t="s">
        <v>100</v>
      </c>
      <c r="BX60" s="122" t="s">
        <v>5</v>
      </c>
      <c r="CL60" s="122" t="s">
        <v>19</v>
      </c>
      <c r="CM60" s="122" t="s">
        <v>85</v>
      </c>
    </row>
    <row r="61" spans="1:91" s="7" customFormat="1" ht="16.5" customHeight="1">
      <c r="A61" s="110" t="s">
        <v>79</v>
      </c>
      <c r="B61" s="111"/>
      <c r="C61" s="112"/>
      <c r="D61" s="113" t="s">
        <v>101</v>
      </c>
      <c r="E61" s="113"/>
      <c r="F61" s="113"/>
      <c r="G61" s="113"/>
      <c r="H61" s="113"/>
      <c r="I61" s="114"/>
      <c r="J61" s="113" t="s">
        <v>102</v>
      </c>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5">
        <f>'07 - VRN'!J30</f>
        <v>0</v>
      </c>
      <c r="AH61" s="114"/>
      <c r="AI61" s="114"/>
      <c r="AJ61" s="114"/>
      <c r="AK61" s="114"/>
      <c r="AL61" s="114"/>
      <c r="AM61" s="114"/>
      <c r="AN61" s="115">
        <f>SUM(AG61,AT61)</f>
        <v>0</v>
      </c>
      <c r="AO61" s="114"/>
      <c r="AP61" s="114"/>
      <c r="AQ61" s="116" t="s">
        <v>82</v>
      </c>
      <c r="AR61" s="117"/>
      <c r="AS61" s="123">
        <v>0</v>
      </c>
      <c r="AT61" s="124">
        <f>ROUND(SUM(AV61:AW61),2)</f>
        <v>0</v>
      </c>
      <c r="AU61" s="125">
        <f>'07 - VRN'!P82</f>
        <v>0</v>
      </c>
      <c r="AV61" s="124">
        <f>'07 - VRN'!J33</f>
        <v>0</v>
      </c>
      <c r="AW61" s="124">
        <f>'07 - VRN'!J34</f>
        <v>0</v>
      </c>
      <c r="AX61" s="124">
        <f>'07 - VRN'!J35</f>
        <v>0</v>
      </c>
      <c r="AY61" s="124">
        <f>'07 - VRN'!J36</f>
        <v>0</v>
      </c>
      <c r="AZ61" s="124">
        <f>'07 - VRN'!F33</f>
        <v>0</v>
      </c>
      <c r="BA61" s="124">
        <f>'07 - VRN'!F34</f>
        <v>0</v>
      </c>
      <c r="BB61" s="124">
        <f>'07 - VRN'!F35</f>
        <v>0</v>
      </c>
      <c r="BC61" s="124">
        <f>'07 - VRN'!F36</f>
        <v>0</v>
      </c>
      <c r="BD61" s="126">
        <f>'07 - VRN'!F37</f>
        <v>0</v>
      </c>
      <c r="BE61" s="7"/>
      <c r="BT61" s="122" t="s">
        <v>83</v>
      </c>
      <c r="BV61" s="122" t="s">
        <v>77</v>
      </c>
      <c r="BW61" s="122" t="s">
        <v>103</v>
      </c>
      <c r="BX61" s="122" t="s">
        <v>5</v>
      </c>
      <c r="CL61" s="122" t="s">
        <v>19</v>
      </c>
      <c r="CM61" s="122" t="s">
        <v>85</v>
      </c>
    </row>
    <row r="62" spans="1:57" s="2" customFormat="1" ht="30" customHeight="1">
      <c r="A62" s="37"/>
      <c r="B62" s="38"/>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43"/>
      <c r="AS62" s="37"/>
      <c r="AT62" s="37"/>
      <c r="AU62" s="37"/>
      <c r="AV62" s="37"/>
      <c r="AW62" s="37"/>
      <c r="AX62" s="37"/>
      <c r="AY62" s="37"/>
      <c r="AZ62" s="37"/>
      <c r="BA62" s="37"/>
      <c r="BB62" s="37"/>
      <c r="BC62" s="37"/>
      <c r="BD62" s="37"/>
      <c r="BE62" s="37"/>
    </row>
    <row r="63" spans="1:57" s="2" customFormat="1" ht="6.95" customHeight="1">
      <c r="A63" s="37"/>
      <c r="B63" s="58"/>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43"/>
      <c r="AS63" s="37"/>
      <c r="AT63" s="37"/>
      <c r="AU63" s="37"/>
      <c r="AV63" s="37"/>
      <c r="AW63" s="37"/>
      <c r="AX63" s="37"/>
      <c r="AY63" s="37"/>
      <c r="AZ63" s="37"/>
      <c r="BA63" s="37"/>
      <c r="BB63" s="37"/>
      <c r="BC63" s="37"/>
      <c r="BD63" s="37"/>
      <c r="BE63" s="37"/>
    </row>
  </sheetData>
  <sheetProtection password="CC35" sheet="1" objects="1" scenarios="1" formatColumns="0" formatRows="0"/>
  <mergeCells count="66">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1 - Hala I'!C2" display="/"/>
    <hyperlink ref="A56" location="'02 - Hala II'!C2" display="/"/>
    <hyperlink ref="A57" location="'03 - Fotovoltaika'!C2" display="/"/>
    <hyperlink ref="A58" location="'04 - ÚT'!C2" display="/"/>
    <hyperlink ref="A59" location="'05 - Elektro'!C2" display="/"/>
    <hyperlink ref="A60" location="'06 - VZT'!C2" display="/"/>
    <hyperlink ref="A61" location="'07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5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84</v>
      </c>
    </row>
    <row r="3" spans="2:46" s="1" customFormat="1" ht="6.95" customHeight="1">
      <c r="B3" s="127"/>
      <c r="C3" s="128"/>
      <c r="D3" s="128"/>
      <c r="E3" s="128"/>
      <c r="F3" s="128"/>
      <c r="G3" s="128"/>
      <c r="H3" s="128"/>
      <c r="I3" s="128"/>
      <c r="J3" s="128"/>
      <c r="K3" s="128"/>
      <c r="L3" s="19"/>
      <c r="AT3" s="16" t="s">
        <v>85</v>
      </c>
    </row>
    <row r="4" spans="2:46" s="1" customFormat="1" ht="24.95" customHeight="1">
      <c r="B4" s="19"/>
      <c r="D4" s="129" t="s">
        <v>104</v>
      </c>
      <c r="L4" s="19"/>
      <c r="M4" s="130" t="s">
        <v>10</v>
      </c>
      <c r="AT4" s="16" t="s">
        <v>4</v>
      </c>
    </row>
    <row r="5" spans="2:12" s="1" customFormat="1" ht="6.95" customHeight="1">
      <c r="B5" s="19"/>
      <c r="L5" s="19"/>
    </row>
    <row r="6" spans="2:12" s="1" customFormat="1" ht="12" customHeight="1">
      <c r="B6" s="19"/>
      <c r="D6" s="131" t="s">
        <v>16</v>
      </c>
      <c r="L6" s="19"/>
    </row>
    <row r="7" spans="2:12" s="1" customFormat="1" ht="16.5" customHeight="1">
      <c r="B7" s="19"/>
      <c r="E7" s="132" t="str">
        <f>'Rekapitulace stavby'!K6</f>
        <v>Stavební úpravy pro úsporu energie v budovách společnosti Sládek Group a.s. haly I. a haly II.</v>
      </c>
      <c r="F7" s="131"/>
      <c r="G7" s="131"/>
      <c r="H7" s="131"/>
      <c r="L7" s="19"/>
    </row>
    <row r="8" spans="1:31" s="2" customFormat="1" ht="12" customHeight="1">
      <c r="A8" s="37"/>
      <c r="B8" s="43"/>
      <c r="C8" s="37"/>
      <c r="D8" s="131" t="s">
        <v>105</v>
      </c>
      <c r="E8" s="37"/>
      <c r="F8" s="37"/>
      <c r="G8" s="37"/>
      <c r="H8" s="37"/>
      <c r="I8" s="37"/>
      <c r="J8" s="37"/>
      <c r="K8" s="37"/>
      <c r="L8" s="133"/>
      <c r="S8" s="37"/>
      <c r="T8" s="37"/>
      <c r="U8" s="37"/>
      <c r="V8" s="37"/>
      <c r="W8" s="37"/>
      <c r="X8" s="37"/>
      <c r="Y8" s="37"/>
      <c r="Z8" s="37"/>
      <c r="AA8" s="37"/>
      <c r="AB8" s="37"/>
      <c r="AC8" s="37"/>
      <c r="AD8" s="37"/>
      <c r="AE8" s="37"/>
    </row>
    <row r="9" spans="1:31" s="2" customFormat="1" ht="16.5" customHeight="1">
      <c r="A9" s="37"/>
      <c r="B9" s="43"/>
      <c r="C9" s="37"/>
      <c r="D9" s="37"/>
      <c r="E9" s="134" t="s">
        <v>106</v>
      </c>
      <c r="F9" s="37"/>
      <c r="G9" s="37"/>
      <c r="H9" s="37"/>
      <c r="I9" s="37"/>
      <c r="J9" s="37"/>
      <c r="K9" s="37"/>
      <c r="L9" s="13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33"/>
      <c r="S10" s="37"/>
      <c r="T10" s="37"/>
      <c r="U10" s="37"/>
      <c r="V10" s="37"/>
      <c r="W10" s="37"/>
      <c r="X10" s="37"/>
      <c r="Y10" s="37"/>
      <c r="Z10" s="37"/>
      <c r="AA10" s="37"/>
      <c r="AB10" s="37"/>
      <c r="AC10" s="37"/>
      <c r="AD10" s="37"/>
      <c r="AE10" s="37"/>
    </row>
    <row r="11" spans="1:31" s="2" customFormat="1" ht="12" customHeight="1">
      <c r="A11" s="37"/>
      <c r="B11" s="43"/>
      <c r="C11" s="37"/>
      <c r="D11" s="131" t="s">
        <v>18</v>
      </c>
      <c r="E11" s="37"/>
      <c r="F11" s="135" t="s">
        <v>19</v>
      </c>
      <c r="G11" s="37"/>
      <c r="H11" s="37"/>
      <c r="I11" s="131" t="s">
        <v>20</v>
      </c>
      <c r="J11" s="135" t="s">
        <v>19</v>
      </c>
      <c r="K11" s="37"/>
      <c r="L11" s="133"/>
      <c r="S11" s="37"/>
      <c r="T11" s="37"/>
      <c r="U11" s="37"/>
      <c r="V11" s="37"/>
      <c r="W11" s="37"/>
      <c r="X11" s="37"/>
      <c r="Y11" s="37"/>
      <c r="Z11" s="37"/>
      <c r="AA11" s="37"/>
      <c r="AB11" s="37"/>
      <c r="AC11" s="37"/>
      <c r="AD11" s="37"/>
      <c r="AE11" s="37"/>
    </row>
    <row r="12" spans="1:31" s="2" customFormat="1" ht="12" customHeight="1">
      <c r="A12" s="37"/>
      <c r="B12" s="43"/>
      <c r="C12" s="37"/>
      <c r="D12" s="131" t="s">
        <v>21</v>
      </c>
      <c r="E12" s="37"/>
      <c r="F12" s="135" t="s">
        <v>22</v>
      </c>
      <c r="G12" s="37"/>
      <c r="H12" s="37"/>
      <c r="I12" s="131" t="s">
        <v>23</v>
      </c>
      <c r="J12" s="136" t="str">
        <f>'Rekapitulace stavby'!AN8</f>
        <v>20. 3. 2020</v>
      </c>
      <c r="K12" s="37"/>
      <c r="L12" s="13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33"/>
      <c r="S13" s="37"/>
      <c r="T13" s="37"/>
      <c r="U13" s="37"/>
      <c r="V13" s="37"/>
      <c r="W13" s="37"/>
      <c r="X13" s="37"/>
      <c r="Y13" s="37"/>
      <c r="Z13" s="37"/>
      <c r="AA13" s="37"/>
      <c r="AB13" s="37"/>
      <c r="AC13" s="37"/>
      <c r="AD13" s="37"/>
      <c r="AE13" s="37"/>
    </row>
    <row r="14" spans="1:31" s="2" customFormat="1" ht="12" customHeight="1">
      <c r="A14" s="37"/>
      <c r="B14" s="43"/>
      <c r="C14" s="37"/>
      <c r="D14" s="131" t="s">
        <v>25</v>
      </c>
      <c r="E14" s="37"/>
      <c r="F14" s="37"/>
      <c r="G14" s="37"/>
      <c r="H14" s="37"/>
      <c r="I14" s="131" t="s">
        <v>26</v>
      </c>
      <c r="J14" s="135" t="s">
        <v>27</v>
      </c>
      <c r="K14" s="37"/>
      <c r="L14" s="133"/>
      <c r="S14" s="37"/>
      <c r="T14" s="37"/>
      <c r="U14" s="37"/>
      <c r="V14" s="37"/>
      <c r="W14" s="37"/>
      <c r="X14" s="37"/>
      <c r="Y14" s="37"/>
      <c r="Z14" s="37"/>
      <c r="AA14" s="37"/>
      <c r="AB14" s="37"/>
      <c r="AC14" s="37"/>
      <c r="AD14" s="37"/>
      <c r="AE14" s="37"/>
    </row>
    <row r="15" spans="1:31" s="2" customFormat="1" ht="18" customHeight="1">
      <c r="A15" s="37"/>
      <c r="B15" s="43"/>
      <c r="C15" s="37"/>
      <c r="D15" s="37"/>
      <c r="E15" s="135" t="s">
        <v>28</v>
      </c>
      <c r="F15" s="37"/>
      <c r="G15" s="37"/>
      <c r="H15" s="37"/>
      <c r="I15" s="131" t="s">
        <v>29</v>
      </c>
      <c r="J15" s="135" t="s">
        <v>30</v>
      </c>
      <c r="K15" s="37"/>
      <c r="L15" s="13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33"/>
      <c r="S16" s="37"/>
      <c r="T16" s="37"/>
      <c r="U16" s="37"/>
      <c r="V16" s="37"/>
      <c r="W16" s="37"/>
      <c r="X16" s="37"/>
      <c r="Y16" s="37"/>
      <c r="Z16" s="37"/>
      <c r="AA16" s="37"/>
      <c r="AB16" s="37"/>
      <c r="AC16" s="37"/>
      <c r="AD16" s="37"/>
      <c r="AE16" s="37"/>
    </row>
    <row r="17" spans="1:31" s="2" customFormat="1" ht="12" customHeight="1">
      <c r="A17" s="37"/>
      <c r="B17" s="43"/>
      <c r="C17" s="37"/>
      <c r="D17" s="131" t="s">
        <v>31</v>
      </c>
      <c r="E17" s="37"/>
      <c r="F17" s="37"/>
      <c r="G17" s="37"/>
      <c r="H17" s="37"/>
      <c r="I17" s="131" t="s">
        <v>26</v>
      </c>
      <c r="J17" s="32" t="str">
        <f>'Rekapitulace stavby'!AN13</f>
        <v>Vyplň údaj</v>
      </c>
      <c r="K17" s="37"/>
      <c r="L17" s="13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5"/>
      <c r="G18" s="135"/>
      <c r="H18" s="135"/>
      <c r="I18" s="131" t="s">
        <v>29</v>
      </c>
      <c r="J18" s="32" t="str">
        <f>'Rekapitulace stavby'!AN14</f>
        <v>Vyplň údaj</v>
      </c>
      <c r="K18" s="37"/>
      <c r="L18" s="13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33"/>
      <c r="S19" s="37"/>
      <c r="T19" s="37"/>
      <c r="U19" s="37"/>
      <c r="V19" s="37"/>
      <c r="W19" s="37"/>
      <c r="X19" s="37"/>
      <c r="Y19" s="37"/>
      <c r="Z19" s="37"/>
      <c r="AA19" s="37"/>
      <c r="AB19" s="37"/>
      <c r="AC19" s="37"/>
      <c r="AD19" s="37"/>
      <c r="AE19" s="37"/>
    </row>
    <row r="20" spans="1:31" s="2" customFormat="1" ht="12" customHeight="1">
      <c r="A20" s="37"/>
      <c r="B20" s="43"/>
      <c r="C20" s="37"/>
      <c r="D20" s="131" t="s">
        <v>33</v>
      </c>
      <c r="E20" s="37"/>
      <c r="F20" s="37"/>
      <c r="G20" s="37"/>
      <c r="H20" s="37"/>
      <c r="I20" s="131" t="s">
        <v>26</v>
      </c>
      <c r="J20" s="135" t="s">
        <v>34</v>
      </c>
      <c r="K20" s="37"/>
      <c r="L20" s="133"/>
      <c r="S20" s="37"/>
      <c r="T20" s="37"/>
      <c r="U20" s="37"/>
      <c r="V20" s="37"/>
      <c r="W20" s="37"/>
      <c r="X20" s="37"/>
      <c r="Y20" s="37"/>
      <c r="Z20" s="37"/>
      <c r="AA20" s="37"/>
      <c r="AB20" s="37"/>
      <c r="AC20" s="37"/>
      <c r="AD20" s="37"/>
      <c r="AE20" s="37"/>
    </row>
    <row r="21" spans="1:31" s="2" customFormat="1" ht="18" customHeight="1">
      <c r="A21" s="37"/>
      <c r="B21" s="43"/>
      <c r="C21" s="37"/>
      <c r="D21" s="37"/>
      <c r="E21" s="135" t="s">
        <v>35</v>
      </c>
      <c r="F21" s="37"/>
      <c r="G21" s="37"/>
      <c r="H21" s="37"/>
      <c r="I21" s="131" t="s">
        <v>29</v>
      </c>
      <c r="J21" s="135" t="s">
        <v>36</v>
      </c>
      <c r="K21" s="37"/>
      <c r="L21" s="13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33"/>
      <c r="S22" s="37"/>
      <c r="T22" s="37"/>
      <c r="U22" s="37"/>
      <c r="V22" s="37"/>
      <c r="W22" s="37"/>
      <c r="X22" s="37"/>
      <c r="Y22" s="37"/>
      <c r="Z22" s="37"/>
      <c r="AA22" s="37"/>
      <c r="AB22" s="37"/>
      <c r="AC22" s="37"/>
      <c r="AD22" s="37"/>
      <c r="AE22" s="37"/>
    </row>
    <row r="23" spans="1:31" s="2" customFormat="1" ht="12" customHeight="1">
      <c r="A23" s="37"/>
      <c r="B23" s="43"/>
      <c r="C23" s="37"/>
      <c r="D23" s="131" t="s">
        <v>38</v>
      </c>
      <c r="E23" s="37"/>
      <c r="F23" s="37"/>
      <c r="G23" s="37"/>
      <c r="H23" s="37"/>
      <c r="I23" s="131" t="s">
        <v>26</v>
      </c>
      <c r="J23" s="135" t="str">
        <f>IF('Rekapitulace stavby'!AN19="","",'Rekapitulace stavby'!AN19)</f>
        <v/>
      </c>
      <c r="K23" s="37"/>
      <c r="L23" s="133"/>
      <c r="S23" s="37"/>
      <c r="T23" s="37"/>
      <c r="U23" s="37"/>
      <c r="V23" s="37"/>
      <c r="W23" s="37"/>
      <c r="X23" s="37"/>
      <c r="Y23" s="37"/>
      <c r="Z23" s="37"/>
      <c r="AA23" s="37"/>
      <c r="AB23" s="37"/>
      <c r="AC23" s="37"/>
      <c r="AD23" s="37"/>
      <c r="AE23" s="37"/>
    </row>
    <row r="24" spans="1:31" s="2" customFormat="1" ht="18" customHeight="1">
      <c r="A24" s="37"/>
      <c r="B24" s="43"/>
      <c r="C24" s="37"/>
      <c r="D24" s="37"/>
      <c r="E24" s="135" t="str">
        <f>IF('Rekapitulace stavby'!E20="","",'Rekapitulace stavby'!E20)</f>
        <v xml:space="preserve"> </v>
      </c>
      <c r="F24" s="37"/>
      <c r="G24" s="37"/>
      <c r="H24" s="37"/>
      <c r="I24" s="131" t="s">
        <v>29</v>
      </c>
      <c r="J24" s="135" t="str">
        <f>IF('Rekapitulace stavby'!AN20="","",'Rekapitulace stavby'!AN20)</f>
        <v/>
      </c>
      <c r="K24" s="37"/>
      <c r="L24" s="13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33"/>
      <c r="S25" s="37"/>
      <c r="T25" s="37"/>
      <c r="U25" s="37"/>
      <c r="V25" s="37"/>
      <c r="W25" s="37"/>
      <c r="X25" s="37"/>
      <c r="Y25" s="37"/>
      <c r="Z25" s="37"/>
      <c r="AA25" s="37"/>
      <c r="AB25" s="37"/>
      <c r="AC25" s="37"/>
      <c r="AD25" s="37"/>
      <c r="AE25" s="37"/>
    </row>
    <row r="26" spans="1:31" s="2" customFormat="1" ht="12" customHeight="1">
      <c r="A26" s="37"/>
      <c r="B26" s="43"/>
      <c r="C26" s="37"/>
      <c r="D26" s="131" t="s">
        <v>39</v>
      </c>
      <c r="E26" s="37"/>
      <c r="F26" s="37"/>
      <c r="G26" s="37"/>
      <c r="H26" s="37"/>
      <c r="I26" s="37"/>
      <c r="J26" s="37"/>
      <c r="K26" s="37"/>
      <c r="L26" s="133"/>
      <c r="S26" s="37"/>
      <c r="T26" s="37"/>
      <c r="U26" s="37"/>
      <c r="V26" s="37"/>
      <c r="W26" s="37"/>
      <c r="X26" s="37"/>
      <c r="Y26" s="37"/>
      <c r="Z26" s="37"/>
      <c r="AA26" s="37"/>
      <c r="AB26" s="37"/>
      <c r="AC26" s="37"/>
      <c r="AD26" s="37"/>
      <c r="AE26" s="37"/>
    </row>
    <row r="27" spans="1:31" s="8" customFormat="1" ht="16.5" customHeight="1">
      <c r="A27" s="137"/>
      <c r="B27" s="138"/>
      <c r="C27" s="137"/>
      <c r="D27" s="137"/>
      <c r="E27" s="139" t="s">
        <v>19</v>
      </c>
      <c r="F27" s="139"/>
      <c r="G27" s="139"/>
      <c r="H27" s="139"/>
      <c r="I27" s="137"/>
      <c r="J27" s="137"/>
      <c r="K27" s="137"/>
      <c r="L27" s="140"/>
      <c r="S27" s="137"/>
      <c r="T27" s="137"/>
      <c r="U27" s="137"/>
      <c r="V27" s="137"/>
      <c r="W27" s="137"/>
      <c r="X27" s="137"/>
      <c r="Y27" s="137"/>
      <c r="Z27" s="137"/>
      <c r="AA27" s="137"/>
      <c r="AB27" s="137"/>
      <c r="AC27" s="137"/>
      <c r="AD27" s="137"/>
      <c r="AE27" s="137"/>
    </row>
    <row r="28" spans="1:31" s="2" customFormat="1" ht="6.95" customHeight="1">
      <c r="A28" s="37"/>
      <c r="B28" s="43"/>
      <c r="C28" s="37"/>
      <c r="D28" s="37"/>
      <c r="E28" s="37"/>
      <c r="F28" s="37"/>
      <c r="G28" s="37"/>
      <c r="H28" s="37"/>
      <c r="I28" s="37"/>
      <c r="J28" s="37"/>
      <c r="K28" s="37"/>
      <c r="L28" s="133"/>
      <c r="S28" s="37"/>
      <c r="T28" s="37"/>
      <c r="U28" s="37"/>
      <c r="V28" s="37"/>
      <c r="W28" s="37"/>
      <c r="X28" s="37"/>
      <c r="Y28" s="37"/>
      <c r="Z28" s="37"/>
      <c r="AA28" s="37"/>
      <c r="AB28" s="37"/>
      <c r="AC28" s="37"/>
      <c r="AD28" s="37"/>
      <c r="AE28" s="37"/>
    </row>
    <row r="29" spans="1:31" s="2" customFormat="1" ht="6.95" customHeight="1">
      <c r="A29" s="37"/>
      <c r="B29" s="43"/>
      <c r="C29" s="37"/>
      <c r="D29" s="141"/>
      <c r="E29" s="141"/>
      <c r="F29" s="141"/>
      <c r="G29" s="141"/>
      <c r="H29" s="141"/>
      <c r="I29" s="141"/>
      <c r="J29" s="141"/>
      <c r="K29" s="141"/>
      <c r="L29" s="133"/>
      <c r="S29" s="37"/>
      <c r="T29" s="37"/>
      <c r="U29" s="37"/>
      <c r="V29" s="37"/>
      <c r="W29" s="37"/>
      <c r="X29" s="37"/>
      <c r="Y29" s="37"/>
      <c r="Z29" s="37"/>
      <c r="AA29" s="37"/>
      <c r="AB29" s="37"/>
      <c r="AC29" s="37"/>
      <c r="AD29" s="37"/>
      <c r="AE29" s="37"/>
    </row>
    <row r="30" spans="1:31" s="2" customFormat="1" ht="25.4" customHeight="1">
      <c r="A30" s="37"/>
      <c r="B30" s="43"/>
      <c r="C30" s="37"/>
      <c r="D30" s="142" t="s">
        <v>41</v>
      </c>
      <c r="E30" s="37"/>
      <c r="F30" s="37"/>
      <c r="G30" s="37"/>
      <c r="H30" s="37"/>
      <c r="I30" s="37"/>
      <c r="J30" s="143">
        <f>ROUND(J103,2)</f>
        <v>0</v>
      </c>
      <c r="K30" s="37"/>
      <c r="L30" s="133"/>
      <c r="S30" s="37"/>
      <c r="T30" s="37"/>
      <c r="U30" s="37"/>
      <c r="V30" s="37"/>
      <c r="W30" s="37"/>
      <c r="X30" s="37"/>
      <c r="Y30" s="37"/>
      <c r="Z30" s="37"/>
      <c r="AA30" s="37"/>
      <c r="AB30" s="37"/>
      <c r="AC30" s="37"/>
      <c r="AD30" s="37"/>
      <c r="AE30" s="37"/>
    </row>
    <row r="31" spans="1:31" s="2" customFormat="1" ht="6.95" customHeight="1">
      <c r="A31" s="37"/>
      <c r="B31" s="43"/>
      <c r="C31" s="37"/>
      <c r="D31" s="141"/>
      <c r="E31" s="141"/>
      <c r="F31" s="141"/>
      <c r="G31" s="141"/>
      <c r="H31" s="141"/>
      <c r="I31" s="141"/>
      <c r="J31" s="141"/>
      <c r="K31" s="141"/>
      <c r="L31" s="133"/>
      <c r="S31" s="37"/>
      <c r="T31" s="37"/>
      <c r="U31" s="37"/>
      <c r="V31" s="37"/>
      <c r="W31" s="37"/>
      <c r="X31" s="37"/>
      <c r="Y31" s="37"/>
      <c r="Z31" s="37"/>
      <c r="AA31" s="37"/>
      <c r="AB31" s="37"/>
      <c r="AC31" s="37"/>
      <c r="AD31" s="37"/>
      <c r="AE31" s="37"/>
    </row>
    <row r="32" spans="1:31" s="2" customFormat="1" ht="14.4" customHeight="1">
      <c r="A32" s="37"/>
      <c r="B32" s="43"/>
      <c r="C32" s="37"/>
      <c r="D32" s="37"/>
      <c r="E32" s="37"/>
      <c r="F32" s="144" t="s">
        <v>43</v>
      </c>
      <c r="G32" s="37"/>
      <c r="H32" s="37"/>
      <c r="I32" s="144" t="s">
        <v>42</v>
      </c>
      <c r="J32" s="144" t="s">
        <v>44</v>
      </c>
      <c r="K32" s="37"/>
      <c r="L32" s="133"/>
      <c r="S32" s="37"/>
      <c r="T32" s="37"/>
      <c r="U32" s="37"/>
      <c r="V32" s="37"/>
      <c r="W32" s="37"/>
      <c r="X32" s="37"/>
      <c r="Y32" s="37"/>
      <c r="Z32" s="37"/>
      <c r="AA32" s="37"/>
      <c r="AB32" s="37"/>
      <c r="AC32" s="37"/>
      <c r="AD32" s="37"/>
      <c r="AE32" s="37"/>
    </row>
    <row r="33" spans="1:31" s="2" customFormat="1" ht="14.4" customHeight="1">
      <c r="A33" s="37"/>
      <c r="B33" s="43"/>
      <c r="C33" s="37"/>
      <c r="D33" s="145" t="s">
        <v>45</v>
      </c>
      <c r="E33" s="131" t="s">
        <v>46</v>
      </c>
      <c r="F33" s="146">
        <f>ROUND((SUM(BE103:BE579)),2)</f>
        <v>0</v>
      </c>
      <c r="G33" s="37"/>
      <c r="H33" s="37"/>
      <c r="I33" s="147">
        <v>0.21</v>
      </c>
      <c r="J33" s="146">
        <f>ROUND(((SUM(BE103:BE579))*I33),2)</f>
        <v>0</v>
      </c>
      <c r="K33" s="37"/>
      <c r="L33" s="133"/>
      <c r="S33" s="37"/>
      <c r="T33" s="37"/>
      <c r="U33" s="37"/>
      <c r="V33" s="37"/>
      <c r="W33" s="37"/>
      <c r="X33" s="37"/>
      <c r="Y33" s="37"/>
      <c r="Z33" s="37"/>
      <c r="AA33" s="37"/>
      <c r="AB33" s="37"/>
      <c r="AC33" s="37"/>
      <c r="AD33" s="37"/>
      <c r="AE33" s="37"/>
    </row>
    <row r="34" spans="1:31" s="2" customFormat="1" ht="14.4" customHeight="1">
      <c r="A34" s="37"/>
      <c r="B34" s="43"/>
      <c r="C34" s="37"/>
      <c r="D34" s="37"/>
      <c r="E34" s="131" t="s">
        <v>47</v>
      </c>
      <c r="F34" s="146">
        <f>ROUND((SUM(BF103:BF579)),2)</f>
        <v>0</v>
      </c>
      <c r="G34" s="37"/>
      <c r="H34" s="37"/>
      <c r="I34" s="147">
        <v>0.15</v>
      </c>
      <c r="J34" s="146">
        <f>ROUND(((SUM(BF103:BF579))*I34),2)</f>
        <v>0</v>
      </c>
      <c r="K34" s="37"/>
      <c r="L34" s="133"/>
      <c r="S34" s="37"/>
      <c r="T34" s="37"/>
      <c r="U34" s="37"/>
      <c r="V34" s="37"/>
      <c r="W34" s="37"/>
      <c r="X34" s="37"/>
      <c r="Y34" s="37"/>
      <c r="Z34" s="37"/>
      <c r="AA34" s="37"/>
      <c r="AB34" s="37"/>
      <c r="AC34" s="37"/>
      <c r="AD34" s="37"/>
      <c r="AE34" s="37"/>
    </row>
    <row r="35" spans="1:31" s="2" customFormat="1" ht="14.4" customHeight="1" hidden="1">
      <c r="A35" s="37"/>
      <c r="B35" s="43"/>
      <c r="C35" s="37"/>
      <c r="D35" s="37"/>
      <c r="E35" s="131" t="s">
        <v>48</v>
      </c>
      <c r="F35" s="146">
        <f>ROUND((SUM(BG103:BG579)),2)</f>
        <v>0</v>
      </c>
      <c r="G35" s="37"/>
      <c r="H35" s="37"/>
      <c r="I35" s="147">
        <v>0.21</v>
      </c>
      <c r="J35" s="146">
        <f>0</f>
        <v>0</v>
      </c>
      <c r="K35" s="37"/>
      <c r="L35" s="133"/>
      <c r="S35" s="37"/>
      <c r="T35" s="37"/>
      <c r="U35" s="37"/>
      <c r="V35" s="37"/>
      <c r="W35" s="37"/>
      <c r="X35" s="37"/>
      <c r="Y35" s="37"/>
      <c r="Z35" s="37"/>
      <c r="AA35" s="37"/>
      <c r="AB35" s="37"/>
      <c r="AC35" s="37"/>
      <c r="AD35" s="37"/>
      <c r="AE35" s="37"/>
    </row>
    <row r="36" spans="1:31" s="2" customFormat="1" ht="14.4" customHeight="1" hidden="1">
      <c r="A36" s="37"/>
      <c r="B36" s="43"/>
      <c r="C36" s="37"/>
      <c r="D36" s="37"/>
      <c r="E36" s="131" t="s">
        <v>49</v>
      </c>
      <c r="F36" s="146">
        <f>ROUND((SUM(BH103:BH579)),2)</f>
        <v>0</v>
      </c>
      <c r="G36" s="37"/>
      <c r="H36" s="37"/>
      <c r="I36" s="147">
        <v>0.15</v>
      </c>
      <c r="J36" s="146">
        <f>0</f>
        <v>0</v>
      </c>
      <c r="K36" s="37"/>
      <c r="L36" s="133"/>
      <c r="S36" s="37"/>
      <c r="T36" s="37"/>
      <c r="U36" s="37"/>
      <c r="V36" s="37"/>
      <c r="W36" s="37"/>
      <c r="X36" s="37"/>
      <c r="Y36" s="37"/>
      <c r="Z36" s="37"/>
      <c r="AA36" s="37"/>
      <c r="AB36" s="37"/>
      <c r="AC36" s="37"/>
      <c r="AD36" s="37"/>
      <c r="AE36" s="37"/>
    </row>
    <row r="37" spans="1:31" s="2" customFormat="1" ht="14.4" customHeight="1" hidden="1">
      <c r="A37" s="37"/>
      <c r="B37" s="43"/>
      <c r="C37" s="37"/>
      <c r="D37" s="37"/>
      <c r="E37" s="131" t="s">
        <v>50</v>
      </c>
      <c r="F37" s="146">
        <f>ROUND((SUM(BI103:BI579)),2)</f>
        <v>0</v>
      </c>
      <c r="G37" s="37"/>
      <c r="H37" s="37"/>
      <c r="I37" s="147">
        <v>0</v>
      </c>
      <c r="J37" s="146">
        <f>0</f>
        <v>0</v>
      </c>
      <c r="K37" s="37"/>
      <c r="L37" s="13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33"/>
      <c r="S38" s="37"/>
      <c r="T38" s="37"/>
      <c r="U38" s="37"/>
      <c r="V38" s="37"/>
      <c r="W38" s="37"/>
      <c r="X38" s="37"/>
      <c r="Y38" s="37"/>
      <c r="Z38" s="37"/>
      <c r="AA38" s="37"/>
      <c r="AB38" s="37"/>
      <c r="AC38" s="37"/>
      <c r="AD38" s="37"/>
      <c r="AE38" s="37"/>
    </row>
    <row r="39" spans="1:31" s="2" customFormat="1" ht="25.4" customHeight="1">
      <c r="A39" s="37"/>
      <c r="B39" s="43"/>
      <c r="C39" s="148"/>
      <c r="D39" s="149" t="s">
        <v>51</v>
      </c>
      <c r="E39" s="150"/>
      <c r="F39" s="150"/>
      <c r="G39" s="151" t="s">
        <v>52</v>
      </c>
      <c r="H39" s="152" t="s">
        <v>53</v>
      </c>
      <c r="I39" s="150"/>
      <c r="J39" s="153">
        <f>SUM(J30:J37)</f>
        <v>0</v>
      </c>
      <c r="K39" s="154"/>
      <c r="L39" s="133"/>
      <c r="S39" s="37"/>
      <c r="T39" s="37"/>
      <c r="U39" s="37"/>
      <c r="V39" s="37"/>
      <c r="W39" s="37"/>
      <c r="X39" s="37"/>
      <c r="Y39" s="37"/>
      <c r="Z39" s="37"/>
      <c r="AA39" s="37"/>
      <c r="AB39" s="37"/>
      <c r="AC39" s="37"/>
      <c r="AD39" s="37"/>
      <c r="AE39" s="37"/>
    </row>
    <row r="40" spans="1:31" s="2" customFormat="1" ht="14.4" customHeight="1">
      <c r="A40" s="37"/>
      <c r="B40" s="155"/>
      <c r="C40" s="156"/>
      <c r="D40" s="156"/>
      <c r="E40" s="156"/>
      <c r="F40" s="156"/>
      <c r="G40" s="156"/>
      <c r="H40" s="156"/>
      <c r="I40" s="156"/>
      <c r="J40" s="156"/>
      <c r="K40" s="156"/>
      <c r="L40" s="133"/>
      <c r="S40" s="37"/>
      <c r="T40" s="37"/>
      <c r="U40" s="37"/>
      <c r="V40" s="37"/>
      <c r="W40" s="37"/>
      <c r="X40" s="37"/>
      <c r="Y40" s="37"/>
      <c r="Z40" s="37"/>
      <c r="AA40" s="37"/>
      <c r="AB40" s="37"/>
      <c r="AC40" s="37"/>
      <c r="AD40" s="37"/>
      <c r="AE40" s="37"/>
    </row>
    <row r="44" spans="1:31" s="2" customFormat="1" ht="6.95" customHeight="1">
      <c r="A44" s="37"/>
      <c r="B44" s="157"/>
      <c r="C44" s="158"/>
      <c r="D44" s="158"/>
      <c r="E44" s="158"/>
      <c r="F44" s="158"/>
      <c r="G44" s="158"/>
      <c r="H44" s="158"/>
      <c r="I44" s="158"/>
      <c r="J44" s="158"/>
      <c r="K44" s="158"/>
      <c r="L44" s="133"/>
      <c r="S44" s="37"/>
      <c r="T44" s="37"/>
      <c r="U44" s="37"/>
      <c r="V44" s="37"/>
      <c r="W44" s="37"/>
      <c r="X44" s="37"/>
      <c r="Y44" s="37"/>
      <c r="Z44" s="37"/>
      <c r="AA44" s="37"/>
      <c r="AB44" s="37"/>
      <c r="AC44" s="37"/>
      <c r="AD44" s="37"/>
      <c r="AE44" s="37"/>
    </row>
    <row r="45" spans="1:31" s="2" customFormat="1" ht="24.95" customHeight="1">
      <c r="A45" s="37"/>
      <c r="B45" s="38"/>
      <c r="C45" s="22" t="s">
        <v>107</v>
      </c>
      <c r="D45" s="39"/>
      <c r="E45" s="39"/>
      <c r="F45" s="39"/>
      <c r="G45" s="39"/>
      <c r="H45" s="39"/>
      <c r="I45" s="39"/>
      <c r="J45" s="39"/>
      <c r="K45" s="39"/>
      <c r="L45" s="133"/>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33"/>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33"/>
      <c r="S47" s="37"/>
      <c r="T47" s="37"/>
      <c r="U47" s="37"/>
      <c r="V47" s="37"/>
      <c r="W47" s="37"/>
      <c r="X47" s="37"/>
      <c r="Y47" s="37"/>
      <c r="Z47" s="37"/>
      <c r="AA47" s="37"/>
      <c r="AB47" s="37"/>
      <c r="AC47" s="37"/>
      <c r="AD47" s="37"/>
      <c r="AE47" s="37"/>
    </row>
    <row r="48" spans="1:31" s="2" customFormat="1" ht="16.5" customHeight="1">
      <c r="A48" s="37"/>
      <c r="B48" s="38"/>
      <c r="C48" s="39"/>
      <c r="D48" s="39"/>
      <c r="E48" s="159" t="str">
        <f>E7</f>
        <v>Stavební úpravy pro úsporu energie v budovách společnosti Sládek Group a.s. haly I. a haly II.</v>
      </c>
      <c r="F48" s="31"/>
      <c r="G48" s="31"/>
      <c r="H48" s="31"/>
      <c r="I48" s="39"/>
      <c r="J48" s="39"/>
      <c r="K48" s="39"/>
      <c r="L48" s="133"/>
      <c r="S48" s="37"/>
      <c r="T48" s="37"/>
      <c r="U48" s="37"/>
      <c r="V48" s="37"/>
      <c r="W48" s="37"/>
      <c r="X48" s="37"/>
      <c r="Y48" s="37"/>
      <c r="Z48" s="37"/>
      <c r="AA48" s="37"/>
      <c r="AB48" s="37"/>
      <c r="AC48" s="37"/>
      <c r="AD48" s="37"/>
      <c r="AE48" s="37"/>
    </row>
    <row r="49" spans="1:31" s="2" customFormat="1" ht="12" customHeight="1">
      <c r="A49" s="37"/>
      <c r="B49" s="38"/>
      <c r="C49" s="31" t="s">
        <v>105</v>
      </c>
      <c r="D49" s="39"/>
      <c r="E49" s="39"/>
      <c r="F49" s="39"/>
      <c r="G49" s="39"/>
      <c r="H49" s="39"/>
      <c r="I49" s="39"/>
      <c r="J49" s="39"/>
      <c r="K49" s="39"/>
      <c r="L49" s="133"/>
      <c r="S49" s="37"/>
      <c r="T49" s="37"/>
      <c r="U49" s="37"/>
      <c r="V49" s="37"/>
      <c r="W49" s="37"/>
      <c r="X49" s="37"/>
      <c r="Y49" s="37"/>
      <c r="Z49" s="37"/>
      <c r="AA49" s="37"/>
      <c r="AB49" s="37"/>
      <c r="AC49" s="37"/>
      <c r="AD49" s="37"/>
      <c r="AE49" s="37"/>
    </row>
    <row r="50" spans="1:31" s="2" customFormat="1" ht="16.5" customHeight="1">
      <c r="A50" s="37"/>
      <c r="B50" s="38"/>
      <c r="C50" s="39"/>
      <c r="D50" s="39"/>
      <c r="E50" s="68" t="str">
        <f>E9</f>
        <v>01 - Hala I</v>
      </c>
      <c r="F50" s="39"/>
      <c r="G50" s="39"/>
      <c r="H50" s="39"/>
      <c r="I50" s="39"/>
      <c r="J50" s="39"/>
      <c r="K50" s="39"/>
      <c r="L50" s="133"/>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33"/>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31" t="s">
        <v>23</v>
      </c>
      <c r="J52" s="71" t="str">
        <f>IF(J12="","",J12)</f>
        <v>20. 3. 2020</v>
      </c>
      <c r="K52" s="39"/>
      <c r="L52" s="133"/>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33"/>
      <c r="S53" s="37"/>
      <c r="T53" s="37"/>
      <c r="U53" s="37"/>
      <c r="V53" s="37"/>
      <c r="W53" s="37"/>
      <c r="X53" s="37"/>
      <c r="Y53" s="37"/>
      <c r="Z53" s="37"/>
      <c r="AA53" s="37"/>
      <c r="AB53" s="37"/>
      <c r="AC53" s="37"/>
      <c r="AD53" s="37"/>
      <c r="AE53" s="37"/>
    </row>
    <row r="54" spans="1:31" s="2" customFormat="1" ht="25.65" customHeight="1">
      <c r="A54" s="37"/>
      <c r="B54" s="38"/>
      <c r="C54" s="31" t="s">
        <v>25</v>
      </c>
      <c r="D54" s="39"/>
      <c r="E54" s="39"/>
      <c r="F54" s="26" t="str">
        <f>E15</f>
        <v>Sládek Group a.s.</v>
      </c>
      <c r="G54" s="39"/>
      <c r="H54" s="39"/>
      <c r="I54" s="31" t="s">
        <v>33</v>
      </c>
      <c r="J54" s="35" t="str">
        <f>E21</f>
        <v xml:space="preserve">Ing. arch. Luboš Jíra, A. D. Studio </v>
      </c>
      <c r="K54" s="39"/>
      <c r="L54" s="133"/>
      <c r="S54" s="37"/>
      <c r="T54" s="37"/>
      <c r="U54" s="37"/>
      <c r="V54" s="37"/>
      <c r="W54" s="37"/>
      <c r="X54" s="37"/>
      <c r="Y54" s="37"/>
      <c r="Z54" s="37"/>
      <c r="AA54" s="37"/>
      <c r="AB54" s="37"/>
      <c r="AC54" s="37"/>
      <c r="AD54" s="37"/>
      <c r="AE54" s="37"/>
    </row>
    <row r="55" spans="1:31" s="2" customFormat="1" ht="15.15" customHeight="1">
      <c r="A55" s="37"/>
      <c r="B55" s="38"/>
      <c r="C55" s="31" t="s">
        <v>31</v>
      </c>
      <c r="D55" s="39"/>
      <c r="E55" s="39"/>
      <c r="F55" s="26" t="str">
        <f>IF(E18="","",E18)</f>
        <v>Vyplň údaj</v>
      </c>
      <c r="G55" s="39"/>
      <c r="H55" s="39"/>
      <c r="I55" s="31" t="s">
        <v>38</v>
      </c>
      <c r="J55" s="35" t="str">
        <f>E24</f>
        <v xml:space="preserve"> </v>
      </c>
      <c r="K55" s="39"/>
      <c r="L55" s="133"/>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39"/>
      <c r="J56" s="39"/>
      <c r="K56" s="39"/>
      <c r="L56" s="133"/>
      <c r="S56" s="37"/>
      <c r="T56" s="37"/>
      <c r="U56" s="37"/>
      <c r="V56" s="37"/>
      <c r="W56" s="37"/>
      <c r="X56" s="37"/>
      <c r="Y56" s="37"/>
      <c r="Z56" s="37"/>
      <c r="AA56" s="37"/>
      <c r="AB56" s="37"/>
      <c r="AC56" s="37"/>
      <c r="AD56" s="37"/>
      <c r="AE56" s="37"/>
    </row>
    <row r="57" spans="1:31" s="2" customFormat="1" ht="29.25" customHeight="1">
      <c r="A57" s="37"/>
      <c r="B57" s="38"/>
      <c r="C57" s="160" t="s">
        <v>108</v>
      </c>
      <c r="D57" s="161"/>
      <c r="E57" s="161"/>
      <c r="F57" s="161"/>
      <c r="G57" s="161"/>
      <c r="H57" s="161"/>
      <c r="I57" s="161"/>
      <c r="J57" s="162" t="s">
        <v>109</v>
      </c>
      <c r="K57" s="161"/>
      <c r="L57" s="133"/>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39"/>
      <c r="J58" s="39"/>
      <c r="K58" s="39"/>
      <c r="L58" s="133"/>
      <c r="S58" s="37"/>
      <c r="T58" s="37"/>
      <c r="U58" s="37"/>
      <c r="V58" s="37"/>
      <c r="W58" s="37"/>
      <c r="X58" s="37"/>
      <c r="Y58" s="37"/>
      <c r="Z58" s="37"/>
      <c r="AA58" s="37"/>
      <c r="AB58" s="37"/>
      <c r="AC58" s="37"/>
      <c r="AD58" s="37"/>
      <c r="AE58" s="37"/>
    </row>
    <row r="59" spans="1:47" s="2" customFormat="1" ht="22.8" customHeight="1">
      <c r="A59" s="37"/>
      <c r="B59" s="38"/>
      <c r="C59" s="163" t="s">
        <v>73</v>
      </c>
      <c r="D59" s="39"/>
      <c r="E59" s="39"/>
      <c r="F59" s="39"/>
      <c r="G59" s="39"/>
      <c r="H59" s="39"/>
      <c r="I59" s="39"/>
      <c r="J59" s="101">
        <f>J103</f>
        <v>0</v>
      </c>
      <c r="K59" s="39"/>
      <c r="L59" s="133"/>
      <c r="S59" s="37"/>
      <c r="T59" s="37"/>
      <c r="U59" s="37"/>
      <c r="V59" s="37"/>
      <c r="W59" s="37"/>
      <c r="X59" s="37"/>
      <c r="Y59" s="37"/>
      <c r="Z59" s="37"/>
      <c r="AA59" s="37"/>
      <c r="AB59" s="37"/>
      <c r="AC59" s="37"/>
      <c r="AD59" s="37"/>
      <c r="AE59" s="37"/>
      <c r="AU59" s="16" t="s">
        <v>110</v>
      </c>
    </row>
    <row r="60" spans="1:31" s="9" customFormat="1" ht="24.95" customHeight="1">
      <c r="A60" s="9"/>
      <c r="B60" s="164"/>
      <c r="C60" s="165"/>
      <c r="D60" s="166" t="s">
        <v>111</v>
      </c>
      <c r="E60" s="167"/>
      <c r="F60" s="167"/>
      <c r="G60" s="167"/>
      <c r="H60" s="167"/>
      <c r="I60" s="167"/>
      <c r="J60" s="168">
        <f>J104</f>
        <v>0</v>
      </c>
      <c r="K60" s="165"/>
      <c r="L60" s="169"/>
      <c r="S60" s="9"/>
      <c r="T60" s="9"/>
      <c r="U60" s="9"/>
      <c r="V60" s="9"/>
      <c r="W60" s="9"/>
      <c r="X60" s="9"/>
      <c r="Y60" s="9"/>
      <c r="Z60" s="9"/>
      <c r="AA60" s="9"/>
      <c r="AB60" s="9"/>
      <c r="AC60" s="9"/>
      <c r="AD60" s="9"/>
      <c r="AE60" s="9"/>
    </row>
    <row r="61" spans="1:31" s="10" customFormat="1" ht="19.9" customHeight="1">
      <c r="A61" s="10"/>
      <c r="B61" s="170"/>
      <c r="C61" s="171"/>
      <c r="D61" s="172" t="s">
        <v>112</v>
      </c>
      <c r="E61" s="173"/>
      <c r="F61" s="173"/>
      <c r="G61" s="173"/>
      <c r="H61" s="173"/>
      <c r="I61" s="173"/>
      <c r="J61" s="174">
        <f>J105</f>
        <v>0</v>
      </c>
      <c r="K61" s="171"/>
      <c r="L61" s="175"/>
      <c r="S61" s="10"/>
      <c r="T61" s="10"/>
      <c r="U61" s="10"/>
      <c r="V61" s="10"/>
      <c r="W61" s="10"/>
      <c r="X61" s="10"/>
      <c r="Y61" s="10"/>
      <c r="Z61" s="10"/>
      <c r="AA61" s="10"/>
      <c r="AB61" s="10"/>
      <c r="AC61" s="10"/>
      <c r="AD61" s="10"/>
      <c r="AE61" s="10"/>
    </row>
    <row r="62" spans="1:31" s="10" customFormat="1" ht="19.9" customHeight="1">
      <c r="A62" s="10"/>
      <c r="B62" s="170"/>
      <c r="C62" s="171"/>
      <c r="D62" s="172" t="s">
        <v>113</v>
      </c>
      <c r="E62" s="173"/>
      <c r="F62" s="173"/>
      <c r="G62" s="173"/>
      <c r="H62" s="173"/>
      <c r="I62" s="173"/>
      <c r="J62" s="174">
        <f>J126</f>
        <v>0</v>
      </c>
      <c r="K62" s="171"/>
      <c r="L62" s="175"/>
      <c r="S62" s="10"/>
      <c r="T62" s="10"/>
      <c r="U62" s="10"/>
      <c r="V62" s="10"/>
      <c r="W62" s="10"/>
      <c r="X62" s="10"/>
      <c r="Y62" s="10"/>
      <c r="Z62" s="10"/>
      <c r="AA62" s="10"/>
      <c r="AB62" s="10"/>
      <c r="AC62" s="10"/>
      <c r="AD62" s="10"/>
      <c r="AE62" s="10"/>
    </row>
    <row r="63" spans="1:31" s="10" customFormat="1" ht="19.9" customHeight="1">
      <c r="A63" s="10"/>
      <c r="B63" s="170"/>
      <c r="C63" s="171"/>
      <c r="D63" s="172" t="s">
        <v>114</v>
      </c>
      <c r="E63" s="173"/>
      <c r="F63" s="173"/>
      <c r="G63" s="173"/>
      <c r="H63" s="173"/>
      <c r="I63" s="173"/>
      <c r="J63" s="174">
        <f>J130</f>
        <v>0</v>
      </c>
      <c r="K63" s="171"/>
      <c r="L63" s="175"/>
      <c r="S63" s="10"/>
      <c r="T63" s="10"/>
      <c r="U63" s="10"/>
      <c r="V63" s="10"/>
      <c r="W63" s="10"/>
      <c r="X63" s="10"/>
      <c r="Y63" s="10"/>
      <c r="Z63" s="10"/>
      <c r="AA63" s="10"/>
      <c r="AB63" s="10"/>
      <c r="AC63" s="10"/>
      <c r="AD63" s="10"/>
      <c r="AE63" s="10"/>
    </row>
    <row r="64" spans="1:31" s="10" customFormat="1" ht="19.9" customHeight="1">
      <c r="A64" s="10"/>
      <c r="B64" s="170"/>
      <c r="C64" s="171"/>
      <c r="D64" s="172" t="s">
        <v>115</v>
      </c>
      <c r="E64" s="173"/>
      <c r="F64" s="173"/>
      <c r="G64" s="173"/>
      <c r="H64" s="173"/>
      <c r="I64" s="173"/>
      <c r="J64" s="174">
        <f>J162</f>
        <v>0</v>
      </c>
      <c r="K64" s="171"/>
      <c r="L64" s="175"/>
      <c r="S64" s="10"/>
      <c r="T64" s="10"/>
      <c r="U64" s="10"/>
      <c r="V64" s="10"/>
      <c r="W64" s="10"/>
      <c r="X64" s="10"/>
      <c r="Y64" s="10"/>
      <c r="Z64" s="10"/>
      <c r="AA64" s="10"/>
      <c r="AB64" s="10"/>
      <c r="AC64" s="10"/>
      <c r="AD64" s="10"/>
      <c r="AE64" s="10"/>
    </row>
    <row r="65" spans="1:31" s="10" customFormat="1" ht="19.9" customHeight="1">
      <c r="A65" s="10"/>
      <c r="B65" s="170"/>
      <c r="C65" s="171"/>
      <c r="D65" s="172" t="s">
        <v>116</v>
      </c>
      <c r="E65" s="173"/>
      <c r="F65" s="173"/>
      <c r="G65" s="173"/>
      <c r="H65" s="173"/>
      <c r="I65" s="173"/>
      <c r="J65" s="174">
        <f>J212</f>
        <v>0</v>
      </c>
      <c r="K65" s="171"/>
      <c r="L65" s="175"/>
      <c r="S65" s="10"/>
      <c r="T65" s="10"/>
      <c r="U65" s="10"/>
      <c r="V65" s="10"/>
      <c r="W65" s="10"/>
      <c r="X65" s="10"/>
      <c r="Y65" s="10"/>
      <c r="Z65" s="10"/>
      <c r="AA65" s="10"/>
      <c r="AB65" s="10"/>
      <c r="AC65" s="10"/>
      <c r="AD65" s="10"/>
      <c r="AE65" s="10"/>
    </row>
    <row r="66" spans="1:31" s="10" customFormat="1" ht="19.9" customHeight="1">
      <c r="A66" s="10"/>
      <c r="B66" s="170"/>
      <c r="C66" s="171"/>
      <c r="D66" s="172" t="s">
        <v>117</v>
      </c>
      <c r="E66" s="173"/>
      <c r="F66" s="173"/>
      <c r="G66" s="173"/>
      <c r="H66" s="173"/>
      <c r="I66" s="173"/>
      <c r="J66" s="174">
        <f>J254</f>
        <v>0</v>
      </c>
      <c r="K66" s="171"/>
      <c r="L66" s="175"/>
      <c r="S66" s="10"/>
      <c r="T66" s="10"/>
      <c r="U66" s="10"/>
      <c r="V66" s="10"/>
      <c r="W66" s="10"/>
      <c r="X66" s="10"/>
      <c r="Y66" s="10"/>
      <c r="Z66" s="10"/>
      <c r="AA66" s="10"/>
      <c r="AB66" s="10"/>
      <c r="AC66" s="10"/>
      <c r="AD66" s="10"/>
      <c r="AE66" s="10"/>
    </row>
    <row r="67" spans="1:31" s="10" customFormat="1" ht="19.9" customHeight="1">
      <c r="A67" s="10"/>
      <c r="B67" s="170"/>
      <c r="C67" s="171"/>
      <c r="D67" s="172" t="s">
        <v>118</v>
      </c>
      <c r="E67" s="173"/>
      <c r="F67" s="173"/>
      <c r="G67" s="173"/>
      <c r="H67" s="173"/>
      <c r="I67" s="173"/>
      <c r="J67" s="174">
        <f>J280</f>
        <v>0</v>
      </c>
      <c r="K67" s="171"/>
      <c r="L67" s="175"/>
      <c r="S67" s="10"/>
      <c r="T67" s="10"/>
      <c r="U67" s="10"/>
      <c r="V67" s="10"/>
      <c r="W67" s="10"/>
      <c r="X67" s="10"/>
      <c r="Y67" s="10"/>
      <c r="Z67" s="10"/>
      <c r="AA67" s="10"/>
      <c r="AB67" s="10"/>
      <c r="AC67" s="10"/>
      <c r="AD67" s="10"/>
      <c r="AE67" s="10"/>
    </row>
    <row r="68" spans="1:31" s="9" customFormat="1" ht="24.95" customHeight="1">
      <c r="A68" s="9"/>
      <c r="B68" s="164"/>
      <c r="C68" s="165"/>
      <c r="D68" s="166" t="s">
        <v>119</v>
      </c>
      <c r="E68" s="167"/>
      <c r="F68" s="167"/>
      <c r="G68" s="167"/>
      <c r="H68" s="167"/>
      <c r="I68" s="167"/>
      <c r="J68" s="168">
        <f>J283</f>
        <v>0</v>
      </c>
      <c r="K68" s="165"/>
      <c r="L68" s="169"/>
      <c r="S68" s="9"/>
      <c r="T68" s="9"/>
      <c r="U68" s="9"/>
      <c r="V68" s="9"/>
      <c r="W68" s="9"/>
      <c r="X68" s="9"/>
      <c r="Y68" s="9"/>
      <c r="Z68" s="9"/>
      <c r="AA68" s="9"/>
      <c r="AB68" s="9"/>
      <c r="AC68" s="9"/>
      <c r="AD68" s="9"/>
      <c r="AE68" s="9"/>
    </row>
    <row r="69" spans="1:31" s="10" customFormat="1" ht="19.9" customHeight="1">
      <c r="A69" s="10"/>
      <c r="B69" s="170"/>
      <c r="C69" s="171"/>
      <c r="D69" s="172" t="s">
        <v>120</v>
      </c>
      <c r="E69" s="173"/>
      <c r="F69" s="173"/>
      <c r="G69" s="173"/>
      <c r="H69" s="173"/>
      <c r="I69" s="173"/>
      <c r="J69" s="174">
        <f>J284</f>
        <v>0</v>
      </c>
      <c r="K69" s="171"/>
      <c r="L69" s="175"/>
      <c r="S69" s="10"/>
      <c r="T69" s="10"/>
      <c r="U69" s="10"/>
      <c r="V69" s="10"/>
      <c r="W69" s="10"/>
      <c r="X69" s="10"/>
      <c r="Y69" s="10"/>
      <c r="Z69" s="10"/>
      <c r="AA69" s="10"/>
      <c r="AB69" s="10"/>
      <c r="AC69" s="10"/>
      <c r="AD69" s="10"/>
      <c r="AE69" s="10"/>
    </row>
    <row r="70" spans="1:31" s="10" customFormat="1" ht="19.9" customHeight="1">
      <c r="A70" s="10"/>
      <c r="B70" s="170"/>
      <c r="C70" s="171"/>
      <c r="D70" s="172" t="s">
        <v>121</v>
      </c>
      <c r="E70" s="173"/>
      <c r="F70" s="173"/>
      <c r="G70" s="173"/>
      <c r="H70" s="173"/>
      <c r="I70" s="173"/>
      <c r="J70" s="174">
        <f>J295</f>
        <v>0</v>
      </c>
      <c r="K70" s="171"/>
      <c r="L70" s="175"/>
      <c r="S70" s="10"/>
      <c r="T70" s="10"/>
      <c r="U70" s="10"/>
      <c r="V70" s="10"/>
      <c r="W70" s="10"/>
      <c r="X70" s="10"/>
      <c r="Y70" s="10"/>
      <c r="Z70" s="10"/>
      <c r="AA70" s="10"/>
      <c r="AB70" s="10"/>
      <c r="AC70" s="10"/>
      <c r="AD70" s="10"/>
      <c r="AE70" s="10"/>
    </row>
    <row r="71" spans="1:31" s="10" customFormat="1" ht="19.9" customHeight="1">
      <c r="A71" s="10"/>
      <c r="B71" s="170"/>
      <c r="C71" s="171"/>
      <c r="D71" s="172" t="s">
        <v>122</v>
      </c>
      <c r="E71" s="173"/>
      <c r="F71" s="173"/>
      <c r="G71" s="173"/>
      <c r="H71" s="173"/>
      <c r="I71" s="173"/>
      <c r="J71" s="174">
        <f>J302</f>
        <v>0</v>
      </c>
      <c r="K71" s="171"/>
      <c r="L71" s="175"/>
      <c r="S71" s="10"/>
      <c r="T71" s="10"/>
      <c r="U71" s="10"/>
      <c r="V71" s="10"/>
      <c r="W71" s="10"/>
      <c r="X71" s="10"/>
      <c r="Y71" s="10"/>
      <c r="Z71" s="10"/>
      <c r="AA71" s="10"/>
      <c r="AB71" s="10"/>
      <c r="AC71" s="10"/>
      <c r="AD71" s="10"/>
      <c r="AE71" s="10"/>
    </row>
    <row r="72" spans="1:31" s="10" customFormat="1" ht="19.9" customHeight="1">
      <c r="A72" s="10"/>
      <c r="B72" s="170"/>
      <c r="C72" s="171"/>
      <c r="D72" s="172" t="s">
        <v>123</v>
      </c>
      <c r="E72" s="173"/>
      <c r="F72" s="173"/>
      <c r="G72" s="173"/>
      <c r="H72" s="173"/>
      <c r="I72" s="173"/>
      <c r="J72" s="174">
        <f>J323</f>
        <v>0</v>
      </c>
      <c r="K72" s="171"/>
      <c r="L72" s="175"/>
      <c r="S72" s="10"/>
      <c r="T72" s="10"/>
      <c r="U72" s="10"/>
      <c r="V72" s="10"/>
      <c r="W72" s="10"/>
      <c r="X72" s="10"/>
      <c r="Y72" s="10"/>
      <c r="Z72" s="10"/>
      <c r="AA72" s="10"/>
      <c r="AB72" s="10"/>
      <c r="AC72" s="10"/>
      <c r="AD72" s="10"/>
      <c r="AE72" s="10"/>
    </row>
    <row r="73" spans="1:31" s="10" customFormat="1" ht="19.9" customHeight="1">
      <c r="A73" s="10"/>
      <c r="B73" s="170"/>
      <c r="C73" s="171"/>
      <c r="D73" s="172" t="s">
        <v>124</v>
      </c>
      <c r="E73" s="173"/>
      <c r="F73" s="173"/>
      <c r="G73" s="173"/>
      <c r="H73" s="173"/>
      <c r="I73" s="173"/>
      <c r="J73" s="174">
        <f>J326</f>
        <v>0</v>
      </c>
      <c r="K73" s="171"/>
      <c r="L73" s="175"/>
      <c r="S73" s="10"/>
      <c r="T73" s="10"/>
      <c r="U73" s="10"/>
      <c r="V73" s="10"/>
      <c r="W73" s="10"/>
      <c r="X73" s="10"/>
      <c r="Y73" s="10"/>
      <c r="Z73" s="10"/>
      <c r="AA73" s="10"/>
      <c r="AB73" s="10"/>
      <c r="AC73" s="10"/>
      <c r="AD73" s="10"/>
      <c r="AE73" s="10"/>
    </row>
    <row r="74" spans="1:31" s="10" customFormat="1" ht="19.9" customHeight="1">
      <c r="A74" s="10"/>
      <c r="B74" s="170"/>
      <c r="C74" s="171"/>
      <c r="D74" s="172" t="s">
        <v>125</v>
      </c>
      <c r="E74" s="173"/>
      <c r="F74" s="173"/>
      <c r="G74" s="173"/>
      <c r="H74" s="173"/>
      <c r="I74" s="173"/>
      <c r="J74" s="174">
        <f>J362</f>
        <v>0</v>
      </c>
      <c r="K74" s="171"/>
      <c r="L74" s="175"/>
      <c r="S74" s="10"/>
      <c r="T74" s="10"/>
      <c r="U74" s="10"/>
      <c r="V74" s="10"/>
      <c r="W74" s="10"/>
      <c r="X74" s="10"/>
      <c r="Y74" s="10"/>
      <c r="Z74" s="10"/>
      <c r="AA74" s="10"/>
      <c r="AB74" s="10"/>
      <c r="AC74" s="10"/>
      <c r="AD74" s="10"/>
      <c r="AE74" s="10"/>
    </row>
    <row r="75" spans="1:31" s="10" customFormat="1" ht="19.9" customHeight="1">
      <c r="A75" s="10"/>
      <c r="B75" s="170"/>
      <c r="C75" s="171"/>
      <c r="D75" s="172" t="s">
        <v>126</v>
      </c>
      <c r="E75" s="173"/>
      <c r="F75" s="173"/>
      <c r="G75" s="173"/>
      <c r="H75" s="173"/>
      <c r="I75" s="173"/>
      <c r="J75" s="174">
        <f>J377</f>
        <v>0</v>
      </c>
      <c r="K75" s="171"/>
      <c r="L75" s="175"/>
      <c r="S75" s="10"/>
      <c r="T75" s="10"/>
      <c r="U75" s="10"/>
      <c r="V75" s="10"/>
      <c r="W75" s="10"/>
      <c r="X75" s="10"/>
      <c r="Y75" s="10"/>
      <c r="Z75" s="10"/>
      <c r="AA75" s="10"/>
      <c r="AB75" s="10"/>
      <c r="AC75" s="10"/>
      <c r="AD75" s="10"/>
      <c r="AE75" s="10"/>
    </row>
    <row r="76" spans="1:31" s="10" customFormat="1" ht="19.9" customHeight="1">
      <c r="A76" s="10"/>
      <c r="B76" s="170"/>
      <c r="C76" s="171"/>
      <c r="D76" s="172" t="s">
        <v>127</v>
      </c>
      <c r="E76" s="173"/>
      <c r="F76" s="173"/>
      <c r="G76" s="173"/>
      <c r="H76" s="173"/>
      <c r="I76" s="173"/>
      <c r="J76" s="174">
        <f>J412</f>
        <v>0</v>
      </c>
      <c r="K76" s="171"/>
      <c r="L76" s="175"/>
      <c r="S76" s="10"/>
      <c r="T76" s="10"/>
      <c r="U76" s="10"/>
      <c r="V76" s="10"/>
      <c r="W76" s="10"/>
      <c r="X76" s="10"/>
      <c r="Y76" s="10"/>
      <c r="Z76" s="10"/>
      <c r="AA76" s="10"/>
      <c r="AB76" s="10"/>
      <c r="AC76" s="10"/>
      <c r="AD76" s="10"/>
      <c r="AE76" s="10"/>
    </row>
    <row r="77" spans="1:31" s="10" customFormat="1" ht="19.9" customHeight="1">
      <c r="A77" s="10"/>
      <c r="B77" s="170"/>
      <c r="C77" s="171"/>
      <c r="D77" s="172" t="s">
        <v>128</v>
      </c>
      <c r="E77" s="173"/>
      <c r="F77" s="173"/>
      <c r="G77" s="173"/>
      <c r="H77" s="173"/>
      <c r="I77" s="173"/>
      <c r="J77" s="174">
        <f>J428</f>
        <v>0</v>
      </c>
      <c r="K77" s="171"/>
      <c r="L77" s="175"/>
      <c r="S77" s="10"/>
      <c r="T77" s="10"/>
      <c r="U77" s="10"/>
      <c r="V77" s="10"/>
      <c r="W77" s="10"/>
      <c r="X77" s="10"/>
      <c r="Y77" s="10"/>
      <c r="Z77" s="10"/>
      <c r="AA77" s="10"/>
      <c r="AB77" s="10"/>
      <c r="AC77" s="10"/>
      <c r="AD77" s="10"/>
      <c r="AE77" s="10"/>
    </row>
    <row r="78" spans="1:31" s="10" customFormat="1" ht="19.9" customHeight="1">
      <c r="A78" s="10"/>
      <c r="B78" s="170"/>
      <c r="C78" s="171"/>
      <c r="D78" s="172" t="s">
        <v>129</v>
      </c>
      <c r="E78" s="173"/>
      <c r="F78" s="173"/>
      <c r="G78" s="173"/>
      <c r="H78" s="173"/>
      <c r="I78" s="173"/>
      <c r="J78" s="174">
        <f>J466</f>
        <v>0</v>
      </c>
      <c r="K78" s="171"/>
      <c r="L78" s="175"/>
      <c r="S78" s="10"/>
      <c r="T78" s="10"/>
      <c r="U78" s="10"/>
      <c r="V78" s="10"/>
      <c r="W78" s="10"/>
      <c r="X78" s="10"/>
      <c r="Y78" s="10"/>
      <c r="Z78" s="10"/>
      <c r="AA78" s="10"/>
      <c r="AB78" s="10"/>
      <c r="AC78" s="10"/>
      <c r="AD78" s="10"/>
      <c r="AE78" s="10"/>
    </row>
    <row r="79" spans="1:31" s="10" customFormat="1" ht="19.9" customHeight="1">
      <c r="A79" s="10"/>
      <c r="B79" s="170"/>
      <c r="C79" s="171"/>
      <c r="D79" s="172" t="s">
        <v>130</v>
      </c>
      <c r="E79" s="173"/>
      <c r="F79" s="173"/>
      <c r="G79" s="173"/>
      <c r="H79" s="173"/>
      <c r="I79" s="173"/>
      <c r="J79" s="174">
        <f>J509</f>
        <v>0</v>
      </c>
      <c r="K79" s="171"/>
      <c r="L79" s="175"/>
      <c r="S79" s="10"/>
      <c r="T79" s="10"/>
      <c r="U79" s="10"/>
      <c r="V79" s="10"/>
      <c r="W79" s="10"/>
      <c r="X79" s="10"/>
      <c r="Y79" s="10"/>
      <c r="Z79" s="10"/>
      <c r="AA79" s="10"/>
      <c r="AB79" s="10"/>
      <c r="AC79" s="10"/>
      <c r="AD79" s="10"/>
      <c r="AE79" s="10"/>
    </row>
    <row r="80" spans="1:31" s="10" customFormat="1" ht="19.9" customHeight="1">
      <c r="A80" s="10"/>
      <c r="B80" s="170"/>
      <c r="C80" s="171"/>
      <c r="D80" s="172" t="s">
        <v>131</v>
      </c>
      <c r="E80" s="173"/>
      <c r="F80" s="173"/>
      <c r="G80" s="173"/>
      <c r="H80" s="173"/>
      <c r="I80" s="173"/>
      <c r="J80" s="174">
        <f>J537</f>
        <v>0</v>
      </c>
      <c r="K80" s="171"/>
      <c r="L80" s="175"/>
      <c r="S80" s="10"/>
      <c r="T80" s="10"/>
      <c r="U80" s="10"/>
      <c r="V80" s="10"/>
      <c r="W80" s="10"/>
      <c r="X80" s="10"/>
      <c r="Y80" s="10"/>
      <c r="Z80" s="10"/>
      <c r="AA80" s="10"/>
      <c r="AB80" s="10"/>
      <c r="AC80" s="10"/>
      <c r="AD80" s="10"/>
      <c r="AE80" s="10"/>
    </row>
    <row r="81" spans="1:31" s="10" customFormat="1" ht="19.9" customHeight="1">
      <c r="A81" s="10"/>
      <c r="B81" s="170"/>
      <c r="C81" s="171"/>
      <c r="D81" s="172" t="s">
        <v>132</v>
      </c>
      <c r="E81" s="173"/>
      <c r="F81" s="173"/>
      <c r="G81" s="173"/>
      <c r="H81" s="173"/>
      <c r="I81" s="173"/>
      <c r="J81" s="174">
        <f>J557</f>
        <v>0</v>
      </c>
      <c r="K81" s="171"/>
      <c r="L81" s="175"/>
      <c r="S81" s="10"/>
      <c r="T81" s="10"/>
      <c r="U81" s="10"/>
      <c r="V81" s="10"/>
      <c r="W81" s="10"/>
      <c r="X81" s="10"/>
      <c r="Y81" s="10"/>
      <c r="Z81" s="10"/>
      <c r="AA81" s="10"/>
      <c r="AB81" s="10"/>
      <c r="AC81" s="10"/>
      <c r="AD81" s="10"/>
      <c r="AE81" s="10"/>
    </row>
    <row r="82" spans="1:31" s="9" customFormat="1" ht="24.95" customHeight="1">
      <c r="A82" s="9"/>
      <c r="B82" s="164"/>
      <c r="C82" s="165"/>
      <c r="D82" s="166" t="s">
        <v>133</v>
      </c>
      <c r="E82" s="167"/>
      <c r="F82" s="167"/>
      <c r="G82" s="167"/>
      <c r="H82" s="167"/>
      <c r="I82" s="167"/>
      <c r="J82" s="168">
        <f>J576</f>
        <v>0</v>
      </c>
      <c r="K82" s="165"/>
      <c r="L82" s="169"/>
      <c r="S82" s="9"/>
      <c r="T82" s="9"/>
      <c r="U82" s="9"/>
      <c r="V82" s="9"/>
      <c r="W82" s="9"/>
      <c r="X82" s="9"/>
      <c r="Y82" s="9"/>
      <c r="Z82" s="9"/>
      <c r="AA82" s="9"/>
      <c r="AB82" s="9"/>
      <c r="AC82" s="9"/>
      <c r="AD82" s="9"/>
      <c r="AE82" s="9"/>
    </row>
    <row r="83" spans="1:31" s="10" customFormat="1" ht="19.9" customHeight="1">
      <c r="A83" s="10"/>
      <c r="B83" s="170"/>
      <c r="C83" s="171"/>
      <c r="D83" s="172" t="s">
        <v>134</v>
      </c>
      <c r="E83" s="173"/>
      <c r="F83" s="173"/>
      <c r="G83" s="173"/>
      <c r="H83" s="173"/>
      <c r="I83" s="173"/>
      <c r="J83" s="174">
        <f>J577</f>
        <v>0</v>
      </c>
      <c r="K83" s="171"/>
      <c r="L83" s="175"/>
      <c r="S83" s="10"/>
      <c r="T83" s="10"/>
      <c r="U83" s="10"/>
      <c r="V83" s="10"/>
      <c r="W83" s="10"/>
      <c r="X83" s="10"/>
      <c r="Y83" s="10"/>
      <c r="Z83" s="10"/>
      <c r="AA83" s="10"/>
      <c r="AB83" s="10"/>
      <c r="AC83" s="10"/>
      <c r="AD83" s="10"/>
      <c r="AE83" s="10"/>
    </row>
    <row r="84" spans="1:31" s="2" customFormat="1" ht="21.8" customHeight="1">
      <c r="A84" s="37"/>
      <c r="B84" s="38"/>
      <c r="C84" s="39"/>
      <c r="D84" s="39"/>
      <c r="E84" s="39"/>
      <c r="F84" s="39"/>
      <c r="G84" s="39"/>
      <c r="H84" s="39"/>
      <c r="I84" s="39"/>
      <c r="J84" s="39"/>
      <c r="K84" s="39"/>
      <c r="L84" s="133"/>
      <c r="S84" s="37"/>
      <c r="T84" s="37"/>
      <c r="U84" s="37"/>
      <c r="V84" s="37"/>
      <c r="W84" s="37"/>
      <c r="X84" s="37"/>
      <c r="Y84" s="37"/>
      <c r="Z84" s="37"/>
      <c r="AA84" s="37"/>
      <c r="AB84" s="37"/>
      <c r="AC84" s="37"/>
      <c r="AD84" s="37"/>
      <c r="AE84" s="37"/>
    </row>
    <row r="85" spans="1:31" s="2" customFormat="1" ht="6.95" customHeight="1">
      <c r="A85" s="37"/>
      <c r="B85" s="58"/>
      <c r="C85" s="59"/>
      <c r="D85" s="59"/>
      <c r="E85" s="59"/>
      <c r="F85" s="59"/>
      <c r="G85" s="59"/>
      <c r="H85" s="59"/>
      <c r="I85" s="59"/>
      <c r="J85" s="59"/>
      <c r="K85" s="59"/>
      <c r="L85" s="133"/>
      <c r="S85" s="37"/>
      <c r="T85" s="37"/>
      <c r="U85" s="37"/>
      <c r="V85" s="37"/>
      <c r="W85" s="37"/>
      <c r="X85" s="37"/>
      <c r="Y85" s="37"/>
      <c r="Z85" s="37"/>
      <c r="AA85" s="37"/>
      <c r="AB85" s="37"/>
      <c r="AC85" s="37"/>
      <c r="AD85" s="37"/>
      <c r="AE85" s="37"/>
    </row>
    <row r="89" spans="1:31" s="2" customFormat="1" ht="6.95" customHeight="1">
      <c r="A89" s="37"/>
      <c r="B89" s="60"/>
      <c r="C89" s="61"/>
      <c r="D89" s="61"/>
      <c r="E89" s="61"/>
      <c r="F89" s="61"/>
      <c r="G89" s="61"/>
      <c r="H89" s="61"/>
      <c r="I89" s="61"/>
      <c r="J89" s="61"/>
      <c r="K89" s="61"/>
      <c r="L89" s="133"/>
      <c r="S89" s="37"/>
      <c r="T89" s="37"/>
      <c r="U89" s="37"/>
      <c r="V89" s="37"/>
      <c r="W89" s="37"/>
      <c r="X89" s="37"/>
      <c r="Y89" s="37"/>
      <c r="Z89" s="37"/>
      <c r="AA89" s="37"/>
      <c r="AB89" s="37"/>
      <c r="AC89" s="37"/>
      <c r="AD89" s="37"/>
      <c r="AE89" s="37"/>
    </row>
    <row r="90" spans="1:31" s="2" customFormat="1" ht="24.95" customHeight="1">
      <c r="A90" s="37"/>
      <c r="B90" s="38"/>
      <c r="C90" s="22" t="s">
        <v>135</v>
      </c>
      <c r="D90" s="39"/>
      <c r="E90" s="39"/>
      <c r="F90" s="39"/>
      <c r="G90" s="39"/>
      <c r="H90" s="39"/>
      <c r="I90" s="39"/>
      <c r="J90" s="39"/>
      <c r="K90" s="39"/>
      <c r="L90" s="133"/>
      <c r="S90" s="37"/>
      <c r="T90" s="37"/>
      <c r="U90" s="37"/>
      <c r="V90" s="37"/>
      <c r="W90" s="37"/>
      <c r="X90" s="37"/>
      <c r="Y90" s="37"/>
      <c r="Z90" s="37"/>
      <c r="AA90" s="37"/>
      <c r="AB90" s="37"/>
      <c r="AC90" s="37"/>
      <c r="AD90" s="37"/>
      <c r="AE90" s="37"/>
    </row>
    <row r="91" spans="1:31" s="2" customFormat="1" ht="6.95" customHeight="1">
      <c r="A91" s="37"/>
      <c r="B91" s="38"/>
      <c r="C91" s="39"/>
      <c r="D91" s="39"/>
      <c r="E91" s="39"/>
      <c r="F91" s="39"/>
      <c r="G91" s="39"/>
      <c r="H91" s="39"/>
      <c r="I91" s="39"/>
      <c r="J91" s="39"/>
      <c r="K91" s="39"/>
      <c r="L91" s="133"/>
      <c r="S91" s="37"/>
      <c r="T91" s="37"/>
      <c r="U91" s="37"/>
      <c r="V91" s="37"/>
      <c r="W91" s="37"/>
      <c r="X91" s="37"/>
      <c r="Y91" s="37"/>
      <c r="Z91" s="37"/>
      <c r="AA91" s="37"/>
      <c r="AB91" s="37"/>
      <c r="AC91" s="37"/>
      <c r="AD91" s="37"/>
      <c r="AE91" s="37"/>
    </row>
    <row r="92" spans="1:31" s="2" customFormat="1" ht="12" customHeight="1">
      <c r="A92" s="37"/>
      <c r="B92" s="38"/>
      <c r="C92" s="31" t="s">
        <v>16</v>
      </c>
      <c r="D92" s="39"/>
      <c r="E92" s="39"/>
      <c r="F92" s="39"/>
      <c r="G92" s="39"/>
      <c r="H92" s="39"/>
      <c r="I92" s="39"/>
      <c r="J92" s="39"/>
      <c r="K92" s="39"/>
      <c r="L92" s="133"/>
      <c r="S92" s="37"/>
      <c r="T92" s="37"/>
      <c r="U92" s="37"/>
      <c r="V92" s="37"/>
      <c r="W92" s="37"/>
      <c r="X92" s="37"/>
      <c r="Y92" s="37"/>
      <c r="Z92" s="37"/>
      <c r="AA92" s="37"/>
      <c r="AB92" s="37"/>
      <c r="AC92" s="37"/>
      <c r="AD92" s="37"/>
      <c r="AE92" s="37"/>
    </row>
    <row r="93" spans="1:31" s="2" customFormat="1" ht="16.5" customHeight="1">
      <c r="A93" s="37"/>
      <c r="B93" s="38"/>
      <c r="C93" s="39"/>
      <c r="D93" s="39"/>
      <c r="E93" s="159" t="str">
        <f>E7</f>
        <v>Stavební úpravy pro úsporu energie v budovách společnosti Sládek Group a.s. haly I. a haly II.</v>
      </c>
      <c r="F93" s="31"/>
      <c r="G93" s="31"/>
      <c r="H93" s="31"/>
      <c r="I93" s="39"/>
      <c r="J93" s="39"/>
      <c r="K93" s="39"/>
      <c r="L93" s="133"/>
      <c r="S93" s="37"/>
      <c r="T93" s="37"/>
      <c r="U93" s="37"/>
      <c r="V93" s="37"/>
      <c r="W93" s="37"/>
      <c r="X93" s="37"/>
      <c r="Y93" s="37"/>
      <c r="Z93" s="37"/>
      <c r="AA93" s="37"/>
      <c r="AB93" s="37"/>
      <c r="AC93" s="37"/>
      <c r="AD93" s="37"/>
      <c r="AE93" s="37"/>
    </row>
    <row r="94" spans="1:31" s="2" customFormat="1" ht="12" customHeight="1">
      <c r="A94" s="37"/>
      <c r="B94" s="38"/>
      <c r="C94" s="31" t="s">
        <v>105</v>
      </c>
      <c r="D94" s="39"/>
      <c r="E94" s="39"/>
      <c r="F94" s="39"/>
      <c r="G94" s="39"/>
      <c r="H94" s="39"/>
      <c r="I94" s="39"/>
      <c r="J94" s="39"/>
      <c r="K94" s="39"/>
      <c r="L94" s="133"/>
      <c r="S94" s="37"/>
      <c r="T94" s="37"/>
      <c r="U94" s="37"/>
      <c r="V94" s="37"/>
      <c r="W94" s="37"/>
      <c r="X94" s="37"/>
      <c r="Y94" s="37"/>
      <c r="Z94" s="37"/>
      <c r="AA94" s="37"/>
      <c r="AB94" s="37"/>
      <c r="AC94" s="37"/>
      <c r="AD94" s="37"/>
      <c r="AE94" s="37"/>
    </row>
    <row r="95" spans="1:31" s="2" customFormat="1" ht="16.5" customHeight="1">
      <c r="A95" s="37"/>
      <c r="B95" s="38"/>
      <c r="C95" s="39"/>
      <c r="D95" s="39"/>
      <c r="E95" s="68" t="str">
        <f>E9</f>
        <v>01 - Hala I</v>
      </c>
      <c r="F95" s="39"/>
      <c r="G95" s="39"/>
      <c r="H95" s="39"/>
      <c r="I95" s="39"/>
      <c r="J95" s="39"/>
      <c r="K95" s="39"/>
      <c r="L95" s="133"/>
      <c r="S95" s="37"/>
      <c r="T95" s="37"/>
      <c r="U95" s="37"/>
      <c r="V95" s="37"/>
      <c r="W95" s="37"/>
      <c r="X95" s="37"/>
      <c r="Y95" s="37"/>
      <c r="Z95" s="37"/>
      <c r="AA95" s="37"/>
      <c r="AB95" s="37"/>
      <c r="AC95" s="37"/>
      <c r="AD95" s="37"/>
      <c r="AE95" s="37"/>
    </row>
    <row r="96" spans="1:31" s="2" customFormat="1" ht="6.95" customHeight="1">
      <c r="A96" s="37"/>
      <c r="B96" s="38"/>
      <c r="C96" s="39"/>
      <c r="D96" s="39"/>
      <c r="E96" s="39"/>
      <c r="F96" s="39"/>
      <c r="G96" s="39"/>
      <c r="H96" s="39"/>
      <c r="I96" s="39"/>
      <c r="J96" s="39"/>
      <c r="K96" s="39"/>
      <c r="L96" s="133"/>
      <c r="S96" s="37"/>
      <c r="T96" s="37"/>
      <c r="U96" s="37"/>
      <c r="V96" s="37"/>
      <c r="W96" s="37"/>
      <c r="X96" s="37"/>
      <c r="Y96" s="37"/>
      <c r="Z96" s="37"/>
      <c r="AA96" s="37"/>
      <c r="AB96" s="37"/>
      <c r="AC96" s="37"/>
      <c r="AD96" s="37"/>
      <c r="AE96" s="37"/>
    </row>
    <row r="97" spans="1:31" s="2" customFormat="1" ht="12" customHeight="1">
      <c r="A97" s="37"/>
      <c r="B97" s="38"/>
      <c r="C97" s="31" t="s">
        <v>21</v>
      </c>
      <c r="D97" s="39"/>
      <c r="E97" s="39"/>
      <c r="F97" s="26" t="str">
        <f>F12</f>
        <v xml:space="preserve"> </v>
      </c>
      <c r="G97" s="39"/>
      <c r="H97" s="39"/>
      <c r="I97" s="31" t="s">
        <v>23</v>
      </c>
      <c r="J97" s="71" t="str">
        <f>IF(J12="","",J12)</f>
        <v>20. 3. 2020</v>
      </c>
      <c r="K97" s="39"/>
      <c r="L97" s="133"/>
      <c r="S97" s="37"/>
      <c r="T97" s="37"/>
      <c r="U97" s="37"/>
      <c r="V97" s="37"/>
      <c r="W97" s="37"/>
      <c r="X97" s="37"/>
      <c r="Y97" s="37"/>
      <c r="Z97" s="37"/>
      <c r="AA97" s="37"/>
      <c r="AB97" s="37"/>
      <c r="AC97" s="37"/>
      <c r="AD97" s="37"/>
      <c r="AE97" s="37"/>
    </row>
    <row r="98" spans="1:31" s="2" customFormat="1" ht="6.95" customHeight="1">
      <c r="A98" s="37"/>
      <c r="B98" s="38"/>
      <c r="C98" s="39"/>
      <c r="D98" s="39"/>
      <c r="E98" s="39"/>
      <c r="F98" s="39"/>
      <c r="G98" s="39"/>
      <c r="H98" s="39"/>
      <c r="I98" s="39"/>
      <c r="J98" s="39"/>
      <c r="K98" s="39"/>
      <c r="L98" s="133"/>
      <c r="S98" s="37"/>
      <c r="T98" s="37"/>
      <c r="U98" s="37"/>
      <c r="V98" s="37"/>
      <c r="W98" s="37"/>
      <c r="X98" s="37"/>
      <c r="Y98" s="37"/>
      <c r="Z98" s="37"/>
      <c r="AA98" s="37"/>
      <c r="AB98" s="37"/>
      <c r="AC98" s="37"/>
      <c r="AD98" s="37"/>
      <c r="AE98" s="37"/>
    </row>
    <row r="99" spans="1:31" s="2" customFormat="1" ht="25.65" customHeight="1">
      <c r="A99" s="37"/>
      <c r="B99" s="38"/>
      <c r="C99" s="31" t="s">
        <v>25</v>
      </c>
      <c r="D99" s="39"/>
      <c r="E99" s="39"/>
      <c r="F99" s="26" t="str">
        <f>E15</f>
        <v>Sládek Group a.s.</v>
      </c>
      <c r="G99" s="39"/>
      <c r="H99" s="39"/>
      <c r="I99" s="31" t="s">
        <v>33</v>
      </c>
      <c r="J99" s="35" t="str">
        <f>E21</f>
        <v xml:space="preserve">Ing. arch. Luboš Jíra, A. D. Studio </v>
      </c>
      <c r="K99" s="39"/>
      <c r="L99" s="133"/>
      <c r="S99" s="37"/>
      <c r="T99" s="37"/>
      <c r="U99" s="37"/>
      <c r="V99" s="37"/>
      <c r="W99" s="37"/>
      <c r="X99" s="37"/>
      <c r="Y99" s="37"/>
      <c r="Z99" s="37"/>
      <c r="AA99" s="37"/>
      <c r="AB99" s="37"/>
      <c r="AC99" s="37"/>
      <c r="AD99" s="37"/>
      <c r="AE99" s="37"/>
    </row>
    <row r="100" spans="1:31" s="2" customFormat="1" ht="15.15" customHeight="1">
      <c r="A100" s="37"/>
      <c r="B100" s="38"/>
      <c r="C100" s="31" t="s">
        <v>31</v>
      </c>
      <c r="D100" s="39"/>
      <c r="E100" s="39"/>
      <c r="F100" s="26" t="str">
        <f>IF(E18="","",E18)</f>
        <v>Vyplň údaj</v>
      </c>
      <c r="G100" s="39"/>
      <c r="H100" s="39"/>
      <c r="I100" s="31" t="s">
        <v>38</v>
      </c>
      <c r="J100" s="35" t="str">
        <f>E24</f>
        <v xml:space="preserve"> </v>
      </c>
      <c r="K100" s="39"/>
      <c r="L100" s="133"/>
      <c r="S100" s="37"/>
      <c r="T100" s="37"/>
      <c r="U100" s="37"/>
      <c r="V100" s="37"/>
      <c r="W100" s="37"/>
      <c r="X100" s="37"/>
      <c r="Y100" s="37"/>
      <c r="Z100" s="37"/>
      <c r="AA100" s="37"/>
      <c r="AB100" s="37"/>
      <c r="AC100" s="37"/>
      <c r="AD100" s="37"/>
      <c r="AE100" s="37"/>
    </row>
    <row r="101" spans="1:31" s="2" customFormat="1" ht="10.3" customHeight="1">
      <c r="A101" s="37"/>
      <c r="B101" s="38"/>
      <c r="C101" s="39"/>
      <c r="D101" s="39"/>
      <c r="E101" s="39"/>
      <c r="F101" s="39"/>
      <c r="G101" s="39"/>
      <c r="H101" s="39"/>
      <c r="I101" s="39"/>
      <c r="J101" s="39"/>
      <c r="K101" s="39"/>
      <c r="L101" s="133"/>
      <c r="S101" s="37"/>
      <c r="T101" s="37"/>
      <c r="U101" s="37"/>
      <c r="V101" s="37"/>
      <c r="W101" s="37"/>
      <c r="X101" s="37"/>
      <c r="Y101" s="37"/>
      <c r="Z101" s="37"/>
      <c r="AA101" s="37"/>
      <c r="AB101" s="37"/>
      <c r="AC101" s="37"/>
      <c r="AD101" s="37"/>
      <c r="AE101" s="37"/>
    </row>
    <row r="102" spans="1:31" s="11" customFormat="1" ht="29.25" customHeight="1">
      <c r="A102" s="176"/>
      <c r="B102" s="177"/>
      <c r="C102" s="178" t="s">
        <v>136</v>
      </c>
      <c r="D102" s="179" t="s">
        <v>60</v>
      </c>
      <c r="E102" s="179" t="s">
        <v>56</v>
      </c>
      <c r="F102" s="179" t="s">
        <v>57</v>
      </c>
      <c r="G102" s="179" t="s">
        <v>137</v>
      </c>
      <c r="H102" s="179" t="s">
        <v>138</v>
      </c>
      <c r="I102" s="179" t="s">
        <v>139</v>
      </c>
      <c r="J102" s="179" t="s">
        <v>109</v>
      </c>
      <c r="K102" s="180" t="s">
        <v>140</v>
      </c>
      <c r="L102" s="181"/>
      <c r="M102" s="91" t="s">
        <v>19</v>
      </c>
      <c r="N102" s="92" t="s">
        <v>45</v>
      </c>
      <c r="O102" s="92" t="s">
        <v>141</v>
      </c>
      <c r="P102" s="92" t="s">
        <v>142</v>
      </c>
      <c r="Q102" s="92" t="s">
        <v>143</v>
      </c>
      <c r="R102" s="92" t="s">
        <v>144</v>
      </c>
      <c r="S102" s="92" t="s">
        <v>145</v>
      </c>
      <c r="T102" s="93" t="s">
        <v>146</v>
      </c>
      <c r="U102" s="176"/>
      <c r="V102" s="176"/>
      <c r="W102" s="176"/>
      <c r="X102" s="176"/>
      <c r="Y102" s="176"/>
      <c r="Z102" s="176"/>
      <c r="AA102" s="176"/>
      <c r="AB102" s="176"/>
      <c r="AC102" s="176"/>
      <c r="AD102" s="176"/>
      <c r="AE102" s="176"/>
    </row>
    <row r="103" spans="1:63" s="2" customFormat="1" ht="22.8" customHeight="1">
      <c r="A103" s="37"/>
      <c r="B103" s="38"/>
      <c r="C103" s="98" t="s">
        <v>147</v>
      </c>
      <c r="D103" s="39"/>
      <c r="E103" s="39"/>
      <c r="F103" s="39"/>
      <c r="G103" s="39"/>
      <c r="H103" s="39"/>
      <c r="I103" s="39"/>
      <c r="J103" s="182">
        <f>BK103</f>
        <v>0</v>
      </c>
      <c r="K103" s="39"/>
      <c r="L103" s="43"/>
      <c r="M103" s="94"/>
      <c r="N103" s="183"/>
      <c r="O103" s="95"/>
      <c r="P103" s="184">
        <f>P104+P283+P576</f>
        <v>0</v>
      </c>
      <c r="Q103" s="95"/>
      <c r="R103" s="184">
        <f>R104+R283+R576</f>
        <v>195.14584939999997</v>
      </c>
      <c r="S103" s="95"/>
      <c r="T103" s="185">
        <f>T104+T283+T576</f>
        <v>71.1034793</v>
      </c>
      <c r="U103" s="37"/>
      <c r="V103" s="37"/>
      <c r="W103" s="37"/>
      <c r="X103" s="37"/>
      <c r="Y103" s="37"/>
      <c r="Z103" s="37"/>
      <c r="AA103" s="37"/>
      <c r="AB103" s="37"/>
      <c r="AC103" s="37"/>
      <c r="AD103" s="37"/>
      <c r="AE103" s="37"/>
      <c r="AT103" s="16" t="s">
        <v>74</v>
      </c>
      <c r="AU103" s="16" t="s">
        <v>110</v>
      </c>
      <c r="BK103" s="186">
        <f>BK104+BK283+BK576</f>
        <v>0</v>
      </c>
    </row>
    <row r="104" spans="1:63" s="12" customFormat="1" ht="25.9" customHeight="1">
      <c r="A104" s="12"/>
      <c r="B104" s="187"/>
      <c r="C104" s="188"/>
      <c r="D104" s="189" t="s">
        <v>74</v>
      </c>
      <c r="E104" s="190" t="s">
        <v>148</v>
      </c>
      <c r="F104" s="190" t="s">
        <v>149</v>
      </c>
      <c r="G104" s="188"/>
      <c r="H104" s="188"/>
      <c r="I104" s="191"/>
      <c r="J104" s="192">
        <f>BK104</f>
        <v>0</v>
      </c>
      <c r="K104" s="188"/>
      <c r="L104" s="193"/>
      <c r="M104" s="194"/>
      <c r="N104" s="195"/>
      <c r="O104" s="195"/>
      <c r="P104" s="196">
        <f>P105+P126+P130+P162+P212+P254+P280</f>
        <v>0</v>
      </c>
      <c r="Q104" s="195"/>
      <c r="R104" s="196">
        <f>R105+R126+R130+R162+R212+R254+R280</f>
        <v>140.93463383</v>
      </c>
      <c r="S104" s="195"/>
      <c r="T104" s="197">
        <f>T105+T126+T130+T162+T212+T254+T280</f>
        <v>56.293658</v>
      </c>
      <c r="U104" s="12"/>
      <c r="V104" s="12"/>
      <c r="W104" s="12"/>
      <c r="X104" s="12"/>
      <c r="Y104" s="12"/>
      <c r="Z104" s="12"/>
      <c r="AA104" s="12"/>
      <c r="AB104" s="12"/>
      <c r="AC104" s="12"/>
      <c r="AD104" s="12"/>
      <c r="AE104" s="12"/>
      <c r="AR104" s="198" t="s">
        <v>83</v>
      </c>
      <c r="AT104" s="199" t="s">
        <v>74</v>
      </c>
      <c r="AU104" s="199" t="s">
        <v>75</v>
      </c>
      <c r="AY104" s="198" t="s">
        <v>150</v>
      </c>
      <c r="BK104" s="200">
        <f>BK105+BK126+BK130+BK162+BK212+BK254+BK280</f>
        <v>0</v>
      </c>
    </row>
    <row r="105" spans="1:63" s="12" customFormat="1" ht="22.8" customHeight="1">
      <c r="A105" s="12"/>
      <c r="B105" s="187"/>
      <c r="C105" s="188"/>
      <c r="D105" s="189" t="s">
        <v>74</v>
      </c>
      <c r="E105" s="201" t="s">
        <v>83</v>
      </c>
      <c r="F105" s="201" t="s">
        <v>151</v>
      </c>
      <c r="G105" s="188"/>
      <c r="H105" s="188"/>
      <c r="I105" s="191"/>
      <c r="J105" s="202">
        <f>BK105</f>
        <v>0</v>
      </c>
      <c r="K105" s="188"/>
      <c r="L105" s="193"/>
      <c r="M105" s="194"/>
      <c r="N105" s="195"/>
      <c r="O105" s="195"/>
      <c r="P105" s="196">
        <f>SUM(P106:P125)</f>
        <v>0</v>
      </c>
      <c r="Q105" s="195"/>
      <c r="R105" s="196">
        <f>SUM(R106:R125)</f>
        <v>0</v>
      </c>
      <c r="S105" s="195"/>
      <c r="T105" s="197">
        <f>SUM(T106:T125)</f>
        <v>0</v>
      </c>
      <c r="U105" s="12"/>
      <c r="V105" s="12"/>
      <c r="W105" s="12"/>
      <c r="X105" s="12"/>
      <c r="Y105" s="12"/>
      <c r="Z105" s="12"/>
      <c r="AA105" s="12"/>
      <c r="AB105" s="12"/>
      <c r="AC105" s="12"/>
      <c r="AD105" s="12"/>
      <c r="AE105" s="12"/>
      <c r="AR105" s="198" t="s">
        <v>83</v>
      </c>
      <c r="AT105" s="199" t="s">
        <v>74</v>
      </c>
      <c r="AU105" s="199" t="s">
        <v>83</v>
      </c>
      <c r="AY105" s="198" t="s">
        <v>150</v>
      </c>
      <c r="BK105" s="200">
        <f>SUM(BK106:BK125)</f>
        <v>0</v>
      </c>
    </row>
    <row r="106" spans="1:65" s="2" customFormat="1" ht="24.15" customHeight="1">
      <c r="A106" s="37"/>
      <c r="B106" s="38"/>
      <c r="C106" s="203" t="s">
        <v>83</v>
      </c>
      <c r="D106" s="203" t="s">
        <v>152</v>
      </c>
      <c r="E106" s="204" t="s">
        <v>153</v>
      </c>
      <c r="F106" s="205" t="s">
        <v>154</v>
      </c>
      <c r="G106" s="206" t="s">
        <v>155</v>
      </c>
      <c r="H106" s="207">
        <v>36.888</v>
      </c>
      <c r="I106" s="208"/>
      <c r="J106" s="209">
        <f>ROUND(I106*H106,2)</f>
        <v>0</v>
      </c>
      <c r="K106" s="205" t="s">
        <v>156</v>
      </c>
      <c r="L106" s="43"/>
      <c r="M106" s="210" t="s">
        <v>19</v>
      </c>
      <c r="N106" s="211" t="s">
        <v>46</v>
      </c>
      <c r="O106" s="83"/>
      <c r="P106" s="212">
        <f>O106*H106</f>
        <v>0</v>
      </c>
      <c r="Q106" s="212">
        <v>0</v>
      </c>
      <c r="R106" s="212">
        <f>Q106*H106</f>
        <v>0</v>
      </c>
      <c r="S106" s="212">
        <v>0</v>
      </c>
      <c r="T106" s="213">
        <f>S106*H106</f>
        <v>0</v>
      </c>
      <c r="U106" s="37"/>
      <c r="V106" s="37"/>
      <c r="W106" s="37"/>
      <c r="X106" s="37"/>
      <c r="Y106" s="37"/>
      <c r="Z106" s="37"/>
      <c r="AA106" s="37"/>
      <c r="AB106" s="37"/>
      <c r="AC106" s="37"/>
      <c r="AD106" s="37"/>
      <c r="AE106" s="37"/>
      <c r="AR106" s="214" t="s">
        <v>157</v>
      </c>
      <c r="AT106" s="214" t="s">
        <v>152</v>
      </c>
      <c r="AU106" s="214" t="s">
        <v>85</v>
      </c>
      <c r="AY106" s="16" t="s">
        <v>150</v>
      </c>
      <c r="BE106" s="215">
        <f>IF(N106="základní",J106,0)</f>
        <v>0</v>
      </c>
      <c r="BF106" s="215">
        <f>IF(N106="snížená",J106,0)</f>
        <v>0</v>
      </c>
      <c r="BG106" s="215">
        <f>IF(N106="zákl. přenesená",J106,0)</f>
        <v>0</v>
      </c>
      <c r="BH106" s="215">
        <f>IF(N106="sníž. přenesená",J106,0)</f>
        <v>0</v>
      </c>
      <c r="BI106" s="215">
        <f>IF(N106="nulová",J106,0)</f>
        <v>0</v>
      </c>
      <c r="BJ106" s="16" t="s">
        <v>83</v>
      </c>
      <c r="BK106" s="215">
        <f>ROUND(I106*H106,2)</f>
        <v>0</v>
      </c>
      <c r="BL106" s="16" t="s">
        <v>157</v>
      </c>
      <c r="BM106" s="214" t="s">
        <v>158</v>
      </c>
    </row>
    <row r="107" spans="1:47" s="2" customFormat="1" ht="12">
      <c r="A107" s="37"/>
      <c r="B107" s="38"/>
      <c r="C107" s="39"/>
      <c r="D107" s="216" t="s">
        <v>159</v>
      </c>
      <c r="E107" s="39"/>
      <c r="F107" s="217" t="s">
        <v>160</v>
      </c>
      <c r="G107" s="39"/>
      <c r="H107" s="39"/>
      <c r="I107" s="218"/>
      <c r="J107" s="39"/>
      <c r="K107" s="39"/>
      <c r="L107" s="43"/>
      <c r="M107" s="219"/>
      <c r="N107" s="220"/>
      <c r="O107" s="83"/>
      <c r="P107" s="83"/>
      <c r="Q107" s="83"/>
      <c r="R107" s="83"/>
      <c r="S107" s="83"/>
      <c r="T107" s="84"/>
      <c r="U107" s="37"/>
      <c r="V107" s="37"/>
      <c r="W107" s="37"/>
      <c r="X107" s="37"/>
      <c r="Y107" s="37"/>
      <c r="Z107" s="37"/>
      <c r="AA107" s="37"/>
      <c r="AB107" s="37"/>
      <c r="AC107" s="37"/>
      <c r="AD107" s="37"/>
      <c r="AE107" s="37"/>
      <c r="AT107" s="16" t="s">
        <v>159</v>
      </c>
      <c r="AU107" s="16" t="s">
        <v>85</v>
      </c>
    </row>
    <row r="108" spans="1:47" s="2" customFormat="1" ht="12">
      <c r="A108" s="37"/>
      <c r="B108" s="38"/>
      <c r="C108" s="39"/>
      <c r="D108" s="216" t="s">
        <v>161</v>
      </c>
      <c r="E108" s="39"/>
      <c r="F108" s="217" t="s">
        <v>162</v>
      </c>
      <c r="G108" s="39"/>
      <c r="H108" s="39"/>
      <c r="I108" s="218"/>
      <c r="J108" s="39"/>
      <c r="K108" s="39"/>
      <c r="L108" s="43"/>
      <c r="M108" s="219"/>
      <c r="N108" s="220"/>
      <c r="O108" s="83"/>
      <c r="P108" s="83"/>
      <c r="Q108" s="83"/>
      <c r="R108" s="83"/>
      <c r="S108" s="83"/>
      <c r="T108" s="84"/>
      <c r="U108" s="37"/>
      <c r="V108" s="37"/>
      <c r="W108" s="37"/>
      <c r="X108" s="37"/>
      <c r="Y108" s="37"/>
      <c r="Z108" s="37"/>
      <c r="AA108" s="37"/>
      <c r="AB108" s="37"/>
      <c r="AC108" s="37"/>
      <c r="AD108" s="37"/>
      <c r="AE108" s="37"/>
      <c r="AT108" s="16" t="s">
        <v>161</v>
      </c>
      <c r="AU108" s="16" t="s">
        <v>85</v>
      </c>
    </row>
    <row r="109" spans="1:65" s="2" customFormat="1" ht="24.15" customHeight="1">
      <c r="A109" s="37"/>
      <c r="B109" s="38"/>
      <c r="C109" s="203" t="s">
        <v>85</v>
      </c>
      <c r="D109" s="203" t="s">
        <v>152</v>
      </c>
      <c r="E109" s="204" t="s">
        <v>163</v>
      </c>
      <c r="F109" s="205" t="s">
        <v>164</v>
      </c>
      <c r="G109" s="206" t="s">
        <v>155</v>
      </c>
      <c r="H109" s="207">
        <v>36.888</v>
      </c>
      <c r="I109" s="208"/>
      <c r="J109" s="209">
        <f>ROUND(I109*H109,2)</f>
        <v>0</v>
      </c>
      <c r="K109" s="205" t="s">
        <v>156</v>
      </c>
      <c r="L109" s="43"/>
      <c r="M109" s="210" t="s">
        <v>19</v>
      </c>
      <c r="N109" s="211" t="s">
        <v>46</v>
      </c>
      <c r="O109" s="83"/>
      <c r="P109" s="212">
        <f>O109*H109</f>
        <v>0</v>
      </c>
      <c r="Q109" s="212">
        <v>0</v>
      </c>
      <c r="R109" s="212">
        <f>Q109*H109</f>
        <v>0</v>
      </c>
      <c r="S109" s="212">
        <v>0</v>
      </c>
      <c r="T109" s="213">
        <f>S109*H109</f>
        <v>0</v>
      </c>
      <c r="U109" s="37"/>
      <c r="V109" s="37"/>
      <c r="W109" s="37"/>
      <c r="X109" s="37"/>
      <c r="Y109" s="37"/>
      <c r="Z109" s="37"/>
      <c r="AA109" s="37"/>
      <c r="AB109" s="37"/>
      <c r="AC109" s="37"/>
      <c r="AD109" s="37"/>
      <c r="AE109" s="37"/>
      <c r="AR109" s="214" t="s">
        <v>157</v>
      </c>
      <c r="AT109" s="214" t="s">
        <v>152</v>
      </c>
      <c r="AU109" s="214" t="s">
        <v>85</v>
      </c>
      <c r="AY109" s="16" t="s">
        <v>150</v>
      </c>
      <c r="BE109" s="215">
        <f>IF(N109="základní",J109,0)</f>
        <v>0</v>
      </c>
      <c r="BF109" s="215">
        <f>IF(N109="snížená",J109,0)</f>
        <v>0</v>
      </c>
      <c r="BG109" s="215">
        <f>IF(N109="zákl. přenesená",J109,0)</f>
        <v>0</v>
      </c>
      <c r="BH109" s="215">
        <f>IF(N109="sníž. přenesená",J109,0)</f>
        <v>0</v>
      </c>
      <c r="BI109" s="215">
        <f>IF(N109="nulová",J109,0)</f>
        <v>0</v>
      </c>
      <c r="BJ109" s="16" t="s">
        <v>83</v>
      </c>
      <c r="BK109" s="215">
        <f>ROUND(I109*H109,2)</f>
        <v>0</v>
      </c>
      <c r="BL109" s="16" t="s">
        <v>157</v>
      </c>
      <c r="BM109" s="214" t="s">
        <v>165</v>
      </c>
    </row>
    <row r="110" spans="1:65" s="2" customFormat="1" ht="24.15" customHeight="1">
      <c r="A110" s="37"/>
      <c r="B110" s="38"/>
      <c r="C110" s="203" t="s">
        <v>166</v>
      </c>
      <c r="D110" s="203" t="s">
        <v>152</v>
      </c>
      <c r="E110" s="204" t="s">
        <v>167</v>
      </c>
      <c r="F110" s="205" t="s">
        <v>168</v>
      </c>
      <c r="G110" s="206" t="s">
        <v>155</v>
      </c>
      <c r="H110" s="207">
        <v>147.552</v>
      </c>
      <c r="I110" s="208"/>
      <c r="J110" s="209">
        <f>ROUND(I110*H110,2)</f>
        <v>0</v>
      </c>
      <c r="K110" s="205" t="s">
        <v>156</v>
      </c>
      <c r="L110" s="43"/>
      <c r="M110" s="210" t="s">
        <v>19</v>
      </c>
      <c r="N110" s="211" t="s">
        <v>46</v>
      </c>
      <c r="O110" s="83"/>
      <c r="P110" s="212">
        <f>O110*H110</f>
        <v>0</v>
      </c>
      <c r="Q110" s="212">
        <v>0</v>
      </c>
      <c r="R110" s="212">
        <f>Q110*H110</f>
        <v>0</v>
      </c>
      <c r="S110" s="212">
        <v>0</v>
      </c>
      <c r="T110" s="213">
        <f>S110*H110</f>
        <v>0</v>
      </c>
      <c r="U110" s="37"/>
      <c r="V110" s="37"/>
      <c r="W110" s="37"/>
      <c r="X110" s="37"/>
      <c r="Y110" s="37"/>
      <c r="Z110" s="37"/>
      <c r="AA110" s="37"/>
      <c r="AB110" s="37"/>
      <c r="AC110" s="37"/>
      <c r="AD110" s="37"/>
      <c r="AE110" s="37"/>
      <c r="AR110" s="214" t="s">
        <v>157</v>
      </c>
      <c r="AT110" s="214" t="s">
        <v>152</v>
      </c>
      <c r="AU110" s="214" t="s">
        <v>85</v>
      </c>
      <c r="AY110" s="16" t="s">
        <v>150</v>
      </c>
      <c r="BE110" s="215">
        <f>IF(N110="základní",J110,0)</f>
        <v>0</v>
      </c>
      <c r="BF110" s="215">
        <f>IF(N110="snížená",J110,0)</f>
        <v>0</v>
      </c>
      <c r="BG110" s="215">
        <f>IF(N110="zákl. přenesená",J110,0)</f>
        <v>0</v>
      </c>
      <c r="BH110" s="215">
        <f>IF(N110="sníž. přenesená",J110,0)</f>
        <v>0</v>
      </c>
      <c r="BI110" s="215">
        <f>IF(N110="nulová",J110,0)</f>
        <v>0</v>
      </c>
      <c r="BJ110" s="16" t="s">
        <v>83</v>
      </c>
      <c r="BK110" s="215">
        <f>ROUND(I110*H110,2)</f>
        <v>0</v>
      </c>
      <c r="BL110" s="16" t="s">
        <v>157</v>
      </c>
      <c r="BM110" s="214" t="s">
        <v>169</v>
      </c>
    </row>
    <row r="111" spans="1:51" s="13" customFormat="1" ht="12">
      <c r="A111" s="13"/>
      <c r="B111" s="221"/>
      <c r="C111" s="222"/>
      <c r="D111" s="216" t="s">
        <v>170</v>
      </c>
      <c r="E111" s="222"/>
      <c r="F111" s="223" t="s">
        <v>171</v>
      </c>
      <c r="G111" s="222"/>
      <c r="H111" s="224">
        <v>147.552</v>
      </c>
      <c r="I111" s="225"/>
      <c r="J111" s="222"/>
      <c r="K111" s="222"/>
      <c r="L111" s="226"/>
      <c r="M111" s="227"/>
      <c r="N111" s="228"/>
      <c r="O111" s="228"/>
      <c r="P111" s="228"/>
      <c r="Q111" s="228"/>
      <c r="R111" s="228"/>
      <c r="S111" s="228"/>
      <c r="T111" s="229"/>
      <c r="U111" s="13"/>
      <c r="V111" s="13"/>
      <c r="W111" s="13"/>
      <c r="X111" s="13"/>
      <c r="Y111" s="13"/>
      <c r="Z111" s="13"/>
      <c r="AA111" s="13"/>
      <c r="AB111" s="13"/>
      <c r="AC111" s="13"/>
      <c r="AD111" s="13"/>
      <c r="AE111" s="13"/>
      <c r="AT111" s="230" t="s">
        <v>170</v>
      </c>
      <c r="AU111" s="230" t="s">
        <v>85</v>
      </c>
      <c r="AV111" s="13" t="s">
        <v>85</v>
      </c>
      <c r="AW111" s="13" t="s">
        <v>4</v>
      </c>
      <c r="AX111" s="13" t="s">
        <v>83</v>
      </c>
      <c r="AY111" s="230" t="s">
        <v>150</v>
      </c>
    </row>
    <row r="112" spans="1:65" s="2" customFormat="1" ht="24.15" customHeight="1">
      <c r="A112" s="37"/>
      <c r="B112" s="38"/>
      <c r="C112" s="203" t="s">
        <v>157</v>
      </c>
      <c r="D112" s="203" t="s">
        <v>152</v>
      </c>
      <c r="E112" s="204" t="s">
        <v>172</v>
      </c>
      <c r="F112" s="205" t="s">
        <v>173</v>
      </c>
      <c r="G112" s="206" t="s">
        <v>155</v>
      </c>
      <c r="H112" s="207">
        <v>34.704</v>
      </c>
      <c r="I112" s="208"/>
      <c r="J112" s="209">
        <f>ROUND(I112*H112,2)</f>
        <v>0</v>
      </c>
      <c r="K112" s="205" t="s">
        <v>156</v>
      </c>
      <c r="L112" s="43"/>
      <c r="M112" s="210" t="s">
        <v>19</v>
      </c>
      <c r="N112" s="211" t="s">
        <v>46</v>
      </c>
      <c r="O112" s="83"/>
      <c r="P112" s="212">
        <f>O112*H112</f>
        <v>0</v>
      </c>
      <c r="Q112" s="212">
        <v>0</v>
      </c>
      <c r="R112" s="212">
        <f>Q112*H112</f>
        <v>0</v>
      </c>
      <c r="S112" s="212">
        <v>0</v>
      </c>
      <c r="T112" s="213">
        <f>S112*H112</f>
        <v>0</v>
      </c>
      <c r="U112" s="37"/>
      <c r="V112" s="37"/>
      <c r="W112" s="37"/>
      <c r="X112" s="37"/>
      <c r="Y112" s="37"/>
      <c r="Z112" s="37"/>
      <c r="AA112" s="37"/>
      <c r="AB112" s="37"/>
      <c r="AC112" s="37"/>
      <c r="AD112" s="37"/>
      <c r="AE112" s="37"/>
      <c r="AR112" s="214" t="s">
        <v>157</v>
      </c>
      <c r="AT112" s="214" t="s">
        <v>152</v>
      </c>
      <c r="AU112" s="214" t="s">
        <v>85</v>
      </c>
      <c r="AY112" s="16" t="s">
        <v>150</v>
      </c>
      <c r="BE112" s="215">
        <f>IF(N112="základní",J112,0)</f>
        <v>0</v>
      </c>
      <c r="BF112" s="215">
        <f>IF(N112="snížená",J112,0)</f>
        <v>0</v>
      </c>
      <c r="BG112" s="215">
        <f>IF(N112="zákl. přenesená",J112,0)</f>
        <v>0</v>
      </c>
      <c r="BH112" s="215">
        <f>IF(N112="sníž. přenesená",J112,0)</f>
        <v>0</v>
      </c>
      <c r="BI112" s="215">
        <f>IF(N112="nulová",J112,0)</f>
        <v>0</v>
      </c>
      <c r="BJ112" s="16" t="s">
        <v>83</v>
      </c>
      <c r="BK112" s="215">
        <f>ROUND(I112*H112,2)</f>
        <v>0</v>
      </c>
      <c r="BL112" s="16" t="s">
        <v>157</v>
      </c>
      <c r="BM112" s="214" t="s">
        <v>174</v>
      </c>
    </row>
    <row r="113" spans="1:47" s="2" customFormat="1" ht="12">
      <c r="A113" s="37"/>
      <c r="B113" s="38"/>
      <c r="C113" s="39"/>
      <c r="D113" s="216" t="s">
        <v>159</v>
      </c>
      <c r="E113" s="39"/>
      <c r="F113" s="217" t="s">
        <v>175</v>
      </c>
      <c r="G113" s="39"/>
      <c r="H113" s="39"/>
      <c r="I113" s="218"/>
      <c r="J113" s="39"/>
      <c r="K113" s="39"/>
      <c r="L113" s="43"/>
      <c r="M113" s="219"/>
      <c r="N113" s="220"/>
      <c r="O113" s="83"/>
      <c r="P113" s="83"/>
      <c r="Q113" s="83"/>
      <c r="R113" s="83"/>
      <c r="S113" s="83"/>
      <c r="T113" s="84"/>
      <c r="U113" s="37"/>
      <c r="V113" s="37"/>
      <c r="W113" s="37"/>
      <c r="X113" s="37"/>
      <c r="Y113" s="37"/>
      <c r="Z113" s="37"/>
      <c r="AA113" s="37"/>
      <c r="AB113" s="37"/>
      <c r="AC113" s="37"/>
      <c r="AD113" s="37"/>
      <c r="AE113" s="37"/>
      <c r="AT113" s="16" t="s">
        <v>159</v>
      </c>
      <c r="AU113" s="16" t="s">
        <v>85</v>
      </c>
    </row>
    <row r="114" spans="1:65" s="2" customFormat="1" ht="37.8" customHeight="1">
      <c r="A114" s="37"/>
      <c r="B114" s="38"/>
      <c r="C114" s="203" t="s">
        <v>176</v>
      </c>
      <c r="D114" s="203" t="s">
        <v>152</v>
      </c>
      <c r="E114" s="204" t="s">
        <v>177</v>
      </c>
      <c r="F114" s="205" t="s">
        <v>178</v>
      </c>
      <c r="G114" s="206" t="s">
        <v>155</v>
      </c>
      <c r="H114" s="207">
        <v>34.704</v>
      </c>
      <c r="I114" s="208"/>
      <c r="J114" s="209">
        <f>ROUND(I114*H114,2)</f>
        <v>0</v>
      </c>
      <c r="K114" s="205" t="s">
        <v>156</v>
      </c>
      <c r="L114" s="43"/>
      <c r="M114" s="210" t="s">
        <v>19</v>
      </c>
      <c r="N114" s="211" t="s">
        <v>46</v>
      </c>
      <c r="O114" s="83"/>
      <c r="P114" s="212">
        <f>O114*H114</f>
        <v>0</v>
      </c>
      <c r="Q114" s="212">
        <v>0</v>
      </c>
      <c r="R114" s="212">
        <f>Q114*H114</f>
        <v>0</v>
      </c>
      <c r="S114" s="212">
        <v>0</v>
      </c>
      <c r="T114" s="213">
        <f>S114*H114</f>
        <v>0</v>
      </c>
      <c r="U114" s="37"/>
      <c r="V114" s="37"/>
      <c r="W114" s="37"/>
      <c r="X114" s="37"/>
      <c r="Y114" s="37"/>
      <c r="Z114" s="37"/>
      <c r="AA114" s="37"/>
      <c r="AB114" s="37"/>
      <c r="AC114" s="37"/>
      <c r="AD114" s="37"/>
      <c r="AE114" s="37"/>
      <c r="AR114" s="214" t="s">
        <v>157</v>
      </c>
      <c r="AT114" s="214" t="s">
        <v>152</v>
      </c>
      <c r="AU114" s="214" t="s">
        <v>85</v>
      </c>
      <c r="AY114" s="16" t="s">
        <v>150</v>
      </c>
      <c r="BE114" s="215">
        <f>IF(N114="základní",J114,0)</f>
        <v>0</v>
      </c>
      <c r="BF114" s="215">
        <f>IF(N114="snížená",J114,0)</f>
        <v>0</v>
      </c>
      <c r="BG114" s="215">
        <f>IF(N114="zákl. přenesená",J114,0)</f>
        <v>0</v>
      </c>
      <c r="BH114" s="215">
        <f>IF(N114="sníž. přenesená",J114,0)</f>
        <v>0</v>
      </c>
      <c r="BI114" s="215">
        <f>IF(N114="nulová",J114,0)</f>
        <v>0</v>
      </c>
      <c r="BJ114" s="16" t="s">
        <v>83</v>
      </c>
      <c r="BK114" s="215">
        <f>ROUND(I114*H114,2)</f>
        <v>0</v>
      </c>
      <c r="BL114" s="16" t="s">
        <v>157</v>
      </c>
      <c r="BM114" s="214" t="s">
        <v>179</v>
      </c>
    </row>
    <row r="115" spans="1:47" s="2" customFormat="1" ht="12">
      <c r="A115" s="37"/>
      <c r="B115" s="38"/>
      <c r="C115" s="39"/>
      <c r="D115" s="216" t="s">
        <v>159</v>
      </c>
      <c r="E115" s="39"/>
      <c r="F115" s="217" t="s">
        <v>180</v>
      </c>
      <c r="G115" s="39"/>
      <c r="H115" s="39"/>
      <c r="I115" s="218"/>
      <c r="J115" s="39"/>
      <c r="K115" s="39"/>
      <c r="L115" s="43"/>
      <c r="M115" s="219"/>
      <c r="N115" s="220"/>
      <c r="O115" s="83"/>
      <c r="P115" s="83"/>
      <c r="Q115" s="83"/>
      <c r="R115" s="83"/>
      <c r="S115" s="83"/>
      <c r="T115" s="84"/>
      <c r="U115" s="37"/>
      <c r="V115" s="37"/>
      <c r="W115" s="37"/>
      <c r="X115" s="37"/>
      <c r="Y115" s="37"/>
      <c r="Z115" s="37"/>
      <c r="AA115" s="37"/>
      <c r="AB115" s="37"/>
      <c r="AC115" s="37"/>
      <c r="AD115" s="37"/>
      <c r="AE115" s="37"/>
      <c r="AT115" s="16" t="s">
        <v>159</v>
      </c>
      <c r="AU115" s="16" t="s">
        <v>85</v>
      </c>
    </row>
    <row r="116" spans="1:65" s="2" customFormat="1" ht="37.8" customHeight="1">
      <c r="A116" s="37"/>
      <c r="B116" s="38"/>
      <c r="C116" s="203" t="s">
        <v>181</v>
      </c>
      <c r="D116" s="203" t="s">
        <v>152</v>
      </c>
      <c r="E116" s="204" t="s">
        <v>182</v>
      </c>
      <c r="F116" s="205" t="s">
        <v>183</v>
      </c>
      <c r="G116" s="206" t="s">
        <v>155</v>
      </c>
      <c r="H116" s="207">
        <v>1075.824</v>
      </c>
      <c r="I116" s="208"/>
      <c r="J116" s="209">
        <f>ROUND(I116*H116,2)</f>
        <v>0</v>
      </c>
      <c r="K116" s="205" t="s">
        <v>156</v>
      </c>
      <c r="L116" s="43"/>
      <c r="M116" s="210" t="s">
        <v>19</v>
      </c>
      <c r="N116" s="211" t="s">
        <v>46</v>
      </c>
      <c r="O116" s="83"/>
      <c r="P116" s="212">
        <f>O116*H116</f>
        <v>0</v>
      </c>
      <c r="Q116" s="212">
        <v>0</v>
      </c>
      <c r="R116" s="212">
        <f>Q116*H116</f>
        <v>0</v>
      </c>
      <c r="S116" s="212">
        <v>0</v>
      </c>
      <c r="T116" s="213">
        <f>S116*H116</f>
        <v>0</v>
      </c>
      <c r="U116" s="37"/>
      <c r="V116" s="37"/>
      <c r="W116" s="37"/>
      <c r="X116" s="37"/>
      <c r="Y116" s="37"/>
      <c r="Z116" s="37"/>
      <c r="AA116" s="37"/>
      <c r="AB116" s="37"/>
      <c r="AC116" s="37"/>
      <c r="AD116" s="37"/>
      <c r="AE116" s="37"/>
      <c r="AR116" s="214" t="s">
        <v>157</v>
      </c>
      <c r="AT116" s="214" t="s">
        <v>152</v>
      </c>
      <c r="AU116" s="214" t="s">
        <v>85</v>
      </c>
      <c r="AY116" s="16" t="s">
        <v>150</v>
      </c>
      <c r="BE116" s="215">
        <f>IF(N116="základní",J116,0)</f>
        <v>0</v>
      </c>
      <c r="BF116" s="215">
        <f>IF(N116="snížená",J116,0)</f>
        <v>0</v>
      </c>
      <c r="BG116" s="215">
        <f>IF(N116="zákl. přenesená",J116,0)</f>
        <v>0</v>
      </c>
      <c r="BH116" s="215">
        <f>IF(N116="sníž. přenesená",J116,0)</f>
        <v>0</v>
      </c>
      <c r="BI116" s="215">
        <f>IF(N116="nulová",J116,0)</f>
        <v>0</v>
      </c>
      <c r="BJ116" s="16" t="s">
        <v>83</v>
      </c>
      <c r="BK116" s="215">
        <f>ROUND(I116*H116,2)</f>
        <v>0</v>
      </c>
      <c r="BL116" s="16" t="s">
        <v>157</v>
      </c>
      <c r="BM116" s="214" t="s">
        <v>184</v>
      </c>
    </row>
    <row r="117" spans="1:47" s="2" customFormat="1" ht="12">
      <c r="A117" s="37"/>
      <c r="B117" s="38"/>
      <c r="C117" s="39"/>
      <c r="D117" s="216" t="s">
        <v>159</v>
      </c>
      <c r="E117" s="39"/>
      <c r="F117" s="217" t="s">
        <v>180</v>
      </c>
      <c r="G117" s="39"/>
      <c r="H117" s="39"/>
      <c r="I117" s="218"/>
      <c r="J117" s="39"/>
      <c r="K117" s="39"/>
      <c r="L117" s="43"/>
      <c r="M117" s="219"/>
      <c r="N117" s="220"/>
      <c r="O117" s="83"/>
      <c r="P117" s="83"/>
      <c r="Q117" s="83"/>
      <c r="R117" s="83"/>
      <c r="S117" s="83"/>
      <c r="T117" s="84"/>
      <c r="U117" s="37"/>
      <c r="V117" s="37"/>
      <c r="W117" s="37"/>
      <c r="X117" s="37"/>
      <c r="Y117" s="37"/>
      <c r="Z117" s="37"/>
      <c r="AA117" s="37"/>
      <c r="AB117" s="37"/>
      <c r="AC117" s="37"/>
      <c r="AD117" s="37"/>
      <c r="AE117" s="37"/>
      <c r="AT117" s="16" t="s">
        <v>159</v>
      </c>
      <c r="AU117" s="16" t="s">
        <v>85</v>
      </c>
    </row>
    <row r="118" spans="1:51" s="13" customFormat="1" ht="12">
      <c r="A118" s="13"/>
      <c r="B118" s="221"/>
      <c r="C118" s="222"/>
      <c r="D118" s="216" t="s">
        <v>170</v>
      </c>
      <c r="E118" s="222"/>
      <c r="F118" s="223" t="s">
        <v>185</v>
      </c>
      <c r="G118" s="222"/>
      <c r="H118" s="224">
        <v>1075.824</v>
      </c>
      <c r="I118" s="225"/>
      <c r="J118" s="222"/>
      <c r="K118" s="222"/>
      <c r="L118" s="226"/>
      <c r="M118" s="227"/>
      <c r="N118" s="228"/>
      <c r="O118" s="228"/>
      <c r="P118" s="228"/>
      <c r="Q118" s="228"/>
      <c r="R118" s="228"/>
      <c r="S118" s="228"/>
      <c r="T118" s="229"/>
      <c r="U118" s="13"/>
      <c r="V118" s="13"/>
      <c r="W118" s="13"/>
      <c r="X118" s="13"/>
      <c r="Y118" s="13"/>
      <c r="Z118" s="13"/>
      <c r="AA118" s="13"/>
      <c r="AB118" s="13"/>
      <c r="AC118" s="13"/>
      <c r="AD118" s="13"/>
      <c r="AE118" s="13"/>
      <c r="AT118" s="230" t="s">
        <v>170</v>
      </c>
      <c r="AU118" s="230" t="s">
        <v>85</v>
      </c>
      <c r="AV118" s="13" t="s">
        <v>85</v>
      </c>
      <c r="AW118" s="13" t="s">
        <v>4</v>
      </c>
      <c r="AX118" s="13" t="s">
        <v>83</v>
      </c>
      <c r="AY118" s="230" t="s">
        <v>150</v>
      </c>
    </row>
    <row r="119" spans="1:65" s="2" customFormat="1" ht="24.15" customHeight="1">
      <c r="A119" s="37"/>
      <c r="B119" s="38"/>
      <c r="C119" s="203" t="s">
        <v>186</v>
      </c>
      <c r="D119" s="203" t="s">
        <v>152</v>
      </c>
      <c r="E119" s="204" t="s">
        <v>187</v>
      </c>
      <c r="F119" s="205" t="s">
        <v>188</v>
      </c>
      <c r="G119" s="206" t="s">
        <v>155</v>
      </c>
      <c r="H119" s="207">
        <v>34.704</v>
      </c>
      <c r="I119" s="208"/>
      <c r="J119" s="209">
        <f>ROUND(I119*H119,2)</f>
        <v>0</v>
      </c>
      <c r="K119" s="205" t="s">
        <v>156</v>
      </c>
      <c r="L119" s="43"/>
      <c r="M119" s="210" t="s">
        <v>19</v>
      </c>
      <c r="N119" s="211" t="s">
        <v>46</v>
      </c>
      <c r="O119" s="83"/>
      <c r="P119" s="212">
        <f>O119*H119</f>
        <v>0</v>
      </c>
      <c r="Q119" s="212">
        <v>0</v>
      </c>
      <c r="R119" s="212">
        <f>Q119*H119</f>
        <v>0</v>
      </c>
      <c r="S119" s="212">
        <v>0</v>
      </c>
      <c r="T119" s="213">
        <f>S119*H119</f>
        <v>0</v>
      </c>
      <c r="U119" s="37"/>
      <c r="V119" s="37"/>
      <c r="W119" s="37"/>
      <c r="X119" s="37"/>
      <c r="Y119" s="37"/>
      <c r="Z119" s="37"/>
      <c r="AA119" s="37"/>
      <c r="AB119" s="37"/>
      <c r="AC119" s="37"/>
      <c r="AD119" s="37"/>
      <c r="AE119" s="37"/>
      <c r="AR119" s="214" t="s">
        <v>157</v>
      </c>
      <c r="AT119" s="214" t="s">
        <v>152</v>
      </c>
      <c r="AU119" s="214" t="s">
        <v>85</v>
      </c>
      <c r="AY119" s="16" t="s">
        <v>150</v>
      </c>
      <c r="BE119" s="215">
        <f>IF(N119="základní",J119,0)</f>
        <v>0</v>
      </c>
      <c r="BF119" s="215">
        <f>IF(N119="snížená",J119,0)</f>
        <v>0</v>
      </c>
      <c r="BG119" s="215">
        <f>IF(N119="zákl. přenesená",J119,0)</f>
        <v>0</v>
      </c>
      <c r="BH119" s="215">
        <f>IF(N119="sníž. přenesená",J119,0)</f>
        <v>0</v>
      </c>
      <c r="BI119" s="215">
        <f>IF(N119="nulová",J119,0)</f>
        <v>0</v>
      </c>
      <c r="BJ119" s="16" t="s">
        <v>83</v>
      </c>
      <c r="BK119" s="215">
        <f>ROUND(I119*H119,2)</f>
        <v>0</v>
      </c>
      <c r="BL119" s="16" t="s">
        <v>157</v>
      </c>
      <c r="BM119" s="214" t="s">
        <v>189</v>
      </c>
    </row>
    <row r="120" spans="1:47" s="2" customFormat="1" ht="12">
      <c r="A120" s="37"/>
      <c r="B120" s="38"/>
      <c r="C120" s="39"/>
      <c r="D120" s="216" t="s">
        <v>159</v>
      </c>
      <c r="E120" s="39"/>
      <c r="F120" s="217" t="s">
        <v>190</v>
      </c>
      <c r="G120" s="39"/>
      <c r="H120" s="39"/>
      <c r="I120" s="218"/>
      <c r="J120" s="39"/>
      <c r="K120" s="39"/>
      <c r="L120" s="43"/>
      <c r="M120" s="219"/>
      <c r="N120" s="220"/>
      <c r="O120" s="83"/>
      <c r="P120" s="83"/>
      <c r="Q120" s="83"/>
      <c r="R120" s="83"/>
      <c r="S120" s="83"/>
      <c r="T120" s="84"/>
      <c r="U120" s="37"/>
      <c r="V120" s="37"/>
      <c r="W120" s="37"/>
      <c r="X120" s="37"/>
      <c r="Y120" s="37"/>
      <c r="Z120" s="37"/>
      <c r="AA120" s="37"/>
      <c r="AB120" s="37"/>
      <c r="AC120" s="37"/>
      <c r="AD120" s="37"/>
      <c r="AE120" s="37"/>
      <c r="AT120" s="16" t="s">
        <v>159</v>
      </c>
      <c r="AU120" s="16" t="s">
        <v>85</v>
      </c>
    </row>
    <row r="121" spans="1:65" s="2" customFormat="1" ht="24.15" customHeight="1">
      <c r="A121" s="37"/>
      <c r="B121" s="38"/>
      <c r="C121" s="203" t="s">
        <v>191</v>
      </c>
      <c r="D121" s="203" t="s">
        <v>152</v>
      </c>
      <c r="E121" s="204" t="s">
        <v>192</v>
      </c>
      <c r="F121" s="205" t="s">
        <v>193</v>
      </c>
      <c r="G121" s="206" t="s">
        <v>194</v>
      </c>
      <c r="H121" s="207">
        <v>62.467</v>
      </c>
      <c r="I121" s="208"/>
      <c r="J121" s="209">
        <f>ROUND(I121*H121,2)</f>
        <v>0</v>
      </c>
      <c r="K121" s="205" t="s">
        <v>156</v>
      </c>
      <c r="L121" s="43"/>
      <c r="M121" s="210" t="s">
        <v>19</v>
      </c>
      <c r="N121" s="211" t="s">
        <v>46</v>
      </c>
      <c r="O121" s="83"/>
      <c r="P121" s="212">
        <f>O121*H121</f>
        <v>0</v>
      </c>
      <c r="Q121" s="212">
        <v>0</v>
      </c>
      <c r="R121" s="212">
        <f>Q121*H121</f>
        <v>0</v>
      </c>
      <c r="S121" s="212">
        <v>0</v>
      </c>
      <c r="T121" s="213">
        <f>S121*H121</f>
        <v>0</v>
      </c>
      <c r="U121" s="37"/>
      <c r="V121" s="37"/>
      <c r="W121" s="37"/>
      <c r="X121" s="37"/>
      <c r="Y121" s="37"/>
      <c r="Z121" s="37"/>
      <c r="AA121" s="37"/>
      <c r="AB121" s="37"/>
      <c r="AC121" s="37"/>
      <c r="AD121" s="37"/>
      <c r="AE121" s="37"/>
      <c r="AR121" s="214" t="s">
        <v>157</v>
      </c>
      <c r="AT121" s="214" t="s">
        <v>152</v>
      </c>
      <c r="AU121" s="214" t="s">
        <v>85</v>
      </c>
      <c r="AY121" s="16" t="s">
        <v>150</v>
      </c>
      <c r="BE121" s="215">
        <f>IF(N121="základní",J121,0)</f>
        <v>0</v>
      </c>
      <c r="BF121" s="215">
        <f>IF(N121="snížená",J121,0)</f>
        <v>0</v>
      </c>
      <c r="BG121" s="215">
        <f>IF(N121="zákl. přenesená",J121,0)</f>
        <v>0</v>
      </c>
      <c r="BH121" s="215">
        <f>IF(N121="sníž. přenesená",J121,0)</f>
        <v>0</v>
      </c>
      <c r="BI121" s="215">
        <f>IF(N121="nulová",J121,0)</f>
        <v>0</v>
      </c>
      <c r="BJ121" s="16" t="s">
        <v>83</v>
      </c>
      <c r="BK121" s="215">
        <f>ROUND(I121*H121,2)</f>
        <v>0</v>
      </c>
      <c r="BL121" s="16" t="s">
        <v>157</v>
      </c>
      <c r="BM121" s="214" t="s">
        <v>195</v>
      </c>
    </row>
    <row r="122" spans="1:47" s="2" customFormat="1" ht="12">
      <c r="A122" s="37"/>
      <c r="B122" s="38"/>
      <c r="C122" s="39"/>
      <c r="D122" s="216" t="s">
        <v>159</v>
      </c>
      <c r="E122" s="39"/>
      <c r="F122" s="217" t="s">
        <v>196</v>
      </c>
      <c r="G122" s="39"/>
      <c r="H122" s="39"/>
      <c r="I122" s="218"/>
      <c r="J122" s="39"/>
      <c r="K122" s="39"/>
      <c r="L122" s="43"/>
      <c r="M122" s="219"/>
      <c r="N122" s="220"/>
      <c r="O122" s="83"/>
      <c r="P122" s="83"/>
      <c r="Q122" s="83"/>
      <c r="R122" s="83"/>
      <c r="S122" s="83"/>
      <c r="T122" s="84"/>
      <c r="U122" s="37"/>
      <c r="V122" s="37"/>
      <c r="W122" s="37"/>
      <c r="X122" s="37"/>
      <c r="Y122" s="37"/>
      <c r="Z122" s="37"/>
      <c r="AA122" s="37"/>
      <c r="AB122" s="37"/>
      <c r="AC122" s="37"/>
      <c r="AD122" s="37"/>
      <c r="AE122" s="37"/>
      <c r="AT122" s="16" t="s">
        <v>159</v>
      </c>
      <c r="AU122" s="16" t="s">
        <v>85</v>
      </c>
    </row>
    <row r="123" spans="1:51" s="13" customFormat="1" ht="12">
      <c r="A123" s="13"/>
      <c r="B123" s="221"/>
      <c r="C123" s="222"/>
      <c r="D123" s="216" t="s">
        <v>170</v>
      </c>
      <c r="E123" s="222"/>
      <c r="F123" s="223" t="s">
        <v>197</v>
      </c>
      <c r="G123" s="222"/>
      <c r="H123" s="224">
        <v>62.467</v>
      </c>
      <c r="I123" s="225"/>
      <c r="J123" s="222"/>
      <c r="K123" s="222"/>
      <c r="L123" s="226"/>
      <c r="M123" s="227"/>
      <c r="N123" s="228"/>
      <c r="O123" s="228"/>
      <c r="P123" s="228"/>
      <c r="Q123" s="228"/>
      <c r="R123" s="228"/>
      <c r="S123" s="228"/>
      <c r="T123" s="229"/>
      <c r="U123" s="13"/>
      <c r="V123" s="13"/>
      <c r="W123" s="13"/>
      <c r="X123" s="13"/>
      <c r="Y123" s="13"/>
      <c r="Z123" s="13"/>
      <c r="AA123" s="13"/>
      <c r="AB123" s="13"/>
      <c r="AC123" s="13"/>
      <c r="AD123" s="13"/>
      <c r="AE123" s="13"/>
      <c r="AT123" s="230" t="s">
        <v>170</v>
      </c>
      <c r="AU123" s="230" t="s">
        <v>85</v>
      </c>
      <c r="AV123" s="13" t="s">
        <v>85</v>
      </c>
      <c r="AW123" s="13" t="s">
        <v>4</v>
      </c>
      <c r="AX123" s="13" t="s">
        <v>83</v>
      </c>
      <c r="AY123" s="230" t="s">
        <v>150</v>
      </c>
    </row>
    <row r="124" spans="1:65" s="2" customFormat="1" ht="24.15" customHeight="1">
      <c r="A124" s="37"/>
      <c r="B124" s="38"/>
      <c r="C124" s="203" t="s">
        <v>198</v>
      </c>
      <c r="D124" s="203" t="s">
        <v>152</v>
      </c>
      <c r="E124" s="204" t="s">
        <v>199</v>
      </c>
      <c r="F124" s="205" t="s">
        <v>200</v>
      </c>
      <c r="G124" s="206" t="s">
        <v>155</v>
      </c>
      <c r="H124" s="207">
        <v>2.184</v>
      </c>
      <c r="I124" s="208"/>
      <c r="J124" s="209">
        <f>ROUND(I124*H124,2)</f>
        <v>0</v>
      </c>
      <c r="K124" s="205" t="s">
        <v>156</v>
      </c>
      <c r="L124" s="43"/>
      <c r="M124" s="210" t="s">
        <v>19</v>
      </c>
      <c r="N124" s="211" t="s">
        <v>46</v>
      </c>
      <c r="O124" s="83"/>
      <c r="P124" s="212">
        <f>O124*H124</f>
        <v>0</v>
      </c>
      <c r="Q124" s="212">
        <v>0</v>
      </c>
      <c r="R124" s="212">
        <f>Q124*H124</f>
        <v>0</v>
      </c>
      <c r="S124" s="212">
        <v>0</v>
      </c>
      <c r="T124" s="213">
        <f>S124*H124</f>
        <v>0</v>
      </c>
      <c r="U124" s="37"/>
      <c r="V124" s="37"/>
      <c r="W124" s="37"/>
      <c r="X124" s="37"/>
      <c r="Y124" s="37"/>
      <c r="Z124" s="37"/>
      <c r="AA124" s="37"/>
      <c r="AB124" s="37"/>
      <c r="AC124" s="37"/>
      <c r="AD124" s="37"/>
      <c r="AE124" s="37"/>
      <c r="AR124" s="214" t="s">
        <v>157</v>
      </c>
      <c r="AT124" s="214" t="s">
        <v>152</v>
      </c>
      <c r="AU124" s="214" t="s">
        <v>85</v>
      </c>
      <c r="AY124" s="16" t="s">
        <v>150</v>
      </c>
      <c r="BE124" s="215">
        <f>IF(N124="základní",J124,0)</f>
        <v>0</v>
      </c>
      <c r="BF124" s="215">
        <f>IF(N124="snížená",J124,0)</f>
        <v>0</v>
      </c>
      <c r="BG124" s="215">
        <f>IF(N124="zákl. přenesená",J124,0)</f>
        <v>0</v>
      </c>
      <c r="BH124" s="215">
        <f>IF(N124="sníž. přenesená",J124,0)</f>
        <v>0</v>
      </c>
      <c r="BI124" s="215">
        <f>IF(N124="nulová",J124,0)</f>
        <v>0</v>
      </c>
      <c r="BJ124" s="16" t="s">
        <v>83</v>
      </c>
      <c r="BK124" s="215">
        <f>ROUND(I124*H124,2)</f>
        <v>0</v>
      </c>
      <c r="BL124" s="16" t="s">
        <v>157</v>
      </c>
      <c r="BM124" s="214" t="s">
        <v>201</v>
      </c>
    </row>
    <row r="125" spans="1:47" s="2" customFormat="1" ht="12">
      <c r="A125" s="37"/>
      <c r="B125" s="38"/>
      <c r="C125" s="39"/>
      <c r="D125" s="216" t="s">
        <v>159</v>
      </c>
      <c r="E125" s="39"/>
      <c r="F125" s="217" t="s">
        <v>202</v>
      </c>
      <c r="G125" s="39"/>
      <c r="H125" s="39"/>
      <c r="I125" s="218"/>
      <c r="J125" s="39"/>
      <c r="K125" s="39"/>
      <c r="L125" s="43"/>
      <c r="M125" s="219"/>
      <c r="N125" s="220"/>
      <c r="O125" s="83"/>
      <c r="P125" s="83"/>
      <c r="Q125" s="83"/>
      <c r="R125" s="83"/>
      <c r="S125" s="83"/>
      <c r="T125" s="84"/>
      <c r="U125" s="37"/>
      <c r="V125" s="37"/>
      <c r="W125" s="37"/>
      <c r="X125" s="37"/>
      <c r="Y125" s="37"/>
      <c r="Z125" s="37"/>
      <c r="AA125" s="37"/>
      <c r="AB125" s="37"/>
      <c r="AC125" s="37"/>
      <c r="AD125" s="37"/>
      <c r="AE125" s="37"/>
      <c r="AT125" s="16" t="s">
        <v>159</v>
      </c>
      <c r="AU125" s="16" t="s">
        <v>85</v>
      </c>
    </row>
    <row r="126" spans="1:63" s="12" customFormat="1" ht="22.8" customHeight="1">
      <c r="A126" s="12"/>
      <c r="B126" s="187"/>
      <c r="C126" s="188"/>
      <c r="D126" s="189" t="s">
        <v>74</v>
      </c>
      <c r="E126" s="201" t="s">
        <v>85</v>
      </c>
      <c r="F126" s="201" t="s">
        <v>203</v>
      </c>
      <c r="G126" s="188"/>
      <c r="H126" s="188"/>
      <c r="I126" s="191"/>
      <c r="J126" s="202">
        <f>BK126</f>
        <v>0</v>
      </c>
      <c r="K126" s="188"/>
      <c r="L126" s="193"/>
      <c r="M126" s="194"/>
      <c r="N126" s="195"/>
      <c r="O126" s="195"/>
      <c r="P126" s="196">
        <f>SUM(P127:P129)</f>
        <v>0</v>
      </c>
      <c r="Q126" s="195"/>
      <c r="R126" s="196">
        <f>SUM(R127:R129)</f>
        <v>70.29504</v>
      </c>
      <c r="S126" s="195"/>
      <c r="T126" s="197">
        <f>SUM(T127:T129)</f>
        <v>0</v>
      </c>
      <c r="U126" s="12"/>
      <c r="V126" s="12"/>
      <c r="W126" s="12"/>
      <c r="X126" s="12"/>
      <c r="Y126" s="12"/>
      <c r="Z126" s="12"/>
      <c r="AA126" s="12"/>
      <c r="AB126" s="12"/>
      <c r="AC126" s="12"/>
      <c r="AD126" s="12"/>
      <c r="AE126" s="12"/>
      <c r="AR126" s="198" t="s">
        <v>83</v>
      </c>
      <c r="AT126" s="199" t="s">
        <v>74</v>
      </c>
      <c r="AU126" s="199" t="s">
        <v>83</v>
      </c>
      <c r="AY126" s="198" t="s">
        <v>150</v>
      </c>
      <c r="BK126" s="200">
        <f>SUM(BK127:BK129)</f>
        <v>0</v>
      </c>
    </row>
    <row r="127" spans="1:65" s="2" customFormat="1" ht="14.4" customHeight="1">
      <c r="A127" s="37"/>
      <c r="B127" s="38"/>
      <c r="C127" s="203" t="s">
        <v>204</v>
      </c>
      <c r="D127" s="203" t="s">
        <v>152</v>
      </c>
      <c r="E127" s="204" t="s">
        <v>205</v>
      </c>
      <c r="F127" s="205" t="s">
        <v>206</v>
      </c>
      <c r="G127" s="206" t="s">
        <v>155</v>
      </c>
      <c r="H127" s="207">
        <v>32.544</v>
      </c>
      <c r="I127" s="208"/>
      <c r="J127" s="209">
        <f>ROUND(I127*H127,2)</f>
        <v>0</v>
      </c>
      <c r="K127" s="205" t="s">
        <v>156</v>
      </c>
      <c r="L127" s="43"/>
      <c r="M127" s="210" t="s">
        <v>19</v>
      </c>
      <c r="N127" s="211" t="s">
        <v>46</v>
      </c>
      <c r="O127" s="83"/>
      <c r="P127" s="212">
        <f>O127*H127</f>
        <v>0</v>
      </c>
      <c r="Q127" s="212">
        <v>2.16</v>
      </c>
      <c r="R127" s="212">
        <f>Q127*H127</f>
        <v>70.29504</v>
      </c>
      <c r="S127" s="212">
        <v>0</v>
      </c>
      <c r="T127" s="213">
        <f>S127*H127</f>
        <v>0</v>
      </c>
      <c r="U127" s="37"/>
      <c r="V127" s="37"/>
      <c r="W127" s="37"/>
      <c r="X127" s="37"/>
      <c r="Y127" s="37"/>
      <c r="Z127" s="37"/>
      <c r="AA127" s="37"/>
      <c r="AB127" s="37"/>
      <c r="AC127" s="37"/>
      <c r="AD127" s="37"/>
      <c r="AE127" s="37"/>
      <c r="AR127" s="214" t="s">
        <v>157</v>
      </c>
      <c r="AT127" s="214" t="s">
        <v>152</v>
      </c>
      <c r="AU127" s="214" t="s">
        <v>85</v>
      </c>
      <c r="AY127" s="16" t="s">
        <v>150</v>
      </c>
      <c r="BE127" s="215">
        <f>IF(N127="základní",J127,0)</f>
        <v>0</v>
      </c>
      <c r="BF127" s="215">
        <f>IF(N127="snížená",J127,0)</f>
        <v>0</v>
      </c>
      <c r="BG127" s="215">
        <f>IF(N127="zákl. přenesená",J127,0)</f>
        <v>0</v>
      </c>
      <c r="BH127" s="215">
        <f>IF(N127="sníž. přenesená",J127,0)</f>
        <v>0</v>
      </c>
      <c r="BI127" s="215">
        <f>IF(N127="nulová",J127,0)</f>
        <v>0</v>
      </c>
      <c r="BJ127" s="16" t="s">
        <v>83</v>
      </c>
      <c r="BK127" s="215">
        <f>ROUND(I127*H127,2)</f>
        <v>0</v>
      </c>
      <c r="BL127" s="16" t="s">
        <v>157</v>
      </c>
      <c r="BM127" s="214" t="s">
        <v>207</v>
      </c>
    </row>
    <row r="128" spans="1:47" s="2" customFormat="1" ht="12">
      <c r="A128" s="37"/>
      <c r="B128" s="38"/>
      <c r="C128" s="39"/>
      <c r="D128" s="216" t="s">
        <v>159</v>
      </c>
      <c r="E128" s="39"/>
      <c r="F128" s="217" t="s">
        <v>208</v>
      </c>
      <c r="G128" s="39"/>
      <c r="H128" s="39"/>
      <c r="I128" s="218"/>
      <c r="J128" s="39"/>
      <c r="K128" s="39"/>
      <c r="L128" s="43"/>
      <c r="M128" s="219"/>
      <c r="N128" s="220"/>
      <c r="O128" s="83"/>
      <c r="P128" s="83"/>
      <c r="Q128" s="83"/>
      <c r="R128" s="83"/>
      <c r="S128" s="83"/>
      <c r="T128" s="84"/>
      <c r="U128" s="37"/>
      <c r="V128" s="37"/>
      <c r="W128" s="37"/>
      <c r="X128" s="37"/>
      <c r="Y128" s="37"/>
      <c r="Z128" s="37"/>
      <c r="AA128" s="37"/>
      <c r="AB128" s="37"/>
      <c r="AC128" s="37"/>
      <c r="AD128" s="37"/>
      <c r="AE128" s="37"/>
      <c r="AT128" s="16" t="s">
        <v>159</v>
      </c>
      <c r="AU128" s="16" t="s">
        <v>85</v>
      </c>
    </row>
    <row r="129" spans="1:47" s="2" customFormat="1" ht="12">
      <c r="A129" s="37"/>
      <c r="B129" s="38"/>
      <c r="C129" s="39"/>
      <c r="D129" s="216" t="s">
        <v>161</v>
      </c>
      <c r="E129" s="39"/>
      <c r="F129" s="217" t="s">
        <v>209</v>
      </c>
      <c r="G129" s="39"/>
      <c r="H129" s="39"/>
      <c r="I129" s="218"/>
      <c r="J129" s="39"/>
      <c r="K129" s="39"/>
      <c r="L129" s="43"/>
      <c r="M129" s="219"/>
      <c r="N129" s="220"/>
      <c r="O129" s="83"/>
      <c r="P129" s="83"/>
      <c r="Q129" s="83"/>
      <c r="R129" s="83"/>
      <c r="S129" s="83"/>
      <c r="T129" s="84"/>
      <c r="U129" s="37"/>
      <c r="V129" s="37"/>
      <c r="W129" s="37"/>
      <c r="X129" s="37"/>
      <c r="Y129" s="37"/>
      <c r="Z129" s="37"/>
      <c r="AA129" s="37"/>
      <c r="AB129" s="37"/>
      <c r="AC129" s="37"/>
      <c r="AD129" s="37"/>
      <c r="AE129" s="37"/>
      <c r="AT129" s="16" t="s">
        <v>161</v>
      </c>
      <c r="AU129" s="16" t="s">
        <v>85</v>
      </c>
    </row>
    <row r="130" spans="1:63" s="12" customFormat="1" ht="22.8" customHeight="1">
      <c r="A130" s="12"/>
      <c r="B130" s="187"/>
      <c r="C130" s="188"/>
      <c r="D130" s="189" t="s">
        <v>74</v>
      </c>
      <c r="E130" s="201" t="s">
        <v>166</v>
      </c>
      <c r="F130" s="201" t="s">
        <v>210</v>
      </c>
      <c r="G130" s="188"/>
      <c r="H130" s="188"/>
      <c r="I130" s="191"/>
      <c r="J130" s="202">
        <f>BK130</f>
        <v>0</v>
      </c>
      <c r="K130" s="188"/>
      <c r="L130" s="193"/>
      <c r="M130" s="194"/>
      <c r="N130" s="195"/>
      <c r="O130" s="195"/>
      <c r="P130" s="196">
        <f>SUM(P131:P161)</f>
        <v>0</v>
      </c>
      <c r="Q130" s="195"/>
      <c r="R130" s="196">
        <f>SUM(R131:R161)</f>
        <v>16.90689726</v>
      </c>
      <c r="S130" s="195"/>
      <c r="T130" s="197">
        <f>SUM(T131:T161)</f>
        <v>0</v>
      </c>
      <c r="U130" s="12"/>
      <c r="V130" s="12"/>
      <c r="W130" s="12"/>
      <c r="X130" s="12"/>
      <c r="Y130" s="12"/>
      <c r="Z130" s="12"/>
      <c r="AA130" s="12"/>
      <c r="AB130" s="12"/>
      <c r="AC130" s="12"/>
      <c r="AD130" s="12"/>
      <c r="AE130" s="12"/>
      <c r="AR130" s="198" t="s">
        <v>83</v>
      </c>
      <c r="AT130" s="199" t="s">
        <v>74</v>
      </c>
      <c r="AU130" s="199" t="s">
        <v>83</v>
      </c>
      <c r="AY130" s="198" t="s">
        <v>150</v>
      </c>
      <c r="BK130" s="200">
        <f>SUM(BK131:BK161)</f>
        <v>0</v>
      </c>
    </row>
    <row r="131" spans="1:65" s="2" customFormat="1" ht="24.15" customHeight="1">
      <c r="A131" s="37"/>
      <c r="B131" s="38"/>
      <c r="C131" s="203" t="s">
        <v>211</v>
      </c>
      <c r="D131" s="203" t="s">
        <v>152</v>
      </c>
      <c r="E131" s="204" t="s">
        <v>212</v>
      </c>
      <c r="F131" s="205" t="s">
        <v>213</v>
      </c>
      <c r="G131" s="206" t="s">
        <v>155</v>
      </c>
      <c r="H131" s="207">
        <v>1.944</v>
      </c>
      <c r="I131" s="208"/>
      <c r="J131" s="209">
        <f>ROUND(I131*H131,2)</f>
        <v>0</v>
      </c>
      <c r="K131" s="205" t="s">
        <v>156</v>
      </c>
      <c r="L131" s="43"/>
      <c r="M131" s="210" t="s">
        <v>19</v>
      </c>
      <c r="N131" s="211" t="s">
        <v>46</v>
      </c>
      <c r="O131" s="83"/>
      <c r="P131" s="212">
        <f>O131*H131</f>
        <v>0</v>
      </c>
      <c r="Q131" s="212">
        <v>2.90139</v>
      </c>
      <c r="R131" s="212">
        <f>Q131*H131</f>
        <v>5.64030216</v>
      </c>
      <c r="S131" s="212">
        <v>0</v>
      </c>
      <c r="T131" s="213">
        <f>S131*H131</f>
        <v>0</v>
      </c>
      <c r="U131" s="37"/>
      <c r="V131" s="37"/>
      <c r="W131" s="37"/>
      <c r="X131" s="37"/>
      <c r="Y131" s="37"/>
      <c r="Z131" s="37"/>
      <c r="AA131" s="37"/>
      <c r="AB131" s="37"/>
      <c r="AC131" s="37"/>
      <c r="AD131" s="37"/>
      <c r="AE131" s="37"/>
      <c r="AR131" s="214" t="s">
        <v>157</v>
      </c>
      <c r="AT131" s="214" t="s">
        <v>152</v>
      </c>
      <c r="AU131" s="214" t="s">
        <v>85</v>
      </c>
      <c r="AY131" s="16" t="s">
        <v>150</v>
      </c>
      <c r="BE131" s="215">
        <f>IF(N131="základní",J131,0)</f>
        <v>0</v>
      </c>
      <c r="BF131" s="215">
        <f>IF(N131="snížená",J131,0)</f>
        <v>0</v>
      </c>
      <c r="BG131" s="215">
        <f>IF(N131="zákl. přenesená",J131,0)</f>
        <v>0</v>
      </c>
      <c r="BH131" s="215">
        <f>IF(N131="sníž. přenesená",J131,0)</f>
        <v>0</v>
      </c>
      <c r="BI131" s="215">
        <f>IF(N131="nulová",J131,0)</f>
        <v>0</v>
      </c>
      <c r="BJ131" s="16" t="s">
        <v>83</v>
      </c>
      <c r="BK131" s="215">
        <f>ROUND(I131*H131,2)</f>
        <v>0</v>
      </c>
      <c r="BL131" s="16" t="s">
        <v>157</v>
      </c>
      <c r="BM131" s="214" t="s">
        <v>214</v>
      </c>
    </row>
    <row r="132" spans="1:47" s="2" customFormat="1" ht="12">
      <c r="A132" s="37"/>
      <c r="B132" s="38"/>
      <c r="C132" s="39"/>
      <c r="D132" s="216" t="s">
        <v>159</v>
      </c>
      <c r="E132" s="39"/>
      <c r="F132" s="217" t="s">
        <v>215</v>
      </c>
      <c r="G132" s="39"/>
      <c r="H132" s="39"/>
      <c r="I132" s="218"/>
      <c r="J132" s="39"/>
      <c r="K132" s="39"/>
      <c r="L132" s="43"/>
      <c r="M132" s="219"/>
      <c r="N132" s="220"/>
      <c r="O132" s="83"/>
      <c r="P132" s="83"/>
      <c r="Q132" s="83"/>
      <c r="R132" s="83"/>
      <c r="S132" s="83"/>
      <c r="T132" s="84"/>
      <c r="U132" s="37"/>
      <c r="V132" s="37"/>
      <c r="W132" s="37"/>
      <c r="X132" s="37"/>
      <c r="Y132" s="37"/>
      <c r="Z132" s="37"/>
      <c r="AA132" s="37"/>
      <c r="AB132" s="37"/>
      <c r="AC132" s="37"/>
      <c r="AD132" s="37"/>
      <c r="AE132" s="37"/>
      <c r="AT132" s="16" t="s">
        <v>159</v>
      </c>
      <c r="AU132" s="16" t="s">
        <v>85</v>
      </c>
    </row>
    <row r="133" spans="1:47" s="2" customFormat="1" ht="12">
      <c r="A133" s="37"/>
      <c r="B133" s="38"/>
      <c r="C133" s="39"/>
      <c r="D133" s="216" t="s">
        <v>161</v>
      </c>
      <c r="E133" s="39"/>
      <c r="F133" s="217" t="s">
        <v>216</v>
      </c>
      <c r="G133" s="39"/>
      <c r="H133" s="39"/>
      <c r="I133" s="218"/>
      <c r="J133" s="39"/>
      <c r="K133" s="39"/>
      <c r="L133" s="43"/>
      <c r="M133" s="219"/>
      <c r="N133" s="220"/>
      <c r="O133" s="83"/>
      <c r="P133" s="83"/>
      <c r="Q133" s="83"/>
      <c r="R133" s="83"/>
      <c r="S133" s="83"/>
      <c r="T133" s="84"/>
      <c r="U133" s="37"/>
      <c r="V133" s="37"/>
      <c r="W133" s="37"/>
      <c r="X133" s="37"/>
      <c r="Y133" s="37"/>
      <c r="Z133" s="37"/>
      <c r="AA133" s="37"/>
      <c r="AB133" s="37"/>
      <c r="AC133" s="37"/>
      <c r="AD133" s="37"/>
      <c r="AE133" s="37"/>
      <c r="AT133" s="16" t="s">
        <v>161</v>
      </c>
      <c r="AU133" s="16" t="s">
        <v>85</v>
      </c>
    </row>
    <row r="134" spans="1:65" s="2" customFormat="1" ht="24.15" customHeight="1">
      <c r="A134" s="37"/>
      <c r="B134" s="38"/>
      <c r="C134" s="203" t="s">
        <v>217</v>
      </c>
      <c r="D134" s="203" t="s">
        <v>152</v>
      </c>
      <c r="E134" s="204" t="s">
        <v>218</v>
      </c>
      <c r="F134" s="205" t="s">
        <v>219</v>
      </c>
      <c r="G134" s="206" t="s">
        <v>155</v>
      </c>
      <c r="H134" s="207">
        <v>1.944</v>
      </c>
      <c r="I134" s="208"/>
      <c r="J134" s="209">
        <f>ROUND(I134*H134,2)</f>
        <v>0</v>
      </c>
      <c r="K134" s="205" t="s">
        <v>156</v>
      </c>
      <c r="L134" s="43"/>
      <c r="M134" s="210" t="s">
        <v>19</v>
      </c>
      <c r="N134" s="211" t="s">
        <v>46</v>
      </c>
      <c r="O134" s="83"/>
      <c r="P134" s="212">
        <f>O134*H134</f>
        <v>0</v>
      </c>
      <c r="Q134" s="212">
        <v>0</v>
      </c>
      <c r="R134" s="212">
        <f>Q134*H134</f>
        <v>0</v>
      </c>
      <c r="S134" s="212">
        <v>0</v>
      </c>
      <c r="T134" s="213">
        <f>S134*H134</f>
        <v>0</v>
      </c>
      <c r="U134" s="37"/>
      <c r="V134" s="37"/>
      <c r="W134" s="37"/>
      <c r="X134" s="37"/>
      <c r="Y134" s="37"/>
      <c r="Z134" s="37"/>
      <c r="AA134" s="37"/>
      <c r="AB134" s="37"/>
      <c r="AC134" s="37"/>
      <c r="AD134" s="37"/>
      <c r="AE134" s="37"/>
      <c r="AR134" s="214" t="s">
        <v>157</v>
      </c>
      <c r="AT134" s="214" t="s">
        <v>152</v>
      </c>
      <c r="AU134" s="214" t="s">
        <v>85</v>
      </c>
      <c r="AY134" s="16" t="s">
        <v>150</v>
      </c>
      <c r="BE134" s="215">
        <f>IF(N134="základní",J134,0)</f>
        <v>0</v>
      </c>
      <c r="BF134" s="215">
        <f>IF(N134="snížená",J134,0)</f>
        <v>0</v>
      </c>
      <c r="BG134" s="215">
        <f>IF(N134="zákl. přenesená",J134,0)</f>
        <v>0</v>
      </c>
      <c r="BH134" s="215">
        <f>IF(N134="sníž. přenesená",J134,0)</f>
        <v>0</v>
      </c>
      <c r="BI134" s="215">
        <f>IF(N134="nulová",J134,0)</f>
        <v>0</v>
      </c>
      <c r="BJ134" s="16" t="s">
        <v>83</v>
      </c>
      <c r="BK134" s="215">
        <f>ROUND(I134*H134,2)</f>
        <v>0</v>
      </c>
      <c r="BL134" s="16" t="s">
        <v>157</v>
      </c>
      <c r="BM134" s="214" t="s">
        <v>220</v>
      </c>
    </row>
    <row r="135" spans="1:47" s="2" customFormat="1" ht="12">
      <c r="A135" s="37"/>
      <c r="B135" s="38"/>
      <c r="C135" s="39"/>
      <c r="D135" s="216" t="s">
        <v>159</v>
      </c>
      <c r="E135" s="39"/>
      <c r="F135" s="217" t="s">
        <v>215</v>
      </c>
      <c r="G135" s="39"/>
      <c r="H135" s="39"/>
      <c r="I135" s="218"/>
      <c r="J135" s="39"/>
      <c r="K135" s="39"/>
      <c r="L135" s="43"/>
      <c r="M135" s="219"/>
      <c r="N135" s="220"/>
      <c r="O135" s="83"/>
      <c r="P135" s="83"/>
      <c r="Q135" s="83"/>
      <c r="R135" s="83"/>
      <c r="S135" s="83"/>
      <c r="T135" s="84"/>
      <c r="U135" s="37"/>
      <c r="V135" s="37"/>
      <c r="W135" s="37"/>
      <c r="X135" s="37"/>
      <c r="Y135" s="37"/>
      <c r="Z135" s="37"/>
      <c r="AA135" s="37"/>
      <c r="AB135" s="37"/>
      <c r="AC135" s="37"/>
      <c r="AD135" s="37"/>
      <c r="AE135" s="37"/>
      <c r="AT135" s="16" t="s">
        <v>159</v>
      </c>
      <c r="AU135" s="16" t="s">
        <v>85</v>
      </c>
    </row>
    <row r="136" spans="1:65" s="2" customFormat="1" ht="24.15" customHeight="1">
      <c r="A136" s="37"/>
      <c r="B136" s="38"/>
      <c r="C136" s="203" t="s">
        <v>221</v>
      </c>
      <c r="D136" s="203" t="s">
        <v>152</v>
      </c>
      <c r="E136" s="204" t="s">
        <v>222</v>
      </c>
      <c r="F136" s="205" t="s">
        <v>223</v>
      </c>
      <c r="G136" s="206" t="s">
        <v>224</v>
      </c>
      <c r="H136" s="207">
        <v>6.84</v>
      </c>
      <c r="I136" s="208"/>
      <c r="J136" s="209">
        <f>ROUND(I136*H136,2)</f>
        <v>0</v>
      </c>
      <c r="K136" s="205" t="s">
        <v>156</v>
      </c>
      <c r="L136" s="43"/>
      <c r="M136" s="210" t="s">
        <v>19</v>
      </c>
      <c r="N136" s="211" t="s">
        <v>46</v>
      </c>
      <c r="O136" s="83"/>
      <c r="P136" s="212">
        <f>O136*H136</f>
        <v>0</v>
      </c>
      <c r="Q136" s="212">
        <v>0</v>
      </c>
      <c r="R136" s="212">
        <f>Q136*H136</f>
        <v>0</v>
      </c>
      <c r="S136" s="212">
        <v>0</v>
      </c>
      <c r="T136" s="213">
        <f>S136*H136</f>
        <v>0</v>
      </c>
      <c r="U136" s="37"/>
      <c r="V136" s="37"/>
      <c r="W136" s="37"/>
      <c r="X136" s="37"/>
      <c r="Y136" s="37"/>
      <c r="Z136" s="37"/>
      <c r="AA136" s="37"/>
      <c r="AB136" s="37"/>
      <c r="AC136" s="37"/>
      <c r="AD136" s="37"/>
      <c r="AE136" s="37"/>
      <c r="AR136" s="214" t="s">
        <v>157</v>
      </c>
      <c r="AT136" s="214" t="s">
        <v>152</v>
      </c>
      <c r="AU136" s="214" t="s">
        <v>85</v>
      </c>
      <c r="AY136" s="16" t="s">
        <v>150</v>
      </c>
      <c r="BE136" s="215">
        <f>IF(N136="základní",J136,0)</f>
        <v>0</v>
      </c>
      <c r="BF136" s="215">
        <f>IF(N136="snížená",J136,0)</f>
        <v>0</v>
      </c>
      <c r="BG136" s="215">
        <f>IF(N136="zákl. přenesená",J136,0)</f>
        <v>0</v>
      </c>
      <c r="BH136" s="215">
        <f>IF(N136="sníž. přenesená",J136,0)</f>
        <v>0</v>
      </c>
      <c r="BI136" s="215">
        <f>IF(N136="nulová",J136,0)</f>
        <v>0</v>
      </c>
      <c r="BJ136" s="16" t="s">
        <v>83</v>
      </c>
      <c r="BK136" s="215">
        <f>ROUND(I136*H136,2)</f>
        <v>0</v>
      </c>
      <c r="BL136" s="16" t="s">
        <v>157</v>
      </c>
      <c r="BM136" s="214" t="s">
        <v>225</v>
      </c>
    </row>
    <row r="137" spans="1:47" s="2" customFormat="1" ht="12">
      <c r="A137" s="37"/>
      <c r="B137" s="38"/>
      <c r="C137" s="39"/>
      <c r="D137" s="216" t="s">
        <v>159</v>
      </c>
      <c r="E137" s="39"/>
      <c r="F137" s="217" t="s">
        <v>215</v>
      </c>
      <c r="G137" s="39"/>
      <c r="H137" s="39"/>
      <c r="I137" s="218"/>
      <c r="J137" s="39"/>
      <c r="K137" s="39"/>
      <c r="L137" s="43"/>
      <c r="M137" s="219"/>
      <c r="N137" s="220"/>
      <c r="O137" s="83"/>
      <c r="P137" s="83"/>
      <c r="Q137" s="83"/>
      <c r="R137" s="83"/>
      <c r="S137" s="83"/>
      <c r="T137" s="84"/>
      <c r="U137" s="37"/>
      <c r="V137" s="37"/>
      <c r="W137" s="37"/>
      <c r="X137" s="37"/>
      <c r="Y137" s="37"/>
      <c r="Z137" s="37"/>
      <c r="AA137" s="37"/>
      <c r="AB137" s="37"/>
      <c r="AC137" s="37"/>
      <c r="AD137" s="37"/>
      <c r="AE137" s="37"/>
      <c r="AT137" s="16" t="s">
        <v>159</v>
      </c>
      <c r="AU137" s="16" t="s">
        <v>85</v>
      </c>
    </row>
    <row r="138" spans="1:65" s="2" customFormat="1" ht="24.15" customHeight="1">
      <c r="A138" s="37"/>
      <c r="B138" s="38"/>
      <c r="C138" s="203" t="s">
        <v>226</v>
      </c>
      <c r="D138" s="203" t="s">
        <v>152</v>
      </c>
      <c r="E138" s="204" t="s">
        <v>227</v>
      </c>
      <c r="F138" s="205" t="s">
        <v>228</v>
      </c>
      <c r="G138" s="206" t="s">
        <v>229</v>
      </c>
      <c r="H138" s="207">
        <v>25.519</v>
      </c>
      <c r="I138" s="208"/>
      <c r="J138" s="209">
        <f>ROUND(I138*H138,2)</f>
        <v>0</v>
      </c>
      <c r="K138" s="205" t="s">
        <v>156</v>
      </c>
      <c r="L138" s="43"/>
      <c r="M138" s="210" t="s">
        <v>19</v>
      </c>
      <c r="N138" s="211" t="s">
        <v>46</v>
      </c>
      <c r="O138" s="83"/>
      <c r="P138" s="212">
        <f>O138*H138</f>
        <v>0</v>
      </c>
      <c r="Q138" s="212">
        <v>0.2899</v>
      </c>
      <c r="R138" s="212">
        <f>Q138*H138</f>
        <v>7.397958099999999</v>
      </c>
      <c r="S138" s="212">
        <v>0</v>
      </c>
      <c r="T138" s="213">
        <f>S138*H138</f>
        <v>0</v>
      </c>
      <c r="U138" s="37"/>
      <c r="V138" s="37"/>
      <c r="W138" s="37"/>
      <c r="X138" s="37"/>
      <c r="Y138" s="37"/>
      <c r="Z138" s="37"/>
      <c r="AA138" s="37"/>
      <c r="AB138" s="37"/>
      <c r="AC138" s="37"/>
      <c r="AD138" s="37"/>
      <c r="AE138" s="37"/>
      <c r="AR138" s="214" t="s">
        <v>157</v>
      </c>
      <c r="AT138" s="214" t="s">
        <v>152</v>
      </c>
      <c r="AU138" s="214" t="s">
        <v>85</v>
      </c>
      <c r="AY138" s="16" t="s">
        <v>150</v>
      </c>
      <c r="BE138" s="215">
        <f>IF(N138="základní",J138,0)</f>
        <v>0</v>
      </c>
      <c r="BF138" s="215">
        <f>IF(N138="snížená",J138,0)</f>
        <v>0</v>
      </c>
      <c r="BG138" s="215">
        <f>IF(N138="zákl. přenesená",J138,0)</f>
        <v>0</v>
      </c>
      <c r="BH138" s="215">
        <f>IF(N138="sníž. přenesená",J138,0)</f>
        <v>0</v>
      </c>
      <c r="BI138" s="215">
        <f>IF(N138="nulová",J138,0)</f>
        <v>0</v>
      </c>
      <c r="BJ138" s="16" t="s">
        <v>83</v>
      </c>
      <c r="BK138" s="215">
        <f>ROUND(I138*H138,2)</f>
        <v>0</v>
      </c>
      <c r="BL138" s="16" t="s">
        <v>157</v>
      </c>
      <c r="BM138" s="214" t="s">
        <v>230</v>
      </c>
    </row>
    <row r="139" spans="1:47" s="2" customFormat="1" ht="12">
      <c r="A139" s="37"/>
      <c r="B139" s="38"/>
      <c r="C139" s="39"/>
      <c r="D139" s="216" t="s">
        <v>159</v>
      </c>
      <c r="E139" s="39"/>
      <c r="F139" s="217" t="s">
        <v>231</v>
      </c>
      <c r="G139" s="39"/>
      <c r="H139" s="39"/>
      <c r="I139" s="218"/>
      <c r="J139" s="39"/>
      <c r="K139" s="39"/>
      <c r="L139" s="43"/>
      <c r="M139" s="219"/>
      <c r="N139" s="220"/>
      <c r="O139" s="83"/>
      <c r="P139" s="83"/>
      <c r="Q139" s="83"/>
      <c r="R139" s="83"/>
      <c r="S139" s="83"/>
      <c r="T139" s="84"/>
      <c r="U139" s="37"/>
      <c r="V139" s="37"/>
      <c r="W139" s="37"/>
      <c r="X139" s="37"/>
      <c r="Y139" s="37"/>
      <c r="Z139" s="37"/>
      <c r="AA139" s="37"/>
      <c r="AB139" s="37"/>
      <c r="AC139" s="37"/>
      <c r="AD139" s="37"/>
      <c r="AE139" s="37"/>
      <c r="AT139" s="16" t="s">
        <v>159</v>
      </c>
      <c r="AU139" s="16" t="s">
        <v>85</v>
      </c>
    </row>
    <row r="140" spans="1:65" s="2" customFormat="1" ht="14.4" customHeight="1">
      <c r="A140" s="37"/>
      <c r="B140" s="38"/>
      <c r="C140" s="203" t="s">
        <v>8</v>
      </c>
      <c r="D140" s="203" t="s">
        <v>152</v>
      </c>
      <c r="E140" s="204" t="s">
        <v>232</v>
      </c>
      <c r="F140" s="205" t="s">
        <v>233</v>
      </c>
      <c r="G140" s="206" t="s">
        <v>155</v>
      </c>
      <c r="H140" s="207">
        <v>0.082</v>
      </c>
      <c r="I140" s="208"/>
      <c r="J140" s="209">
        <f>ROUND(I140*H140,2)</f>
        <v>0</v>
      </c>
      <c r="K140" s="205" t="s">
        <v>156</v>
      </c>
      <c r="L140" s="43"/>
      <c r="M140" s="210" t="s">
        <v>19</v>
      </c>
      <c r="N140" s="211" t="s">
        <v>46</v>
      </c>
      <c r="O140" s="83"/>
      <c r="P140" s="212">
        <f>O140*H140</f>
        <v>0</v>
      </c>
      <c r="Q140" s="212">
        <v>2.45329</v>
      </c>
      <c r="R140" s="212">
        <f>Q140*H140</f>
        <v>0.20116978</v>
      </c>
      <c r="S140" s="212">
        <v>0</v>
      </c>
      <c r="T140" s="213">
        <f>S140*H140</f>
        <v>0</v>
      </c>
      <c r="U140" s="37"/>
      <c r="V140" s="37"/>
      <c r="W140" s="37"/>
      <c r="X140" s="37"/>
      <c r="Y140" s="37"/>
      <c r="Z140" s="37"/>
      <c r="AA140" s="37"/>
      <c r="AB140" s="37"/>
      <c r="AC140" s="37"/>
      <c r="AD140" s="37"/>
      <c r="AE140" s="37"/>
      <c r="AR140" s="214" t="s">
        <v>157</v>
      </c>
      <c r="AT140" s="214" t="s">
        <v>152</v>
      </c>
      <c r="AU140" s="214" t="s">
        <v>85</v>
      </c>
      <c r="AY140" s="16" t="s">
        <v>150</v>
      </c>
      <c r="BE140" s="215">
        <f>IF(N140="základní",J140,0)</f>
        <v>0</v>
      </c>
      <c r="BF140" s="215">
        <f>IF(N140="snížená",J140,0)</f>
        <v>0</v>
      </c>
      <c r="BG140" s="215">
        <f>IF(N140="zákl. přenesená",J140,0)</f>
        <v>0</v>
      </c>
      <c r="BH140" s="215">
        <f>IF(N140="sníž. přenesená",J140,0)</f>
        <v>0</v>
      </c>
      <c r="BI140" s="215">
        <f>IF(N140="nulová",J140,0)</f>
        <v>0</v>
      </c>
      <c r="BJ140" s="16" t="s">
        <v>83</v>
      </c>
      <c r="BK140" s="215">
        <f>ROUND(I140*H140,2)</f>
        <v>0</v>
      </c>
      <c r="BL140" s="16" t="s">
        <v>157</v>
      </c>
      <c r="BM140" s="214" t="s">
        <v>234</v>
      </c>
    </row>
    <row r="141" spans="1:47" s="2" customFormat="1" ht="12">
      <c r="A141" s="37"/>
      <c r="B141" s="38"/>
      <c r="C141" s="39"/>
      <c r="D141" s="216" t="s">
        <v>159</v>
      </c>
      <c r="E141" s="39"/>
      <c r="F141" s="217" t="s">
        <v>235</v>
      </c>
      <c r="G141" s="39"/>
      <c r="H141" s="39"/>
      <c r="I141" s="218"/>
      <c r="J141" s="39"/>
      <c r="K141" s="39"/>
      <c r="L141" s="43"/>
      <c r="M141" s="219"/>
      <c r="N141" s="220"/>
      <c r="O141" s="83"/>
      <c r="P141" s="83"/>
      <c r="Q141" s="83"/>
      <c r="R141" s="83"/>
      <c r="S141" s="83"/>
      <c r="T141" s="84"/>
      <c r="U141" s="37"/>
      <c r="V141" s="37"/>
      <c r="W141" s="37"/>
      <c r="X141" s="37"/>
      <c r="Y141" s="37"/>
      <c r="Z141" s="37"/>
      <c r="AA141" s="37"/>
      <c r="AB141" s="37"/>
      <c r="AC141" s="37"/>
      <c r="AD141" s="37"/>
      <c r="AE141" s="37"/>
      <c r="AT141" s="16" t="s">
        <v>159</v>
      </c>
      <c r="AU141" s="16" t="s">
        <v>85</v>
      </c>
    </row>
    <row r="142" spans="1:47" s="2" customFormat="1" ht="12">
      <c r="A142" s="37"/>
      <c r="B142" s="38"/>
      <c r="C142" s="39"/>
      <c r="D142" s="216" t="s">
        <v>161</v>
      </c>
      <c r="E142" s="39"/>
      <c r="F142" s="217" t="s">
        <v>236</v>
      </c>
      <c r="G142" s="39"/>
      <c r="H142" s="39"/>
      <c r="I142" s="218"/>
      <c r="J142" s="39"/>
      <c r="K142" s="39"/>
      <c r="L142" s="43"/>
      <c r="M142" s="219"/>
      <c r="N142" s="220"/>
      <c r="O142" s="83"/>
      <c r="P142" s="83"/>
      <c r="Q142" s="83"/>
      <c r="R142" s="83"/>
      <c r="S142" s="83"/>
      <c r="T142" s="84"/>
      <c r="U142" s="37"/>
      <c r="V142" s="37"/>
      <c r="W142" s="37"/>
      <c r="X142" s="37"/>
      <c r="Y142" s="37"/>
      <c r="Z142" s="37"/>
      <c r="AA142" s="37"/>
      <c r="AB142" s="37"/>
      <c r="AC142" s="37"/>
      <c r="AD142" s="37"/>
      <c r="AE142" s="37"/>
      <c r="AT142" s="16" t="s">
        <v>161</v>
      </c>
      <c r="AU142" s="16" t="s">
        <v>85</v>
      </c>
    </row>
    <row r="143" spans="1:65" s="2" customFormat="1" ht="14.4" customHeight="1">
      <c r="A143" s="37"/>
      <c r="B143" s="38"/>
      <c r="C143" s="203" t="s">
        <v>237</v>
      </c>
      <c r="D143" s="203" t="s">
        <v>152</v>
      </c>
      <c r="E143" s="204" t="s">
        <v>238</v>
      </c>
      <c r="F143" s="205" t="s">
        <v>239</v>
      </c>
      <c r="G143" s="206" t="s">
        <v>229</v>
      </c>
      <c r="H143" s="207">
        <v>1.64</v>
      </c>
      <c r="I143" s="208"/>
      <c r="J143" s="209">
        <f>ROUND(I143*H143,2)</f>
        <v>0</v>
      </c>
      <c r="K143" s="205" t="s">
        <v>156</v>
      </c>
      <c r="L143" s="43"/>
      <c r="M143" s="210" t="s">
        <v>19</v>
      </c>
      <c r="N143" s="211" t="s">
        <v>46</v>
      </c>
      <c r="O143" s="83"/>
      <c r="P143" s="212">
        <f>O143*H143</f>
        <v>0</v>
      </c>
      <c r="Q143" s="212">
        <v>0.00275</v>
      </c>
      <c r="R143" s="212">
        <f>Q143*H143</f>
        <v>0.004509999999999999</v>
      </c>
      <c r="S143" s="212">
        <v>0</v>
      </c>
      <c r="T143" s="213">
        <f>S143*H143</f>
        <v>0</v>
      </c>
      <c r="U143" s="37"/>
      <c r="V143" s="37"/>
      <c r="W143" s="37"/>
      <c r="X143" s="37"/>
      <c r="Y143" s="37"/>
      <c r="Z143" s="37"/>
      <c r="AA143" s="37"/>
      <c r="AB143" s="37"/>
      <c r="AC143" s="37"/>
      <c r="AD143" s="37"/>
      <c r="AE143" s="37"/>
      <c r="AR143" s="214" t="s">
        <v>157</v>
      </c>
      <c r="AT143" s="214" t="s">
        <v>152</v>
      </c>
      <c r="AU143" s="214" t="s">
        <v>85</v>
      </c>
      <c r="AY143" s="16" t="s">
        <v>150</v>
      </c>
      <c r="BE143" s="215">
        <f>IF(N143="základní",J143,0)</f>
        <v>0</v>
      </c>
      <c r="BF143" s="215">
        <f>IF(N143="snížená",J143,0)</f>
        <v>0</v>
      </c>
      <c r="BG143" s="215">
        <f>IF(N143="zákl. přenesená",J143,0)</f>
        <v>0</v>
      </c>
      <c r="BH143" s="215">
        <f>IF(N143="sníž. přenesená",J143,0)</f>
        <v>0</v>
      </c>
      <c r="BI143" s="215">
        <f>IF(N143="nulová",J143,0)</f>
        <v>0</v>
      </c>
      <c r="BJ143" s="16" t="s">
        <v>83</v>
      </c>
      <c r="BK143" s="215">
        <f>ROUND(I143*H143,2)</f>
        <v>0</v>
      </c>
      <c r="BL143" s="16" t="s">
        <v>157</v>
      </c>
      <c r="BM143" s="214" t="s">
        <v>240</v>
      </c>
    </row>
    <row r="144" spans="1:47" s="2" customFormat="1" ht="12">
      <c r="A144" s="37"/>
      <c r="B144" s="38"/>
      <c r="C144" s="39"/>
      <c r="D144" s="216" t="s">
        <v>159</v>
      </c>
      <c r="E144" s="39"/>
      <c r="F144" s="217" t="s">
        <v>241</v>
      </c>
      <c r="G144" s="39"/>
      <c r="H144" s="39"/>
      <c r="I144" s="218"/>
      <c r="J144" s="39"/>
      <c r="K144" s="39"/>
      <c r="L144" s="43"/>
      <c r="M144" s="219"/>
      <c r="N144" s="220"/>
      <c r="O144" s="83"/>
      <c r="P144" s="83"/>
      <c r="Q144" s="83"/>
      <c r="R144" s="83"/>
      <c r="S144" s="83"/>
      <c r="T144" s="84"/>
      <c r="U144" s="37"/>
      <c r="V144" s="37"/>
      <c r="W144" s="37"/>
      <c r="X144" s="37"/>
      <c r="Y144" s="37"/>
      <c r="Z144" s="37"/>
      <c r="AA144" s="37"/>
      <c r="AB144" s="37"/>
      <c r="AC144" s="37"/>
      <c r="AD144" s="37"/>
      <c r="AE144" s="37"/>
      <c r="AT144" s="16" t="s">
        <v>159</v>
      </c>
      <c r="AU144" s="16" t="s">
        <v>85</v>
      </c>
    </row>
    <row r="145" spans="1:65" s="2" customFormat="1" ht="14.4" customHeight="1">
      <c r="A145" s="37"/>
      <c r="B145" s="38"/>
      <c r="C145" s="203" t="s">
        <v>242</v>
      </c>
      <c r="D145" s="203" t="s">
        <v>152</v>
      </c>
      <c r="E145" s="204" t="s">
        <v>243</v>
      </c>
      <c r="F145" s="205" t="s">
        <v>244</v>
      </c>
      <c r="G145" s="206" t="s">
        <v>229</v>
      </c>
      <c r="H145" s="207">
        <v>1.64</v>
      </c>
      <c r="I145" s="208"/>
      <c r="J145" s="209">
        <f>ROUND(I145*H145,2)</f>
        <v>0</v>
      </c>
      <c r="K145" s="205" t="s">
        <v>156</v>
      </c>
      <c r="L145" s="43"/>
      <c r="M145" s="210" t="s">
        <v>19</v>
      </c>
      <c r="N145" s="211" t="s">
        <v>46</v>
      </c>
      <c r="O145" s="83"/>
      <c r="P145" s="212">
        <f>O145*H145</f>
        <v>0</v>
      </c>
      <c r="Q145" s="212">
        <v>0</v>
      </c>
      <c r="R145" s="212">
        <f>Q145*H145</f>
        <v>0</v>
      </c>
      <c r="S145" s="212">
        <v>0</v>
      </c>
      <c r="T145" s="213">
        <f>S145*H145</f>
        <v>0</v>
      </c>
      <c r="U145" s="37"/>
      <c r="V145" s="37"/>
      <c r="W145" s="37"/>
      <c r="X145" s="37"/>
      <c r="Y145" s="37"/>
      <c r="Z145" s="37"/>
      <c r="AA145" s="37"/>
      <c r="AB145" s="37"/>
      <c r="AC145" s="37"/>
      <c r="AD145" s="37"/>
      <c r="AE145" s="37"/>
      <c r="AR145" s="214" t="s">
        <v>157</v>
      </c>
      <c r="AT145" s="214" t="s">
        <v>152</v>
      </c>
      <c r="AU145" s="214" t="s">
        <v>85</v>
      </c>
      <c r="AY145" s="16" t="s">
        <v>150</v>
      </c>
      <c r="BE145" s="215">
        <f>IF(N145="základní",J145,0)</f>
        <v>0</v>
      </c>
      <c r="BF145" s="215">
        <f>IF(N145="snížená",J145,0)</f>
        <v>0</v>
      </c>
      <c r="BG145" s="215">
        <f>IF(N145="zákl. přenesená",J145,0)</f>
        <v>0</v>
      </c>
      <c r="BH145" s="215">
        <f>IF(N145="sníž. přenesená",J145,0)</f>
        <v>0</v>
      </c>
      <c r="BI145" s="215">
        <f>IF(N145="nulová",J145,0)</f>
        <v>0</v>
      </c>
      <c r="BJ145" s="16" t="s">
        <v>83</v>
      </c>
      <c r="BK145" s="215">
        <f>ROUND(I145*H145,2)</f>
        <v>0</v>
      </c>
      <c r="BL145" s="16" t="s">
        <v>157</v>
      </c>
      <c r="BM145" s="214" t="s">
        <v>245</v>
      </c>
    </row>
    <row r="146" spans="1:47" s="2" customFormat="1" ht="12">
      <c r="A146" s="37"/>
      <c r="B146" s="38"/>
      <c r="C146" s="39"/>
      <c r="D146" s="216" t="s">
        <v>159</v>
      </c>
      <c r="E146" s="39"/>
      <c r="F146" s="217" t="s">
        <v>241</v>
      </c>
      <c r="G146" s="39"/>
      <c r="H146" s="39"/>
      <c r="I146" s="218"/>
      <c r="J146" s="39"/>
      <c r="K146" s="39"/>
      <c r="L146" s="43"/>
      <c r="M146" s="219"/>
      <c r="N146" s="220"/>
      <c r="O146" s="83"/>
      <c r="P146" s="83"/>
      <c r="Q146" s="83"/>
      <c r="R146" s="83"/>
      <c r="S146" s="83"/>
      <c r="T146" s="84"/>
      <c r="U146" s="37"/>
      <c r="V146" s="37"/>
      <c r="W146" s="37"/>
      <c r="X146" s="37"/>
      <c r="Y146" s="37"/>
      <c r="Z146" s="37"/>
      <c r="AA146" s="37"/>
      <c r="AB146" s="37"/>
      <c r="AC146" s="37"/>
      <c r="AD146" s="37"/>
      <c r="AE146" s="37"/>
      <c r="AT146" s="16" t="s">
        <v>159</v>
      </c>
      <c r="AU146" s="16" t="s">
        <v>85</v>
      </c>
    </row>
    <row r="147" spans="1:65" s="2" customFormat="1" ht="24.15" customHeight="1">
      <c r="A147" s="37"/>
      <c r="B147" s="38"/>
      <c r="C147" s="203" t="s">
        <v>246</v>
      </c>
      <c r="D147" s="203" t="s">
        <v>152</v>
      </c>
      <c r="E147" s="204" t="s">
        <v>247</v>
      </c>
      <c r="F147" s="205" t="s">
        <v>248</v>
      </c>
      <c r="G147" s="206" t="s">
        <v>194</v>
      </c>
      <c r="H147" s="207">
        <v>0.012</v>
      </c>
      <c r="I147" s="208"/>
      <c r="J147" s="209">
        <f>ROUND(I147*H147,2)</f>
        <v>0</v>
      </c>
      <c r="K147" s="205" t="s">
        <v>156</v>
      </c>
      <c r="L147" s="43"/>
      <c r="M147" s="210" t="s">
        <v>19</v>
      </c>
      <c r="N147" s="211" t="s">
        <v>46</v>
      </c>
      <c r="O147" s="83"/>
      <c r="P147" s="212">
        <f>O147*H147</f>
        <v>0</v>
      </c>
      <c r="Q147" s="212">
        <v>1.04881</v>
      </c>
      <c r="R147" s="212">
        <f>Q147*H147</f>
        <v>0.01258572</v>
      </c>
      <c r="S147" s="212">
        <v>0</v>
      </c>
      <c r="T147" s="213">
        <f>S147*H147</f>
        <v>0</v>
      </c>
      <c r="U147" s="37"/>
      <c r="V147" s="37"/>
      <c r="W147" s="37"/>
      <c r="X147" s="37"/>
      <c r="Y147" s="37"/>
      <c r="Z147" s="37"/>
      <c r="AA147" s="37"/>
      <c r="AB147" s="37"/>
      <c r="AC147" s="37"/>
      <c r="AD147" s="37"/>
      <c r="AE147" s="37"/>
      <c r="AR147" s="214" t="s">
        <v>157</v>
      </c>
      <c r="AT147" s="214" t="s">
        <v>152</v>
      </c>
      <c r="AU147" s="214" t="s">
        <v>85</v>
      </c>
      <c r="AY147" s="16" t="s">
        <v>150</v>
      </c>
      <c r="BE147" s="215">
        <f>IF(N147="základní",J147,0)</f>
        <v>0</v>
      </c>
      <c r="BF147" s="215">
        <f>IF(N147="snížená",J147,0)</f>
        <v>0</v>
      </c>
      <c r="BG147" s="215">
        <f>IF(N147="zákl. přenesená",J147,0)</f>
        <v>0</v>
      </c>
      <c r="BH147" s="215">
        <f>IF(N147="sníž. přenesená",J147,0)</f>
        <v>0</v>
      </c>
      <c r="BI147" s="215">
        <f>IF(N147="nulová",J147,0)</f>
        <v>0</v>
      </c>
      <c r="BJ147" s="16" t="s">
        <v>83</v>
      </c>
      <c r="BK147" s="215">
        <f>ROUND(I147*H147,2)</f>
        <v>0</v>
      </c>
      <c r="BL147" s="16" t="s">
        <v>157</v>
      </c>
      <c r="BM147" s="214" t="s">
        <v>249</v>
      </c>
    </row>
    <row r="148" spans="1:65" s="2" customFormat="1" ht="14.4" customHeight="1">
      <c r="A148" s="37"/>
      <c r="B148" s="38"/>
      <c r="C148" s="203" t="s">
        <v>250</v>
      </c>
      <c r="D148" s="203" t="s">
        <v>152</v>
      </c>
      <c r="E148" s="204" t="s">
        <v>251</v>
      </c>
      <c r="F148" s="205" t="s">
        <v>252</v>
      </c>
      <c r="G148" s="206" t="s">
        <v>253</v>
      </c>
      <c r="H148" s="207">
        <v>3</v>
      </c>
      <c r="I148" s="208"/>
      <c r="J148" s="209">
        <f>ROUND(I148*H148,2)</f>
        <v>0</v>
      </c>
      <c r="K148" s="205" t="s">
        <v>156</v>
      </c>
      <c r="L148" s="43"/>
      <c r="M148" s="210" t="s">
        <v>19</v>
      </c>
      <c r="N148" s="211" t="s">
        <v>46</v>
      </c>
      <c r="O148" s="83"/>
      <c r="P148" s="212">
        <f>O148*H148</f>
        <v>0</v>
      </c>
      <c r="Q148" s="212">
        <v>0.03655</v>
      </c>
      <c r="R148" s="212">
        <f>Q148*H148</f>
        <v>0.10965</v>
      </c>
      <c r="S148" s="212">
        <v>0</v>
      </c>
      <c r="T148" s="213">
        <f>S148*H148</f>
        <v>0</v>
      </c>
      <c r="U148" s="37"/>
      <c r="V148" s="37"/>
      <c r="W148" s="37"/>
      <c r="X148" s="37"/>
      <c r="Y148" s="37"/>
      <c r="Z148" s="37"/>
      <c r="AA148" s="37"/>
      <c r="AB148" s="37"/>
      <c r="AC148" s="37"/>
      <c r="AD148" s="37"/>
      <c r="AE148" s="37"/>
      <c r="AR148" s="214" t="s">
        <v>157</v>
      </c>
      <c r="AT148" s="214" t="s">
        <v>152</v>
      </c>
      <c r="AU148" s="214" t="s">
        <v>85</v>
      </c>
      <c r="AY148" s="16" t="s">
        <v>150</v>
      </c>
      <c r="BE148" s="215">
        <f>IF(N148="základní",J148,0)</f>
        <v>0</v>
      </c>
      <c r="BF148" s="215">
        <f>IF(N148="snížená",J148,0)</f>
        <v>0</v>
      </c>
      <c r="BG148" s="215">
        <f>IF(N148="zákl. přenesená",J148,0)</f>
        <v>0</v>
      </c>
      <c r="BH148" s="215">
        <f>IF(N148="sníž. přenesená",J148,0)</f>
        <v>0</v>
      </c>
      <c r="BI148" s="215">
        <f>IF(N148="nulová",J148,0)</f>
        <v>0</v>
      </c>
      <c r="BJ148" s="16" t="s">
        <v>83</v>
      </c>
      <c r="BK148" s="215">
        <f>ROUND(I148*H148,2)</f>
        <v>0</v>
      </c>
      <c r="BL148" s="16" t="s">
        <v>157</v>
      </c>
      <c r="BM148" s="214" t="s">
        <v>254</v>
      </c>
    </row>
    <row r="149" spans="1:47" s="2" customFormat="1" ht="12">
      <c r="A149" s="37"/>
      <c r="B149" s="38"/>
      <c r="C149" s="39"/>
      <c r="D149" s="216" t="s">
        <v>159</v>
      </c>
      <c r="E149" s="39"/>
      <c r="F149" s="217" t="s">
        <v>255</v>
      </c>
      <c r="G149" s="39"/>
      <c r="H149" s="39"/>
      <c r="I149" s="218"/>
      <c r="J149" s="39"/>
      <c r="K149" s="39"/>
      <c r="L149" s="43"/>
      <c r="M149" s="219"/>
      <c r="N149" s="220"/>
      <c r="O149" s="83"/>
      <c r="P149" s="83"/>
      <c r="Q149" s="83"/>
      <c r="R149" s="83"/>
      <c r="S149" s="83"/>
      <c r="T149" s="84"/>
      <c r="U149" s="37"/>
      <c r="V149" s="37"/>
      <c r="W149" s="37"/>
      <c r="X149" s="37"/>
      <c r="Y149" s="37"/>
      <c r="Z149" s="37"/>
      <c r="AA149" s="37"/>
      <c r="AB149" s="37"/>
      <c r="AC149" s="37"/>
      <c r="AD149" s="37"/>
      <c r="AE149" s="37"/>
      <c r="AT149" s="16" t="s">
        <v>159</v>
      </c>
      <c r="AU149" s="16" t="s">
        <v>85</v>
      </c>
    </row>
    <row r="150" spans="1:65" s="2" customFormat="1" ht="14.4" customHeight="1">
      <c r="A150" s="37"/>
      <c r="B150" s="38"/>
      <c r="C150" s="203" t="s">
        <v>256</v>
      </c>
      <c r="D150" s="203" t="s">
        <v>152</v>
      </c>
      <c r="E150" s="204" t="s">
        <v>257</v>
      </c>
      <c r="F150" s="205" t="s">
        <v>258</v>
      </c>
      <c r="G150" s="206" t="s">
        <v>253</v>
      </c>
      <c r="H150" s="207">
        <v>9</v>
      </c>
      <c r="I150" s="208"/>
      <c r="J150" s="209">
        <f>ROUND(I150*H150,2)</f>
        <v>0</v>
      </c>
      <c r="K150" s="205" t="s">
        <v>156</v>
      </c>
      <c r="L150" s="43"/>
      <c r="M150" s="210" t="s">
        <v>19</v>
      </c>
      <c r="N150" s="211" t="s">
        <v>46</v>
      </c>
      <c r="O150" s="83"/>
      <c r="P150" s="212">
        <f>O150*H150</f>
        <v>0</v>
      </c>
      <c r="Q150" s="212">
        <v>0.04555</v>
      </c>
      <c r="R150" s="212">
        <f>Q150*H150</f>
        <v>0.40995</v>
      </c>
      <c r="S150" s="212">
        <v>0</v>
      </c>
      <c r="T150" s="213">
        <f>S150*H150</f>
        <v>0</v>
      </c>
      <c r="U150" s="37"/>
      <c r="V150" s="37"/>
      <c r="W150" s="37"/>
      <c r="X150" s="37"/>
      <c r="Y150" s="37"/>
      <c r="Z150" s="37"/>
      <c r="AA150" s="37"/>
      <c r="AB150" s="37"/>
      <c r="AC150" s="37"/>
      <c r="AD150" s="37"/>
      <c r="AE150" s="37"/>
      <c r="AR150" s="214" t="s">
        <v>157</v>
      </c>
      <c r="AT150" s="214" t="s">
        <v>152</v>
      </c>
      <c r="AU150" s="214" t="s">
        <v>85</v>
      </c>
      <c r="AY150" s="16" t="s">
        <v>150</v>
      </c>
      <c r="BE150" s="215">
        <f>IF(N150="základní",J150,0)</f>
        <v>0</v>
      </c>
      <c r="BF150" s="215">
        <f>IF(N150="snížená",J150,0)</f>
        <v>0</v>
      </c>
      <c r="BG150" s="215">
        <f>IF(N150="zákl. přenesená",J150,0)</f>
        <v>0</v>
      </c>
      <c r="BH150" s="215">
        <f>IF(N150="sníž. přenesená",J150,0)</f>
        <v>0</v>
      </c>
      <c r="BI150" s="215">
        <f>IF(N150="nulová",J150,0)</f>
        <v>0</v>
      </c>
      <c r="BJ150" s="16" t="s">
        <v>83</v>
      </c>
      <c r="BK150" s="215">
        <f>ROUND(I150*H150,2)</f>
        <v>0</v>
      </c>
      <c r="BL150" s="16" t="s">
        <v>157</v>
      </c>
      <c r="BM150" s="214" t="s">
        <v>259</v>
      </c>
    </row>
    <row r="151" spans="1:47" s="2" customFormat="1" ht="12">
      <c r="A151" s="37"/>
      <c r="B151" s="38"/>
      <c r="C151" s="39"/>
      <c r="D151" s="216" t="s">
        <v>159</v>
      </c>
      <c r="E151" s="39"/>
      <c r="F151" s="217" t="s">
        <v>255</v>
      </c>
      <c r="G151" s="39"/>
      <c r="H151" s="39"/>
      <c r="I151" s="218"/>
      <c r="J151" s="39"/>
      <c r="K151" s="39"/>
      <c r="L151" s="43"/>
      <c r="M151" s="219"/>
      <c r="N151" s="220"/>
      <c r="O151" s="83"/>
      <c r="P151" s="83"/>
      <c r="Q151" s="83"/>
      <c r="R151" s="83"/>
      <c r="S151" s="83"/>
      <c r="T151" s="84"/>
      <c r="U151" s="37"/>
      <c r="V151" s="37"/>
      <c r="W151" s="37"/>
      <c r="X151" s="37"/>
      <c r="Y151" s="37"/>
      <c r="Z151" s="37"/>
      <c r="AA151" s="37"/>
      <c r="AB151" s="37"/>
      <c r="AC151" s="37"/>
      <c r="AD151" s="37"/>
      <c r="AE151" s="37"/>
      <c r="AT151" s="16" t="s">
        <v>159</v>
      </c>
      <c r="AU151" s="16" t="s">
        <v>85</v>
      </c>
    </row>
    <row r="152" spans="1:65" s="2" customFormat="1" ht="14.4" customHeight="1">
      <c r="A152" s="37"/>
      <c r="B152" s="38"/>
      <c r="C152" s="203" t="s">
        <v>7</v>
      </c>
      <c r="D152" s="203" t="s">
        <v>152</v>
      </c>
      <c r="E152" s="204" t="s">
        <v>260</v>
      </c>
      <c r="F152" s="205" t="s">
        <v>261</v>
      </c>
      <c r="G152" s="206" t="s">
        <v>253</v>
      </c>
      <c r="H152" s="207">
        <v>20</v>
      </c>
      <c r="I152" s="208"/>
      <c r="J152" s="209">
        <f>ROUND(I152*H152,2)</f>
        <v>0</v>
      </c>
      <c r="K152" s="205" t="s">
        <v>156</v>
      </c>
      <c r="L152" s="43"/>
      <c r="M152" s="210" t="s">
        <v>19</v>
      </c>
      <c r="N152" s="211" t="s">
        <v>46</v>
      </c>
      <c r="O152" s="83"/>
      <c r="P152" s="212">
        <f>O152*H152</f>
        <v>0</v>
      </c>
      <c r="Q152" s="212">
        <v>0.05455</v>
      </c>
      <c r="R152" s="212">
        <f>Q152*H152</f>
        <v>1.091</v>
      </c>
      <c r="S152" s="212">
        <v>0</v>
      </c>
      <c r="T152" s="213">
        <f>S152*H152</f>
        <v>0</v>
      </c>
      <c r="U152" s="37"/>
      <c r="V152" s="37"/>
      <c r="W152" s="37"/>
      <c r="X152" s="37"/>
      <c r="Y152" s="37"/>
      <c r="Z152" s="37"/>
      <c r="AA152" s="37"/>
      <c r="AB152" s="37"/>
      <c r="AC152" s="37"/>
      <c r="AD152" s="37"/>
      <c r="AE152" s="37"/>
      <c r="AR152" s="214" t="s">
        <v>157</v>
      </c>
      <c r="AT152" s="214" t="s">
        <v>152</v>
      </c>
      <c r="AU152" s="214" t="s">
        <v>85</v>
      </c>
      <c r="AY152" s="16" t="s">
        <v>150</v>
      </c>
      <c r="BE152" s="215">
        <f>IF(N152="základní",J152,0)</f>
        <v>0</v>
      </c>
      <c r="BF152" s="215">
        <f>IF(N152="snížená",J152,0)</f>
        <v>0</v>
      </c>
      <c r="BG152" s="215">
        <f>IF(N152="zákl. přenesená",J152,0)</f>
        <v>0</v>
      </c>
      <c r="BH152" s="215">
        <f>IF(N152="sníž. přenesená",J152,0)</f>
        <v>0</v>
      </c>
      <c r="BI152" s="215">
        <f>IF(N152="nulová",J152,0)</f>
        <v>0</v>
      </c>
      <c r="BJ152" s="16" t="s">
        <v>83</v>
      </c>
      <c r="BK152" s="215">
        <f>ROUND(I152*H152,2)</f>
        <v>0</v>
      </c>
      <c r="BL152" s="16" t="s">
        <v>157</v>
      </c>
      <c r="BM152" s="214" t="s">
        <v>262</v>
      </c>
    </row>
    <row r="153" spans="1:47" s="2" customFormat="1" ht="12">
      <c r="A153" s="37"/>
      <c r="B153" s="38"/>
      <c r="C153" s="39"/>
      <c r="D153" s="216" t="s">
        <v>159</v>
      </c>
      <c r="E153" s="39"/>
      <c r="F153" s="217" t="s">
        <v>255</v>
      </c>
      <c r="G153" s="39"/>
      <c r="H153" s="39"/>
      <c r="I153" s="218"/>
      <c r="J153" s="39"/>
      <c r="K153" s="39"/>
      <c r="L153" s="43"/>
      <c r="M153" s="219"/>
      <c r="N153" s="220"/>
      <c r="O153" s="83"/>
      <c r="P153" s="83"/>
      <c r="Q153" s="83"/>
      <c r="R153" s="83"/>
      <c r="S153" s="83"/>
      <c r="T153" s="84"/>
      <c r="U153" s="37"/>
      <c r="V153" s="37"/>
      <c r="W153" s="37"/>
      <c r="X153" s="37"/>
      <c r="Y153" s="37"/>
      <c r="Z153" s="37"/>
      <c r="AA153" s="37"/>
      <c r="AB153" s="37"/>
      <c r="AC153" s="37"/>
      <c r="AD153" s="37"/>
      <c r="AE153" s="37"/>
      <c r="AT153" s="16" t="s">
        <v>159</v>
      </c>
      <c r="AU153" s="16" t="s">
        <v>85</v>
      </c>
    </row>
    <row r="154" spans="1:65" s="2" customFormat="1" ht="14.4" customHeight="1">
      <c r="A154" s="37"/>
      <c r="B154" s="38"/>
      <c r="C154" s="203" t="s">
        <v>263</v>
      </c>
      <c r="D154" s="203" t="s">
        <v>152</v>
      </c>
      <c r="E154" s="204" t="s">
        <v>264</v>
      </c>
      <c r="F154" s="205" t="s">
        <v>265</v>
      </c>
      <c r="G154" s="206" t="s">
        <v>253</v>
      </c>
      <c r="H154" s="207">
        <v>2</v>
      </c>
      <c r="I154" s="208"/>
      <c r="J154" s="209">
        <f>ROUND(I154*H154,2)</f>
        <v>0</v>
      </c>
      <c r="K154" s="205" t="s">
        <v>156</v>
      </c>
      <c r="L154" s="43"/>
      <c r="M154" s="210" t="s">
        <v>19</v>
      </c>
      <c r="N154" s="211" t="s">
        <v>46</v>
      </c>
      <c r="O154" s="83"/>
      <c r="P154" s="212">
        <f>O154*H154</f>
        <v>0</v>
      </c>
      <c r="Q154" s="212">
        <v>0.06355</v>
      </c>
      <c r="R154" s="212">
        <f>Q154*H154</f>
        <v>0.1271</v>
      </c>
      <c r="S154" s="212">
        <v>0</v>
      </c>
      <c r="T154" s="213">
        <f>S154*H154</f>
        <v>0</v>
      </c>
      <c r="U154" s="37"/>
      <c r="V154" s="37"/>
      <c r="W154" s="37"/>
      <c r="X154" s="37"/>
      <c r="Y154" s="37"/>
      <c r="Z154" s="37"/>
      <c r="AA154" s="37"/>
      <c r="AB154" s="37"/>
      <c r="AC154" s="37"/>
      <c r="AD154" s="37"/>
      <c r="AE154" s="37"/>
      <c r="AR154" s="214" t="s">
        <v>157</v>
      </c>
      <c r="AT154" s="214" t="s">
        <v>152</v>
      </c>
      <c r="AU154" s="214" t="s">
        <v>85</v>
      </c>
      <c r="AY154" s="16" t="s">
        <v>150</v>
      </c>
      <c r="BE154" s="215">
        <f>IF(N154="základní",J154,0)</f>
        <v>0</v>
      </c>
      <c r="BF154" s="215">
        <f>IF(N154="snížená",J154,0)</f>
        <v>0</v>
      </c>
      <c r="BG154" s="215">
        <f>IF(N154="zákl. přenesená",J154,0)</f>
        <v>0</v>
      </c>
      <c r="BH154" s="215">
        <f>IF(N154="sníž. přenesená",J154,0)</f>
        <v>0</v>
      </c>
      <c r="BI154" s="215">
        <f>IF(N154="nulová",J154,0)</f>
        <v>0</v>
      </c>
      <c r="BJ154" s="16" t="s">
        <v>83</v>
      </c>
      <c r="BK154" s="215">
        <f>ROUND(I154*H154,2)</f>
        <v>0</v>
      </c>
      <c r="BL154" s="16" t="s">
        <v>157</v>
      </c>
      <c r="BM154" s="214" t="s">
        <v>266</v>
      </c>
    </row>
    <row r="155" spans="1:47" s="2" customFormat="1" ht="12">
      <c r="A155" s="37"/>
      <c r="B155" s="38"/>
      <c r="C155" s="39"/>
      <c r="D155" s="216" t="s">
        <v>159</v>
      </c>
      <c r="E155" s="39"/>
      <c r="F155" s="217" t="s">
        <v>255</v>
      </c>
      <c r="G155" s="39"/>
      <c r="H155" s="39"/>
      <c r="I155" s="218"/>
      <c r="J155" s="39"/>
      <c r="K155" s="39"/>
      <c r="L155" s="43"/>
      <c r="M155" s="219"/>
      <c r="N155" s="220"/>
      <c r="O155" s="83"/>
      <c r="P155" s="83"/>
      <c r="Q155" s="83"/>
      <c r="R155" s="83"/>
      <c r="S155" s="83"/>
      <c r="T155" s="84"/>
      <c r="U155" s="37"/>
      <c r="V155" s="37"/>
      <c r="W155" s="37"/>
      <c r="X155" s="37"/>
      <c r="Y155" s="37"/>
      <c r="Z155" s="37"/>
      <c r="AA155" s="37"/>
      <c r="AB155" s="37"/>
      <c r="AC155" s="37"/>
      <c r="AD155" s="37"/>
      <c r="AE155" s="37"/>
      <c r="AT155" s="16" t="s">
        <v>159</v>
      </c>
      <c r="AU155" s="16" t="s">
        <v>85</v>
      </c>
    </row>
    <row r="156" spans="1:65" s="2" customFormat="1" ht="14.4" customHeight="1">
      <c r="A156" s="37"/>
      <c r="B156" s="38"/>
      <c r="C156" s="203" t="s">
        <v>267</v>
      </c>
      <c r="D156" s="203" t="s">
        <v>152</v>
      </c>
      <c r="E156" s="204" t="s">
        <v>268</v>
      </c>
      <c r="F156" s="205" t="s">
        <v>269</v>
      </c>
      <c r="G156" s="206" t="s">
        <v>253</v>
      </c>
      <c r="H156" s="207">
        <v>12</v>
      </c>
      <c r="I156" s="208"/>
      <c r="J156" s="209">
        <f>ROUND(I156*H156,2)</f>
        <v>0</v>
      </c>
      <c r="K156" s="205" t="s">
        <v>156</v>
      </c>
      <c r="L156" s="43"/>
      <c r="M156" s="210" t="s">
        <v>19</v>
      </c>
      <c r="N156" s="211" t="s">
        <v>46</v>
      </c>
      <c r="O156" s="83"/>
      <c r="P156" s="212">
        <f>O156*H156</f>
        <v>0</v>
      </c>
      <c r="Q156" s="212">
        <v>0.08185</v>
      </c>
      <c r="R156" s="212">
        <f>Q156*H156</f>
        <v>0.9822000000000001</v>
      </c>
      <c r="S156" s="212">
        <v>0</v>
      </c>
      <c r="T156" s="213">
        <f>S156*H156</f>
        <v>0</v>
      </c>
      <c r="U156" s="37"/>
      <c r="V156" s="37"/>
      <c r="W156" s="37"/>
      <c r="X156" s="37"/>
      <c r="Y156" s="37"/>
      <c r="Z156" s="37"/>
      <c r="AA156" s="37"/>
      <c r="AB156" s="37"/>
      <c r="AC156" s="37"/>
      <c r="AD156" s="37"/>
      <c r="AE156" s="37"/>
      <c r="AR156" s="214" t="s">
        <v>157</v>
      </c>
      <c r="AT156" s="214" t="s">
        <v>152</v>
      </c>
      <c r="AU156" s="214" t="s">
        <v>85</v>
      </c>
      <c r="AY156" s="16" t="s">
        <v>150</v>
      </c>
      <c r="BE156" s="215">
        <f>IF(N156="základní",J156,0)</f>
        <v>0</v>
      </c>
      <c r="BF156" s="215">
        <f>IF(N156="snížená",J156,0)</f>
        <v>0</v>
      </c>
      <c r="BG156" s="215">
        <f>IF(N156="zákl. přenesená",J156,0)</f>
        <v>0</v>
      </c>
      <c r="BH156" s="215">
        <f>IF(N156="sníž. přenesená",J156,0)</f>
        <v>0</v>
      </c>
      <c r="BI156" s="215">
        <f>IF(N156="nulová",J156,0)</f>
        <v>0</v>
      </c>
      <c r="BJ156" s="16" t="s">
        <v>83</v>
      </c>
      <c r="BK156" s="215">
        <f>ROUND(I156*H156,2)</f>
        <v>0</v>
      </c>
      <c r="BL156" s="16" t="s">
        <v>157</v>
      </c>
      <c r="BM156" s="214" t="s">
        <v>270</v>
      </c>
    </row>
    <row r="157" spans="1:47" s="2" customFormat="1" ht="12">
      <c r="A157" s="37"/>
      <c r="B157" s="38"/>
      <c r="C157" s="39"/>
      <c r="D157" s="216" t="s">
        <v>159</v>
      </c>
      <c r="E157" s="39"/>
      <c r="F157" s="217" t="s">
        <v>255</v>
      </c>
      <c r="G157" s="39"/>
      <c r="H157" s="39"/>
      <c r="I157" s="218"/>
      <c r="J157" s="39"/>
      <c r="K157" s="39"/>
      <c r="L157" s="43"/>
      <c r="M157" s="219"/>
      <c r="N157" s="220"/>
      <c r="O157" s="83"/>
      <c r="P157" s="83"/>
      <c r="Q157" s="83"/>
      <c r="R157" s="83"/>
      <c r="S157" s="83"/>
      <c r="T157" s="84"/>
      <c r="U157" s="37"/>
      <c r="V157" s="37"/>
      <c r="W157" s="37"/>
      <c r="X157" s="37"/>
      <c r="Y157" s="37"/>
      <c r="Z157" s="37"/>
      <c r="AA157" s="37"/>
      <c r="AB157" s="37"/>
      <c r="AC157" s="37"/>
      <c r="AD157" s="37"/>
      <c r="AE157" s="37"/>
      <c r="AT157" s="16" t="s">
        <v>159</v>
      </c>
      <c r="AU157" s="16" t="s">
        <v>85</v>
      </c>
    </row>
    <row r="158" spans="1:65" s="2" customFormat="1" ht="14.4" customHeight="1">
      <c r="A158" s="37"/>
      <c r="B158" s="38"/>
      <c r="C158" s="203" t="s">
        <v>271</v>
      </c>
      <c r="D158" s="203" t="s">
        <v>152</v>
      </c>
      <c r="E158" s="204" t="s">
        <v>272</v>
      </c>
      <c r="F158" s="205" t="s">
        <v>273</v>
      </c>
      <c r="G158" s="206" t="s">
        <v>253</v>
      </c>
      <c r="H158" s="207">
        <v>4</v>
      </c>
      <c r="I158" s="208"/>
      <c r="J158" s="209">
        <f>ROUND(I158*H158,2)</f>
        <v>0</v>
      </c>
      <c r="K158" s="205" t="s">
        <v>156</v>
      </c>
      <c r="L158" s="43"/>
      <c r="M158" s="210" t="s">
        <v>19</v>
      </c>
      <c r="N158" s="211" t="s">
        <v>46</v>
      </c>
      <c r="O158" s="83"/>
      <c r="P158" s="212">
        <f>O158*H158</f>
        <v>0</v>
      </c>
      <c r="Q158" s="212">
        <v>0.12705</v>
      </c>
      <c r="R158" s="212">
        <f>Q158*H158</f>
        <v>0.5082</v>
      </c>
      <c r="S158" s="212">
        <v>0</v>
      </c>
      <c r="T158" s="213">
        <f>S158*H158</f>
        <v>0</v>
      </c>
      <c r="U158" s="37"/>
      <c r="V158" s="37"/>
      <c r="W158" s="37"/>
      <c r="X158" s="37"/>
      <c r="Y158" s="37"/>
      <c r="Z158" s="37"/>
      <c r="AA158" s="37"/>
      <c r="AB158" s="37"/>
      <c r="AC158" s="37"/>
      <c r="AD158" s="37"/>
      <c r="AE158" s="37"/>
      <c r="AR158" s="214" t="s">
        <v>157</v>
      </c>
      <c r="AT158" s="214" t="s">
        <v>152</v>
      </c>
      <c r="AU158" s="214" t="s">
        <v>85</v>
      </c>
      <c r="AY158" s="16" t="s">
        <v>150</v>
      </c>
      <c r="BE158" s="215">
        <f>IF(N158="základní",J158,0)</f>
        <v>0</v>
      </c>
      <c r="BF158" s="215">
        <f>IF(N158="snížená",J158,0)</f>
        <v>0</v>
      </c>
      <c r="BG158" s="215">
        <f>IF(N158="zákl. přenesená",J158,0)</f>
        <v>0</v>
      </c>
      <c r="BH158" s="215">
        <f>IF(N158="sníž. přenesená",J158,0)</f>
        <v>0</v>
      </c>
      <c r="BI158" s="215">
        <f>IF(N158="nulová",J158,0)</f>
        <v>0</v>
      </c>
      <c r="BJ158" s="16" t="s">
        <v>83</v>
      </c>
      <c r="BK158" s="215">
        <f>ROUND(I158*H158,2)</f>
        <v>0</v>
      </c>
      <c r="BL158" s="16" t="s">
        <v>157</v>
      </c>
      <c r="BM158" s="214" t="s">
        <v>274</v>
      </c>
    </row>
    <row r="159" spans="1:47" s="2" customFormat="1" ht="12">
      <c r="A159" s="37"/>
      <c r="B159" s="38"/>
      <c r="C159" s="39"/>
      <c r="D159" s="216" t="s">
        <v>159</v>
      </c>
      <c r="E159" s="39"/>
      <c r="F159" s="217" t="s">
        <v>255</v>
      </c>
      <c r="G159" s="39"/>
      <c r="H159" s="39"/>
      <c r="I159" s="218"/>
      <c r="J159" s="39"/>
      <c r="K159" s="39"/>
      <c r="L159" s="43"/>
      <c r="M159" s="219"/>
      <c r="N159" s="220"/>
      <c r="O159" s="83"/>
      <c r="P159" s="83"/>
      <c r="Q159" s="83"/>
      <c r="R159" s="83"/>
      <c r="S159" s="83"/>
      <c r="T159" s="84"/>
      <c r="U159" s="37"/>
      <c r="V159" s="37"/>
      <c r="W159" s="37"/>
      <c r="X159" s="37"/>
      <c r="Y159" s="37"/>
      <c r="Z159" s="37"/>
      <c r="AA159" s="37"/>
      <c r="AB159" s="37"/>
      <c r="AC159" s="37"/>
      <c r="AD159" s="37"/>
      <c r="AE159" s="37"/>
      <c r="AT159" s="16" t="s">
        <v>159</v>
      </c>
      <c r="AU159" s="16" t="s">
        <v>85</v>
      </c>
    </row>
    <row r="160" spans="1:65" s="2" customFormat="1" ht="24.15" customHeight="1">
      <c r="A160" s="37"/>
      <c r="B160" s="38"/>
      <c r="C160" s="203" t="s">
        <v>275</v>
      </c>
      <c r="D160" s="203" t="s">
        <v>152</v>
      </c>
      <c r="E160" s="204" t="s">
        <v>276</v>
      </c>
      <c r="F160" s="205" t="s">
        <v>277</v>
      </c>
      <c r="G160" s="206" t="s">
        <v>229</v>
      </c>
      <c r="H160" s="207">
        <v>5.95</v>
      </c>
      <c r="I160" s="208"/>
      <c r="J160" s="209">
        <f>ROUND(I160*H160,2)</f>
        <v>0</v>
      </c>
      <c r="K160" s="205" t="s">
        <v>156</v>
      </c>
      <c r="L160" s="43"/>
      <c r="M160" s="210" t="s">
        <v>19</v>
      </c>
      <c r="N160" s="211" t="s">
        <v>46</v>
      </c>
      <c r="O160" s="83"/>
      <c r="P160" s="212">
        <f>O160*H160</f>
        <v>0</v>
      </c>
      <c r="Q160" s="212">
        <v>0.07097</v>
      </c>
      <c r="R160" s="212">
        <f>Q160*H160</f>
        <v>0.4222715</v>
      </c>
      <c r="S160" s="212">
        <v>0</v>
      </c>
      <c r="T160" s="213">
        <f>S160*H160</f>
        <v>0</v>
      </c>
      <c r="U160" s="37"/>
      <c r="V160" s="37"/>
      <c r="W160" s="37"/>
      <c r="X160" s="37"/>
      <c r="Y160" s="37"/>
      <c r="Z160" s="37"/>
      <c r="AA160" s="37"/>
      <c r="AB160" s="37"/>
      <c r="AC160" s="37"/>
      <c r="AD160" s="37"/>
      <c r="AE160" s="37"/>
      <c r="AR160" s="214" t="s">
        <v>157</v>
      </c>
      <c r="AT160" s="214" t="s">
        <v>152</v>
      </c>
      <c r="AU160" s="214" t="s">
        <v>85</v>
      </c>
      <c r="AY160" s="16" t="s">
        <v>150</v>
      </c>
      <c r="BE160" s="215">
        <f>IF(N160="základní",J160,0)</f>
        <v>0</v>
      </c>
      <c r="BF160" s="215">
        <f>IF(N160="snížená",J160,0)</f>
        <v>0</v>
      </c>
      <c r="BG160" s="215">
        <f>IF(N160="zákl. přenesená",J160,0)</f>
        <v>0</v>
      </c>
      <c r="BH160" s="215">
        <f>IF(N160="sníž. přenesená",J160,0)</f>
        <v>0</v>
      </c>
      <c r="BI160" s="215">
        <f>IF(N160="nulová",J160,0)</f>
        <v>0</v>
      </c>
      <c r="BJ160" s="16" t="s">
        <v>83</v>
      </c>
      <c r="BK160" s="215">
        <f>ROUND(I160*H160,2)</f>
        <v>0</v>
      </c>
      <c r="BL160" s="16" t="s">
        <v>157</v>
      </c>
      <c r="BM160" s="214" t="s">
        <v>278</v>
      </c>
    </row>
    <row r="161" spans="1:47" s="2" customFormat="1" ht="12">
      <c r="A161" s="37"/>
      <c r="B161" s="38"/>
      <c r="C161" s="39"/>
      <c r="D161" s="216" t="s">
        <v>159</v>
      </c>
      <c r="E161" s="39"/>
      <c r="F161" s="217" t="s">
        <v>279</v>
      </c>
      <c r="G161" s="39"/>
      <c r="H161" s="39"/>
      <c r="I161" s="218"/>
      <c r="J161" s="39"/>
      <c r="K161" s="39"/>
      <c r="L161" s="43"/>
      <c r="M161" s="219"/>
      <c r="N161" s="220"/>
      <c r="O161" s="83"/>
      <c r="P161" s="83"/>
      <c r="Q161" s="83"/>
      <c r="R161" s="83"/>
      <c r="S161" s="83"/>
      <c r="T161" s="84"/>
      <c r="U161" s="37"/>
      <c r="V161" s="37"/>
      <c r="W161" s="37"/>
      <c r="X161" s="37"/>
      <c r="Y161" s="37"/>
      <c r="Z161" s="37"/>
      <c r="AA161" s="37"/>
      <c r="AB161" s="37"/>
      <c r="AC161" s="37"/>
      <c r="AD161" s="37"/>
      <c r="AE161" s="37"/>
      <c r="AT161" s="16" t="s">
        <v>159</v>
      </c>
      <c r="AU161" s="16" t="s">
        <v>85</v>
      </c>
    </row>
    <row r="162" spans="1:63" s="12" customFormat="1" ht="22.8" customHeight="1">
      <c r="A162" s="12"/>
      <c r="B162" s="187"/>
      <c r="C162" s="188"/>
      <c r="D162" s="189" t="s">
        <v>74</v>
      </c>
      <c r="E162" s="201" t="s">
        <v>181</v>
      </c>
      <c r="F162" s="201" t="s">
        <v>280</v>
      </c>
      <c r="G162" s="188"/>
      <c r="H162" s="188"/>
      <c r="I162" s="191"/>
      <c r="J162" s="202">
        <f>BK162</f>
        <v>0</v>
      </c>
      <c r="K162" s="188"/>
      <c r="L162" s="193"/>
      <c r="M162" s="194"/>
      <c r="N162" s="195"/>
      <c r="O162" s="195"/>
      <c r="P162" s="196">
        <f>SUM(P163:P211)</f>
        <v>0</v>
      </c>
      <c r="Q162" s="195"/>
      <c r="R162" s="196">
        <f>SUM(R163:R211)</f>
        <v>53.63513112</v>
      </c>
      <c r="S162" s="195"/>
      <c r="T162" s="197">
        <f>SUM(T163:T211)</f>
        <v>0</v>
      </c>
      <c r="U162" s="12"/>
      <c r="V162" s="12"/>
      <c r="W162" s="12"/>
      <c r="X162" s="12"/>
      <c r="Y162" s="12"/>
      <c r="Z162" s="12"/>
      <c r="AA162" s="12"/>
      <c r="AB162" s="12"/>
      <c r="AC162" s="12"/>
      <c r="AD162" s="12"/>
      <c r="AE162" s="12"/>
      <c r="AR162" s="198" t="s">
        <v>83</v>
      </c>
      <c r="AT162" s="199" t="s">
        <v>74</v>
      </c>
      <c r="AU162" s="199" t="s">
        <v>83</v>
      </c>
      <c r="AY162" s="198" t="s">
        <v>150</v>
      </c>
      <c r="BK162" s="200">
        <f>SUM(BK163:BK211)</f>
        <v>0</v>
      </c>
    </row>
    <row r="163" spans="1:65" s="2" customFormat="1" ht="24.15" customHeight="1">
      <c r="A163" s="37"/>
      <c r="B163" s="38"/>
      <c r="C163" s="203" t="s">
        <v>281</v>
      </c>
      <c r="D163" s="203" t="s">
        <v>152</v>
      </c>
      <c r="E163" s="204" t="s">
        <v>282</v>
      </c>
      <c r="F163" s="205" t="s">
        <v>283</v>
      </c>
      <c r="G163" s="206" t="s">
        <v>229</v>
      </c>
      <c r="H163" s="207">
        <v>29.352</v>
      </c>
      <c r="I163" s="208"/>
      <c r="J163" s="209">
        <f>ROUND(I163*H163,2)</f>
        <v>0</v>
      </c>
      <c r="K163" s="205" t="s">
        <v>156</v>
      </c>
      <c r="L163" s="43"/>
      <c r="M163" s="210" t="s">
        <v>19</v>
      </c>
      <c r="N163" s="211" t="s">
        <v>46</v>
      </c>
      <c r="O163" s="83"/>
      <c r="P163" s="212">
        <f>O163*H163</f>
        <v>0</v>
      </c>
      <c r="Q163" s="212">
        <v>0.00438</v>
      </c>
      <c r="R163" s="212">
        <f>Q163*H163</f>
        <v>0.12856176</v>
      </c>
      <c r="S163" s="212">
        <v>0</v>
      </c>
      <c r="T163" s="213">
        <f>S163*H163</f>
        <v>0</v>
      </c>
      <c r="U163" s="37"/>
      <c r="V163" s="37"/>
      <c r="W163" s="37"/>
      <c r="X163" s="37"/>
      <c r="Y163" s="37"/>
      <c r="Z163" s="37"/>
      <c r="AA163" s="37"/>
      <c r="AB163" s="37"/>
      <c r="AC163" s="37"/>
      <c r="AD163" s="37"/>
      <c r="AE163" s="37"/>
      <c r="AR163" s="214" t="s">
        <v>157</v>
      </c>
      <c r="AT163" s="214" t="s">
        <v>152</v>
      </c>
      <c r="AU163" s="214" t="s">
        <v>85</v>
      </c>
      <c r="AY163" s="16" t="s">
        <v>150</v>
      </c>
      <c r="BE163" s="215">
        <f>IF(N163="základní",J163,0)</f>
        <v>0</v>
      </c>
      <c r="BF163" s="215">
        <f>IF(N163="snížená",J163,0)</f>
        <v>0</v>
      </c>
      <c r="BG163" s="215">
        <f>IF(N163="zákl. přenesená",J163,0)</f>
        <v>0</v>
      </c>
      <c r="BH163" s="215">
        <f>IF(N163="sníž. přenesená",J163,0)</f>
        <v>0</v>
      </c>
      <c r="BI163" s="215">
        <f>IF(N163="nulová",J163,0)</f>
        <v>0</v>
      </c>
      <c r="BJ163" s="16" t="s">
        <v>83</v>
      </c>
      <c r="BK163" s="215">
        <f>ROUND(I163*H163,2)</f>
        <v>0</v>
      </c>
      <c r="BL163" s="16" t="s">
        <v>157</v>
      </c>
      <c r="BM163" s="214" t="s">
        <v>284</v>
      </c>
    </row>
    <row r="164" spans="1:47" s="2" customFormat="1" ht="12">
      <c r="A164" s="37"/>
      <c r="B164" s="38"/>
      <c r="C164" s="39"/>
      <c r="D164" s="216" t="s">
        <v>159</v>
      </c>
      <c r="E164" s="39"/>
      <c r="F164" s="217" t="s">
        <v>285</v>
      </c>
      <c r="G164" s="39"/>
      <c r="H164" s="39"/>
      <c r="I164" s="218"/>
      <c r="J164" s="39"/>
      <c r="K164" s="39"/>
      <c r="L164" s="43"/>
      <c r="M164" s="219"/>
      <c r="N164" s="220"/>
      <c r="O164" s="83"/>
      <c r="P164" s="83"/>
      <c r="Q164" s="83"/>
      <c r="R164" s="83"/>
      <c r="S164" s="83"/>
      <c r="T164" s="84"/>
      <c r="U164" s="37"/>
      <c r="V164" s="37"/>
      <c r="W164" s="37"/>
      <c r="X164" s="37"/>
      <c r="Y164" s="37"/>
      <c r="Z164" s="37"/>
      <c r="AA164" s="37"/>
      <c r="AB164" s="37"/>
      <c r="AC164" s="37"/>
      <c r="AD164" s="37"/>
      <c r="AE164" s="37"/>
      <c r="AT164" s="16" t="s">
        <v>159</v>
      </c>
      <c r="AU164" s="16" t="s">
        <v>85</v>
      </c>
    </row>
    <row r="165" spans="1:65" s="2" customFormat="1" ht="14.4" customHeight="1">
      <c r="A165" s="37"/>
      <c r="B165" s="38"/>
      <c r="C165" s="203" t="s">
        <v>286</v>
      </c>
      <c r="D165" s="203" t="s">
        <v>152</v>
      </c>
      <c r="E165" s="204" t="s">
        <v>287</v>
      </c>
      <c r="F165" s="205" t="s">
        <v>288</v>
      </c>
      <c r="G165" s="206" t="s">
        <v>229</v>
      </c>
      <c r="H165" s="207">
        <v>29.352</v>
      </c>
      <c r="I165" s="208"/>
      <c r="J165" s="209">
        <f>ROUND(I165*H165,2)</f>
        <v>0</v>
      </c>
      <c r="K165" s="205" t="s">
        <v>156</v>
      </c>
      <c r="L165" s="43"/>
      <c r="M165" s="210" t="s">
        <v>19</v>
      </c>
      <c r="N165" s="211" t="s">
        <v>46</v>
      </c>
      <c r="O165" s="83"/>
      <c r="P165" s="212">
        <f>O165*H165</f>
        <v>0</v>
      </c>
      <c r="Q165" s="212">
        <v>0.003</v>
      </c>
      <c r="R165" s="212">
        <f>Q165*H165</f>
        <v>0.08805600000000001</v>
      </c>
      <c r="S165" s="212">
        <v>0</v>
      </c>
      <c r="T165" s="213">
        <f>S165*H165</f>
        <v>0</v>
      </c>
      <c r="U165" s="37"/>
      <c r="V165" s="37"/>
      <c r="W165" s="37"/>
      <c r="X165" s="37"/>
      <c r="Y165" s="37"/>
      <c r="Z165" s="37"/>
      <c r="AA165" s="37"/>
      <c r="AB165" s="37"/>
      <c r="AC165" s="37"/>
      <c r="AD165" s="37"/>
      <c r="AE165" s="37"/>
      <c r="AR165" s="214" t="s">
        <v>157</v>
      </c>
      <c r="AT165" s="214" t="s">
        <v>152</v>
      </c>
      <c r="AU165" s="214" t="s">
        <v>85</v>
      </c>
      <c r="AY165" s="16" t="s">
        <v>150</v>
      </c>
      <c r="BE165" s="215">
        <f>IF(N165="základní",J165,0)</f>
        <v>0</v>
      </c>
      <c r="BF165" s="215">
        <f>IF(N165="snížená",J165,0)</f>
        <v>0</v>
      </c>
      <c r="BG165" s="215">
        <f>IF(N165="zákl. přenesená",J165,0)</f>
        <v>0</v>
      </c>
      <c r="BH165" s="215">
        <f>IF(N165="sníž. přenesená",J165,0)</f>
        <v>0</v>
      </c>
      <c r="BI165" s="215">
        <f>IF(N165="nulová",J165,0)</f>
        <v>0</v>
      </c>
      <c r="BJ165" s="16" t="s">
        <v>83</v>
      </c>
      <c r="BK165" s="215">
        <f>ROUND(I165*H165,2)</f>
        <v>0</v>
      </c>
      <c r="BL165" s="16" t="s">
        <v>157</v>
      </c>
      <c r="BM165" s="214" t="s">
        <v>289</v>
      </c>
    </row>
    <row r="166" spans="1:65" s="2" customFormat="1" ht="24.15" customHeight="1">
      <c r="A166" s="37"/>
      <c r="B166" s="38"/>
      <c r="C166" s="203" t="s">
        <v>290</v>
      </c>
      <c r="D166" s="203" t="s">
        <v>152</v>
      </c>
      <c r="E166" s="204" t="s">
        <v>291</v>
      </c>
      <c r="F166" s="205" t="s">
        <v>292</v>
      </c>
      <c r="G166" s="206" t="s">
        <v>229</v>
      </c>
      <c r="H166" s="207">
        <v>37.423</v>
      </c>
      <c r="I166" s="208"/>
      <c r="J166" s="209">
        <f>ROUND(I166*H166,2)</f>
        <v>0</v>
      </c>
      <c r="K166" s="205" t="s">
        <v>156</v>
      </c>
      <c r="L166" s="43"/>
      <c r="M166" s="210" t="s">
        <v>19</v>
      </c>
      <c r="N166" s="211" t="s">
        <v>46</v>
      </c>
      <c r="O166" s="83"/>
      <c r="P166" s="212">
        <f>O166*H166</f>
        <v>0</v>
      </c>
      <c r="Q166" s="212">
        <v>0.01838</v>
      </c>
      <c r="R166" s="212">
        <f>Q166*H166</f>
        <v>0.68783474</v>
      </c>
      <c r="S166" s="212">
        <v>0</v>
      </c>
      <c r="T166" s="213">
        <f>S166*H166</f>
        <v>0</v>
      </c>
      <c r="U166" s="37"/>
      <c r="V166" s="37"/>
      <c r="W166" s="37"/>
      <c r="X166" s="37"/>
      <c r="Y166" s="37"/>
      <c r="Z166" s="37"/>
      <c r="AA166" s="37"/>
      <c r="AB166" s="37"/>
      <c r="AC166" s="37"/>
      <c r="AD166" s="37"/>
      <c r="AE166" s="37"/>
      <c r="AR166" s="214" t="s">
        <v>157</v>
      </c>
      <c r="AT166" s="214" t="s">
        <v>152</v>
      </c>
      <c r="AU166" s="214" t="s">
        <v>85</v>
      </c>
      <c r="AY166" s="16" t="s">
        <v>150</v>
      </c>
      <c r="BE166" s="215">
        <f>IF(N166="základní",J166,0)</f>
        <v>0</v>
      </c>
      <c r="BF166" s="215">
        <f>IF(N166="snížená",J166,0)</f>
        <v>0</v>
      </c>
      <c r="BG166" s="215">
        <f>IF(N166="zákl. přenesená",J166,0)</f>
        <v>0</v>
      </c>
      <c r="BH166" s="215">
        <f>IF(N166="sníž. přenesená",J166,0)</f>
        <v>0</v>
      </c>
      <c r="BI166" s="215">
        <f>IF(N166="nulová",J166,0)</f>
        <v>0</v>
      </c>
      <c r="BJ166" s="16" t="s">
        <v>83</v>
      </c>
      <c r="BK166" s="215">
        <f>ROUND(I166*H166,2)</f>
        <v>0</v>
      </c>
      <c r="BL166" s="16" t="s">
        <v>157</v>
      </c>
      <c r="BM166" s="214" t="s">
        <v>293</v>
      </c>
    </row>
    <row r="167" spans="1:47" s="2" customFormat="1" ht="12">
      <c r="A167" s="37"/>
      <c r="B167" s="38"/>
      <c r="C167" s="39"/>
      <c r="D167" s="216" t="s">
        <v>159</v>
      </c>
      <c r="E167" s="39"/>
      <c r="F167" s="217" t="s">
        <v>294</v>
      </c>
      <c r="G167" s="39"/>
      <c r="H167" s="39"/>
      <c r="I167" s="218"/>
      <c r="J167" s="39"/>
      <c r="K167" s="39"/>
      <c r="L167" s="43"/>
      <c r="M167" s="219"/>
      <c r="N167" s="220"/>
      <c r="O167" s="83"/>
      <c r="P167" s="83"/>
      <c r="Q167" s="83"/>
      <c r="R167" s="83"/>
      <c r="S167" s="83"/>
      <c r="T167" s="84"/>
      <c r="U167" s="37"/>
      <c r="V167" s="37"/>
      <c r="W167" s="37"/>
      <c r="X167" s="37"/>
      <c r="Y167" s="37"/>
      <c r="Z167" s="37"/>
      <c r="AA167" s="37"/>
      <c r="AB167" s="37"/>
      <c r="AC167" s="37"/>
      <c r="AD167" s="37"/>
      <c r="AE167" s="37"/>
      <c r="AT167" s="16" t="s">
        <v>159</v>
      </c>
      <c r="AU167" s="16" t="s">
        <v>85</v>
      </c>
    </row>
    <row r="168" spans="1:65" s="2" customFormat="1" ht="14.4" customHeight="1">
      <c r="A168" s="37"/>
      <c r="B168" s="38"/>
      <c r="C168" s="203" t="s">
        <v>295</v>
      </c>
      <c r="D168" s="203" t="s">
        <v>152</v>
      </c>
      <c r="E168" s="204" t="s">
        <v>296</v>
      </c>
      <c r="F168" s="205" t="s">
        <v>297</v>
      </c>
      <c r="G168" s="206" t="s">
        <v>229</v>
      </c>
      <c r="H168" s="207">
        <v>5.317</v>
      </c>
      <c r="I168" s="208"/>
      <c r="J168" s="209">
        <f>ROUND(I168*H168,2)</f>
        <v>0</v>
      </c>
      <c r="K168" s="205" t="s">
        <v>156</v>
      </c>
      <c r="L168" s="43"/>
      <c r="M168" s="210" t="s">
        <v>19</v>
      </c>
      <c r="N168" s="211" t="s">
        <v>46</v>
      </c>
      <c r="O168" s="83"/>
      <c r="P168" s="212">
        <f>O168*H168</f>
        <v>0</v>
      </c>
      <c r="Q168" s="212">
        <v>0.03358</v>
      </c>
      <c r="R168" s="212">
        <f>Q168*H168</f>
        <v>0.17854486</v>
      </c>
      <c r="S168" s="212">
        <v>0</v>
      </c>
      <c r="T168" s="213">
        <f>S168*H168</f>
        <v>0</v>
      </c>
      <c r="U168" s="37"/>
      <c r="V168" s="37"/>
      <c r="W168" s="37"/>
      <c r="X168" s="37"/>
      <c r="Y168" s="37"/>
      <c r="Z168" s="37"/>
      <c r="AA168" s="37"/>
      <c r="AB168" s="37"/>
      <c r="AC168" s="37"/>
      <c r="AD168" s="37"/>
      <c r="AE168" s="37"/>
      <c r="AR168" s="214" t="s">
        <v>157</v>
      </c>
      <c r="AT168" s="214" t="s">
        <v>152</v>
      </c>
      <c r="AU168" s="214" t="s">
        <v>85</v>
      </c>
      <c r="AY168" s="16" t="s">
        <v>150</v>
      </c>
      <c r="BE168" s="215">
        <f>IF(N168="základní",J168,0)</f>
        <v>0</v>
      </c>
      <c r="BF168" s="215">
        <f>IF(N168="snížená",J168,0)</f>
        <v>0</v>
      </c>
      <c r="BG168" s="215">
        <f>IF(N168="zákl. přenesená",J168,0)</f>
        <v>0</v>
      </c>
      <c r="BH168" s="215">
        <f>IF(N168="sníž. přenesená",J168,0)</f>
        <v>0</v>
      </c>
      <c r="BI168" s="215">
        <f>IF(N168="nulová",J168,0)</f>
        <v>0</v>
      </c>
      <c r="BJ168" s="16" t="s">
        <v>83</v>
      </c>
      <c r="BK168" s="215">
        <f>ROUND(I168*H168,2)</f>
        <v>0</v>
      </c>
      <c r="BL168" s="16" t="s">
        <v>157</v>
      </c>
      <c r="BM168" s="214" t="s">
        <v>298</v>
      </c>
    </row>
    <row r="169" spans="1:47" s="2" customFormat="1" ht="12">
      <c r="A169" s="37"/>
      <c r="B169" s="38"/>
      <c r="C169" s="39"/>
      <c r="D169" s="216" t="s">
        <v>159</v>
      </c>
      <c r="E169" s="39"/>
      <c r="F169" s="217" t="s">
        <v>299</v>
      </c>
      <c r="G169" s="39"/>
      <c r="H169" s="39"/>
      <c r="I169" s="218"/>
      <c r="J169" s="39"/>
      <c r="K169" s="39"/>
      <c r="L169" s="43"/>
      <c r="M169" s="219"/>
      <c r="N169" s="220"/>
      <c r="O169" s="83"/>
      <c r="P169" s="83"/>
      <c r="Q169" s="83"/>
      <c r="R169" s="83"/>
      <c r="S169" s="83"/>
      <c r="T169" s="84"/>
      <c r="U169" s="37"/>
      <c r="V169" s="37"/>
      <c r="W169" s="37"/>
      <c r="X169" s="37"/>
      <c r="Y169" s="37"/>
      <c r="Z169" s="37"/>
      <c r="AA169" s="37"/>
      <c r="AB169" s="37"/>
      <c r="AC169" s="37"/>
      <c r="AD169" s="37"/>
      <c r="AE169" s="37"/>
      <c r="AT169" s="16" t="s">
        <v>159</v>
      </c>
      <c r="AU169" s="16" t="s">
        <v>85</v>
      </c>
    </row>
    <row r="170" spans="1:65" s="2" customFormat="1" ht="24.15" customHeight="1">
      <c r="A170" s="37"/>
      <c r="B170" s="38"/>
      <c r="C170" s="203" t="s">
        <v>300</v>
      </c>
      <c r="D170" s="203" t="s">
        <v>152</v>
      </c>
      <c r="E170" s="204" t="s">
        <v>301</v>
      </c>
      <c r="F170" s="205" t="s">
        <v>302</v>
      </c>
      <c r="G170" s="206" t="s">
        <v>229</v>
      </c>
      <c r="H170" s="207">
        <v>334.595</v>
      </c>
      <c r="I170" s="208"/>
      <c r="J170" s="209">
        <f>ROUND(I170*H170,2)</f>
        <v>0</v>
      </c>
      <c r="K170" s="205" t="s">
        <v>156</v>
      </c>
      <c r="L170" s="43"/>
      <c r="M170" s="210" t="s">
        <v>19</v>
      </c>
      <c r="N170" s="211" t="s">
        <v>46</v>
      </c>
      <c r="O170" s="83"/>
      <c r="P170" s="212">
        <f>O170*H170</f>
        <v>0</v>
      </c>
      <c r="Q170" s="212">
        <v>0.0014</v>
      </c>
      <c r="R170" s="212">
        <f>Q170*H170</f>
        <v>0.46843300000000004</v>
      </c>
      <c r="S170" s="212">
        <v>0</v>
      </c>
      <c r="T170" s="213">
        <f>S170*H170</f>
        <v>0</v>
      </c>
      <c r="U170" s="37"/>
      <c r="V170" s="37"/>
      <c r="W170" s="37"/>
      <c r="X170" s="37"/>
      <c r="Y170" s="37"/>
      <c r="Z170" s="37"/>
      <c r="AA170" s="37"/>
      <c r="AB170" s="37"/>
      <c r="AC170" s="37"/>
      <c r="AD170" s="37"/>
      <c r="AE170" s="37"/>
      <c r="AR170" s="214" t="s">
        <v>157</v>
      </c>
      <c r="AT170" s="214" t="s">
        <v>152</v>
      </c>
      <c r="AU170" s="214" t="s">
        <v>85</v>
      </c>
      <c r="AY170" s="16" t="s">
        <v>150</v>
      </c>
      <c r="BE170" s="215">
        <f>IF(N170="základní",J170,0)</f>
        <v>0</v>
      </c>
      <c r="BF170" s="215">
        <f>IF(N170="snížená",J170,0)</f>
        <v>0</v>
      </c>
      <c r="BG170" s="215">
        <f>IF(N170="zákl. přenesená",J170,0)</f>
        <v>0</v>
      </c>
      <c r="BH170" s="215">
        <f>IF(N170="sníž. přenesená",J170,0)</f>
        <v>0</v>
      </c>
      <c r="BI170" s="215">
        <f>IF(N170="nulová",J170,0)</f>
        <v>0</v>
      </c>
      <c r="BJ170" s="16" t="s">
        <v>83</v>
      </c>
      <c r="BK170" s="215">
        <f>ROUND(I170*H170,2)</f>
        <v>0</v>
      </c>
      <c r="BL170" s="16" t="s">
        <v>157</v>
      </c>
      <c r="BM170" s="214" t="s">
        <v>303</v>
      </c>
    </row>
    <row r="171" spans="1:47" s="2" customFormat="1" ht="12">
      <c r="A171" s="37"/>
      <c r="B171" s="38"/>
      <c r="C171" s="39"/>
      <c r="D171" s="216" t="s">
        <v>161</v>
      </c>
      <c r="E171" s="39"/>
      <c r="F171" s="217" t="s">
        <v>304</v>
      </c>
      <c r="G171" s="39"/>
      <c r="H171" s="39"/>
      <c r="I171" s="218"/>
      <c r="J171" s="39"/>
      <c r="K171" s="39"/>
      <c r="L171" s="43"/>
      <c r="M171" s="219"/>
      <c r="N171" s="220"/>
      <c r="O171" s="83"/>
      <c r="P171" s="83"/>
      <c r="Q171" s="83"/>
      <c r="R171" s="83"/>
      <c r="S171" s="83"/>
      <c r="T171" s="84"/>
      <c r="U171" s="37"/>
      <c r="V171" s="37"/>
      <c r="W171" s="37"/>
      <c r="X171" s="37"/>
      <c r="Y171" s="37"/>
      <c r="Z171" s="37"/>
      <c r="AA171" s="37"/>
      <c r="AB171" s="37"/>
      <c r="AC171" s="37"/>
      <c r="AD171" s="37"/>
      <c r="AE171" s="37"/>
      <c r="AT171" s="16" t="s">
        <v>161</v>
      </c>
      <c r="AU171" s="16" t="s">
        <v>85</v>
      </c>
    </row>
    <row r="172" spans="1:65" s="2" customFormat="1" ht="14.4" customHeight="1">
      <c r="A172" s="37"/>
      <c r="B172" s="38"/>
      <c r="C172" s="203" t="s">
        <v>305</v>
      </c>
      <c r="D172" s="203" t="s">
        <v>152</v>
      </c>
      <c r="E172" s="204" t="s">
        <v>306</v>
      </c>
      <c r="F172" s="205" t="s">
        <v>307</v>
      </c>
      <c r="G172" s="206" t="s">
        <v>229</v>
      </c>
      <c r="H172" s="207">
        <v>334.595</v>
      </c>
      <c r="I172" s="208"/>
      <c r="J172" s="209">
        <f>ROUND(I172*H172,2)</f>
        <v>0</v>
      </c>
      <c r="K172" s="205" t="s">
        <v>156</v>
      </c>
      <c r="L172" s="43"/>
      <c r="M172" s="210" t="s">
        <v>19</v>
      </c>
      <c r="N172" s="211" t="s">
        <v>46</v>
      </c>
      <c r="O172" s="83"/>
      <c r="P172" s="212">
        <f>O172*H172</f>
        <v>0</v>
      </c>
      <c r="Q172" s="212">
        <v>0.00026</v>
      </c>
      <c r="R172" s="212">
        <f>Q172*H172</f>
        <v>0.0869947</v>
      </c>
      <c r="S172" s="212">
        <v>0</v>
      </c>
      <c r="T172" s="213">
        <f>S172*H172</f>
        <v>0</v>
      </c>
      <c r="U172" s="37"/>
      <c r="V172" s="37"/>
      <c r="W172" s="37"/>
      <c r="X172" s="37"/>
      <c r="Y172" s="37"/>
      <c r="Z172" s="37"/>
      <c r="AA172" s="37"/>
      <c r="AB172" s="37"/>
      <c r="AC172" s="37"/>
      <c r="AD172" s="37"/>
      <c r="AE172" s="37"/>
      <c r="AR172" s="214" t="s">
        <v>157</v>
      </c>
      <c r="AT172" s="214" t="s">
        <v>152</v>
      </c>
      <c r="AU172" s="214" t="s">
        <v>85</v>
      </c>
      <c r="AY172" s="16" t="s">
        <v>150</v>
      </c>
      <c r="BE172" s="215">
        <f>IF(N172="základní",J172,0)</f>
        <v>0</v>
      </c>
      <c r="BF172" s="215">
        <f>IF(N172="snížená",J172,0)</f>
        <v>0</v>
      </c>
      <c r="BG172" s="215">
        <f>IF(N172="zákl. přenesená",J172,0)</f>
        <v>0</v>
      </c>
      <c r="BH172" s="215">
        <f>IF(N172="sníž. přenesená",J172,0)</f>
        <v>0</v>
      </c>
      <c r="BI172" s="215">
        <f>IF(N172="nulová",J172,0)</f>
        <v>0</v>
      </c>
      <c r="BJ172" s="16" t="s">
        <v>83</v>
      </c>
      <c r="BK172" s="215">
        <f>ROUND(I172*H172,2)</f>
        <v>0</v>
      </c>
      <c r="BL172" s="16" t="s">
        <v>157</v>
      </c>
      <c r="BM172" s="214" t="s">
        <v>308</v>
      </c>
    </row>
    <row r="173" spans="1:65" s="2" customFormat="1" ht="24.15" customHeight="1">
      <c r="A173" s="37"/>
      <c r="B173" s="38"/>
      <c r="C173" s="203" t="s">
        <v>309</v>
      </c>
      <c r="D173" s="203" t="s">
        <v>152</v>
      </c>
      <c r="E173" s="204" t="s">
        <v>310</v>
      </c>
      <c r="F173" s="205" t="s">
        <v>311</v>
      </c>
      <c r="G173" s="206" t="s">
        <v>224</v>
      </c>
      <c r="H173" s="207">
        <v>115.563</v>
      </c>
      <c r="I173" s="208"/>
      <c r="J173" s="209">
        <f>ROUND(I173*H173,2)</f>
        <v>0</v>
      </c>
      <c r="K173" s="205" t="s">
        <v>156</v>
      </c>
      <c r="L173" s="43"/>
      <c r="M173" s="210" t="s">
        <v>19</v>
      </c>
      <c r="N173" s="211" t="s">
        <v>46</v>
      </c>
      <c r="O173" s="83"/>
      <c r="P173" s="212">
        <f>O173*H173</f>
        <v>0</v>
      </c>
      <c r="Q173" s="212">
        <v>0</v>
      </c>
      <c r="R173" s="212">
        <f>Q173*H173</f>
        <v>0</v>
      </c>
      <c r="S173" s="212">
        <v>0</v>
      </c>
      <c r="T173" s="213">
        <f>S173*H173</f>
        <v>0</v>
      </c>
      <c r="U173" s="37"/>
      <c r="V173" s="37"/>
      <c r="W173" s="37"/>
      <c r="X173" s="37"/>
      <c r="Y173" s="37"/>
      <c r="Z173" s="37"/>
      <c r="AA173" s="37"/>
      <c r="AB173" s="37"/>
      <c r="AC173" s="37"/>
      <c r="AD173" s="37"/>
      <c r="AE173" s="37"/>
      <c r="AR173" s="214" t="s">
        <v>157</v>
      </c>
      <c r="AT173" s="214" t="s">
        <v>152</v>
      </c>
      <c r="AU173" s="214" t="s">
        <v>85</v>
      </c>
      <c r="AY173" s="16" t="s">
        <v>150</v>
      </c>
      <c r="BE173" s="215">
        <f>IF(N173="základní",J173,0)</f>
        <v>0</v>
      </c>
      <c r="BF173" s="215">
        <f>IF(N173="snížená",J173,0)</f>
        <v>0</v>
      </c>
      <c r="BG173" s="215">
        <f>IF(N173="zákl. přenesená",J173,0)</f>
        <v>0</v>
      </c>
      <c r="BH173" s="215">
        <f>IF(N173="sníž. přenesená",J173,0)</f>
        <v>0</v>
      </c>
      <c r="BI173" s="215">
        <f>IF(N173="nulová",J173,0)</f>
        <v>0</v>
      </c>
      <c r="BJ173" s="16" t="s">
        <v>83</v>
      </c>
      <c r="BK173" s="215">
        <f>ROUND(I173*H173,2)</f>
        <v>0</v>
      </c>
      <c r="BL173" s="16" t="s">
        <v>157</v>
      </c>
      <c r="BM173" s="214" t="s">
        <v>312</v>
      </c>
    </row>
    <row r="174" spans="1:47" s="2" customFormat="1" ht="12">
      <c r="A174" s="37"/>
      <c r="B174" s="38"/>
      <c r="C174" s="39"/>
      <c r="D174" s="216" t="s">
        <v>159</v>
      </c>
      <c r="E174" s="39"/>
      <c r="F174" s="217" t="s">
        <v>313</v>
      </c>
      <c r="G174" s="39"/>
      <c r="H174" s="39"/>
      <c r="I174" s="218"/>
      <c r="J174" s="39"/>
      <c r="K174" s="39"/>
      <c r="L174" s="43"/>
      <c r="M174" s="219"/>
      <c r="N174" s="220"/>
      <c r="O174" s="83"/>
      <c r="P174" s="83"/>
      <c r="Q174" s="83"/>
      <c r="R174" s="83"/>
      <c r="S174" s="83"/>
      <c r="T174" s="84"/>
      <c r="U174" s="37"/>
      <c r="V174" s="37"/>
      <c r="W174" s="37"/>
      <c r="X174" s="37"/>
      <c r="Y174" s="37"/>
      <c r="Z174" s="37"/>
      <c r="AA174" s="37"/>
      <c r="AB174" s="37"/>
      <c r="AC174" s="37"/>
      <c r="AD174" s="37"/>
      <c r="AE174" s="37"/>
      <c r="AT174" s="16" t="s">
        <v>159</v>
      </c>
      <c r="AU174" s="16" t="s">
        <v>85</v>
      </c>
    </row>
    <row r="175" spans="1:65" s="2" customFormat="1" ht="14.4" customHeight="1">
      <c r="A175" s="37"/>
      <c r="B175" s="38"/>
      <c r="C175" s="231" t="s">
        <v>314</v>
      </c>
      <c r="D175" s="231" t="s">
        <v>315</v>
      </c>
      <c r="E175" s="232" t="s">
        <v>316</v>
      </c>
      <c r="F175" s="233" t="s">
        <v>317</v>
      </c>
      <c r="G175" s="234" t="s">
        <v>224</v>
      </c>
      <c r="H175" s="235">
        <v>121.341</v>
      </c>
      <c r="I175" s="236"/>
      <c r="J175" s="237">
        <f>ROUND(I175*H175,2)</f>
        <v>0</v>
      </c>
      <c r="K175" s="233" t="s">
        <v>156</v>
      </c>
      <c r="L175" s="238"/>
      <c r="M175" s="239" t="s">
        <v>19</v>
      </c>
      <c r="N175" s="240" t="s">
        <v>46</v>
      </c>
      <c r="O175" s="83"/>
      <c r="P175" s="212">
        <f>O175*H175</f>
        <v>0</v>
      </c>
      <c r="Q175" s="212">
        <v>0.00011</v>
      </c>
      <c r="R175" s="212">
        <f>Q175*H175</f>
        <v>0.01334751</v>
      </c>
      <c r="S175" s="212">
        <v>0</v>
      </c>
      <c r="T175" s="213">
        <f>S175*H175</f>
        <v>0</v>
      </c>
      <c r="U175" s="37"/>
      <c r="V175" s="37"/>
      <c r="W175" s="37"/>
      <c r="X175" s="37"/>
      <c r="Y175" s="37"/>
      <c r="Z175" s="37"/>
      <c r="AA175" s="37"/>
      <c r="AB175" s="37"/>
      <c r="AC175" s="37"/>
      <c r="AD175" s="37"/>
      <c r="AE175" s="37"/>
      <c r="AR175" s="214" t="s">
        <v>191</v>
      </c>
      <c r="AT175" s="214" t="s">
        <v>315</v>
      </c>
      <c r="AU175" s="214" t="s">
        <v>85</v>
      </c>
      <c r="AY175" s="16" t="s">
        <v>150</v>
      </c>
      <c r="BE175" s="215">
        <f>IF(N175="základní",J175,0)</f>
        <v>0</v>
      </c>
      <c r="BF175" s="215">
        <f>IF(N175="snížená",J175,0)</f>
        <v>0</v>
      </c>
      <c r="BG175" s="215">
        <f>IF(N175="zákl. přenesená",J175,0)</f>
        <v>0</v>
      </c>
      <c r="BH175" s="215">
        <f>IF(N175="sníž. přenesená",J175,0)</f>
        <v>0</v>
      </c>
      <c r="BI175" s="215">
        <f>IF(N175="nulová",J175,0)</f>
        <v>0</v>
      </c>
      <c r="BJ175" s="16" t="s">
        <v>83</v>
      </c>
      <c r="BK175" s="215">
        <f>ROUND(I175*H175,2)</f>
        <v>0</v>
      </c>
      <c r="BL175" s="16" t="s">
        <v>157</v>
      </c>
      <c r="BM175" s="214" t="s">
        <v>318</v>
      </c>
    </row>
    <row r="176" spans="1:51" s="13" customFormat="1" ht="12">
      <c r="A176" s="13"/>
      <c r="B176" s="221"/>
      <c r="C176" s="222"/>
      <c r="D176" s="216" t="s">
        <v>170</v>
      </c>
      <c r="E176" s="222"/>
      <c r="F176" s="223" t="s">
        <v>319</v>
      </c>
      <c r="G176" s="222"/>
      <c r="H176" s="224">
        <v>121.341</v>
      </c>
      <c r="I176" s="225"/>
      <c r="J176" s="222"/>
      <c r="K176" s="222"/>
      <c r="L176" s="226"/>
      <c r="M176" s="227"/>
      <c r="N176" s="228"/>
      <c r="O176" s="228"/>
      <c r="P176" s="228"/>
      <c r="Q176" s="228"/>
      <c r="R176" s="228"/>
      <c r="S176" s="228"/>
      <c r="T176" s="229"/>
      <c r="U176" s="13"/>
      <c r="V176" s="13"/>
      <c r="W176" s="13"/>
      <c r="X176" s="13"/>
      <c r="Y176" s="13"/>
      <c r="Z176" s="13"/>
      <c r="AA176" s="13"/>
      <c r="AB176" s="13"/>
      <c r="AC176" s="13"/>
      <c r="AD176" s="13"/>
      <c r="AE176" s="13"/>
      <c r="AT176" s="230" t="s">
        <v>170</v>
      </c>
      <c r="AU176" s="230" t="s">
        <v>85</v>
      </c>
      <c r="AV176" s="13" t="s">
        <v>85</v>
      </c>
      <c r="AW176" s="13" t="s">
        <v>4</v>
      </c>
      <c r="AX176" s="13" t="s">
        <v>83</v>
      </c>
      <c r="AY176" s="230" t="s">
        <v>150</v>
      </c>
    </row>
    <row r="177" spans="1:65" s="2" customFormat="1" ht="24.15" customHeight="1">
      <c r="A177" s="37"/>
      <c r="B177" s="38"/>
      <c r="C177" s="203" t="s">
        <v>320</v>
      </c>
      <c r="D177" s="203" t="s">
        <v>152</v>
      </c>
      <c r="E177" s="204" t="s">
        <v>321</v>
      </c>
      <c r="F177" s="205" t="s">
        <v>322</v>
      </c>
      <c r="G177" s="206" t="s">
        <v>224</v>
      </c>
      <c r="H177" s="207">
        <v>115.563</v>
      </c>
      <c r="I177" s="208"/>
      <c r="J177" s="209">
        <f>ROUND(I177*H177,2)</f>
        <v>0</v>
      </c>
      <c r="K177" s="205" t="s">
        <v>156</v>
      </c>
      <c r="L177" s="43"/>
      <c r="M177" s="210" t="s">
        <v>19</v>
      </c>
      <c r="N177" s="211" t="s">
        <v>46</v>
      </c>
      <c r="O177" s="83"/>
      <c r="P177" s="212">
        <f>O177*H177</f>
        <v>0</v>
      </c>
      <c r="Q177" s="212">
        <v>0</v>
      </c>
      <c r="R177" s="212">
        <f>Q177*H177</f>
        <v>0</v>
      </c>
      <c r="S177" s="212">
        <v>0</v>
      </c>
      <c r="T177" s="213">
        <f>S177*H177</f>
        <v>0</v>
      </c>
      <c r="U177" s="37"/>
      <c r="V177" s="37"/>
      <c r="W177" s="37"/>
      <c r="X177" s="37"/>
      <c r="Y177" s="37"/>
      <c r="Z177" s="37"/>
      <c r="AA177" s="37"/>
      <c r="AB177" s="37"/>
      <c r="AC177" s="37"/>
      <c r="AD177" s="37"/>
      <c r="AE177" s="37"/>
      <c r="AR177" s="214" t="s">
        <v>157</v>
      </c>
      <c r="AT177" s="214" t="s">
        <v>152</v>
      </c>
      <c r="AU177" s="214" t="s">
        <v>85</v>
      </c>
      <c r="AY177" s="16" t="s">
        <v>150</v>
      </c>
      <c r="BE177" s="215">
        <f>IF(N177="základní",J177,0)</f>
        <v>0</v>
      </c>
      <c r="BF177" s="215">
        <f>IF(N177="snížená",J177,0)</f>
        <v>0</v>
      </c>
      <c r="BG177" s="215">
        <f>IF(N177="zákl. přenesená",J177,0)</f>
        <v>0</v>
      </c>
      <c r="BH177" s="215">
        <f>IF(N177="sníž. přenesená",J177,0)</f>
        <v>0</v>
      </c>
      <c r="BI177" s="215">
        <f>IF(N177="nulová",J177,0)</f>
        <v>0</v>
      </c>
      <c r="BJ177" s="16" t="s">
        <v>83</v>
      </c>
      <c r="BK177" s="215">
        <f>ROUND(I177*H177,2)</f>
        <v>0</v>
      </c>
      <c r="BL177" s="16" t="s">
        <v>157</v>
      </c>
      <c r="BM177" s="214" t="s">
        <v>323</v>
      </c>
    </row>
    <row r="178" spans="1:47" s="2" customFormat="1" ht="12">
      <c r="A178" s="37"/>
      <c r="B178" s="38"/>
      <c r="C178" s="39"/>
      <c r="D178" s="216" t="s">
        <v>159</v>
      </c>
      <c r="E178" s="39"/>
      <c r="F178" s="217" t="s">
        <v>313</v>
      </c>
      <c r="G178" s="39"/>
      <c r="H178" s="39"/>
      <c r="I178" s="218"/>
      <c r="J178" s="39"/>
      <c r="K178" s="39"/>
      <c r="L178" s="43"/>
      <c r="M178" s="219"/>
      <c r="N178" s="220"/>
      <c r="O178" s="83"/>
      <c r="P178" s="83"/>
      <c r="Q178" s="83"/>
      <c r="R178" s="83"/>
      <c r="S178" s="83"/>
      <c r="T178" s="84"/>
      <c r="U178" s="37"/>
      <c r="V178" s="37"/>
      <c r="W178" s="37"/>
      <c r="X178" s="37"/>
      <c r="Y178" s="37"/>
      <c r="Z178" s="37"/>
      <c r="AA178" s="37"/>
      <c r="AB178" s="37"/>
      <c r="AC178" s="37"/>
      <c r="AD178" s="37"/>
      <c r="AE178" s="37"/>
      <c r="AT178" s="16" t="s">
        <v>159</v>
      </c>
      <c r="AU178" s="16" t="s">
        <v>85</v>
      </c>
    </row>
    <row r="179" spans="1:65" s="2" customFormat="1" ht="14.4" customHeight="1">
      <c r="A179" s="37"/>
      <c r="B179" s="38"/>
      <c r="C179" s="231" t="s">
        <v>324</v>
      </c>
      <c r="D179" s="231" t="s">
        <v>315</v>
      </c>
      <c r="E179" s="232" t="s">
        <v>325</v>
      </c>
      <c r="F179" s="233" t="s">
        <v>326</v>
      </c>
      <c r="G179" s="234" t="s">
        <v>224</v>
      </c>
      <c r="H179" s="235">
        <v>121.341</v>
      </c>
      <c r="I179" s="236"/>
      <c r="J179" s="237">
        <f>ROUND(I179*H179,2)</f>
        <v>0</v>
      </c>
      <c r="K179" s="233" t="s">
        <v>156</v>
      </c>
      <c r="L179" s="238"/>
      <c r="M179" s="239" t="s">
        <v>19</v>
      </c>
      <c r="N179" s="240" t="s">
        <v>46</v>
      </c>
      <c r="O179" s="83"/>
      <c r="P179" s="212">
        <f>O179*H179</f>
        <v>0</v>
      </c>
      <c r="Q179" s="212">
        <v>4E-05</v>
      </c>
      <c r="R179" s="212">
        <f>Q179*H179</f>
        <v>0.00485364</v>
      </c>
      <c r="S179" s="212">
        <v>0</v>
      </c>
      <c r="T179" s="213">
        <f>S179*H179</f>
        <v>0</v>
      </c>
      <c r="U179" s="37"/>
      <c r="V179" s="37"/>
      <c r="W179" s="37"/>
      <c r="X179" s="37"/>
      <c r="Y179" s="37"/>
      <c r="Z179" s="37"/>
      <c r="AA179" s="37"/>
      <c r="AB179" s="37"/>
      <c r="AC179" s="37"/>
      <c r="AD179" s="37"/>
      <c r="AE179" s="37"/>
      <c r="AR179" s="214" t="s">
        <v>191</v>
      </c>
      <c r="AT179" s="214" t="s">
        <v>315</v>
      </c>
      <c r="AU179" s="214" t="s">
        <v>85</v>
      </c>
      <c r="AY179" s="16" t="s">
        <v>150</v>
      </c>
      <c r="BE179" s="215">
        <f>IF(N179="základní",J179,0)</f>
        <v>0</v>
      </c>
      <c r="BF179" s="215">
        <f>IF(N179="snížená",J179,0)</f>
        <v>0</v>
      </c>
      <c r="BG179" s="215">
        <f>IF(N179="zákl. přenesená",J179,0)</f>
        <v>0</v>
      </c>
      <c r="BH179" s="215">
        <f>IF(N179="sníž. přenesená",J179,0)</f>
        <v>0</v>
      </c>
      <c r="BI179" s="215">
        <f>IF(N179="nulová",J179,0)</f>
        <v>0</v>
      </c>
      <c r="BJ179" s="16" t="s">
        <v>83</v>
      </c>
      <c r="BK179" s="215">
        <f>ROUND(I179*H179,2)</f>
        <v>0</v>
      </c>
      <c r="BL179" s="16" t="s">
        <v>157</v>
      </c>
      <c r="BM179" s="214" t="s">
        <v>327</v>
      </c>
    </row>
    <row r="180" spans="1:51" s="13" customFormat="1" ht="12">
      <c r="A180" s="13"/>
      <c r="B180" s="221"/>
      <c r="C180" s="222"/>
      <c r="D180" s="216" t="s">
        <v>170</v>
      </c>
      <c r="E180" s="222"/>
      <c r="F180" s="223" t="s">
        <v>319</v>
      </c>
      <c r="G180" s="222"/>
      <c r="H180" s="224">
        <v>121.341</v>
      </c>
      <c r="I180" s="225"/>
      <c r="J180" s="222"/>
      <c r="K180" s="222"/>
      <c r="L180" s="226"/>
      <c r="M180" s="227"/>
      <c r="N180" s="228"/>
      <c r="O180" s="228"/>
      <c r="P180" s="228"/>
      <c r="Q180" s="228"/>
      <c r="R180" s="228"/>
      <c r="S180" s="228"/>
      <c r="T180" s="229"/>
      <c r="U180" s="13"/>
      <c r="V180" s="13"/>
      <c r="W180" s="13"/>
      <c r="X180" s="13"/>
      <c r="Y180" s="13"/>
      <c r="Z180" s="13"/>
      <c r="AA180" s="13"/>
      <c r="AB180" s="13"/>
      <c r="AC180" s="13"/>
      <c r="AD180" s="13"/>
      <c r="AE180" s="13"/>
      <c r="AT180" s="230" t="s">
        <v>170</v>
      </c>
      <c r="AU180" s="230" t="s">
        <v>85</v>
      </c>
      <c r="AV180" s="13" t="s">
        <v>85</v>
      </c>
      <c r="AW180" s="13" t="s">
        <v>4</v>
      </c>
      <c r="AX180" s="13" t="s">
        <v>83</v>
      </c>
      <c r="AY180" s="230" t="s">
        <v>150</v>
      </c>
    </row>
    <row r="181" spans="1:65" s="2" customFormat="1" ht="24.15" customHeight="1">
      <c r="A181" s="37"/>
      <c r="B181" s="38"/>
      <c r="C181" s="203" t="s">
        <v>328</v>
      </c>
      <c r="D181" s="203" t="s">
        <v>152</v>
      </c>
      <c r="E181" s="204" t="s">
        <v>329</v>
      </c>
      <c r="F181" s="205" t="s">
        <v>330</v>
      </c>
      <c r="G181" s="206" t="s">
        <v>229</v>
      </c>
      <c r="H181" s="207">
        <v>11.15</v>
      </c>
      <c r="I181" s="208"/>
      <c r="J181" s="209">
        <f>ROUND(I181*H181,2)</f>
        <v>0</v>
      </c>
      <c r="K181" s="205" t="s">
        <v>156</v>
      </c>
      <c r="L181" s="43"/>
      <c r="M181" s="210" t="s">
        <v>19</v>
      </c>
      <c r="N181" s="211" t="s">
        <v>46</v>
      </c>
      <c r="O181" s="83"/>
      <c r="P181" s="212">
        <f>O181*H181</f>
        <v>0</v>
      </c>
      <c r="Q181" s="212">
        <v>0.00927</v>
      </c>
      <c r="R181" s="212">
        <f>Q181*H181</f>
        <v>0.10336050000000001</v>
      </c>
      <c r="S181" s="212">
        <v>0</v>
      </c>
      <c r="T181" s="213">
        <f>S181*H181</f>
        <v>0</v>
      </c>
      <c r="U181" s="37"/>
      <c r="V181" s="37"/>
      <c r="W181" s="37"/>
      <c r="X181" s="37"/>
      <c r="Y181" s="37"/>
      <c r="Z181" s="37"/>
      <c r="AA181" s="37"/>
      <c r="AB181" s="37"/>
      <c r="AC181" s="37"/>
      <c r="AD181" s="37"/>
      <c r="AE181" s="37"/>
      <c r="AR181" s="214" t="s">
        <v>157</v>
      </c>
      <c r="AT181" s="214" t="s">
        <v>152</v>
      </c>
      <c r="AU181" s="214" t="s">
        <v>85</v>
      </c>
      <c r="AY181" s="16" t="s">
        <v>150</v>
      </c>
      <c r="BE181" s="215">
        <f>IF(N181="základní",J181,0)</f>
        <v>0</v>
      </c>
      <c r="BF181" s="215">
        <f>IF(N181="snížená",J181,0)</f>
        <v>0</v>
      </c>
      <c r="BG181" s="215">
        <f>IF(N181="zákl. přenesená",J181,0)</f>
        <v>0</v>
      </c>
      <c r="BH181" s="215">
        <f>IF(N181="sníž. přenesená",J181,0)</f>
        <v>0</v>
      </c>
      <c r="BI181" s="215">
        <f>IF(N181="nulová",J181,0)</f>
        <v>0</v>
      </c>
      <c r="BJ181" s="16" t="s">
        <v>83</v>
      </c>
      <c r="BK181" s="215">
        <f>ROUND(I181*H181,2)</f>
        <v>0</v>
      </c>
      <c r="BL181" s="16" t="s">
        <v>157</v>
      </c>
      <c r="BM181" s="214" t="s">
        <v>331</v>
      </c>
    </row>
    <row r="182" spans="1:47" s="2" customFormat="1" ht="12">
      <c r="A182" s="37"/>
      <c r="B182" s="38"/>
      <c r="C182" s="39"/>
      <c r="D182" s="216" t="s">
        <v>159</v>
      </c>
      <c r="E182" s="39"/>
      <c r="F182" s="217" t="s">
        <v>332</v>
      </c>
      <c r="G182" s="39"/>
      <c r="H182" s="39"/>
      <c r="I182" s="218"/>
      <c r="J182" s="39"/>
      <c r="K182" s="39"/>
      <c r="L182" s="43"/>
      <c r="M182" s="219"/>
      <c r="N182" s="220"/>
      <c r="O182" s="83"/>
      <c r="P182" s="83"/>
      <c r="Q182" s="83"/>
      <c r="R182" s="83"/>
      <c r="S182" s="83"/>
      <c r="T182" s="84"/>
      <c r="U182" s="37"/>
      <c r="V182" s="37"/>
      <c r="W182" s="37"/>
      <c r="X182" s="37"/>
      <c r="Y182" s="37"/>
      <c r="Z182" s="37"/>
      <c r="AA182" s="37"/>
      <c r="AB182" s="37"/>
      <c r="AC182" s="37"/>
      <c r="AD182" s="37"/>
      <c r="AE182" s="37"/>
      <c r="AT182" s="16" t="s">
        <v>159</v>
      </c>
      <c r="AU182" s="16" t="s">
        <v>85</v>
      </c>
    </row>
    <row r="183" spans="1:65" s="2" customFormat="1" ht="14.4" customHeight="1">
      <c r="A183" s="37"/>
      <c r="B183" s="38"/>
      <c r="C183" s="231" t="s">
        <v>333</v>
      </c>
      <c r="D183" s="231" t="s">
        <v>315</v>
      </c>
      <c r="E183" s="232" t="s">
        <v>334</v>
      </c>
      <c r="F183" s="233" t="s">
        <v>335</v>
      </c>
      <c r="G183" s="234" t="s">
        <v>229</v>
      </c>
      <c r="H183" s="235">
        <v>11.373</v>
      </c>
      <c r="I183" s="236"/>
      <c r="J183" s="237">
        <f>ROUND(I183*H183,2)</f>
        <v>0</v>
      </c>
      <c r="K183" s="233" t="s">
        <v>156</v>
      </c>
      <c r="L183" s="238"/>
      <c r="M183" s="239" t="s">
        <v>19</v>
      </c>
      <c r="N183" s="240" t="s">
        <v>46</v>
      </c>
      <c r="O183" s="83"/>
      <c r="P183" s="212">
        <f>O183*H183</f>
        <v>0</v>
      </c>
      <c r="Q183" s="212">
        <v>0.006</v>
      </c>
      <c r="R183" s="212">
        <f>Q183*H183</f>
        <v>0.068238</v>
      </c>
      <c r="S183" s="212">
        <v>0</v>
      </c>
      <c r="T183" s="213">
        <f>S183*H183</f>
        <v>0</v>
      </c>
      <c r="U183" s="37"/>
      <c r="V183" s="37"/>
      <c r="W183" s="37"/>
      <c r="X183" s="37"/>
      <c r="Y183" s="37"/>
      <c r="Z183" s="37"/>
      <c r="AA183" s="37"/>
      <c r="AB183" s="37"/>
      <c r="AC183" s="37"/>
      <c r="AD183" s="37"/>
      <c r="AE183" s="37"/>
      <c r="AR183" s="214" t="s">
        <v>191</v>
      </c>
      <c r="AT183" s="214" t="s">
        <v>315</v>
      </c>
      <c r="AU183" s="214" t="s">
        <v>85</v>
      </c>
      <c r="AY183" s="16" t="s">
        <v>150</v>
      </c>
      <c r="BE183" s="215">
        <f>IF(N183="základní",J183,0)</f>
        <v>0</v>
      </c>
      <c r="BF183" s="215">
        <f>IF(N183="snížená",J183,0)</f>
        <v>0</v>
      </c>
      <c r="BG183" s="215">
        <f>IF(N183="zákl. přenesená",J183,0)</f>
        <v>0</v>
      </c>
      <c r="BH183" s="215">
        <f>IF(N183="sníž. přenesená",J183,0)</f>
        <v>0</v>
      </c>
      <c r="BI183" s="215">
        <f>IF(N183="nulová",J183,0)</f>
        <v>0</v>
      </c>
      <c r="BJ183" s="16" t="s">
        <v>83</v>
      </c>
      <c r="BK183" s="215">
        <f>ROUND(I183*H183,2)</f>
        <v>0</v>
      </c>
      <c r="BL183" s="16" t="s">
        <v>157</v>
      </c>
      <c r="BM183" s="214" t="s">
        <v>336</v>
      </c>
    </row>
    <row r="184" spans="1:51" s="13" customFormat="1" ht="12">
      <c r="A184" s="13"/>
      <c r="B184" s="221"/>
      <c r="C184" s="222"/>
      <c r="D184" s="216" t="s">
        <v>170</v>
      </c>
      <c r="E184" s="222"/>
      <c r="F184" s="223" t="s">
        <v>337</v>
      </c>
      <c r="G184" s="222"/>
      <c r="H184" s="224">
        <v>11.373</v>
      </c>
      <c r="I184" s="225"/>
      <c r="J184" s="222"/>
      <c r="K184" s="222"/>
      <c r="L184" s="226"/>
      <c r="M184" s="227"/>
      <c r="N184" s="228"/>
      <c r="O184" s="228"/>
      <c r="P184" s="228"/>
      <c r="Q184" s="228"/>
      <c r="R184" s="228"/>
      <c r="S184" s="228"/>
      <c r="T184" s="229"/>
      <c r="U184" s="13"/>
      <c r="V184" s="13"/>
      <c r="W184" s="13"/>
      <c r="X184" s="13"/>
      <c r="Y184" s="13"/>
      <c r="Z184" s="13"/>
      <c r="AA184" s="13"/>
      <c r="AB184" s="13"/>
      <c r="AC184" s="13"/>
      <c r="AD184" s="13"/>
      <c r="AE184" s="13"/>
      <c r="AT184" s="230" t="s">
        <v>170</v>
      </c>
      <c r="AU184" s="230" t="s">
        <v>85</v>
      </c>
      <c r="AV184" s="13" t="s">
        <v>85</v>
      </c>
      <c r="AW184" s="13" t="s">
        <v>4</v>
      </c>
      <c r="AX184" s="13" t="s">
        <v>83</v>
      </c>
      <c r="AY184" s="230" t="s">
        <v>150</v>
      </c>
    </row>
    <row r="185" spans="1:65" s="2" customFormat="1" ht="24.15" customHeight="1">
      <c r="A185" s="37"/>
      <c r="B185" s="38"/>
      <c r="C185" s="203" t="s">
        <v>338</v>
      </c>
      <c r="D185" s="203" t="s">
        <v>152</v>
      </c>
      <c r="E185" s="204" t="s">
        <v>339</v>
      </c>
      <c r="F185" s="205" t="s">
        <v>340</v>
      </c>
      <c r="G185" s="206" t="s">
        <v>229</v>
      </c>
      <c r="H185" s="207">
        <v>10.872</v>
      </c>
      <c r="I185" s="208"/>
      <c r="J185" s="209">
        <f>ROUND(I185*H185,2)</f>
        <v>0</v>
      </c>
      <c r="K185" s="205" t="s">
        <v>156</v>
      </c>
      <c r="L185" s="43"/>
      <c r="M185" s="210" t="s">
        <v>19</v>
      </c>
      <c r="N185" s="211" t="s">
        <v>46</v>
      </c>
      <c r="O185" s="83"/>
      <c r="P185" s="212">
        <f>O185*H185</f>
        <v>0</v>
      </c>
      <c r="Q185" s="212">
        <v>0.00935</v>
      </c>
      <c r="R185" s="212">
        <f>Q185*H185</f>
        <v>0.10165320000000001</v>
      </c>
      <c r="S185" s="212">
        <v>0</v>
      </c>
      <c r="T185" s="213">
        <f>S185*H185</f>
        <v>0</v>
      </c>
      <c r="U185" s="37"/>
      <c r="V185" s="37"/>
      <c r="W185" s="37"/>
      <c r="X185" s="37"/>
      <c r="Y185" s="37"/>
      <c r="Z185" s="37"/>
      <c r="AA185" s="37"/>
      <c r="AB185" s="37"/>
      <c r="AC185" s="37"/>
      <c r="AD185" s="37"/>
      <c r="AE185" s="37"/>
      <c r="AR185" s="214" t="s">
        <v>157</v>
      </c>
      <c r="AT185" s="214" t="s">
        <v>152</v>
      </c>
      <c r="AU185" s="214" t="s">
        <v>85</v>
      </c>
      <c r="AY185" s="16" t="s">
        <v>150</v>
      </c>
      <c r="BE185" s="215">
        <f>IF(N185="základní",J185,0)</f>
        <v>0</v>
      </c>
      <c r="BF185" s="215">
        <f>IF(N185="snížená",J185,0)</f>
        <v>0</v>
      </c>
      <c r="BG185" s="215">
        <f>IF(N185="zákl. přenesená",J185,0)</f>
        <v>0</v>
      </c>
      <c r="BH185" s="215">
        <f>IF(N185="sníž. přenesená",J185,0)</f>
        <v>0</v>
      </c>
      <c r="BI185" s="215">
        <f>IF(N185="nulová",J185,0)</f>
        <v>0</v>
      </c>
      <c r="BJ185" s="16" t="s">
        <v>83</v>
      </c>
      <c r="BK185" s="215">
        <f>ROUND(I185*H185,2)</f>
        <v>0</v>
      </c>
      <c r="BL185" s="16" t="s">
        <v>157</v>
      </c>
      <c r="BM185" s="214" t="s">
        <v>341</v>
      </c>
    </row>
    <row r="186" spans="1:47" s="2" customFormat="1" ht="12">
      <c r="A186" s="37"/>
      <c r="B186" s="38"/>
      <c r="C186" s="39"/>
      <c r="D186" s="216" t="s">
        <v>159</v>
      </c>
      <c r="E186" s="39"/>
      <c r="F186" s="217" t="s">
        <v>332</v>
      </c>
      <c r="G186" s="39"/>
      <c r="H186" s="39"/>
      <c r="I186" s="218"/>
      <c r="J186" s="39"/>
      <c r="K186" s="39"/>
      <c r="L186" s="43"/>
      <c r="M186" s="219"/>
      <c r="N186" s="220"/>
      <c r="O186" s="83"/>
      <c r="P186" s="83"/>
      <c r="Q186" s="83"/>
      <c r="R186" s="83"/>
      <c r="S186" s="83"/>
      <c r="T186" s="84"/>
      <c r="U186" s="37"/>
      <c r="V186" s="37"/>
      <c r="W186" s="37"/>
      <c r="X186" s="37"/>
      <c r="Y186" s="37"/>
      <c r="Z186" s="37"/>
      <c r="AA186" s="37"/>
      <c r="AB186" s="37"/>
      <c r="AC186" s="37"/>
      <c r="AD186" s="37"/>
      <c r="AE186" s="37"/>
      <c r="AT186" s="16" t="s">
        <v>159</v>
      </c>
      <c r="AU186" s="16" t="s">
        <v>85</v>
      </c>
    </row>
    <row r="187" spans="1:65" s="2" customFormat="1" ht="14.4" customHeight="1">
      <c r="A187" s="37"/>
      <c r="B187" s="38"/>
      <c r="C187" s="231" t="s">
        <v>342</v>
      </c>
      <c r="D187" s="231" t="s">
        <v>315</v>
      </c>
      <c r="E187" s="232" t="s">
        <v>343</v>
      </c>
      <c r="F187" s="233" t="s">
        <v>344</v>
      </c>
      <c r="G187" s="234" t="s">
        <v>229</v>
      </c>
      <c r="H187" s="235">
        <v>11.089</v>
      </c>
      <c r="I187" s="236"/>
      <c r="J187" s="237">
        <f>ROUND(I187*H187,2)</f>
        <v>0</v>
      </c>
      <c r="K187" s="233" t="s">
        <v>156</v>
      </c>
      <c r="L187" s="238"/>
      <c r="M187" s="239" t="s">
        <v>19</v>
      </c>
      <c r="N187" s="240" t="s">
        <v>46</v>
      </c>
      <c r="O187" s="83"/>
      <c r="P187" s="212">
        <f>O187*H187</f>
        <v>0</v>
      </c>
      <c r="Q187" s="212">
        <v>0.0075</v>
      </c>
      <c r="R187" s="212">
        <f>Q187*H187</f>
        <v>0.0831675</v>
      </c>
      <c r="S187" s="212">
        <v>0</v>
      </c>
      <c r="T187" s="213">
        <f>S187*H187</f>
        <v>0</v>
      </c>
      <c r="U187" s="37"/>
      <c r="V187" s="37"/>
      <c r="W187" s="37"/>
      <c r="X187" s="37"/>
      <c r="Y187" s="37"/>
      <c r="Z187" s="37"/>
      <c r="AA187" s="37"/>
      <c r="AB187" s="37"/>
      <c r="AC187" s="37"/>
      <c r="AD187" s="37"/>
      <c r="AE187" s="37"/>
      <c r="AR187" s="214" t="s">
        <v>191</v>
      </c>
      <c r="AT187" s="214" t="s">
        <v>315</v>
      </c>
      <c r="AU187" s="214" t="s">
        <v>85</v>
      </c>
      <c r="AY187" s="16" t="s">
        <v>150</v>
      </c>
      <c r="BE187" s="215">
        <f>IF(N187="základní",J187,0)</f>
        <v>0</v>
      </c>
      <c r="BF187" s="215">
        <f>IF(N187="snížená",J187,0)</f>
        <v>0</v>
      </c>
      <c r="BG187" s="215">
        <f>IF(N187="zákl. přenesená",J187,0)</f>
        <v>0</v>
      </c>
      <c r="BH187" s="215">
        <f>IF(N187="sníž. přenesená",J187,0)</f>
        <v>0</v>
      </c>
      <c r="BI187" s="215">
        <f>IF(N187="nulová",J187,0)</f>
        <v>0</v>
      </c>
      <c r="BJ187" s="16" t="s">
        <v>83</v>
      </c>
      <c r="BK187" s="215">
        <f>ROUND(I187*H187,2)</f>
        <v>0</v>
      </c>
      <c r="BL187" s="16" t="s">
        <v>157</v>
      </c>
      <c r="BM187" s="214" t="s">
        <v>345</v>
      </c>
    </row>
    <row r="188" spans="1:51" s="13" customFormat="1" ht="12">
      <c r="A188" s="13"/>
      <c r="B188" s="221"/>
      <c r="C188" s="222"/>
      <c r="D188" s="216" t="s">
        <v>170</v>
      </c>
      <c r="E188" s="222"/>
      <c r="F188" s="223" t="s">
        <v>346</v>
      </c>
      <c r="G188" s="222"/>
      <c r="H188" s="224">
        <v>11.089</v>
      </c>
      <c r="I188" s="225"/>
      <c r="J188" s="222"/>
      <c r="K188" s="222"/>
      <c r="L188" s="226"/>
      <c r="M188" s="227"/>
      <c r="N188" s="228"/>
      <c r="O188" s="228"/>
      <c r="P188" s="228"/>
      <c r="Q188" s="228"/>
      <c r="R188" s="228"/>
      <c r="S188" s="228"/>
      <c r="T188" s="229"/>
      <c r="U188" s="13"/>
      <c r="V188" s="13"/>
      <c r="W188" s="13"/>
      <c r="X188" s="13"/>
      <c r="Y188" s="13"/>
      <c r="Z188" s="13"/>
      <c r="AA188" s="13"/>
      <c r="AB188" s="13"/>
      <c r="AC188" s="13"/>
      <c r="AD188" s="13"/>
      <c r="AE188" s="13"/>
      <c r="AT188" s="230" t="s">
        <v>170</v>
      </c>
      <c r="AU188" s="230" t="s">
        <v>85</v>
      </c>
      <c r="AV188" s="13" t="s">
        <v>85</v>
      </c>
      <c r="AW188" s="13" t="s">
        <v>4</v>
      </c>
      <c r="AX188" s="13" t="s">
        <v>83</v>
      </c>
      <c r="AY188" s="230" t="s">
        <v>150</v>
      </c>
    </row>
    <row r="189" spans="1:65" s="2" customFormat="1" ht="24.15" customHeight="1">
      <c r="A189" s="37"/>
      <c r="B189" s="38"/>
      <c r="C189" s="203" t="s">
        <v>347</v>
      </c>
      <c r="D189" s="203" t="s">
        <v>152</v>
      </c>
      <c r="E189" s="204" t="s">
        <v>348</v>
      </c>
      <c r="F189" s="205" t="s">
        <v>349</v>
      </c>
      <c r="G189" s="206" t="s">
        <v>229</v>
      </c>
      <c r="H189" s="207">
        <v>315.326</v>
      </c>
      <c r="I189" s="208"/>
      <c r="J189" s="209">
        <f>ROUND(I189*H189,2)</f>
        <v>0</v>
      </c>
      <c r="K189" s="205" t="s">
        <v>156</v>
      </c>
      <c r="L189" s="43"/>
      <c r="M189" s="210" t="s">
        <v>19</v>
      </c>
      <c r="N189" s="211" t="s">
        <v>46</v>
      </c>
      <c r="O189" s="83"/>
      <c r="P189" s="212">
        <f>O189*H189</f>
        <v>0</v>
      </c>
      <c r="Q189" s="212">
        <v>0.0095</v>
      </c>
      <c r="R189" s="212">
        <f>Q189*H189</f>
        <v>2.995597</v>
      </c>
      <c r="S189" s="212">
        <v>0</v>
      </c>
      <c r="T189" s="213">
        <f>S189*H189</f>
        <v>0</v>
      </c>
      <c r="U189" s="37"/>
      <c r="V189" s="37"/>
      <c r="W189" s="37"/>
      <c r="X189" s="37"/>
      <c r="Y189" s="37"/>
      <c r="Z189" s="37"/>
      <c r="AA189" s="37"/>
      <c r="AB189" s="37"/>
      <c r="AC189" s="37"/>
      <c r="AD189" s="37"/>
      <c r="AE189" s="37"/>
      <c r="AR189" s="214" t="s">
        <v>157</v>
      </c>
      <c r="AT189" s="214" t="s">
        <v>152</v>
      </c>
      <c r="AU189" s="214" t="s">
        <v>85</v>
      </c>
      <c r="AY189" s="16" t="s">
        <v>150</v>
      </c>
      <c r="BE189" s="215">
        <f>IF(N189="základní",J189,0)</f>
        <v>0</v>
      </c>
      <c r="BF189" s="215">
        <f>IF(N189="snížená",J189,0)</f>
        <v>0</v>
      </c>
      <c r="BG189" s="215">
        <f>IF(N189="zákl. přenesená",J189,0)</f>
        <v>0</v>
      </c>
      <c r="BH189" s="215">
        <f>IF(N189="sníž. přenesená",J189,0)</f>
        <v>0</v>
      </c>
      <c r="BI189" s="215">
        <f>IF(N189="nulová",J189,0)</f>
        <v>0</v>
      </c>
      <c r="BJ189" s="16" t="s">
        <v>83</v>
      </c>
      <c r="BK189" s="215">
        <f>ROUND(I189*H189,2)</f>
        <v>0</v>
      </c>
      <c r="BL189" s="16" t="s">
        <v>157</v>
      </c>
      <c r="BM189" s="214" t="s">
        <v>350</v>
      </c>
    </row>
    <row r="190" spans="1:47" s="2" customFormat="1" ht="12">
      <c r="A190" s="37"/>
      <c r="B190" s="38"/>
      <c r="C190" s="39"/>
      <c r="D190" s="216" t="s">
        <v>159</v>
      </c>
      <c r="E190" s="39"/>
      <c r="F190" s="217" t="s">
        <v>332</v>
      </c>
      <c r="G190" s="39"/>
      <c r="H190" s="39"/>
      <c r="I190" s="218"/>
      <c r="J190" s="39"/>
      <c r="K190" s="39"/>
      <c r="L190" s="43"/>
      <c r="M190" s="219"/>
      <c r="N190" s="220"/>
      <c r="O190" s="83"/>
      <c r="P190" s="83"/>
      <c r="Q190" s="83"/>
      <c r="R190" s="83"/>
      <c r="S190" s="83"/>
      <c r="T190" s="84"/>
      <c r="U190" s="37"/>
      <c r="V190" s="37"/>
      <c r="W190" s="37"/>
      <c r="X190" s="37"/>
      <c r="Y190" s="37"/>
      <c r="Z190" s="37"/>
      <c r="AA190" s="37"/>
      <c r="AB190" s="37"/>
      <c r="AC190" s="37"/>
      <c r="AD190" s="37"/>
      <c r="AE190" s="37"/>
      <c r="AT190" s="16" t="s">
        <v>159</v>
      </c>
      <c r="AU190" s="16" t="s">
        <v>85</v>
      </c>
    </row>
    <row r="191" spans="1:65" s="2" customFormat="1" ht="14.4" customHeight="1">
      <c r="A191" s="37"/>
      <c r="B191" s="38"/>
      <c r="C191" s="231" t="s">
        <v>351</v>
      </c>
      <c r="D191" s="231" t="s">
        <v>315</v>
      </c>
      <c r="E191" s="232" t="s">
        <v>352</v>
      </c>
      <c r="F191" s="233" t="s">
        <v>353</v>
      </c>
      <c r="G191" s="234" t="s">
        <v>229</v>
      </c>
      <c r="H191" s="235">
        <v>321.633</v>
      </c>
      <c r="I191" s="236"/>
      <c r="J191" s="237">
        <f>ROUND(I191*H191,2)</f>
        <v>0</v>
      </c>
      <c r="K191" s="233" t="s">
        <v>156</v>
      </c>
      <c r="L191" s="238"/>
      <c r="M191" s="239" t="s">
        <v>19</v>
      </c>
      <c r="N191" s="240" t="s">
        <v>46</v>
      </c>
      <c r="O191" s="83"/>
      <c r="P191" s="212">
        <f>O191*H191</f>
        <v>0</v>
      </c>
      <c r="Q191" s="212">
        <v>0.031</v>
      </c>
      <c r="R191" s="212">
        <f>Q191*H191</f>
        <v>9.970623</v>
      </c>
      <c r="S191" s="212">
        <v>0</v>
      </c>
      <c r="T191" s="213">
        <f>S191*H191</f>
        <v>0</v>
      </c>
      <c r="U191" s="37"/>
      <c r="V191" s="37"/>
      <c r="W191" s="37"/>
      <c r="X191" s="37"/>
      <c r="Y191" s="37"/>
      <c r="Z191" s="37"/>
      <c r="AA191" s="37"/>
      <c r="AB191" s="37"/>
      <c r="AC191" s="37"/>
      <c r="AD191" s="37"/>
      <c r="AE191" s="37"/>
      <c r="AR191" s="214" t="s">
        <v>191</v>
      </c>
      <c r="AT191" s="214" t="s">
        <v>315</v>
      </c>
      <c r="AU191" s="214" t="s">
        <v>85</v>
      </c>
      <c r="AY191" s="16" t="s">
        <v>150</v>
      </c>
      <c r="BE191" s="215">
        <f>IF(N191="základní",J191,0)</f>
        <v>0</v>
      </c>
      <c r="BF191" s="215">
        <f>IF(N191="snížená",J191,0)</f>
        <v>0</v>
      </c>
      <c r="BG191" s="215">
        <f>IF(N191="zákl. přenesená",J191,0)</f>
        <v>0</v>
      </c>
      <c r="BH191" s="215">
        <f>IF(N191="sníž. přenesená",J191,0)</f>
        <v>0</v>
      </c>
      <c r="BI191" s="215">
        <f>IF(N191="nulová",J191,0)</f>
        <v>0</v>
      </c>
      <c r="BJ191" s="16" t="s">
        <v>83</v>
      </c>
      <c r="BK191" s="215">
        <f>ROUND(I191*H191,2)</f>
        <v>0</v>
      </c>
      <c r="BL191" s="16" t="s">
        <v>157</v>
      </c>
      <c r="BM191" s="214" t="s">
        <v>354</v>
      </c>
    </row>
    <row r="192" spans="1:51" s="13" customFormat="1" ht="12">
      <c r="A192" s="13"/>
      <c r="B192" s="221"/>
      <c r="C192" s="222"/>
      <c r="D192" s="216" t="s">
        <v>170</v>
      </c>
      <c r="E192" s="222"/>
      <c r="F192" s="223" t="s">
        <v>355</v>
      </c>
      <c r="G192" s="222"/>
      <c r="H192" s="224">
        <v>321.633</v>
      </c>
      <c r="I192" s="225"/>
      <c r="J192" s="222"/>
      <c r="K192" s="222"/>
      <c r="L192" s="226"/>
      <c r="M192" s="227"/>
      <c r="N192" s="228"/>
      <c r="O192" s="228"/>
      <c r="P192" s="228"/>
      <c r="Q192" s="228"/>
      <c r="R192" s="228"/>
      <c r="S192" s="228"/>
      <c r="T192" s="229"/>
      <c r="U192" s="13"/>
      <c r="V192" s="13"/>
      <c r="W192" s="13"/>
      <c r="X192" s="13"/>
      <c r="Y192" s="13"/>
      <c r="Z192" s="13"/>
      <c r="AA192" s="13"/>
      <c r="AB192" s="13"/>
      <c r="AC192" s="13"/>
      <c r="AD192" s="13"/>
      <c r="AE192" s="13"/>
      <c r="AT192" s="230" t="s">
        <v>170</v>
      </c>
      <c r="AU192" s="230" t="s">
        <v>85</v>
      </c>
      <c r="AV192" s="13" t="s">
        <v>85</v>
      </c>
      <c r="AW192" s="13" t="s">
        <v>4</v>
      </c>
      <c r="AX192" s="13" t="s">
        <v>83</v>
      </c>
      <c r="AY192" s="230" t="s">
        <v>150</v>
      </c>
    </row>
    <row r="193" spans="1:65" s="2" customFormat="1" ht="14.4" customHeight="1">
      <c r="A193" s="37"/>
      <c r="B193" s="38"/>
      <c r="C193" s="203" t="s">
        <v>356</v>
      </c>
      <c r="D193" s="203" t="s">
        <v>152</v>
      </c>
      <c r="E193" s="204" t="s">
        <v>357</v>
      </c>
      <c r="F193" s="205" t="s">
        <v>358</v>
      </c>
      <c r="G193" s="206" t="s">
        <v>229</v>
      </c>
      <c r="H193" s="207">
        <v>33.4</v>
      </c>
      <c r="I193" s="208"/>
      <c r="J193" s="209">
        <f>ROUND(I193*H193,2)</f>
        <v>0</v>
      </c>
      <c r="K193" s="205" t="s">
        <v>156</v>
      </c>
      <c r="L193" s="43"/>
      <c r="M193" s="210" t="s">
        <v>19</v>
      </c>
      <c r="N193" s="211" t="s">
        <v>46</v>
      </c>
      <c r="O193" s="83"/>
      <c r="P193" s="212">
        <f>O193*H193</f>
        <v>0</v>
      </c>
      <c r="Q193" s="212">
        <v>0.0315</v>
      </c>
      <c r="R193" s="212">
        <f>Q193*H193</f>
        <v>1.0521</v>
      </c>
      <c r="S193" s="212">
        <v>0</v>
      </c>
      <c r="T193" s="213">
        <f>S193*H193</f>
        <v>0</v>
      </c>
      <c r="U193" s="37"/>
      <c r="V193" s="37"/>
      <c r="W193" s="37"/>
      <c r="X193" s="37"/>
      <c r="Y193" s="37"/>
      <c r="Z193" s="37"/>
      <c r="AA193" s="37"/>
      <c r="AB193" s="37"/>
      <c r="AC193" s="37"/>
      <c r="AD193" s="37"/>
      <c r="AE193" s="37"/>
      <c r="AR193" s="214" t="s">
        <v>157</v>
      </c>
      <c r="AT193" s="214" t="s">
        <v>152</v>
      </c>
      <c r="AU193" s="214" t="s">
        <v>85</v>
      </c>
      <c r="AY193" s="16" t="s">
        <v>150</v>
      </c>
      <c r="BE193" s="215">
        <f>IF(N193="základní",J193,0)</f>
        <v>0</v>
      </c>
      <c r="BF193" s="215">
        <f>IF(N193="snížená",J193,0)</f>
        <v>0</v>
      </c>
      <c r="BG193" s="215">
        <f>IF(N193="zákl. přenesená",J193,0)</f>
        <v>0</v>
      </c>
      <c r="BH193" s="215">
        <f>IF(N193="sníž. přenesená",J193,0)</f>
        <v>0</v>
      </c>
      <c r="BI193" s="215">
        <f>IF(N193="nulová",J193,0)</f>
        <v>0</v>
      </c>
      <c r="BJ193" s="16" t="s">
        <v>83</v>
      </c>
      <c r="BK193" s="215">
        <f>ROUND(I193*H193,2)</f>
        <v>0</v>
      </c>
      <c r="BL193" s="16" t="s">
        <v>157</v>
      </c>
      <c r="BM193" s="214" t="s">
        <v>359</v>
      </c>
    </row>
    <row r="194" spans="1:47" s="2" customFormat="1" ht="12">
      <c r="A194" s="37"/>
      <c r="B194" s="38"/>
      <c r="C194" s="39"/>
      <c r="D194" s="216" t="s">
        <v>159</v>
      </c>
      <c r="E194" s="39"/>
      <c r="F194" s="217" t="s">
        <v>360</v>
      </c>
      <c r="G194" s="39"/>
      <c r="H194" s="39"/>
      <c r="I194" s="218"/>
      <c r="J194" s="39"/>
      <c r="K194" s="39"/>
      <c r="L194" s="43"/>
      <c r="M194" s="219"/>
      <c r="N194" s="220"/>
      <c r="O194" s="83"/>
      <c r="P194" s="83"/>
      <c r="Q194" s="83"/>
      <c r="R194" s="83"/>
      <c r="S194" s="83"/>
      <c r="T194" s="84"/>
      <c r="U194" s="37"/>
      <c r="V194" s="37"/>
      <c r="W194" s="37"/>
      <c r="X194" s="37"/>
      <c r="Y194" s="37"/>
      <c r="Z194" s="37"/>
      <c r="AA194" s="37"/>
      <c r="AB194" s="37"/>
      <c r="AC194" s="37"/>
      <c r="AD194" s="37"/>
      <c r="AE194" s="37"/>
      <c r="AT194" s="16" t="s">
        <v>159</v>
      </c>
      <c r="AU194" s="16" t="s">
        <v>85</v>
      </c>
    </row>
    <row r="195" spans="1:65" s="2" customFormat="1" ht="24.15" customHeight="1">
      <c r="A195" s="37"/>
      <c r="B195" s="38"/>
      <c r="C195" s="203" t="s">
        <v>361</v>
      </c>
      <c r="D195" s="203" t="s">
        <v>152</v>
      </c>
      <c r="E195" s="204" t="s">
        <v>362</v>
      </c>
      <c r="F195" s="205" t="s">
        <v>363</v>
      </c>
      <c r="G195" s="206" t="s">
        <v>229</v>
      </c>
      <c r="H195" s="207">
        <v>337.287</v>
      </c>
      <c r="I195" s="208"/>
      <c r="J195" s="209">
        <f>ROUND(I195*H195,2)</f>
        <v>0</v>
      </c>
      <c r="K195" s="205" t="s">
        <v>156</v>
      </c>
      <c r="L195" s="43"/>
      <c r="M195" s="210" t="s">
        <v>19</v>
      </c>
      <c r="N195" s="211" t="s">
        <v>46</v>
      </c>
      <c r="O195" s="83"/>
      <c r="P195" s="212">
        <f>O195*H195</f>
        <v>0</v>
      </c>
      <c r="Q195" s="212">
        <v>0.00478</v>
      </c>
      <c r="R195" s="212">
        <f>Q195*H195</f>
        <v>1.61223186</v>
      </c>
      <c r="S195" s="212">
        <v>0</v>
      </c>
      <c r="T195" s="213">
        <f>S195*H195</f>
        <v>0</v>
      </c>
      <c r="U195" s="37"/>
      <c r="V195" s="37"/>
      <c r="W195" s="37"/>
      <c r="X195" s="37"/>
      <c r="Y195" s="37"/>
      <c r="Z195" s="37"/>
      <c r="AA195" s="37"/>
      <c r="AB195" s="37"/>
      <c r="AC195" s="37"/>
      <c r="AD195" s="37"/>
      <c r="AE195" s="37"/>
      <c r="AR195" s="214" t="s">
        <v>157</v>
      </c>
      <c r="AT195" s="214" t="s">
        <v>152</v>
      </c>
      <c r="AU195" s="214" t="s">
        <v>85</v>
      </c>
      <c r="AY195" s="16" t="s">
        <v>150</v>
      </c>
      <c r="BE195" s="215">
        <f>IF(N195="základní",J195,0)</f>
        <v>0</v>
      </c>
      <c r="BF195" s="215">
        <f>IF(N195="snížená",J195,0)</f>
        <v>0</v>
      </c>
      <c r="BG195" s="215">
        <f>IF(N195="zákl. přenesená",J195,0)</f>
        <v>0</v>
      </c>
      <c r="BH195" s="215">
        <f>IF(N195="sníž. přenesená",J195,0)</f>
        <v>0</v>
      </c>
      <c r="BI195" s="215">
        <f>IF(N195="nulová",J195,0)</f>
        <v>0</v>
      </c>
      <c r="BJ195" s="16" t="s">
        <v>83</v>
      </c>
      <c r="BK195" s="215">
        <f>ROUND(I195*H195,2)</f>
        <v>0</v>
      </c>
      <c r="BL195" s="16" t="s">
        <v>157</v>
      </c>
      <c r="BM195" s="214" t="s">
        <v>364</v>
      </c>
    </row>
    <row r="196" spans="1:65" s="2" customFormat="1" ht="14.4" customHeight="1">
      <c r="A196" s="37"/>
      <c r="B196" s="38"/>
      <c r="C196" s="203" t="s">
        <v>365</v>
      </c>
      <c r="D196" s="203" t="s">
        <v>152</v>
      </c>
      <c r="E196" s="204" t="s">
        <v>366</v>
      </c>
      <c r="F196" s="205" t="s">
        <v>367</v>
      </c>
      <c r="G196" s="206" t="s">
        <v>368</v>
      </c>
      <c r="H196" s="207">
        <v>81.598</v>
      </c>
      <c r="I196" s="208"/>
      <c r="J196" s="209">
        <f>ROUND(I196*H196,2)</f>
        <v>0</v>
      </c>
      <c r="K196" s="205" t="s">
        <v>156</v>
      </c>
      <c r="L196" s="43"/>
      <c r="M196" s="210" t="s">
        <v>19</v>
      </c>
      <c r="N196" s="211" t="s">
        <v>46</v>
      </c>
      <c r="O196" s="83"/>
      <c r="P196" s="212">
        <f>O196*H196</f>
        <v>0</v>
      </c>
      <c r="Q196" s="212">
        <v>0.00014</v>
      </c>
      <c r="R196" s="212">
        <f>Q196*H196</f>
        <v>0.011423719999999998</v>
      </c>
      <c r="S196" s="212">
        <v>0</v>
      </c>
      <c r="T196" s="213">
        <f>S196*H196</f>
        <v>0</v>
      </c>
      <c r="U196" s="37"/>
      <c r="V196" s="37"/>
      <c r="W196" s="37"/>
      <c r="X196" s="37"/>
      <c r="Y196" s="37"/>
      <c r="Z196" s="37"/>
      <c r="AA196" s="37"/>
      <c r="AB196" s="37"/>
      <c r="AC196" s="37"/>
      <c r="AD196" s="37"/>
      <c r="AE196" s="37"/>
      <c r="AR196" s="214" t="s">
        <v>157</v>
      </c>
      <c r="AT196" s="214" t="s">
        <v>152</v>
      </c>
      <c r="AU196" s="214" t="s">
        <v>85</v>
      </c>
      <c r="AY196" s="16" t="s">
        <v>150</v>
      </c>
      <c r="BE196" s="215">
        <f>IF(N196="základní",J196,0)</f>
        <v>0</v>
      </c>
      <c r="BF196" s="215">
        <f>IF(N196="snížená",J196,0)</f>
        <v>0</v>
      </c>
      <c r="BG196" s="215">
        <f>IF(N196="zákl. přenesená",J196,0)</f>
        <v>0</v>
      </c>
      <c r="BH196" s="215">
        <f>IF(N196="sníž. přenesená",J196,0)</f>
        <v>0</v>
      </c>
      <c r="BI196" s="215">
        <f>IF(N196="nulová",J196,0)</f>
        <v>0</v>
      </c>
      <c r="BJ196" s="16" t="s">
        <v>83</v>
      </c>
      <c r="BK196" s="215">
        <f>ROUND(I196*H196,2)</f>
        <v>0</v>
      </c>
      <c r="BL196" s="16" t="s">
        <v>157</v>
      </c>
      <c r="BM196" s="214" t="s">
        <v>369</v>
      </c>
    </row>
    <row r="197" spans="1:47" s="2" customFormat="1" ht="12">
      <c r="A197" s="37"/>
      <c r="B197" s="38"/>
      <c r="C197" s="39"/>
      <c r="D197" s="216" t="s">
        <v>159</v>
      </c>
      <c r="E197" s="39"/>
      <c r="F197" s="217" t="s">
        <v>370</v>
      </c>
      <c r="G197" s="39"/>
      <c r="H197" s="39"/>
      <c r="I197" s="218"/>
      <c r="J197" s="39"/>
      <c r="K197" s="39"/>
      <c r="L197" s="43"/>
      <c r="M197" s="219"/>
      <c r="N197" s="220"/>
      <c r="O197" s="83"/>
      <c r="P197" s="83"/>
      <c r="Q197" s="83"/>
      <c r="R197" s="83"/>
      <c r="S197" s="83"/>
      <c r="T197" s="84"/>
      <c r="U197" s="37"/>
      <c r="V197" s="37"/>
      <c r="W197" s="37"/>
      <c r="X197" s="37"/>
      <c r="Y197" s="37"/>
      <c r="Z197" s="37"/>
      <c r="AA197" s="37"/>
      <c r="AB197" s="37"/>
      <c r="AC197" s="37"/>
      <c r="AD197" s="37"/>
      <c r="AE197" s="37"/>
      <c r="AT197" s="16" t="s">
        <v>159</v>
      </c>
      <c r="AU197" s="16" t="s">
        <v>85</v>
      </c>
    </row>
    <row r="198" spans="1:47" s="2" customFormat="1" ht="12">
      <c r="A198" s="37"/>
      <c r="B198" s="38"/>
      <c r="C198" s="39"/>
      <c r="D198" s="216" t="s">
        <v>161</v>
      </c>
      <c r="E198" s="39"/>
      <c r="F198" s="217" t="s">
        <v>371</v>
      </c>
      <c r="G198" s="39"/>
      <c r="H198" s="39"/>
      <c r="I198" s="218"/>
      <c r="J198" s="39"/>
      <c r="K198" s="39"/>
      <c r="L198" s="43"/>
      <c r="M198" s="219"/>
      <c r="N198" s="220"/>
      <c r="O198" s="83"/>
      <c r="P198" s="83"/>
      <c r="Q198" s="83"/>
      <c r="R198" s="83"/>
      <c r="S198" s="83"/>
      <c r="T198" s="84"/>
      <c r="U198" s="37"/>
      <c r="V198" s="37"/>
      <c r="W198" s="37"/>
      <c r="X198" s="37"/>
      <c r="Y198" s="37"/>
      <c r="Z198" s="37"/>
      <c r="AA198" s="37"/>
      <c r="AB198" s="37"/>
      <c r="AC198" s="37"/>
      <c r="AD198" s="37"/>
      <c r="AE198" s="37"/>
      <c r="AT198" s="16" t="s">
        <v>161</v>
      </c>
      <c r="AU198" s="16" t="s">
        <v>85</v>
      </c>
    </row>
    <row r="199" spans="1:65" s="2" customFormat="1" ht="14.4" customHeight="1">
      <c r="A199" s="37"/>
      <c r="B199" s="38"/>
      <c r="C199" s="203" t="s">
        <v>372</v>
      </c>
      <c r="D199" s="203" t="s">
        <v>152</v>
      </c>
      <c r="E199" s="204" t="s">
        <v>373</v>
      </c>
      <c r="F199" s="205" t="s">
        <v>374</v>
      </c>
      <c r="G199" s="206" t="s">
        <v>155</v>
      </c>
      <c r="H199" s="207">
        <v>14.311</v>
      </c>
      <c r="I199" s="208"/>
      <c r="J199" s="209">
        <f>ROUND(I199*H199,2)</f>
        <v>0</v>
      </c>
      <c r="K199" s="205" t="s">
        <v>156</v>
      </c>
      <c r="L199" s="43"/>
      <c r="M199" s="210" t="s">
        <v>19</v>
      </c>
      <c r="N199" s="211" t="s">
        <v>46</v>
      </c>
      <c r="O199" s="83"/>
      <c r="P199" s="212">
        <f>O199*H199</f>
        <v>0</v>
      </c>
      <c r="Q199" s="212">
        <v>2.45329</v>
      </c>
      <c r="R199" s="212">
        <f>Q199*H199</f>
        <v>35.10903319</v>
      </c>
      <c r="S199" s="212">
        <v>0</v>
      </c>
      <c r="T199" s="213">
        <f>S199*H199</f>
        <v>0</v>
      </c>
      <c r="U199" s="37"/>
      <c r="V199" s="37"/>
      <c r="W199" s="37"/>
      <c r="X199" s="37"/>
      <c r="Y199" s="37"/>
      <c r="Z199" s="37"/>
      <c r="AA199" s="37"/>
      <c r="AB199" s="37"/>
      <c r="AC199" s="37"/>
      <c r="AD199" s="37"/>
      <c r="AE199" s="37"/>
      <c r="AR199" s="214" t="s">
        <v>157</v>
      </c>
      <c r="AT199" s="214" t="s">
        <v>152</v>
      </c>
      <c r="AU199" s="214" t="s">
        <v>85</v>
      </c>
      <c r="AY199" s="16" t="s">
        <v>150</v>
      </c>
      <c r="BE199" s="215">
        <f>IF(N199="základní",J199,0)</f>
        <v>0</v>
      </c>
      <c r="BF199" s="215">
        <f>IF(N199="snížená",J199,0)</f>
        <v>0</v>
      </c>
      <c r="BG199" s="215">
        <f>IF(N199="zákl. přenesená",J199,0)</f>
        <v>0</v>
      </c>
      <c r="BH199" s="215">
        <f>IF(N199="sníž. přenesená",J199,0)</f>
        <v>0</v>
      </c>
      <c r="BI199" s="215">
        <f>IF(N199="nulová",J199,0)</f>
        <v>0</v>
      </c>
      <c r="BJ199" s="16" t="s">
        <v>83</v>
      </c>
      <c r="BK199" s="215">
        <f>ROUND(I199*H199,2)</f>
        <v>0</v>
      </c>
      <c r="BL199" s="16" t="s">
        <v>157</v>
      </c>
      <c r="BM199" s="214" t="s">
        <v>375</v>
      </c>
    </row>
    <row r="200" spans="1:47" s="2" customFormat="1" ht="12">
      <c r="A200" s="37"/>
      <c r="B200" s="38"/>
      <c r="C200" s="39"/>
      <c r="D200" s="216" t="s">
        <v>159</v>
      </c>
      <c r="E200" s="39"/>
      <c r="F200" s="217" t="s">
        <v>376</v>
      </c>
      <c r="G200" s="39"/>
      <c r="H200" s="39"/>
      <c r="I200" s="218"/>
      <c r="J200" s="39"/>
      <c r="K200" s="39"/>
      <c r="L200" s="43"/>
      <c r="M200" s="219"/>
      <c r="N200" s="220"/>
      <c r="O200" s="83"/>
      <c r="P200" s="83"/>
      <c r="Q200" s="83"/>
      <c r="R200" s="83"/>
      <c r="S200" s="83"/>
      <c r="T200" s="84"/>
      <c r="U200" s="37"/>
      <c r="V200" s="37"/>
      <c r="W200" s="37"/>
      <c r="X200" s="37"/>
      <c r="Y200" s="37"/>
      <c r="Z200" s="37"/>
      <c r="AA200" s="37"/>
      <c r="AB200" s="37"/>
      <c r="AC200" s="37"/>
      <c r="AD200" s="37"/>
      <c r="AE200" s="37"/>
      <c r="AT200" s="16" t="s">
        <v>159</v>
      </c>
      <c r="AU200" s="16" t="s">
        <v>85</v>
      </c>
    </row>
    <row r="201" spans="1:47" s="2" customFormat="1" ht="12">
      <c r="A201" s="37"/>
      <c r="B201" s="38"/>
      <c r="C201" s="39"/>
      <c r="D201" s="216" t="s">
        <v>161</v>
      </c>
      <c r="E201" s="39"/>
      <c r="F201" s="217" t="s">
        <v>377</v>
      </c>
      <c r="G201" s="39"/>
      <c r="H201" s="39"/>
      <c r="I201" s="218"/>
      <c r="J201" s="39"/>
      <c r="K201" s="39"/>
      <c r="L201" s="43"/>
      <c r="M201" s="219"/>
      <c r="N201" s="220"/>
      <c r="O201" s="83"/>
      <c r="P201" s="83"/>
      <c r="Q201" s="83"/>
      <c r="R201" s="83"/>
      <c r="S201" s="83"/>
      <c r="T201" s="84"/>
      <c r="U201" s="37"/>
      <c r="V201" s="37"/>
      <c r="W201" s="37"/>
      <c r="X201" s="37"/>
      <c r="Y201" s="37"/>
      <c r="Z201" s="37"/>
      <c r="AA201" s="37"/>
      <c r="AB201" s="37"/>
      <c r="AC201" s="37"/>
      <c r="AD201" s="37"/>
      <c r="AE201" s="37"/>
      <c r="AT201" s="16" t="s">
        <v>161</v>
      </c>
      <c r="AU201" s="16" t="s">
        <v>85</v>
      </c>
    </row>
    <row r="202" spans="1:65" s="2" customFormat="1" ht="14.4" customHeight="1">
      <c r="A202" s="37"/>
      <c r="B202" s="38"/>
      <c r="C202" s="203" t="s">
        <v>378</v>
      </c>
      <c r="D202" s="203" t="s">
        <v>152</v>
      </c>
      <c r="E202" s="204" t="s">
        <v>379</v>
      </c>
      <c r="F202" s="205" t="s">
        <v>380</v>
      </c>
      <c r="G202" s="206" t="s">
        <v>155</v>
      </c>
      <c r="H202" s="207">
        <v>14.311</v>
      </c>
      <c r="I202" s="208"/>
      <c r="J202" s="209">
        <f>ROUND(I202*H202,2)</f>
        <v>0</v>
      </c>
      <c r="K202" s="205" t="s">
        <v>156</v>
      </c>
      <c r="L202" s="43"/>
      <c r="M202" s="210" t="s">
        <v>19</v>
      </c>
      <c r="N202" s="211" t="s">
        <v>46</v>
      </c>
      <c r="O202" s="83"/>
      <c r="P202" s="212">
        <f>O202*H202</f>
        <v>0</v>
      </c>
      <c r="Q202" s="212">
        <v>0</v>
      </c>
      <c r="R202" s="212">
        <f>Q202*H202</f>
        <v>0</v>
      </c>
      <c r="S202" s="212">
        <v>0</v>
      </c>
      <c r="T202" s="213">
        <f>S202*H202</f>
        <v>0</v>
      </c>
      <c r="U202" s="37"/>
      <c r="V202" s="37"/>
      <c r="W202" s="37"/>
      <c r="X202" s="37"/>
      <c r="Y202" s="37"/>
      <c r="Z202" s="37"/>
      <c r="AA202" s="37"/>
      <c r="AB202" s="37"/>
      <c r="AC202" s="37"/>
      <c r="AD202" s="37"/>
      <c r="AE202" s="37"/>
      <c r="AR202" s="214" t="s">
        <v>157</v>
      </c>
      <c r="AT202" s="214" t="s">
        <v>152</v>
      </c>
      <c r="AU202" s="214" t="s">
        <v>85</v>
      </c>
      <c r="AY202" s="16" t="s">
        <v>150</v>
      </c>
      <c r="BE202" s="215">
        <f>IF(N202="základní",J202,0)</f>
        <v>0</v>
      </c>
      <c r="BF202" s="215">
        <f>IF(N202="snížená",J202,0)</f>
        <v>0</v>
      </c>
      <c r="BG202" s="215">
        <f>IF(N202="zákl. přenesená",J202,0)</f>
        <v>0</v>
      </c>
      <c r="BH202" s="215">
        <f>IF(N202="sníž. přenesená",J202,0)</f>
        <v>0</v>
      </c>
      <c r="BI202" s="215">
        <f>IF(N202="nulová",J202,0)</f>
        <v>0</v>
      </c>
      <c r="BJ202" s="16" t="s">
        <v>83</v>
      </c>
      <c r="BK202" s="215">
        <f>ROUND(I202*H202,2)</f>
        <v>0</v>
      </c>
      <c r="BL202" s="16" t="s">
        <v>157</v>
      </c>
      <c r="BM202" s="214" t="s">
        <v>381</v>
      </c>
    </row>
    <row r="203" spans="1:47" s="2" customFormat="1" ht="12">
      <c r="A203" s="37"/>
      <c r="B203" s="38"/>
      <c r="C203" s="39"/>
      <c r="D203" s="216" t="s">
        <v>159</v>
      </c>
      <c r="E203" s="39"/>
      <c r="F203" s="217" t="s">
        <v>382</v>
      </c>
      <c r="G203" s="39"/>
      <c r="H203" s="39"/>
      <c r="I203" s="218"/>
      <c r="J203" s="39"/>
      <c r="K203" s="39"/>
      <c r="L203" s="43"/>
      <c r="M203" s="219"/>
      <c r="N203" s="220"/>
      <c r="O203" s="83"/>
      <c r="P203" s="83"/>
      <c r="Q203" s="83"/>
      <c r="R203" s="83"/>
      <c r="S203" s="83"/>
      <c r="T203" s="84"/>
      <c r="U203" s="37"/>
      <c r="V203" s="37"/>
      <c r="W203" s="37"/>
      <c r="X203" s="37"/>
      <c r="Y203" s="37"/>
      <c r="Z203" s="37"/>
      <c r="AA203" s="37"/>
      <c r="AB203" s="37"/>
      <c r="AC203" s="37"/>
      <c r="AD203" s="37"/>
      <c r="AE203" s="37"/>
      <c r="AT203" s="16" t="s">
        <v>159</v>
      </c>
      <c r="AU203" s="16" t="s">
        <v>85</v>
      </c>
    </row>
    <row r="204" spans="1:65" s="2" customFormat="1" ht="24.15" customHeight="1">
      <c r="A204" s="37"/>
      <c r="B204" s="38"/>
      <c r="C204" s="203" t="s">
        <v>383</v>
      </c>
      <c r="D204" s="203" t="s">
        <v>152</v>
      </c>
      <c r="E204" s="204" t="s">
        <v>384</v>
      </c>
      <c r="F204" s="205" t="s">
        <v>385</v>
      </c>
      <c r="G204" s="206" t="s">
        <v>155</v>
      </c>
      <c r="H204" s="207">
        <v>14.311</v>
      </c>
      <c r="I204" s="208"/>
      <c r="J204" s="209">
        <f>ROUND(I204*H204,2)</f>
        <v>0</v>
      </c>
      <c r="K204" s="205" t="s">
        <v>156</v>
      </c>
      <c r="L204" s="43"/>
      <c r="M204" s="210" t="s">
        <v>19</v>
      </c>
      <c r="N204" s="211" t="s">
        <v>46</v>
      </c>
      <c r="O204" s="83"/>
      <c r="P204" s="212">
        <f>O204*H204</f>
        <v>0</v>
      </c>
      <c r="Q204" s="212">
        <v>0.01</v>
      </c>
      <c r="R204" s="212">
        <f>Q204*H204</f>
        <v>0.14311000000000001</v>
      </c>
      <c r="S204" s="212">
        <v>0</v>
      </c>
      <c r="T204" s="213">
        <f>S204*H204</f>
        <v>0</v>
      </c>
      <c r="U204" s="37"/>
      <c r="V204" s="37"/>
      <c r="W204" s="37"/>
      <c r="X204" s="37"/>
      <c r="Y204" s="37"/>
      <c r="Z204" s="37"/>
      <c r="AA204" s="37"/>
      <c r="AB204" s="37"/>
      <c r="AC204" s="37"/>
      <c r="AD204" s="37"/>
      <c r="AE204" s="37"/>
      <c r="AR204" s="214" t="s">
        <v>157</v>
      </c>
      <c r="AT204" s="214" t="s">
        <v>152</v>
      </c>
      <c r="AU204" s="214" t="s">
        <v>85</v>
      </c>
      <c r="AY204" s="16" t="s">
        <v>150</v>
      </c>
      <c r="BE204" s="215">
        <f>IF(N204="základní",J204,0)</f>
        <v>0</v>
      </c>
      <c r="BF204" s="215">
        <f>IF(N204="snížená",J204,0)</f>
        <v>0</v>
      </c>
      <c r="BG204" s="215">
        <f>IF(N204="zákl. přenesená",J204,0)</f>
        <v>0</v>
      </c>
      <c r="BH204" s="215">
        <f>IF(N204="sníž. přenesená",J204,0)</f>
        <v>0</v>
      </c>
      <c r="BI204" s="215">
        <f>IF(N204="nulová",J204,0)</f>
        <v>0</v>
      </c>
      <c r="BJ204" s="16" t="s">
        <v>83</v>
      </c>
      <c r="BK204" s="215">
        <f>ROUND(I204*H204,2)</f>
        <v>0</v>
      </c>
      <c r="BL204" s="16" t="s">
        <v>157</v>
      </c>
      <c r="BM204" s="214" t="s">
        <v>386</v>
      </c>
    </row>
    <row r="205" spans="1:47" s="2" customFormat="1" ht="12">
      <c r="A205" s="37"/>
      <c r="B205" s="38"/>
      <c r="C205" s="39"/>
      <c r="D205" s="216" t="s">
        <v>159</v>
      </c>
      <c r="E205" s="39"/>
      <c r="F205" s="217" t="s">
        <v>382</v>
      </c>
      <c r="G205" s="39"/>
      <c r="H205" s="39"/>
      <c r="I205" s="218"/>
      <c r="J205" s="39"/>
      <c r="K205" s="39"/>
      <c r="L205" s="43"/>
      <c r="M205" s="219"/>
      <c r="N205" s="220"/>
      <c r="O205" s="83"/>
      <c r="P205" s="83"/>
      <c r="Q205" s="83"/>
      <c r="R205" s="83"/>
      <c r="S205" s="83"/>
      <c r="T205" s="84"/>
      <c r="U205" s="37"/>
      <c r="V205" s="37"/>
      <c r="W205" s="37"/>
      <c r="X205" s="37"/>
      <c r="Y205" s="37"/>
      <c r="Z205" s="37"/>
      <c r="AA205" s="37"/>
      <c r="AB205" s="37"/>
      <c r="AC205" s="37"/>
      <c r="AD205" s="37"/>
      <c r="AE205" s="37"/>
      <c r="AT205" s="16" t="s">
        <v>159</v>
      </c>
      <c r="AU205" s="16" t="s">
        <v>85</v>
      </c>
    </row>
    <row r="206" spans="1:65" s="2" customFormat="1" ht="24.15" customHeight="1">
      <c r="A206" s="37"/>
      <c r="B206" s="38"/>
      <c r="C206" s="203" t="s">
        <v>387</v>
      </c>
      <c r="D206" s="203" t="s">
        <v>152</v>
      </c>
      <c r="E206" s="204" t="s">
        <v>388</v>
      </c>
      <c r="F206" s="205" t="s">
        <v>389</v>
      </c>
      <c r="G206" s="206" t="s">
        <v>155</v>
      </c>
      <c r="H206" s="207">
        <v>14.311</v>
      </c>
      <c r="I206" s="208"/>
      <c r="J206" s="209">
        <f>ROUND(I206*H206,2)</f>
        <v>0</v>
      </c>
      <c r="K206" s="205" t="s">
        <v>156</v>
      </c>
      <c r="L206" s="43"/>
      <c r="M206" s="210" t="s">
        <v>19</v>
      </c>
      <c r="N206" s="211" t="s">
        <v>46</v>
      </c>
      <c r="O206" s="83"/>
      <c r="P206" s="212">
        <f>O206*H206</f>
        <v>0</v>
      </c>
      <c r="Q206" s="212">
        <v>0</v>
      </c>
      <c r="R206" s="212">
        <f>Q206*H206</f>
        <v>0</v>
      </c>
      <c r="S206" s="212">
        <v>0</v>
      </c>
      <c r="T206" s="213">
        <f>S206*H206</f>
        <v>0</v>
      </c>
      <c r="U206" s="37"/>
      <c r="V206" s="37"/>
      <c r="W206" s="37"/>
      <c r="X206" s="37"/>
      <c r="Y206" s="37"/>
      <c r="Z206" s="37"/>
      <c r="AA206" s="37"/>
      <c r="AB206" s="37"/>
      <c r="AC206" s="37"/>
      <c r="AD206" s="37"/>
      <c r="AE206" s="37"/>
      <c r="AR206" s="214" t="s">
        <v>157</v>
      </c>
      <c r="AT206" s="214" t="s">
        <v>152</v>
      </c>
      <c r="AU206" s="214" t="s">
        <v>85</v>
      </c>
      <c r="AY206" s="16" t="s">
        <v>150</v>
      </c>
      <c r="BE206" s="215">
        <f>IF(N206="základní",J206,0)</f>
        <v>0</v>
      </c>
      <c r="BF206" s="215">
        <f>IF(N206="snížená",J206,0)</f>
        <v>0</v>
      </c>
      <c r="BG206" s="215">
        <f>IF(N206="zákl. přenesená",J206,0)</f>
        <v>0</v>
      </c>
      <c r="BH206" s="215">
        <f>IF(N206="sníž. přenesená",J206,0)</f>
        <v>0</v>
      </c>
      <c r="BI206" s="215">
        <f>IF(N206="nulová",J206,0)</f>
        <v>0</v>
      </c>
      <c r="BJ206" s="16" t="s">
        <v>83</v>
      </c>
      <c r="BK206" s="215">
        <f>ROUND(I206*H206,2)</f>
        <v>0</v>
      </c>
      <c r="BL206" s="16" t="s">
        <v>157</v>
      </c>
      <c r="BM206" s="214" t="s">
        <v>390</v>
      </c>
    </row>
    <row r="207" spans="1:47" s="2" customFormat="1" ht="12">
      <c r="A207" s="37"/>
      <c r="B207" s="38"/>
      <c r="C207" s="39"/>
      <c r="D207" s="216" t="s">
        <v>159</v>
      </c>
      <c r="E207" s="39"/>
      <c r="F207" s="217" t="s">
        <v>382</v>
      </c>
      <c r="G207" s="39"/>
      <c r="H207" s="39"/>
      <c r="I207" s="218"/>
      <c r="J207" s="39"/>
      <c r="K207" s="39"/>
      <c r="L207" s="43"/>
      <c r="M207" s="219"/>
      <c r="N207" s="220"/>
      <c r="O207" s="83"/>
      <c r="P207" s="83"/>
      <c r="Q207" s="83"/>
      <c r="R207" s="83"/>
      <c r="S207" s="83"/>
      <c r="T207" s="84"/>
      <c r="U207" s="37"/>
      <c r="V207" s="37"/>
      <c r="W207" s="37"/>
      <c r="X207" s="37"/>
      <c r="Y207" s="37"/>
      <c r="Z207" s="37"/>
      <c r="AA207" s="37"/>
      <c r="AB207" s="37"/>
      <c r="AC207" s="37"/>
      <c r="AD207" s="37"/>
      <c r="AE207" s="37"/>
      <c r="AT207" s="16" t="s">
        <v>159</v>
      </c>
      <c r="AU207" s="16" t="s">
        <v>85</v>
      </c>
    </row>
    <row r="208" spans="1:65" s="2" customFormat="1" ht="14.4" customHeight="1">
      <c r="A208" s="37"/>
      <c r="B208" s="38"/>
      <c r="C208" s="203" t="s">
        <v>391</v>
      </c>
      <c r="D208" s="203" t="s">
        <v>152</v>
      </c>
      <c r="E208" s="204" t="s">
        <v>392</v>
      </c>
      <c r="F208" s="205" t="s">
        <v>393</v>
      </c>
      <c r="G208" s="206" t="s">
        <v>229</v>
      </c>
      <c r="H208" s="207">
        <v>4.95</v>
      </c>
      <c r="I208" s="208"/>
      <c r="J208" s="209">
        <f>ROUND(I208*H208,2)</f>
        <v>0</v>
      </c>
      <c r="K208" s="205" t="s">
        <v>156</v>
      </c>
      <c r="L208" s="43"/>
      <c r="M208" s="210" t="s">
        <v>19</v>
      </c>
      <c r="N208" s="211" t="s">
        <v>46</v>
      </c>
      <c r="O208" s="83"/>
      <c r="P208" s="212">
        <f>O208*H208</f>
        <v>0</v>
      </c>
      <c r="Q208" s="212">
        <v>0.01352</v>
      </c>
      <c r="R208" s="212">
        <f>Q208*H208</f>
        <v>0.06692400000000001</v>
      </c>
      <c r="S208" s="212">
        <v>0</v>
      </c>
      <c r="T208" s="213">
        <f>S208*H208</f>
        <v>0</v>
      </c>
      <c r="U208" s="37"/>
      <c r="V208" s="37"/>
      <c r="W208" s="37"/>
      <c r="X208" s="37"/>
      <c r="Y208" s="37"/>
      <c r="Z208" s="37"/>
      <c r="AA208" s="37"/>
      <c r="AB208" s="37"/>
      <c r="AC208" s="37"/>
      <c r="AD208" s="37"/>
      <c r="AE208" s="37"/>
      <c r="AR208" s="214" t="s">
        <v>157</v>
      </c>
      <c r="AT208" s="214" t="s">
        <v>152</v>
      </c>
      <c r="AU208" s="214" t="s">
        <v>85</v>
      </c>
      <c r="AY208" s="16" t="s">
        <v>150</v>
      </c>
      <c r="BE208" s="215">
        <f>IF(N208="základní",J208,0)</f>
        <v>0</v>
      </c>
      <c r="BF208" s="215">
        <f>IF(N208="snížená",J208,0)</f>
        <v>0</v>
      </c>
      <c r="BG208" s="215">
        <f>IF(N208="zákl. přenesená",J208,0)</f>
        <v>0</v>
      </c>
      <c r="BH208" s="215">
        <f>IF(N208="sníž. přenesená",J208,0)</f>
        <v>0</v>
      </c>
      <c r="BI208" s="215">
        <f>IF(N208="nulová",J208,0)</f>
        <v>0</v>
      </c>
      <c r="BJ208" s="16" t="s">
        <v>83</v>
      </c>
      <c r="BK208" s="215">
        <f>ROUND(I208*H208,2)</f>
        <v>0</v>
      </c>
      <c r="BL208" s="16" t="s">
        <v>157</v>
      </c>
      <c r="BM208" s="214" t="s">
        <v>394</v>
      </c>
    </row>
    <row r="209" spans="1:65" s="2" customFormat="1" ht="14.4" customHeight="1">
      <c r="A209" s="37"/>
      <c r="B209" s="38"/>
      <c r="C209" s="203" t="s">
        <v>395</v>
      </c>
      <c r="D209" s="203" t="s">
        <v>152</v>
      </c>
      <c r="E209" s="204" t="s">
        <v>396</v>
      </c>
      <c r="F209" s="205" t="s">
        <v>397</v>
      </c>
      <c r="G209" s="206" t="s">
        <v>229</v>
      </c>
      <c r="H209" s="207">
        <v>4.95</v>
      </c>
      <c r="I209" s="208"/>
      <c r="J209" s="209">
        <f>ROUND(I209*H209,2)</f>
        <v>0</v>
      </c>
      <c r="K209" s="205" t="s">
        <v>156</v>
      </c>
      <c r="L209" s="43"/>
      <c r="M209" s="210" t="s">
        <v>19</v>
      </c>
      <c r="N209" s="211" t="s">
        <v>46</v>
      </c>
      <c r="O209" s="83"/>
      <c r="P209" s="212">
        <f>O209*H209</f>
        <v>0</v>
      </c>
      <c r="Q209" s="212">
        <v>0</v>
      </c>
      <c r="R209" s="212">
        <f>Q209*H209</f>
        <v>0</v>
      </c>
      <c r="S209" s="212">
        <v>0</v>
      </c>
      <c r="T209" s="213">
        <f>S209*H209</f>
        <v>0</v>
      </c>
      <c r="U209" s="37"/>
      <c r="V209" s="37"/>
      <c r="W209" s="37"/>
      <c r="X209" s="37"/>
      <c r="Y209" s="37"/>
      <c r="Z209" s="37"/>
      <c r="AA209" s="37"/>
      <c r="AB209" s="37"/>
      <c r="AC209" s="37"/>
      <c r="AD209" s="37"/>
      <c r="AE209" s="37"/>
      <c r="AR209" s="214" t="s">
        <v>157</v>
      </c>
      <c r="AT209" s="214" t="s">
        <v>152</v>
      </c>
      <c r="AU209" s="214" t="s">
        <v>85</v>
      </c>
      <c r="AY209" s="16" t="s">
        <v>150</v>
      </c>
      <c r="BE209" s="215">
        <f>IF(N209="základní",J209,0)</f>
        <v>0</v>
      </c>
      <c r="BF209" s="215">
        <f>IF(N209="snížená",J209,0)</f>
        <v>0</v>
      </c>
      <c r="BG209" s="215">
        <f>IF(N209="zákl. přenesená",J209,0)</f>
        <v>0</v>
      </c>
      <c r="BH209" s="215">
        <f>IF(N209="sníž. přenesená",J209,0)</f>
        <v>0</v>
      </c>
      <c r="BI209" s="215">
        <f>IF(N209="nulová",J209,0)</f>
        <v>0</v>
      </c>
      <c r="BJ209" s="16" t="s">
        <v>83</v>
      </c>
      <c r="BK209" s="215">
        <f>ROUND(I209*H209,2)</f>
        <v>0</v>
      </c>
      <c r="BL209" s="16" t="s">
        <v>157</v>
      </c>
      <c r="BM209" s="214" t="s">
        <v>398</v>
      </c>
    </row>
    <row r="210" spans="1:65" s="2" customFormat="1" ht="14.4" customHeight="1">
      <c r="A210" s="37"/>
      <c r="B210" s="38"/>
      <c r="C210" s="203" t="s">
        <v>399</v>
      </c>
      <c r="D210" s="203" t="s">
        <v>152</v>
      </c>
      <c r="E210" s="204" t="s">
        <v>400</v>
      </c>
      <c r="F210" s="205" t="s">
        <v>401</v>
      </c>
      <c r="G210" s="206" t="s">
        <v>194</v>
      </c>
      <c r="H210" s="207">
        <v>0.622</v>
      </c>
      <c r="I210" s="208"/>
      <c r="J210" s="209">
        <f>ROUND(I210*H210,2)</f>
        <v>0</v>
      </c>
      <c r="K210" s="205" t="s">
        <v>156</v>
      </c>
      <c r="L210" s="43"/>
      <c r="M210" s="210" t="s">
        <v>19</v>
      </c>
      <c r="N210" s="211" t="s">
        <v>46</v>
      </c>
      <c r="O210" s="83"/>
      <c r="P210" s="212">
        <f>O210*H210</f>
        <v>0</v>
      </c>
      <c r="Q210" s="212">
        <v>1.06277</v>
      </c>
      <c r="R210" s="212">
        <f>Q210*H210</f>
        <v>0.66104294</v>
      </c>
      <c r="S210" s="212">
        <v>0</v>
      </c>
      <c r="T210" s="213">
        <f>S210*H210</f>
        <v>0</v>
      </c>
      <c r="U210" s="37"/>
      <c r="V210" s="37"/>
      <c r="W210" s="37"/>
      <c r="X210" s="37"/>
      <c r="Y210" s="37"/>
      <c r="Z210" s="37"/>
      <c r="AA210" s="37"/>
      <c r="AB210" s="37"/>
      <c r="AC210" s="37"/>
      <c r="AD210" s="37"/>
      <c r="AE210" s="37"/>
      <c r="AR210" s="214" t="s">
        <v>157</v>
      </c>
      <c r="AT210" s="214" t="s">
        <v>152</v>
      </c>
      <c r="AU210" s="214" t="s">
        <v>85</v>
      </c>
      <c r="AY210" s="16" t="s">
        <v>150</v>
      </c>
      <c r="BE210" s="215">
        <f>IF(N210="základní",J210,0)</f>
        <v>0</v>
      </c>
      <c r="BF210" s="215">
        <f>IF(N210="snížená",J210,0)</f>
        <v>0</v>
      </c>
      <c r="BG210" s="215">
        <f>IF(N210="zákl. přenesená",J210,0)</f>
        <v>0</v>
      </c>
      <c r="BH210" s="215">
        <f>IF(N210="sníž. přenesená",J210,0)</f>
        <v>0</v>
      </c>
      <c r="BI210" s="215">
        <f>IF(N210="nulová",J210,0)</f>
        <v>0</v>
      </c>
      <c r="BJ210" s="16" t="s">
        <v>83</v>
      </c>
      <c r="BK210" s="215">
        <f>ROUND(I210*H210,2)</f>
        <v>0</v>
      </c>
      <c r="BL210" s="16" t="s">
        <v>157</v>
      </c>
      <c r="BM210" s="214" t="s">
        <v>402</v>
      </c>
    </row>
    <row r="211" spans="1:47" s="2" customFormat="1" ht="12">
      <c r="A211" s="37"/>
      <c r="B211" s="38"/>
      <c r="C211" s="39"/>
      <c r="D211" s="216" t="s">
        <v>159</v>
      </c>
      <c r="E211" s="39"/>
      <c r="F211" s="217" t="s">
        <v>403</v>
      </c>
      <c r="G211" s="39"/>
      <c r="H211" s="39"/>
      <c r="I211" s="218"/>
      <c r="J211" s="39"/>
      <c r="K211" s="39"/>
      <c r="L211" s="43"/>
      <c r="M211" s="219"/>
      <c r="N211" s="220"/>
      <c r="O211" s="83"/>
      <c r="P211" s="83"/>
      <c r="Q211" s="83"/>
      <c r="R211" s="83"/>
      <c r="S211" s="83"/>
      <c r="T211" s="84"/>
      <c r="U211" s="37"/>
      <c r="V211" s="37"/>
      <c r="W211" s="37"/>
      <c r="X211" s="37"/>
      <c r="Y211" s="37"/>
      <c r="Z211" s="37"/>
      <c r="AA211" s="37"/>
      <c r="AB211" s="37"/>
      <c r="AC211" s="37"/>
      <c r="AD211" s="37"/>
      <c r="AE211" s="37"/>
      <c r="AT211" s="16" t="s">
        <v>159</v>
      </c>
      <c r="AU211" s="16" t="s">
        <v>85</v>
      </c>
    </row>
    <row r="212" spans="1:63" s="12" customFormat="1" ht="22.8" customHeight="1">
      <c r="A212" s="12"/>
      <c r="B212" s="187"/>
      <c r="C212" s="188"/>
      <c r="D212" s="189" t="s">
        <v>74</v>
      </c>
      <c r="E212" s="201" t="s">
        <v>198</v>
      </c>
      <c r="F212" s="201" t="s">
        <v>404</v>
      </c>
      <c r="G212" s="188"/>
      <c r="H212" s="188"/>
      <c r="I212" s="191"/>
      <c r="J212" s="202">
        <f>BK212</f>
        <v>0</v>
      </c>
      <c r="K212" s="188"/>
      <c r="L212" s="193"/>
      <c r="M212" s="194"/>
      <c r="N212" s="195"/>
      <c r="O212" s="195"/>
      <c r="P212" s="196">
        <f>SUM(P213:P253)</f>
        <v>0</v>
      </c>
      <c r="Q212" s="195"/>
      <c r="R212" s="196">
        <f>SUM(R213:R253)</f>
        <v>0.09756545</v>
      </c>
      <c r="S212" s="195"/>
      <c r="T212" s="197">
        <f>SUM(T213:T253)</f>
        <v>56.293658</v>
      </c>
      <c r="U212" s="12"/>
      <c r="V212" s="12"/>
      <c r="W212" s="12"/>
      <c r="X212" s="12"/>
      <c r="Y212" s="12"/>
      <c r="Z212" s="12"/>
      <c r="AA212" s="12"/>
      <c r="AB212" s="12"/>
      <c r="AC212" s="12"/>
      <c r="AD212" s="12"/>
      <c r="AE212" s="12"/>
      <c r="AR212" s="198" t="s">
        <v>83</v>
      </c>
      <c r="AT212" s="199" t="s">
        <v>74</v>
      </c>
      <c r="AU212" s="199" t="s">
        <v>83</v>
      </c>
      <c r="AY212" s="198" t="s">
        <v>150</v>
      </c>
      <c r="BK212" s="200">
        <f>SUM(BK213:BK253)</f>
        <v>0</v>
      </c>
    </row>
    <row r="213" spans="1:65" s="2" customFormat="1" ht="24.15" customHeight="1">
      <c r="A213" s="37"/>
      <c r="B213" s="38"/>
      <c r="C213" s="203" t="s">
        <v>405</v>
      </c>
      <c r="D213" s="203" t="s">
        <v>152</v>
      </c>
      <c r="E213" s="204" t="s">
        <v>406</v>
      </c>
      <c r="F213" s="205" t="s">
        <v>407</v>
      </c>
      <c r="G213" s="206" t="s">
        <v>229</v>
      </c>
      <c r="H213" s="207">
        <v>315.326</v>
      </c>
      <c r="I213" s="208"/>
      <c r="J213" s="209">
        <f>ROUND(I213*H213,2)</f>
        <v>0</v>
      </c>
      <c r="K213" s="205" t="s">
        <v>156</v>
      </c>
      <c r="L213" s="43"/>
      <c r="M213" s="210" t="s">
        <v>19</v>
      </c>
      <c r="N213" s="211" t="s">
        <v>46</v>
      </c>
      <c r="O213" s="83"/>
      <c r="P213" s="212">
        <f>O213*H213</f>
        <v>0</v>
      </c>
      <c r="Q213" s="212">
        <v>0</v>
      </c>
      <c r="R213" s="212">
        <f>Q213*H213</f>
        <v>0</v>
      </c>
      <c r="S213" s="212">
        <v>0</v>
      </c>
      <c r="T213" s="213">
        <f>S213*H213</f>
        <v>0</v>
      </c>
      <c r="U213" s="37"/>
      <c r="V213" s="37"/>
      <c r="W213" s="37"/>
      <c r="X213" s="37"/>
      <c r="Y213" s="37"/>
      <c r="Z213" s="37"/>
      <c r="AA213" s="37"/>
      <c r="AB213" s="37"/>
      <c r="AC213" s="37"/>
      <c r="AD213" s="37"/>
      <c r="AE213" s="37"/>
      <c r="AR213" s="214" t="s">
        <v>157</v>
      </c>
      <c r="AT213" s="214" t="s">
        <v>152</v>
      </c>
      <c r="AU213" s="214" t="s">
        <v>85</v>
      </c>
      <c r="AY213" s="16" t="s">
        <v>150</v>
      </c>
      <c r="BE213" s="215">
        <f>IF(N213="základní",J213,0)</f>
        <v>0</v>
      </c>
      <c r="BF213" s="215">
        <f>IF(N213="snížená",J213,0)</f>
        <v>0</v>
      </c>
      <c r="BG213" s="215">
        <f>IF(N213="zákl. přenesená",J213,0)</f>
        <v>0</v>
      </c>
      <c r="BH213" s="215">
        <f>IF(N213="sníž. přenesená",J213,0)</f>
        <v>0</v>
      </c>
      <c r="BI213" s="215">
        <f>IF(N213="nulová",J213,0)</f>
        <v>0</v>
      </c>
      <c r="BJ213" s="16" t="s">
        <v>83</v>
      </c>
      <c r="BK213" s="215">
        <f>ROUND(I213*H213,2)</f>
        <v>0</v>
      </c>
      <c r="BL213" s="16" t="s">
        <v>157</v>
      </c>
      <c r="BM213" s="214" t="s">
        <v>408</v>
      </c>
    </row>
    <row r="214" spans="1:47" s="2" customFormat="1" ht="12">
      <c r="A214" s="37"/>
      <c r="B214" s="38"/>
      <c r="C214" s="39"/>
      <c r="D214" s="216" t="s">
        <v>159</v>
      </c>
      <c r="E214" s="39"/>
      <c r="F214" s="217" t="s">
        <v>409</v>
      </c>
      <c r="G214" s="39"/>
      <c r="H214" s="39"/>
      <c r="I214" s="218"/>
      <c r="J214" s="39"/>
      <c r="K214" s="39"/>
      <c r="L214" s="43"/>
      <c r="M214" s="219"/>
      <c r="N214" s="220"/>
      <c r="O214" s="83"/>
      <c r="P214" s="83"/>
      <c r="Q214" s="83"/>
      <c r="R214" s="83"/>
      <c r="S214" s="83"/>
      <c r="T214" s="84"/>
      <c r="U214" s="37"/>
      <c r="V214" s="37"/>
      <c r="W214" s="37"/>
      <c r="X214" s="37"/>
      <c r="Y214" s="37"/>
      <c r="Z214" s="37"/>
      <c r="AA214" s="37"/>
      <c r="AB214" s="37"/>
      <c r="AC214" s="37"/>
      <c r="AD214" s="37"/>
      <c r="AE214" s="37"/>
      <c r="AT214" s="16" t="s">
        <v>159</v>
      </c>
      <c r="AU214" s="16" t="s">
        <v>85</v>
      </c>
    </row>
    <row r="215" spans="1:65" s="2" customFormat="1" ht="24.15" customHeight="1">
      <c r="A215" s="37"/>
      <c r="B215" s="38"/>
      <c r="C215" s="203" t="s">
        <v>410</v>
      </c>
      <c r="D215" s="203" t="s">
        <v>152</v>
      </c>
      <c r="E215" s="204" t="s">
        <v>411</v>
      </c>
      <c r="F215" s="205" t="s">
        <v>412</v>
      </c>
      <c r="G215" s="206" t="s">
        <v>229</v>
      </c>
      <c r="H215" s="207">
        <v>315.326</v>
      </c>
      <c r="I215" s="208"/>
      <c r="J215" s="209">
        <f>ROUND(I215*H215,2)</f>
        <v>0</v>
      </c>
      <c r="K215" s="205" t="s">
        <v>156</v>
      </c>
      <c r="L215" s="43"/>
      <c r="M215" s="210" t="s">
        <v>19</v>
      </c>
      <c r="N215" s="211" t="s">
        <v>46</v>
      </c>
      <c r="O215" s="83"/>
      <c r="P215" s="212">
        <f>O215*H215</f>
        <v>0</v>
      </c>
      <c r="Q215" s="212">
        <v>0</v>
      </c>
      <c r="R215" s="212">
        <f>Q215*H215</f>
        <v>0</v>
      </c>
      <c r="S215" s="212">
        <v>0</v>
      </c>
      <c r="T215" s="213">
        <f>S215*H215</f>
        <v>0</v>
      </c>
      <c r="U215" s="37"/>
      <c r="V215" s="37"/>
      <c r="W215" s="37"/>
      <c r="X215" s="37"/>
      <c r="Y215" s="37"/>
      <c r="Z215" s="37"/>
      <c r="AA215" s="37"/>
      <c r="AB215" s="37"/>
      <c r="AC215" s="37"/>
      <c r="AD215" s="37"/>
      <c r="AE215" s="37"/>
      <c r="AR215" s="214" t="s">
        <v>157</v>
      </c>
      <c r="AT215" s="214" t="s">
        <v>152</v>
      </c>
      <c r="AU215" s="214" t="s">
        <v>85</v>
      </c>
      <c r="AY215" s="16" t="s">
        <v>150</v>
      </c>
      <c r="BE215" s="215">
        <f>IF(N215="základní",J215,0)</f>
        <v>0</v>
      </c>
      <c r="BF215" s="215">
        <f>IF(N215="snížená",J215,0)</f>
        <v>0</v>
      </c>
      <c r="BG215" s="215">
        <f>IF(N215="zákl. přenesená",J215,0)</f>
        <v>0</v>
      </c>
      <c r="BH215" s="215">
        <f>IF(N215="sníž. přenesená",J215,0)</f>
        <v>0</v>
      </c>
      <c r="BI215" s="215">
        <f>IF(N215="nulová",J215,0)</f>
        <v>0</v>
      </c>
      <c r="BJ215" s="16" t="s">
        <v>83</v>
      </c>
      <c r="BK215" s="215">
        <f>ROUND(I215*H215,2)</f>
        <v>0</v>
      </c>
      <c r="BL215" s="16" t="s">
        <v>157</v>
      </c>
      <c r="BM215" s="214" t="s">
        <v>413</v>
      </c>
    </row>
    <row r="216" spans="1:47" s="2" customFormat="1" ht="12">
      <c r="A216" s="37"/>
      <c r="B216" s="38"/>
      <c r="C216" s="39"/>
      <c r="D216" s="216" t="s">
        <v>159</v>
      </c>
      <c r="E216" s="39"/>
      <c r="F216" s="217" t="s">
        <v>414</v>
      </c>
      <c r="G216" s="39"/>
      <c r="H216" s="39"/>
      <c r="I216" s="218"/>
      <c r="J216" s="39"/>
      <c r="K216" s="39"/>
      <c r="L216" s="43"/>
      <c r="M216" s="219"/>
      <c r="N216" s="220"/>
      <c r="O216" s="83"/>
      <c r="P216" s="83"/>
      <c r="Q216" s="83"/>
      <c r="R216" s="83"/>
      <c r="S216" s="83"/>
      <c r="T216" s="84"/>
      <c r="U216" s="37"/>
      <c r="V216" s="37"/>
      <c r="W216" s="37"/>
      <c r="X216" s="37"/>
      <c r="Y216" s="37"/>
      <c r="Z216" s="37"/>
      <c r="AA216" s="37"/>
      <c r="AB216" s="37"/>
      <c r="AC216" s="37"/>
      <c r="AD216" s="37"/>
      <c r="AE216" s="37"/>
      <c r="AT216" s="16" t="s">
        <v>159</v>
      </c>
      <c r="AU216" s="16" t="s">
        <v>85</v>
      </c>
    </row>
    <row r="217" spans="1:65" s="2" customFormat="1" ht="24.15" customHeight="1">
      <c r="A217" s="37"/>
      <c r="B217" s="38"/>
      <c r="C217" s="203" t="s">
        <v>415</v>
      </c>
      <c r="D217" s="203" t="s">
        <v>152</v>
      </c>
      <c r="E217" s="204" t="s">
        <v>416</v>
      </c>
      <c r="F217" s="205" t="s">
        <v>417</v>
      </c>
      <c r="G217" s="206" t="s">
        <v>229</v>
      </c>
      <c r="H217" s="207">
        <v>28379.34</v>
      </c>
      <c r="I217" s="208"/>
      <c r="J217" s="209">
        <f>ROUND(I217*H217,2)</f>
        <v>0</v>
      </c>
      <c r="K217" s="205" t="s">
        <v>156</v>
      </c>
      <c r="L217" s="43"/>
      <c r="M217" s="210" t="s">
        <v>19</v>
      </c>
      <c r="N217" s="211" t="s">
        <v>46</v>
      </c>
      <c r="O217" s="83"/>
      <c r="P217" s="212">
        <f>O217*H217</f>
        <v>0</v>
      </c>
      <c r="Q217" s="212">
        <v>0</v>
      </c>
      <c r="R217" s="212">
        <f>Q217*H217</f>
        <v>0</v>
      </c>
      <c r="S217" s="212">
        <v>0</v>
      </c>
      <c r="T217" s="213">
        <f>S217*H217</f>
        <v>0</v>
      </c>
      <c r="U217" s="37"/>
      <c r="V217" s="37"/>
      <c r="W217" s="37"/>
      <c r="X217" s="37"/>
      <c r="Y217" s="37"/>
      <c r="Z217" s="37"/>
      <c r="AA217" s="37"/>
      <c r="AB217" s="37"/>
      <c r="AC217" s="37"/>
      <c r="AD217" s="37"/>
      <c r="AE217" s="37"/>
      <c r="AR217" s="214" t="s">
        <v>157</v>
      </c>
      <c r="AT217" s="214" t="s">
        <v>152</v>
      </c>
      <c r="AU217" s="214" t="s">
        <v>85</v>
      </c>
      <c r="AY217" s="16" t="s">
        <v>150</v>
      </c>
      <c r="BE217" s="215">
        <f>IF(N217="základní",J217,0)</f>
        <v>0</v>
      </c>
      <c r="BF217" s="215">
        <f>IF(N217="snížená",J217,0)</f>
        <v>0</v>
      </c>
      <c r="BG217" s="215">
        <f>IF(N217="zákl. přenesená",J217,0)</f>
        <v>0</v>
      </c>
      <c r="BH217" s="215">
        <f>IF(N217="sníž. přenesená",J217,0)</f>
        <v>0</v>
      </c>
      <c r="BI217" s="215">
        <f>IF(N217="nulová",J217,0)</f>
        <v>0</v>
      </c>
      <c r="BJ217" s="16" t="s">
        <v>83</v>
      </c>
      <c r="BK217" s="215">
        <f>ROUND(I217*H217,2)</f>
        <v>0</v>
      </c>
      <c r="BL217" s="16" t="s">
        <v>157</v>
      </c>
      <c r="BM217" s="214" t="s">
        <v>418</v>
      </c>
    </row>
    <row r="218" spans="1:47" s="2" customFormat="1" ht="12">
      <c r="A218" s="37"/>
      <c r="B218" s="38"/>
      <c r="C218" s="39"/>
      <c r="D218" s="216" t="s">
        <v>159</v>
      </c>
      <c r="E218" s="39"/>
      <c r="F218" s="217" t="s">
        <v>414</v>
      </c>
      <c r="G218" s="39"/>
      <c r="H218" s="39"/>
      <c r="I218" s="218"/>
      <c r="J218" s="39"/>
      <c r="K218" s="39"/>
      <c r="L218" s="43"/>
      <c r="M218" s="219"/>
      <c r="N218" s="220"/>
      <c r="O218" s="83"/>
      <c r="P218" s="83"/>
      <c r="Q218" s="83"/>
      <c r="R218" s="83"/>
      <c r="S218" s="83"/>
      <c r="T218" s="84"/>
      <c r="U218" s="37"/>
      <c r="V218" s="37"/>
      <c r="W218" s="37"/>
      <c r="X218" s="37"/>
      <c r="Y218" s="37"/>
      <c r="Z218" s="37"/>
      <c r="AA218" s="37"/>
      <c r="AB218" s="37"/>
      <c r="AC218" s="37"/>
      <c r="AD218" s="37"/>
      <c r="AE218" s="37"/>
      <c r="AT218" s="16" t="s">
        <v>159</v>
      </c>
      <c r="AU218" s="16" t="s">
        <v>85</v>
      </c>
    </row>
    <row r="219" spans="1:51" s="13" customFormat="1" ht="12">
      <c r="A219" s="13"/>
      <c r="B219" s="221"/>
      <c r="C219" s="222"/>
      <c r="D219" s="216" t="s">
        <v>170</v>
      </c>
      <c r="E219" s="222"/>
      <c r="F219" s="223" t="s">
        <v>419</v>
      </c>
      <c r="G219" s="222"/>
      <c r="H219" s="224">
        <v>28379.34</v>
      </c>
      <c r="I219" s="225"/>
      <c r="J219" s="222"/>
      <c r="K219" s="222"/>
      <c r="L219" s="226"/>
      <c r="M219" s="227"/>
      <c r="N219" s="228"/>
      <c r="O219" s="228"/>
      <c r="P219" s="228"/>
      <c r="Q219" s="228"/>
      <c r="R219" s="228"/>
      <c r="S219" s="228"/>
      <c r="T219" s="229"/>
      <c r="U219" s="13"/>
      <c r="V219" s="13"/>
      <c r="W219" s="13"/>
      <c r="X219" s="13"/>
      <c r="Y219" s="13"/>
      <c r="Z219" s="13"/>
      <c r="AA219" s="13"/>
      <c r="AB219" s="13"/>
      <c r="AC219" s="13"/>
      <c r="AD219" s="13"/>
      <c r="AE219" s="13"/>
      <c r="AT219" s="230" t="s">
        <v>170</v>
      </c>
      <c r="AU219" s="230" t="s">
        <v>85</v>
      </c>
      <c r="AV219" s="13" t="s">
        <v>85</v>
      </c>
      <c r="AW219" s="13" t="s">
        <v>4</v>
      </c>
      <c r="AX219" s="13" t="s">
        <v>83</v>
      </c>
      <c r="AY219" s="230" t="s">
        <v>150</v>
      </c>
    </row>
    <row r="220" spans="1:65" s="2" customFormat="1" ht="24.15" customHeight="1">
      <c r="A220" s="37"/>
      <c r="B220" s="38"/>
      <c r="C220" s="203" t="s">
        <v>420</v>
      </c>
      <c r="D220" s="203" t="s">
        <v>152</v>
      </c>
      <c r="E220" s="204" t="s">
        <v>421</v>
      </c>
      <c r="F220" s="205" t="s">
        <v>422</v>
      </c>
      <c r="G220" s="206" t="s">
        <v>229</v>
      </c>
      <c r="H220" s="207">
        <v>202</v>
      </c>
      <c r="I220" s="208"/>
      <c r="J220" s="209">
        <f>ROUND(I220*H220,2)</f>
        <v>0</v>
      </c>
      <c r="K220" s="205" t="s">
        <v>156</v>
      </c>
      <c r="L220" s="43"/>
      <c r="M220" s="210" t="s">
        <v>19</v>
      </c>
      <c r="N220" s="211" t="s">
        <v>46</v>
      </c>
      <c r="O220" s="83"/>
      <c r="P220" s="212">
        <f>O220*H220</f>
        <v>0</v>
      </c>
      <c r="Q220" s="212">
        <v>0</v>
      </c>
      <c r="R220" s="212">
        <f>Q220*H220</f>
        <v>0</v>
      </c>
      <c r="S220" s="212">
        <v>0</v>
      </c>
      <c r="T220" s="213">
        <f>S220*H220</f>
        <v>0</v>
      </c>
      <c r="U220" s="37"/>
      <c r="V220" s="37"/>
      <c r="W220" s="37"/>
      <c r="X220" s="37"/>
      <c r="Y220" s="37"/>
      <c r="Z220" s="37"/>
      <c r="AA220" s="37"/>
      <c r="AB220" s="37"/>
      <c r="AC220" s="37"/>
      <c r="AD220" s="37"/>
      <c r="AE220" s="37"/>
      <c r="AR220" s="214" t="s">
        <v>157</v>
      </c>
      <c r="AT220" s="214" t="s">
        <v>152</v>
      </c>
      <c r="AU220" s="214" t="s">
        <v>85</v>
      </c>
      <c r="AY220" s="16" t="s">
        <v>150</v>
      </c>
      <c r="BE220" s="215">
        <f>IF(N220="základní",J220,0)</f>
        <v>0</v>
      </c>
      <c r="BF220" s="215">
        <f>IF(N220="snížená",J220,0)</f>
        <v>0</v>
      </c>
      <c r="BG220" s="215">
        <f>IF(N220="zákl. přenesená",J220,0)</f>
        <v>0</v>
      </c>
      <c r="BH220" s="215">
        <f>IF(N220="sníž. přenesená",J220,0)</f>
        <v>0</v>
      </c>
      <c r="BI220" s="215">
        <f>IF(N220="nulová",J220,0)</f>
        <v>0</v>
      </c>
      <c r="BJ220" s="16" t="s">
        <v>83</v>
      </c>
      <c r="BK220" s="215">
        <f>ROUND(I220*H220,2)</f>
        <v>0</v>
      </c>
      <c r="BL220" s="16" t="s">
        <v>157</v>
      </c>
      <c r="BM220" s="214" t="s">
        <v>423</v>
      </c>
    </row>
    <row r="221" spans="1:47" s="2" customFormat="1" ht="12">
      <c r="A221" s="37"/>
      <c r="B221" s="38"/>
      <c r="C221" s="39"/>
      <c r="D221" s="216" t="s">
        <v>159</v>
      </c>
      <c r="E221" s="39"/>
      <c r="F221" s="217" t="s">
        <v>424</v>
      </c>
      <c r="G221" s="39"/>
      <c r="H221" s="39"/>
      <c r="I221" s="218"/>
      <c r="J221" s="39"/>
      <c r="K221" s="39"/>
      <c r="L221" s="43"/>
      <c r="M221" s="219"/>
      <c r="N221" s="220"/>
      <c r="O221" s="83"/>
      <c r="P221" s="83"/>
      <c r="Q221" s="83"/>
      <c r="R221" s="83"/>
      <c r="S221" s="83"/>
      <c r="T221" s="84"/>
      <c r="U221" s="37"/>
      <c r="V221" s="37"/>
      <c r="W221" s="37"/>
      <c r="X221" s="37"/>
      <c r="Y221" s="37"/>
      <c r="Z221" s="37"/>
      <c r="AA221" s="37"/>
      <c r="AB221" s="37"/>
      <c r="AC221" s="37"/>
      <c r="AD221" s="37"/>
      <c r="AE221" s="37"/>
      <c r="AT221" s="16" t="s">
        <v>159</v>
      </c>
      <c r="AU221" s="16" t="s">
        <v>85</v>
      </c>
    </row>
    <row r="222" spans="1:65" s="2" customFormat="1" ht="24.15" customHeight="1">
      <c r="A222" s="37"/>
      <c r="B222" s="38"/>
      <c r="C222" s="203" t="s">
        <v>425</v>
      </c>
      <c r="D222" s="203" t="s">
        <v>152</v>
      </c>
      <c r="E222" s="204" t="s">
        <v>426</v>
      </c>
      <c r="F222" s="205" t="s">
        <v>427</v>
      </c>
      <c r="G222" s="206" t="s">
        <v>229</v>
      </c>
      <c r="H222" s="207">
        <v>350.385</v>
      </c>
      <c r="I222" s="208"/>
      <c r="J222" s="209">
        <f>ROUND(I222*H222,2)</f>
        <v>0</v>
      </c>
      <c r="K222" s="205" t="s">
        <v>156</v>
      </c>
      <c r="L222" s="43"/>
      <c r="M222" s="210" t="s">
        <v>19</v>
      </c>
      <c r="N222" s="211" t="s">
        <v>46</v>
      </c>
      <c r="O222" s="83"/>
      <c r="P222" s="212">
        <f>O222*H222</f>
        <v>0</v>
      </c>
      <c r="Q222" s="212">
        <v>0.00013</v>
      </c>
      <c r="R222" s="212">
        <f>Q222*H222</f>
        <v>0.045550049999999995</v>
      </c>
      <c r="S222" s="212">
        <v>0</v>
      </c>
      <c r="T222" s="213">
        <f>S222*H222</f>
        <v>0</v>
      </c>
      <c r="U222" s="37"/>
      <c r="V222" s="37"/>
      <c r="W222" s="37"/>
      <c r="X222" s="37"/>
      <c r="Y222" s="37"/>
      <c r="Z222" s="37"/>
      <c r="AA222" s="37"/>
      <c r="AB222" s="37"/>
      <c r="AC222" s="37"/>
      <c r="AD222" s="37"/>
      <c r="AE222" s="37"/>
      <c r="AR222" s="214" t="s">
        <v>157</v>
      </c>
      <c r="AT222" s="214" t="s">
        <v>152</v>
      </c>
      <c r="AU222" s="214" t="s">
        <v>85</v>
      </c>
      <c r="AY222" s="16" t="s">
        <v>150</v>
      </c>
      <c r="BE222" s="215">
        <f>IF(N222="základní",J222,0)</f>
        <v>0</v>
      </c>
      <c r="BF222" s="215">
        <f>IF(N222="snížená",J222,0)</f>
        <v>0</v>
      </c>
      <c r="BG222" s="215">
        <f>IF(N222="zákl. přenesená",J222,0)</f>
        <v>0</v>
      </c>
      <c r="BH222" s="215">
        <f>IF(N222="sníž. přenesená",J222,0)</f>
        <v>0</v>
      </c>
      <c r="BI222" s="215">
        <f>IF(N222="nulová",J222,0)</f>
        <v>0</v>
      </c>
      <c r="BJ222" s="16" t="s">
        <v>83</v>
      </c>
      <c r="BK222" s="215">
        <f>ROUND(I222*H222,2)</f>
        <v>0</v>
      </c>
      <c r="BL222" s="16" t="s">
        <v>157</v>
      </c>
      <c r="BM222" s="214" t="s">
        <v>428</v>
      </c>
    </row>
    <row r="223" spans="1:47" s="2" customFormat="1" ht="12">
      <c r="A223" s="37"/>
      <c r="B223" s="38"/>
      <c r="C223" s="39"/>
      <c r="D223" s="216" t="s">
        <v>159</v>
      </c>
      <c r="E223" s="39"/>
      <c r="F223" s="217" t="s">
        <v>429</v>
      </c>
      <c r="G223" s="39"/>
      <c r="H223" s="39"/>
      <c r="I223" s="218"/>
      <c r="J223" s="39"/>
      <c r="K223" s="39"/>
      <c r="L223" s="43"/>
      <c r="M223" s="219"/>
      <c r="N223" s="220"/>
      <c r="O223" s="83"/>
      <c r="P223" s="83"/>
      <c r="Q223" s="83"/>
      <c r="R223" s="83"/>
      <c r="S223" s="83"/>
      <c r="T223" s="84"/>
      <c r="U223" s="37"/>
      <c r="V223" s="37"/>
      <c r="W223" s="37"/>
      <c r="X223" s="37"/>
      <c r="Y223" s="37"/>
      <c r="Z223" s="37"/>
      <c r="AA223" s="37"/>
      <c r="AB223" s="37"/>
      <c r="AC223" s="37"/>
      <c r="AD223" s="37"/>
      <c r="AE223" s="37"/>
      <c r="AT223" s="16" t="s">
        <v>159</v>
      </c>
      <c r="AU223" s="16" t="s">
        <v>85</v>
      </c>
    </row>
    <row r="224" spans="1:65" s="2" customFormat="1" ht="24.15" customHeight="1">
      <c r="A224" s="37"/>
      <c r="B224" s="38"/>
      <c r="C224" s="203" t="s">
        <v>430</v>
      </c>
      <c r="D224" s="203" t="s">
        <v>152</v>
      </c>
      <c r="E224" s="204" t="s">
        <v>431</v>
      </c>
      <c r="F224" s="205" t="s">
        <v>432</v>
      </c>
      <c r="G224" s="206" t="s">
        <v>229</v>
      </c>
      <c r="H224" s="207">
        <v>350.385</v>
      </c>
      <c r="I224" s="208"/>
      <c r="J224" s="209">
        <f>ROUND(I224*H224,2)</f>
        <v>0</v>
      </c>
      <c r="K224" s="205" t="s">
        <v>156</v>
      </c>
      <c r="L224" s="43"/>
      <c r="M224" s="210" t="s">
        <v>19</v>
      </c>
      <c r="N224" s="211" t="s">
        <v>46</v>
      </c>
      <c r="O224" s="83"/>
      <c r="P224" s="212">
        <f>O224*H224</f>
        <v>0</v>
      </c>
      <c r="Q224" s="212">
        <v>4E-05</v>
      </c>
      <c r="R224" s="212">
        <f>Q224*H224</f>
        <v>0.0140154</v>
      </c>
      <c r="S224" s="212">
        <v>0</v>
      </c>
      <c r="T224" s="213">
        <f>S224*H224</f>
        <v>0</v>
      </c>
      <c r="U224" s="37"/>
      <c r="V224" s="37"/>
      <c r="W224" s="37"/>
      <c r="X224" s="37"/>
      <c r="Y224" s="37"/>
      <c r="Z224" s="37"/>
      <c r="AA224" s="37"/>
      <c r="AB224" s="37"/>
      <c r="AC224" s="37"/>
      <c r="AD224" s="37"/>
      <c r="AE224" s="37"/>
      <c r="AR224" s="214" t="s">
        <v>157</v>
      </c>
      <c r="AT224" s="214" t="s">
        <v>152</v>
      </c>
      <c r="AU224" s="214" t="s">
        <v>85</v>
      </c>
      <c r="AY224" s="16" t="s">
        <v>150</v>
      </c>
      <c r="BE224" s="215">
        <f>IF(N224="základní",J224,0)</f>
        <v>0</v>
      </c>
      <c r="BF224" s="215">
        <f>IF(N224="snížená",J224,0)</f>
        <v>0</v>
      </c>
      <c r="BG224" s="215">
        <f>IF(N224="zákl. přenesená",J224,0)</f>
        <v>0</v>
      </c>
      <c r="BH224" s="215">
        <f>IF(N224="sníž. přenesená",J224,0)</f>
        <v>0</v>
      </c>
      <c r="BI224" s="215">
        <f>IF(N224="nulová",J224,0)</f>
        <v>0</v>
      </c>
      <c r="BJ224" s="16" t="s">
        <v>83</v>
      </c>
      <c r="BK224" s="215">
        <f>ROUND(I224*H224,2)</f>
        <v>0</v>
      </c>
      <c r="BL224" s="16" t="s">
        <v>157</v>
      </c>
      <c r="BM224" s="214" t="s">
        <v>433</v>
      </c>
    </row>
    <row r="225" spans="1:47" s="2" customFormat="1" ht="12">
      <c r="A225" s="37"/>
      <c r="B225" s="38"/>
      <c r="C225" s="39"/>
      <c r="D225" s="216" t="s">
        <v>159</v>
      </c>
      <c r="E225" s="39"/>
      <c r="F225" s="217" t="s">
        <v>434</v>
      </c>
      <c r="G225" s="39"/>
      <c r="H225" s="39"/>
      <c r="I225" s="218"/>
      <c r="J225" s="39"/>
      <c r="K225" s="39"/>
      <c r="L225" s="43"/>
      <c r="M225" s="219"/>
      <c r="N225" s="220"/>
      <c r="O225" s="83"/>
      <c r="P225" s="83"/>
      <c r="Q225" s="83"/>
      <c r="R225" s="83"/>
      <c r="S225" s="83"/>
      <c r="T225" s="84"/>
      <c r="U225" s="37"/>
      <c r="V225" s="37"/>
      <c r="W225" s="37"/>
      <c r="X225" s="37"/>
      <c r="Y225" s="37"/>
      <c r="Z225" s="37"/>
      <c r="AA225" s="37"/>
      <c r="AB225" s="37"/>
      <c r="AC225" s="37"/>
      <c r="AD225" s="37"/>
      <c r="AE225" s="37"/>
      <c r="AT225" s="16" t="s">
        <v>159</v>
      </c>
      <c r="AU225" s="16" t="s">
        <v>85</v>
      </c>
    </row>
    <row r="226" spans="1:65" s="2" customFormat="1" ht="14.4" customHeight="1">
      <c r="A226" s="37"/>
      <c r="B226" s="38"/>
      <c r="C226" s="203" t="s">
        <v>435</v>
      </c>
      <c r="D226" s="203" t="s">
        <v>152</v>
      </c>
      <c r="E226" s="204" t="s">
        <v>436</v>
      </c>
      <c r="F226" s="205" t="s">
        <v>437</v>
      </c>
      <c r="G226" s="206" t="s">
        <v>194</v>
      </c>
      <c r="H226" s="207">
        <v>0.038</v>
      </c>
      <c r="I226" s="208"/>
      <c r="J226" s="209">
        <f>ROUND(I226*H226,2)</f>
        <v>0</v>
      </c>
      <c r="K226" s="205" t="s">
        <v>156</v>
      </c>
      <c r="L226" s="43"/>
      <c r="M226" s="210" t="s">
        <v>19</v>
      </c>
      <c r="N226" s="211" t="s">
        <v>46</v>
      </c>
      <c r="O226" s="83"/>
      <c r="P226" s="212">
        <f>O226*H226</f>
        <v>0</v>
      </c>
      <c r="Q226" s="212">
        <v>0</v>
      </c>
      <c r="R226" s="212">
        <f>Q226*H226</f>
        <v>0</v>
      </c>
      <c r="S226" s="212">
        <v>0</v>
      </c>
      <c r="T226" s="213">
        <f>S226*H226</f>
        <v>0</v>
      </c>
      <c r="U226" s="37"/>
      <c r="V226" s="37"/>
      <c r="W226" s="37"/>
      <c r="X226" s="37"/>
      <c r="Y226" s="37"/>
      <c r="Z226" s="37"/>
      <c r="AA226" s="37"/>
      <c r="AB226" s="37"/>
      <c r="AC226" s="37"/>
      <c r="AD226" s="37"/>
      <c r="AE226" s="37"/>
      <c r="AR226" s="214" t="s">
        <v>157</v>
      </c>
      <c r="AT226" s="214" t="s">
        <v>152</v>
      </c>
      <c r="AU226" s="214" t="s">
        <v>85</v>
      </c>
      <c r="AY226" s="16" t="s">
        <v>150</v>
      </c>
      <c r="BE226" s="215">
        <f>IF(N226="základní",J226,0)</f>
        <v>0</v>
      </c>
      <c r="BF226" s="215">
        <f>IF(N226="snížená",J226,0)</f>
        <v>0</v>
      </c>
      <c r="BG226" s="215">
        <f>IF(N226="zákl. přenesená",J226,0)</f>
        <v>0</v>
      </c>
      <c r="BH226" s="215">
        <f>IF(N226="sníž. přenesená",J226,0)</f>
        <v>0</v>
      </c>
      <c r="BI226" s="215">
        <f>IF(N226="nulová",J226,0)</f>
        <v>0</v>
      </c>
      <c r="BJ226" s="16" t="s">
        <v>83</v>
      </c>
      <c r="BK226" s="215">
        <f>ROUND(I226*H226,2)</f>
        <v>0</v>
      </c>
      <c r="BL226" s="16" t="s">
        <v>157</v>
      </c>
      <c r="BM226" s="214" t="s">
        <v>438</v>
      </c>
    </row>
    <row r="227" spans="1:47" s="2" customFormat="1" ht="12">
      <c r="A227" s="37"/>
      <c r="B227" s="38"/>
      <c r="C227" s="39"/>
      <c r="D227" s="216" t="s">
        <v>159</v>
      </c>
      <c r="E227" s="39"/>
      <c r="F227" s="217" t="s">
        <v>439</v>
      </c>
      <c r="G227" s="39"/>
      <c r="H227" s="39"/>
      <c r="I227" s="218"/>
      <c r="J227" s="39"/>
      <c r="K227" s="39"/>
      <c r="L227" s="43"/>
      <c r="M227" s="219"/>
      <c r="N227" s="220"/>
      <c r="O227" s="83"/>
      <c r="P227" s="83"/>
      <c r="Q227" s="83"/>
      <c r="R227" s="83"/>
      <c r="S227" s="83"/>
      <c r="T227" s="84"/>
      <c r="U227" s="37"/>
      <c r="V227" s="37"/>
      <c r="W227" s="37"/>
      <c r="X227" s="37"/>
      <c r="Y227" s="37"/>
      <c r="Z227" s="37"/>
      <c r="AA227" s="37"/>
      <c r="AB227" s="37"/>
      <c r="AC227" s="37"/>
      <c r="AD227" s="37"/>
      <c r="AE227" s="37"/>
      <c r="AT227" s="16" t="s">
        <v>159</v>
      </c>
      <c r="AU227" s="16" t="s">
        <v>85</v>
      </c>
    </row>
    <row r="228" spans="1:47" s="2" customFormat="1" ht="12">
      <c r="A228" s="37"/>
      <c r="B228" s="38"/>
      <c r="C228" s="39"/>
      <c r="D228" s="216" t="s">
        <v>161</v>
      </c>
      <c r="E228" s="39"/>
      <c r="F228" s="217" t="s">
        <v>440</v>
      </c>
      <c r="G228" s="39"/>
      <c r="H228" s="39"/>
      <c r="I228" s="218"/>
      <c r="J228" s="39"/>
      <c r="K228" s="39"/>
      <c r="L228" s="43"/>
      <c r="M228" s="219"/>
      <c r="N228" s="220"/>
      <c r="O228" s="83"/>
      <c r="P228" s="83"/>
      <c r="Q228" s="83"/>
      <c r="R228" s="83"/>
      <c r="S228" s="83"/>
      <c r="T228" s="84"/>
      <c r="U228" s="37"/>
      <c r="V228" s="37"/>
      <c r="W228" s="37"/>
      <c r="X228" s="37"/>
      <c r="Y228" s="37"/>
      <c r="Z228" s="37"/>
      <c r="AA228" s="37"/>
      <c r="AB228" s="37"/>
      <c r="AC228" s="37"/>
      <c r="AD228" s="37"/>
      <c r="AE228" s="37"/>
      <c r="AT228" s="16" t="s">
        <v>161</v>
      </c>
      <c r="AU228" s="16" t="s">
        <v>85</v>
      </c>
    </row>
    <row r="229" spans="1:65" s="2" customFormat="1" ht="14.4" customHeight="1">
      <c r="A229" s="37"/>
      <c r="B229" s="38"/>
      <c r="C229" s="231" t="s">
        <v>441</v>
      </c>
      <c r="D229" s="231" t="s">
        <v>315</v>
      </c>
      <c r="E229" s="232" t="s">
        <v>442</v>
      </c>
      <c r="F229" s="233" t="s">
        <v>443</v>
      </c>
      <c r="G229" s="234" t="s">
        <v>194</v>
      </c>
      <c r="H229" s="235">
        <v>0.038</v>
      </c>
      <c r="I229" s="236"/>
      <c r="J229" s="237">
        <f>ROUND(I229*H229,2)</f>
        <v>0</v>
      </c>
      <c r="K229" s="233" t="s">
        <v>156</v>
      </c>
      <c r="L229" s="238"/>
      <c r="M229" s="239" t="s">
        <v>19</v>
      </c>
      <c r="N229" s="240" t="s">
        <v>46</v>
      </c>
      <c r="O229" s="83"/>
      <c r="P229" s="212">
        <f>O229*H229</f>
        <v>0</v>
      </c>
      <c r="Q229" s="212">
        <v>1</v>
      </c>
      <c r="R229" s="212">
        <f>Q229*H229</f>
        <v>0.038</v>
      </c>
      <c r="S229" s="212">
        <v>0</v>
      </c>
      <c r="T229" s="213">
        <f>S229*H229</f>
        <v>0</v>
      </c>
      <c r="U229" s="37"/>
      <c r="V229" s="37"/>
      <c r="W229" s="37"/>
      <c r="X229" s="37"/>
      <c r="Y229" s="37"/>
      <c r="Z229" s="37"/>
      <c r="AA229" s="37"/>
      <c r="AB229" s="37"/>
      <c r="AC229" s="37"/>
      <c r="AD229" s="37"/>
      <c r="AE229" s="37"/>
      <c r="AR229" s="214" t="s">
        <v>191</v>
      </c>
      <c r="AT229" s="214" t="s">
        <v>315</v>
      </c>
      <c r="AU229" s="214" t="s">
        <v>85</v>
      </c>
      <c r="AY229" s="16" t="s">
        <v>150</v>
      </c>
      <c r="BE229" s="215">
        <f>IF(N229="základní",J229,0)</f>
        <v>0</v>
      </c>
      <c r="BF229" s="215">
        <f>IF(N229="snížená",J229,0)</f>
        <v>0</v>
      </c>
      <c r="BG229" s="215">
        <f>IF(N229="zákl. přenesená",J229,0)</f>
        <v>0</v>
      </c>
      <c r="BH229" s="215">
        <f>IF(N229="sníž. přenesená",J229,0)</f>
        <v>0</v>
      </c>
      <c r="BI229" s="215">
        <f>IF(N229="nulová",J229,0)</f>
        <v>0</v>
      </c>
      <c r="BJ229" s="16" t="s">
        <v>83</v>
      </c>
      <c r="BK229" s="215">
        <f>ROUND(I229*H229,2)</f>
        <v>0</v>
      </c>
      <c r="BL229" s="16" t="s">
        <v>157</v>
      </c>
      <c r="BM229" s="214" t="s">
        <v>444</v>
      </c>
    </row>
    <row r="230" spans="1:65" s="2" customFormat="1" ht="24.15" customHeight="1">
      <c r="A230" s="37"/>
      <c r="B230" s="38"/>
      <c r="C230" s="203" t="s">
        <v>445</v>
      </c>
      <c r="D230" s="203" t="s">
        <v>152</v>
      </c>
      <c r="E230" s="204" t="s">
        <v>446</v>
      </c>
      <c r="F230" s="205" t="s">
        <v>447</v>
      </c>
      <c r="G230" s="206" t="s">
        <v>155</v>
      </c>
      <c r="H230" s="207">
        <v>1.8</v>
      </c>
      <c r="I230" s="208"/>
      <c r="J230" s="209">
        <f>ROUND(I230*H230,2)</f>
        <v>0</v>
      </c>
      <c r="K230" s="205" t="s">
        <v>156</v>
      </c>
      <c r="L230" s="43"/>
      <c r="M230" s="210" t="s">
        <v>19</v>
      </c>
      <c r="N230" s="211" t="s">
        <v>46</v>
      </c>
      <c r="O230" s="83"/>
      <c r="P230" s="212">
        <f>O230*H230</f>
        <v>0</v>
      </c>
      <c r="Q230" s="212">
        <v>0</v>
      </c>
      <c r="R230" s="212">
        <f>Q230*H230</f>
        <v>0</v>
      </c>
      <c r="S230" s="212">
        <v>2.5</v>
      </c>
      <c r="T230" s="213">
        <f>S230*H230</f>
        <v>4.5</v>
      </c>
      <c r="U230" s="37"/>
      <c r="V230" s="37"/>
      <c r="W230" s="37"/>
      <c r="X230" s="37"/>
      <c r="Y230" s="37"/>
      <c r="Z230" s="37"/>
      <c r="AA230" s="37"/>
      <c r="AB230" s="37"/>
      <c r="AC230" s="37"/>
      <c r="AD230" s="37"/>
      <c r="AE230" s="37"/>
      <c r="AR230" s="214" t="s">
        <v>157</v>
      </c>
      <c r="AT230" s="214" t="s">
        <v>152</v>
      </c>
      <c r="AU230" s="214" t="s">
        <v>85</v>
      </c>
      <c r="AY230" s="16" t="s">
        <v>150</v>
      </c>
      <c r="BE230" s="215">
        <f>IF(N230="základní",J230,0)</f>
        <v>0</v>
      </c>
      <c r="BF230" s="215">
        <f>IF(N230="snížená",J230,0)</f>
        <v>0</v>
      </c>
      <c r="BG230" s="215">
        <f>IF(N230="zákl. přenesená",J230,0)</f>
        <v>0</v>
      </c>
      <c r="BH230" s="215">
        <f>IF(N230="sníž. přenesená",J230,0)</f>
        <v>0</v>
      </c>
      <c r="BI230" s="215">
        <f>IF(N230="nulová",J230,0)</f>
        <v>0</v>
      </c>
      <c r="BJ230" s="16" t="s">
        <v>83</v>
      </c>
      <c r="BK230" s="215">
        <f>ROUND(I230*H230,2)</f>
        <v>0</v>
      </c>
      <c r="BL230" s="16" t="s">
        <v>157</v>
      </c>
      <c r="BM230" s="214" t="s">
        <v>448</v>
      </c>
    </row>
    <row r="231" spans="1:47" s="2" customFormat="1" ht="12">
      <c r="A231" s="37"/>
      <c r="B231" s="38"/>
      <c r="C231" s="39"/>
      <c r="D231" s="216" t="s">
        <v>159</v>
      </c>
      <c r="E231" s="39"/>
      <c r="F231" s="217" t="s">
        <v>449</v>
      </c>
      <c r="G231" s="39"/>
      <c r="H231" s="39"/>
      <c r="I231" s="218"/>
      <c r="J231" s="39"/>
      <c r="K231" s="39"/>
      <c r="L231" s="43"/>
      <c r="M231" s="219"/>
      <c r="N231" s="220"/>
      <c r="O231" s="83"/>
      <c r="P231" s="83"/>
      <c r="Q231" s="83"/>
      <c r="R231" s="83"/>
      <c r="S231" s="83"/>
      <c r="T231" s="84"/>
      <c r="U231" s="37"/>
      <c r="V231" s="37"/>
      <c r="W231" s="37"/>
      <c r="X231" s="37"/>
      <c r="Y231" s="37"/>
      <c r="Z231" s="37"/>
      <c r="AA231" s="37"/>
      <c r="AB231" s="37"/>
      <c r="AC231" s="37"/>
      <c r="AD231" s="37"/>
      <c r="AE231" s="37"/>
      <c r="AT231" s="16" t="s">
        <v>159</v>
      </c>
      <c r="AU231" s="16" t="s">
        <v>85</v>
      </c>
    </row>
    <row r="232" spans="1:47" s="2" customFormat="1" ht="12">
      <c r="A232" s="37"/>
      <c r="B232" s="38"/>
      <c r="C232" s="39"/>
      <c r="D232" s="216" t="s">
        <v>161</v>
      </c>
      <c r="E232" s="39"/>
      <c r="F232" s="217" t="s">
        <v>450</v>
      </c>
      <c r="G232" s="39"/>
      <c r="H232" s="39"/>
      <c r="I232" s="218"/>
      <c r="J232" s="39"/>
      <c r="K232" s="39"/>
      <c r="L232" s="43"/>
      <c r="M232" s="219"/>
      <c r="N232" s="220"/>
      <c r="O232" s="83"/>
      <c r="P232" s="83"/>
      <c r="Q232" s="83"/>
      <c r="R232" s="83"/>
      <c r="S232" s="83"/>
      <c r="T232" s="84"/>
      <c r="U232" s="37"/>
      <c r="V232" s="37"/>
      <c r="W232" s="37"/>
      <c r="X232" s="37"/>
      <c r="Y232" s="37"/>
      <c r="Z232" s="37"/>
      <c r="AA232" s="37"/>
      <c r="AB232" s="37"/>
      <c r="AC232" s="37"/>
      <c r="AD232" s="37"/>
      <c r="AE232" s="37"/>
      <c r="AT232" s="16" t="s">
        <v>161</v>
      </c>
      <c r="AU232" s="16" t="s">
        <v>85</v>
      </c>
    </row>
    <row r="233" spans="1:65" s="2" customFormat="1" ht="24.15" customHeight="1">
      <c r="A233" s="37"/>
      <c r="B233" s="38"/>
      <c r="C233" s="203" t="s">
        <v>451</v>
      </c>
      <c r="D233" s="203" t="s">
        <v>152</v>
      </c>
      <c r="E233" s="204" t="s">
        <v>452</v>
      </c>
      <c r="F233" s="205" t="s">
        <v>453</v>
      </c>
      <c r="G233" s="206" t="s">
        <v>229</v>
      </c>
      <c r="H233" s="207">
        <v>2.8</v>
      </c>
      <c r="I233" s="208"/>
      <c r="J233" s="209">
        <f>ROUND(I233*H233,2)</f>
        <v>0</v>
      </c>
      <c r="K233" s="205" t="s">
        <v>156</v>
      </c>
      <c r="L233" s="43"/>
      <c r="M233" s="210" t="s">
        <v>19</v>
      </c>
      <c r="N233" s="211" t="s">
        <v>46</v>
      </c>
      <c r="O233" s="83"/>
      <c r="P233" s="212">
        <f>O233*H233</f>
        <v>0</v>
      </c>
      <c r="Q233" s="212">
        <v>0</v>
      </c>
      <c r="R233" s="212">
        <f>Q233*H233</f>
        <v>0</v>
      </c>
      <c r="S233" s="212">
        <v>0.131</v>
      </c>
      <c r="T233" s="213">
        <f>S233*H233</f>
        <v>0.3668</v>
      </c>
      <c r="U233" s="37"/>
      <c r="V233" s="37"/>
      <c r="W233" s="37"/>
      <c r="X233" s="37"/>
      <c r="Y233" s="37"/>
      <c r="Z233" s="37"/>
      <c r="AA233" s="37"/>
      <c r="AB233" s="37"/>
      <c r="AC233" s="37"/>
      <c r="AD233" s="37"/>
      <c r="AE233" s="37"/>
      <c r="AR233" s="214" t="s">
        <v>157</v>
      </c>
      <c r="AT233" s="214" t="s">
        <v>152</v>
      </c>
      <c r="AU233" s="214" t="s">
        <v>85</v>
      </c>
      <c r="AY233" s="16" t="s">
        <v>150</v>
      </c>
      <c r="BE233" s="215">
        <f>IF(N233="základní",J233,0)</f>
        <v>0</v>
      </c>
      <c r="BF233" s="215">
        <f>IF(N233="snížená",J233,0)</f>
        <v>0</v>
      </c>
      <c r="BG233" s="215">
        <f>IF(N233="zákl. přenesená",J233,0)</f>
        <v>0</v>
      </c>
      <c r="BH233" s="215">
        <f>IF(N233="sníž. přenesená",J233,0)</f>
        <v>0</v>
      </c>
      <c r="BI233" s="215">
        <f>IF(N233="nulová",J233,0)</f>
        <v>0</v>
      </c>
      <c r="BJ233" s="16" t="s">
        <v>83</v>
      </c>
      <c r="BK233" s="215">
        <f>ROUND(I233*H233,2)</f>
        <v>0</v>
      </c>
      <c r="BL233" s="16" t="s">
        <v>157</v>
      </c>
      <c r="BM233" s="214" t="s">
        <v>454</v>
      </c>
    </row>
    <row r="234" spans="1:65" s="2" customFormat="1" ht="14.4" customHeight="1">
      <c r="A234" s="37"/>
      <c r="B234" s="38"/>
      <c r="C234" s="203" t="s">
        <v>455</v>
      </c>
      <c r="D234" s="203" t="s">
        <v>152</v>
      </c>
      <c r="E234" s="204" t="s">
        <v>456</v>
      </c>
      <c r="F234" s="205" t="s">
        <v>457</v>
      </c>
      <c r="G234" s="206" t="s">
        <v>229</v>
      </c>
      <c r="H234" s="207">
        <v>7.5</v>
      </c>
      <c r="I234" s="208"/>
      <c r="J234" s="209">
        <f>ROUND(I234*H234,2)</f>
        <v>0</v>
      </c>
      <c r="K234" s="205" t="s">
        <v>156</v>
      </c>
      <c r="L234" s="43"/>
      <c r="M234" s="210" t="s">
        <v>19</v>
      </c>
      <c r="N234" s="211" t="s">
        <v>46</v>
      </c>
      <c r="O234" s="83"/>
      <c r="P234" s="212">
        <f>O234*H234</f>
        <v>0</v>
      </c>
      <c r="Q234" s="212">
        <v>0</v>
      </c>
      <c r="R234" s="212">
        <f>Q234*H234</f>
        <v>0</v>
      </c>
      <c r="S234" s="212">
        <v>0.082</v>
      </c>
      <c r="T234" s="213">
        <f>S234*H234</f>
        <v>0.615</v>
      </c>
      <c r="U234" s="37"/>
      <c r="V234" s="37"/>
      <c r="W234" s="37"/>
      <c r="X234" s="37"/>
      <c r="Y234" s="37"/>
      <c r="Z234" s="37"/>
      <c r="AA234" s="37"/>
      <c r="AB234" s="37"/>
      <c r="AC234" s="37"/>
      <c r="AD234" s="37"/>
      <c r="AE234" s="37"/>
      <c r="AR234" s="214" t="s">
        <v>157</v>
      </c>
      <c r="AT234" s="214" t="s">
        <v>152</v>
      </c>
      <c r="AU234" s="214" t="s">
        <v>85</v>
      </c>
      <c r="AY234" s="16" t="s">
        <v>150</v>
      </c>
      <c r="BE234" s="215">
        <f>IF(N234="základní",J234,0)</f>
        <v>0</v>
      </c>
      <c r="BF234" s="215">
        <f>IF(N234="snížená",J234,0)</f>
        <v>0</v>
      </c>
      <c r="BG234" s="215">
        <f>IF(N234="zákl. přenesená",J234,0)</f>
        <v>0</v>
      </c>
      <c r="BH234" s="215">
        <f>IF(N234="sníž. přenesená",J234,0)</f>
        <v>0</v>
      </c>
      <c r="BI234" s="215">
        <f>IF(N234="nulová",J234,0)</f>
        <v>0</v>
      </c>
      <c r="BJ234" s="16" t="s">
        <v>83</v>
      </c>
      <c r="BK234" s="215">
        <f>ROUND(I234*H234,2)</f>
        <v>0</v>
      </c>
      <c r="BL234" s="16" t="s">
        <v>157</v>
      </c>
      <c r="BM234" s="214" t="s">
        <v>458</v>
      </c>
    </row>
    <row r="235" spans="1:47" s="2" customFormat="1" ht="12">
      <c r="A235" s="37"/>
      <c r="B235" s="38"/>
      <c r="C235" s="39"/>
      <c r="D235" s="216" t="s">
        <v>161</v>
      </c>
      <c r="E235" s="39"/>
      <c r="F235" s="217" t="s">
        <v>459</v>
      </c>
      <c r="G235" s="39"/>
      <c r="H235" s="39"/>
      <c r="I235" s="218"/>
      <c r="J235" s="39"/>
      <c r="K235" s="39"/>
      <c r="L235" s="43"/>
      <c r="M235" s="219"/>
      <c r="N235" s="220"/>
      <c r="O235" s="83"/>
      <c r="P235" s="83"/>
      <c r="Q235" s="83"/>
      <c r="R235" s="83"/>
      <c r="S235" s="83"/>
      <c r="T235" s="84"/>
      <c r="U235" s="37"/>
      <c r="V235" s="37"/>
      <c r="W235" s="37"/>
      <c r="X235" s="37"/>
      <c r="Y235" s="37"/>
      <c r="Z235" s="37"/>
      <c r="AA235" s="37"/>
      <c r="AB235" s="37"/>
      <c r="AC235" s="37"/>
      <c r="AD235" s="37"/>
      <c r="AE235" s="37"/>
      <c r="AT235" s="16" t="s">
        <v>161</v>
      </c>
      <c r="AU235" s="16" t="s">
        <v>85</v>
      </c>
    </row>
    <row r="236" spans="1:65" s="2" customFormat="1" ht="14.4" customHeight="1">
      <c r="A236" s="37"/>
      <c r="B236" s="38"/>
      <c r="C236" s="203" t="s">
        <v>460</v>
      </c>
      <c r="D236" s="203" t="s">
        <v>152</v>
      </c>
      <c r="E236" s="204" t="s">
        <v>461</v>
      </c>
      <c r="F236" s="205" t="s">
        <v>462</v>
      </c>
      <c r="G236" s="206" t="s">
        <v>155</v>
      </c>
      <c r="H236" s="207">
        <v>13.926</v>
      </c>
      <c r="I236" s="208"/>
      <c r="J236" s="209">
        <f>ROUND(I236*H236,2)</f>
        <v>0</v>
      </c>
      <c r="K236" s="205" t="s">
        <v>156</v>
      </c>
      <c r="L236" s="43"/>
      <c r="M236" s="210" t="s">
        <v>19</v>
      </c>
      <c r="N236" s="211" t="s">
        <v>46</v>
      </c>
      <c r="O236" s="83"/>
      <c r="P236" s="212">
        <f>O236*H236</f>
        <v>0</v>
      </c>
      <c r="Q236" s="212">
        <v>0</v>
      </c>
      <c r="R236" s="212">
        <f>Q236*H236</f>
        <v>0</v>
      </c>
      <c r="S236" s="212">
        <v>2.2</v>
      </c>
      <c r="T236" s="213">
        <f>S236*H236</f>
        <v>30.637200000000004</v>
      </c>
      <c r="U236" s="37"/>
      <c r="V236" s="37"/>
      <c r="W236" s="37"/>
      <c r="X236" s="37"/>
      <c r="Y236" s="37"/>
      <c r="Z236" s="37"/>
      <c r="AA236" s="37"/>
      <c r="AB236" s="37"/>
      <c r="AC236" s="37"/>
      <c r="AD236" s="37"/>
      <c r="AE236" s="37"/>
      <c r="AR236" s="214" t="s">
        <v>157</v>
      </c>
      <c r="AT236" s="214" t="s">
        <v>152</v>
      </c>
      <c r="AU236" s="214" t="s">
        <v>85</v>
      </c>
      <c r="AY236" s="16" t="s">
        <v>150</v>
      </c>
      <c r="BE236" s="215">
        <f>IF(N236="základní",J236,0)</f>
        <v>0</v>
      </c>
      <c r="BF236" s="215">
        <f>IF(N236="snížená",J236,0)</f>
        <v>0</v>
      </c>
      <c r="BG236" s="215">
        <f>IF(N236="zákl. přenesená",J236,0)</f>
        <v>0</v>
      </c>
      <c r="BH236" s="215">
        <f>IF(N236="sníž. přenesená",J236,0)</f>
        <v>0</v>
      </c>
      <c r="BI236" s="215">
        <f>IF(N236="nulová",J236,0)</f>
        <v>0</v>
      </c>
      <c r="BJ236" s="16" t="s">
        <v>83</v>
      </c>
      <c r="BK236" s="215">
        <f>ROUND(I236*H236,2)</f>
        <v>0</v>
      </c>
      <c r="BL236" s="16" t="s">
        <v>157</v>
      </c>
      <c r="BM236" s="214" t="s">
        <v>463</v>
      </c>
    </row>
    <row r="237" spans="1:47" s="2" customFormat="1" ht="12">
      <c r="A237" s="37"/>
      <c r="B237" s="38"/>
      <c r="C237" s="39"/>
      <c r="D237" s="216" t="s">
        <v>161</v>
      </c>
      <c r="E237" s="39"/>
      <c r="F237" s="217" t="s">
        <v>464</v>
      </c>
      <c r="G237" s="39"/>
      <c r="H237" s="39"/>
      <c r="I237" s="218"/>
      <c r="J237" s="39"/>
      <c r="K237" s="39"/>
      <c r="L237" s="43"/>
      <c r="M237" s="219"/>
      <c r="N237" s="220"/>
      <c r="O237" s="83"/>
      <c r="P237" s="83"/>
      <c r="Q237" s="83"/>
      <c r="R237" s="83"/>
      <c r="S237" s="83"/>
      <c r="T237" s="84"/>
      <c r="U237" s="37"/>
      <c r="V237" s="37"/>
      <c r="W237" s="37"/>
      <c r="X237" s="37"/>
      <c r="Y237" s="37"/>
      <c r="Z237" s="37"/>
      <c r="AA237" s="37"/>
      <c r="AB237" s="37"/>
      <c r="AC237" s="37"/>
      <c r="AD237" s="37"/>
      <c r="AE237" s="37"/>
      <c r="AT237" s="16" t="s">
        <v>161</v>
      </c>
      <c r="AU237" s="16" t="s">
        <v>85</v>
      </c>
    </row>
    <row r="238" spans="1:65" s="2" customFormat="1" ht="14.4" customHeight="1">
      <c r="A238" s="37"/>
      <c r="B238" s="38"/>
      <c r="C238" s="203" t="s">
        <v>465</v>
      </c>
      <c r="D238" s="203" t="s">
        <v>152</v>
      </c>
      <c r="E238" s="204" t="s">
        <v>466</v>
      </c>
      <c r="F238" s="205" t="s">
        <v>467</v>
      </c>
      <c r="G238" s="206" t="s">
        <v>155</v>
      </c>
      <c r="H238" s="207">
        <v>13.926</v>
      </c>
      <c r="I238" s="208"/>
      <c r="J238" s="209">
        <f>ROUND(I238*H238,2)</f>
        <v>0</v>
      </c>
      <c r="K238" s="205" t="s">
        <v>156</v>
      </c>
      <c r="L238" s="43"/>
      <c r="M238" s="210" t="s">
        <v>19</v>
      </c>
      <c r="N238" s="211" t="s">
        <v>46</v>
      </c>
      <c r="O238" s="83"/>
      <c r="P238" s="212">
        <f>O238*H238</f>
        <v>0</v>
      </c>
      <c r="Q238" s="212">
        <v>0</v>
      </c>
      <c r="R238" s="212">
        <f>Q238*H238</f>
        <v>0</v>
      </c>
      <c r="S238" s="212">
        <v>0.029</v>
      </c>
      <c r="T238" s="213">
        <f>S238*H238</f>
        <v>0.40385400000000005</v>
      </c>
      <c r="U238" s="37"/>
      <c r="V238" s="37"/>
      <c r="W238" s="37"/>
      <c r="X238" s="37"/>
      <c r="Y238" s="37"/>
      <c r="Z238" s="37"/>
      <c r="AA238" s="37"/>
      <c r="AB238" s="37"/>
      <c r="AC238" s="37"/>
      <c r="AD238" s="37"/>
      <c r="AE238" s="37"/>
      <c r="AR238" s="214" t="s">
        <v>157</v>
      </c>
      <c r="AT238" s="214" t="s">
        <v>152</v>
      </c>
      <c r="AU238" s="214" t="s">
        <v>85</v>
      </c>
      <c r="AY238" s="16" t="s">
        <v>150</v>
      </c>
      <c r="BE238" s="215">
        <f>IF(N238="základní",J238,0)</f>
        <v>0</v>
      </c>
      <c r="BF238" s="215">
        <f>IF(N238="snížená",J238,0)</f>
        <v>0</v>
      </c>
      <c r="BG238" s="215">
        <f>IF(N238="zákl. přenesená",J238,0)</f>
        <v>0</v>
      </c>
      <c r="BH238" s="215">
        <f>IF(N238="sníž. přenesená",J238,0)</f>
        <v>0</v>
      </c>
      <c r="BI238" s="215">
        <f>IF(N238="nulová",J238,0)</f>
        <v>0</v>
      </c>
      <c r="BJ238" s="16" t="s">
        <v>83</v>
      </c>
      <c r="BK238" s="215">
        <f>ROUND(I238*H238,2)</f>
        <v>0</v>
      </c>
      <c r="BL238" s="16" t="s">
        <v>157</v>
      </c>
      <c r="BM238" s="214" t="s">
        <v>468</v>
      </c>
    </row>
    <row r="239" spans="1:65" s="2" customFormat="1" ht="14.4" customHeight="1">
      <c r="A239" s="37"/>
      <c r="B239" s="38"/>
      <c r="C239" s="203" t="s">
        <v>469</v>
      </c>
      <c r="D239" s="203" t="s">
        <v>152</v>
      </c>
      <c r="E239" s="204" t="s">
        <v>470</v>
      </c>
      <c r="F239" s="205" t="s">
        <v>471</v>
      </c>
      <c r="G239" s="206" t="s">
        <v>229</v>
      </c>
      <c r="H239" s="207">
        <v>18.744</v>
      </c>
      <c r="I239" s="208"/>
      <c r="J239" s="209">
        <f>ROUND(I239*H239,2)</f>
        <v>0</v>
      </c>
      <c r="K239" s="205" t="s">
        <v>156</v>
      </c>
      <c r="L239" s="43"/>
      <c r="M239" s="210" t="s">
        <v>19</v>
      </c>
      <c r="N239" s="211" t="s">
        <v>46</v>
      </c>
      <c r="O239" s="83"/>
      <c r="P239" s="212">
        <f>O239*H239</f>
        <v>0</v>
      </c>
      <c r="Q239" s="212">
        <v>0</v>
      </c>
      <c r="R239" s="212">
        <f>Q239*H239</f>
        <v>0</v>
      </c>
      <c r="S239" s="212">
        <v>0.009</v>
      </c>
      <c r="T239" s="213">
        <f>S239*H239</f>
        <v>0.16869599999999998</v>
      </c>
      <c r="U239" s="37"/>
      <c r="V239" s="37"/>
      <c r="W239" s="37"/>
      <c r="X239" s="37"/>
      <c r="Y239" s="37"/>
      <c r="Z239" s="37"/>
      <c r="AA239" s="37"/>
      <c r="AB239" s="37"/>
      <c r="AC239" s="37"/>
      <c r="AD239" s="37"/>
      <c r="AE239" s="37"/>
      <c r="AR239" s="214" t="s">
        <v>157</v>
      </c>
      <c r="AT239" s="214" t="s">
        <v>152</v>
      </c>
      <c r="AU239" s="214" t="s">
        <v>85</v>
      </c>
      <c r="AY239" s="16" t="s">
        <v>150</v>
      </c>
      <c r="BE239" s="215">
        <f>IF(N239="základní",J239,0)</f>
        <v>0</v>
      </c>
      <c r="BF239" s="215">
        <f>IF(N239="snížená",J239,0)</f>
        <v>0</v>
      </c>
      <c r="BG239" s="215">
        <f>IF(N239="zákl. přenesená",J239,0)</f>
        <v>0</v>
      </c>
      <c r="BH239" s="215">
        <f>IF(N239="sníž. přenesená",J239,0)</f>
        <v>0</v>
      </c>
      <c r="BI239" s="215">
        <f>IF(N239="nulová",J239,0)</f>
        <v>0</v>
      </c>
      <c r="BJ239" s="16" t="s">
        <v>83</v>
      </c>
      <c r="BK239" s="215">
        <f>ROUND(I239*H239,2)</f>
        <v>0</v>
      </c>
      <c r="BL239" s="16" t="s">
        <v>157</v>
      </c>
      <c r="BM239" s="214" t="s">
        <v>472</v>
      </c>
    </row>
    <row r="240" spans="1:47" s="2" customFormat="1" ht="12">
      <c r="A240" s="37"/>
      <c r="B240" s="38"/>
      <c r="C240" s="39"/>
      <c r="D240" s="216" t="s">
        <v>159</v>
      </c>
      <c r="E240" s="39"/>
      <c r="F240" s="217" t="s">
        <v>473</v>
      </c>
      <c r="G240" s="39"/>
      <c r="H240" s="39"/>
      <c r="I240" s="218"/>
      <c r="J240" s="39"/>
      <c r="K240" s="39"/>
      <c r="L240" s="43"/>
      <c r="M240" s="219"/>
      <c r="N240" s="220"/>
      <c r="O240" s="83"/>
      <c r="P240" s="83"/>
      <c r="Q240" s="83"/>
      <c r="R240" s="83"/>
      <c r="S240" s="83"/>
      <c r="T240" s="84"/>
      <c r="U240" s="37"/>
      <c r="V240" s="37"/>
      <c r="W240" s="37"/>
      <c r="X240" s="37"/>
      <c r="Y240" s="37"/>
      <c r="Z240" s="37"/>
      <c r="AA240" s="37"/>
      <c r="AB240" s="37"/>
      <c r="AC240" s="37"/>
      <c r="AD240" s="37"/>
      <c r="AE240" s="37"/>
      <c r="AT240" s="16" t="s">
        <v>159</v>
      </c>
      <c r="AU240" s="16" t="s">
        <v>85</v>
      </c>
    </row>
    <row r="241" spans="1:47" s="2" customFormat="1" ht="12">
      <c r="A241" s="37"/>
      <c r="B241" s="38"/>
      <c r="C241" s="39"/>
      <c r="D241" s="216" t="s">
        <v>161</v>
      </c>
      <c r="E241" s="39"/>
      <c r="F241" s="217" t="s">
        <v>474</v>
      </c>
      <c r="G241" s="39"/>
      <c r="H241" s="39"/>
      <c r="I241" s="218"/>
      <c r="J241" s="39"/>
      <c r="K241" s="39"/>
      <c r="L241" s="43"/>
      <c r="M241" s="219"/>
      <c r="N241" s="220"/>
      <c r="O241" s="83"/>
      <c r="P241" s="83"/>
      <c r="Q241" s="83"/>
      <c r="R241" s="83"/>
      <c r="S241" s="83"/>
      <c r="T241" s="84"/>
      <c r="U241" s="37"/>
      <c r="V241" s="37"/>
      <c r="W241" s="37"/>
      <c r="X241" s="37"/>
      <c r="Y241" s="37"/>
      <c r="Z241" s="37"/>
      <c r="AA241" s="37"/>
      <c r="AB241" s="37"/>
      <c r="AC241" s="37"/>
      <c r="AD241" s="37"/>
      <c r="AE241" s="37"/>
      <c r="AT241" s="16" t="s">
        <v>161</v>
      </c>
      <c r="AU241" s="16" t="s">
        <v>85</v>
      </c>
    </row>
    <row r="242" spans="1:65" s="2" customFormat="1" ht="24.15" customHeight="1">
      <c r="A242" s="37"/>
      <c r="B242" s="38"/>
      <c r="C242" s="203" t="s">
        <v>475</v>
      </c>
      <c r="D242" s="203" t="s">
        <v>152</v>
      </c>
      <c r="E242" s="204" t="s">
        <v>476</v>
      </c>
      <c r="F242" s="205" t="s">
        <v>477</v>
      </c>
      <c r="G242" s="206" t="s">
        <v>229</v>
      </c>
      <c r="H242" s="207">
        <v>22.022</v>
      </c>
      <c r="I242" s="208"/>
      <c r="J242" s="209">
        <f>ROUND(I242*H242,2)</f>
        <v>0</v>
      </c>
      <c r="K242" s="205" t="s">
        <v>156</v>
      </c>
      <c r="L242" s="43"/>
      <c r="M242" s="210" t="s">
        <v>19</v>
      </c>
      <c r="N242" s="211" t="s">
        <v>46</v>
      </c>
      <c r="O242" s="83"/>
      <c r="P242" s="212">
        <f>O242*H242</f>
        <v>0</v>
      </c>
      <c r="Q242" s="212">
        <v>0</v>
      </c>
      <c r="R242" s="212">
        <f>Q242*H242</f>
        <v>0</v>
      </c>
      <c r="S242" s="212">
        <v>0.059</v>
      </c>
      <c r="T242" s="213">
        <f>S242*H242</f>
        <v>1.2992979999999998</v>
      </c>
      <c r="U242" s="37"/>
      <c r="V242" s="37"/>
      <c r="W242" s="37"/>
      <c r="X242" s="37"/>
      <c r="Y242" s="37"/>
      <c r="Z242" s="37"/>
      <c r="AA242" s="37"/>
      <c r="AB242" s="37"/>
      <c r="AC242" s="37"/>
      <c r="AD242" s="37"/>
      <c r="AE242" s="37"/>
      <c r="AR242" s="214" t="s">
        <v>157</v>
      </c>
      <c r="AT242" s="214" t="s">
        <v>152</v>
      </c>
      <c r="AU242" s="214" t="s">
        <v>85</v>
      </c>
      <c r="AY242" s="16" t="s">
        <v>150</v>
      </c>
      <c r="BE242" s="215">
        <f>IF(N242="základní",J242,0)</f>
        <v>0</v>
      </c>
      <c r="BF242" s="215">
        <f>IF(N242="snížená",J242,0)</f>
        <v>0</v>
      </c>
      <c r="BG242" s="215">
        <f>IF(N242="zákl. přenesená",J242,0)</f>
        <v>0</v>
      </c>
      <c r="BH242" s="215">
        <f>IF(N242="sníž. přenesená",J242,0)</f>
        <v>0</v>
      </c>
      <c r="BI242" s="215">
        <f>IF(N242="nulová",J242,0)</f>
        <v>0</v>
      </c>
      <c r="BJ242" s="16" t="s">
        <v>83</v>
      </c>
      <c r="BK242" s="215">
        <f>ROUND(I242*H242,2)</f>
        <v>0</v>
      </c>
      <c r="BL242" s="16" t="s">
        <v>157</v>
      </c>
      <c r="BM242" s="214" t="s">
        <v>478</v>
      </c>
    </row>
    <row r="243" spans="1:65" s="2" customFormat="1" ht="24.15" customHeight="1">
      <c r="A243" s="37"/>
      <c r="B243" s="38"/>
      <c r="C243" s="203" t="s">
        <v>479</v>
      </c>
      <c r="D243" s="203" t="s">
        <v>152</v>
      </c>
      <c r="E243" s="204" t="s">
        <v>480</v>
      </c>
      <c r="F243" s="205" t="s">
        <v>481</v>
      </c>
      <c r="G243" s="206" t="s">
        <v>229</v>
      </c>
      <c r="H243" s="207">
        <v>7.95</v>
      </c>
      <c r="I243" s="208"/>
      <c r="J243" s="209">
        <f>ROUND(I243*H243,2)</f>
        <v>0</v>
      </c>
      <c r="K243" s="205" t="s">
        <v>156</v>
      </c>
      <c r="L243" s="43"/>
      <c r="M243" s="210" t="s">
        <v>19</v>
      </c>
      <c r="N243" s="211" t="s">
        <v>46</v>
      </c>
      <c r="O243" s="83"/>
      <c r="P243" s="212">
        <f>O243*H243</f>
        <v>0</v>
      </c>
      <c r="Q243" s="212">
        <v>0</v>
      </c>
      <c r="R243" s="212">
        <f>Q243*H243</f>
        <v>0</v>
      </c>
      <c r="S243" s="212">
        <v>0.054</v>
      </c>
      <c r="T243" s="213">
        <f>S243*H243</f>
        <v>0.4293</v>
      </c>
      <c r="U243" s="37"/>
      <c r="V243" s="37"/>
      <c r="W243" s="37"/>
      <c r="X243" s="37"/>
      <c r="Y243" s="37"/>
      <c r="Z243" s="37"/>
      <c r="AA243" s="37"/>
      <c r="AB243" s="37"/>
      <c r="AC243" s="37"/>
      <c r="AD243" s="37"/>
      <c r="AE243" s="37"/>
      <c r="AR243" s="214" t="s">
        <v>157</v>
      </c>
      <c r="AT243" s="214" t="s">
        <v>152</v>
      </c>
      <c r="AU243" s="214" t="s">
        <v>85</v>
      </c>
      <c r="AY243" s="16" t="s">
        <v>150</v>
      </c>
      <c r="BE243" s="215">
        <f>IF(N243="základní",J243,0)</f>
        <v>0</v>
      </c>
      <c r="BF243" s="215">
        <f>IF(N243="snížená",J243,0)</f>
        <v>0</v>
      </c>
      <c r="BG243" s="215">
        <f>IF(N243="zákl. přenesená",J243,0)</f>
        <v>0</v>
      </c>
      <c r="BH243" s="215">
        <f>IF(N243="sníž. přenesená",J243,0)</f>
        <v>0</v>
      </c>
      <c r="BI243" s="215">
        <f>IF(N243="nulová",J243,0)</f>
        <v>0</v>
      </c>
      <c r="BJ243" s="16" t="s">
        <v>83</v>
      </c>
      <c r="BK243" s="215">
        <f>ROUND(I243*H243,2)</f>
        <v>0</v>
      </c>
      <c r="BL243" s="16" t="s">
        <v>157</v>
      </c>
      <c r="BM243" s="214" t="s">
        <v>482</v>
      </c>
    </row>
    <row r="244" spans="1:47" s="2" customFormat="1" ht="12">
      <c r="A244" s="37"/>
      <c r="B244" s="38"/>
      <c r="C244" s="39"/>
      <c r="D244" s="216" t="s">
        <v>159</v>
      </c>
      <c r="E244" s="39"/>
      <c r="F244" s="217" t="s">
        <v>483</v>
      </c>
      <c r="G244" s="39"/>
      <c r="H244" s="39"/>
      <c r="I244" s="218"/>
      <c r="J244" s="39"/>
      <c r="K244" s="39"/>
      <c r="L244" s="43"/>
      <c r="M244" s="219"/>
      <c r="N244" s="220"/>
      <c r="O244" s="83"/>
      <c r="P244" s="83"/>
      <c r="Q244" s="83"/>
      <c r="R244" s="83"/>
      <c r="S244" s="83"/>
      <c r="T244" s="84"/>
      <c r="U244" s="37"/>
      <c r="V244" s="37"/>
      <c r="W244" s="37"/>
      <c r="X244" s="37"/>
      <c r="Y244" s="37"/>
      <c r="Z244" s="37"/>
      <c r="AA244" s="37"/>
      <c r="AB244" s="37"/>
      <c r="AC244" s="37"/>
      <c r="AD244" s="37"/>
      <c r="AE244" s="37"/>
      <c r="AT244" s="16" t="s">
        <v>159</v>
      </c>
      <c r="AU244" s="16" t="s">
        <v>85</v>
      </c>
    </row>
    <row r="245" spans="1:65" s="2" customFormat="1" ht="24.15" customHeight="1">
      <c r="A245" s="37"/>
      <c r="B245" s="38"/>
      <c r="C245" s="203" t="s">
        <v>484</v>
      </c>
      <c r="D245" s="203" t="s">
        <v>152</v>
      </c>
      <c r="E245" s="204" t="s">
        <v>485</v>
      </c>
      <c r="F245" s="205" t="s">
        <v>486</v>
      </c>
      <c r="G245" s="206" t="s">
        <v>229</v>
      </c>
      <c r="H245" s="207">
        <v>16.2</v>
      </c>
      <c r="I245" s="208"/>
      <c r="J245" s="209">
        <f>ROUND(I245*H245,2)</f>
        <v>0</v>
      </c>
      <c r="K245" s="205" t="s">
        <v>156</v>
      </c>
      <c r="L245" s="43"/>
      <c r="M245" s="210" t="s">
        <v>19</v>
      </c>
      <c r="N245" s="211" t="s">
        <v>46</v>
      </c>
      <c r="O245" s="83"/>
      <c r="P245" s="212">
        <f>O245*H245</f>
        <v>0</v>
      </c>
      <c r="Q245" s="212">
        <v>0</v>
      </c>
      <c r="R245" s="212">
        <f>Q245*H245</f>
        <v>0</v>
      </c>
      <c r="S245" s="212">
        <v>0.053</v>
      </c>
      <c r="T245" s="213">
        <f>S245*H245</f>
        <v>0.8585999999999999</v>
      </c>
      <c r="U245" s="37"/>
      <c r="V245" s="37"/>
      <c r="W245" s="37"/>
      <c r="X245" s="37"/>
      <c r="Y245" s="37"/>
      <c r="Z245" s="37"/>
      <c r="AA245" s="37"/>
      <c r="AB245" s="37"/>
      <c r="AC245" s="37"/>
      <c r="AD245" s="37"/>
      <c r="AE245" s="37"/>
      <c r="AR245" s="214" t="s">
        <v>157</v>
      </c>
      <c r="AT245" s="214" t="s">
        <v>152</v>
      </c>
      <c r="AU245" s="214" t="s">
        <v>85</v>
      </c>
      <c r="AY245" s="16" t="s">
        <v>150</v>
      </c>
      <c r="BE245" s="215">
        <f>IF(N245="základní",J245,0)</f>
        <v>0</v>
      </c>
      <c r="BF245" s="215">
        <f>IF(N245="snížená",J245,0)</f>
        <v>0</v>
      </c>
      <c r="BG245" s="215">
        <f>IF(N245="zákl. přenesená",J245,0)</f>
        <v>0</v>
      </c>
      <c r="BH245" s="215">
        <f>IF(N245="sníž. přenesená",J245,0)</f>
        <v>0</v>
      </c>
      <c r="BI245" s="215">
        <f>IF(N245="nulová",J245,0)</f>
        <v>0</v>
      </c>
      <c r="BJ245" s="16" t="s">
        <v>83</v>
      </c>
      <c r="BK245" s="215">
        <f>ROUND(I245*H245,2)</f>
        <v>0</v>
      </c>
      <c r="BL245" s="16" t="s">
        <v>157</v>
      </c>
      <c r="BM245" s="214" t="s">
        <v>487</v>
      </c>
    </row>
    <row r="246" spans="1:47" s="2" customFormat="1" ht="12">
      <c r="A246" s="37"/>
      <c r="B246" s="38"/>
      <c r="C246" s="39"/>
      <c r="D246" s="216" t="s">
        <v>159</v>
      </c>
      <c r="E246" s="39"/>
      <c r="F246" s="217" t="s">
        <v>488</v>
      </c>
      <c r="G246" s="39"/>
      <c r="H246" s="39"/>
      <c r="I246" s="218"/>
      <c r="J246" s="39"/>
      <c r="K246" s="39"/>
      <c r="L246" s="43"/>
      <c r="M246" s="219"/>
      <c r="N246" s="220"/>
      <c r="O246" s="83"/>
      <c r="P246" s="83"/>
      <c r="Q246" s="83"/>
      <c r="R246" s="83"/>
      <c r="S246" s="83"/>
      <c r="T246" s="84"/>
      <c r="U246" s="37"/>
      <c r="V246" s="37"/>
      <c r="W246" s="37"/>
      <c r="X246" s="37"/>
      <c r="Y246" s="37"/>
      <c r="Z246" s="37"/>
      <c r="AA246" s="37"/>
      <c r="AB246" s="37"/>
      <c r="AC246" s="37"/>
      <c r="AD246" s="37"/>
      <c r="AE246" s="37"/>
      <c r="AT246" s="16" t="s">
        <v>159</v>
      </c>
      <c r="AU246" s="16" t="s">
        <v>85</v>
      </c>
    </row>
    <row r="247" spans="1:65" s="2" customFormat="1" ht="24.15" customHeight="1">
      <c r="A247" s="37"/>
      <c r="B247" s="38"/>
      <c r="C247" s="203" t="s">
        <v>489</v>
      </c>
      <c r="D247" s="203" t="s">
        <v>152</v>
      </c>
      <c r="E247" s="204" t="s">
        <v>490</v>
      </c>
      <c r="F247" s="205" t="s">
        <v>491</v>
      </c>
      <c r="G247" s="206" t="s">
        <v>229</v>
      </c>
      <c r="H247" s="207">
        <v>7.38</v>
      </c>
      <c r="I247" s="208"/>
      <c r="J247" s="209">
        <f>ROUND(I247*H247,2)</f>
        <v>0</v>
      </c>
      <c r="K247" s="205" t="s">
        <v>156</v>
      </c>
      <c r="L247" s="43"/>
      <c r="M247" s="210" t="s">
        <v>19</v>
      </c>
      <c r="N247" s="211" t="s">
        <v>46</v>
      </c>
      <c r="O247" s="83"/>
      <c r="P247" s="212">
        <f>O247*H247</f>
        <v>0</v>
      </c>
      <c r="Q247" s="212">
        <v>0</v>
      </c>
      <c r="R247" s="212">
        <f>Q247*H247</f>
        <v>0</v>
      </c>
      <c r="S247" s="212">
        <v>0.076</v>
      </c>
      <c r="T247" s="213">
        <f>S247*H247</f>
        <v>0.5608799999999999</v>
      </c>
      <c r="U247" s="37"/>
      <c r="V247" s="37"/>
      <c r="W247" s="37"/>
      <c r="X247" s="37"/>
      <c r="Y247" s="37"/>
      <c r="Z247" s="37"/>
      <c r="AA247" s="37"/>
      <c r="AB247" s="37"/>
      <c r="AC247" s="37"/>
      <c r="AD247" s="37"/>
      <c r="AE247" s="37"/>
      <c r="AR247" s="214" t="s">
        <v>157</v>
      </c>
      <c r="AT247" s="214" t="s">
        <v>152</v>
      </c>
      <c r="AU247" s="214" t="s">
        <v>85</v>
      </c>
      <c r="AY247" s="16" t="s">
        <v>150</v>
      </c>
      <c r="BE247" s="215">
        <f>IF(N247="základní",J247,0)</f>
        <v>0</v>
      </c>
      <c r="BF247" s="215">
        <f>IF(N247="snížená",J247,0)</f>
        <v>0</v>
      </c>
      <c r="BG247" s="215">
        <f>IF(N247="zákl. přenesená",J247,0)</f>
        <v>0</v>
      </c>
      <c r="BH247" s="215">
        <f>IF(N247="sníž. přenesená",J247,0)</f>
        <v>0</v>
      </c>
      <c r="BI247" s="215">
        <f>IF(N247="nulová",J247,0)</f>
        <v>0</v>
      </c>
      <c r="BJ247" s="16" t="s">
        <v>83</v>
      </c>
      <c r="BK247" s="215">
        <f>ROUND(I247*H247,2)</f>
        <v>0</v>
      </c>
      <c r="BL247" s="16" t="s">
        <v>157</v>
      </c>
      <c r="BM247" s="214" t="s">
        <v>492</v>
      </c>
    </row>
    <row r="248" spans="1:47" s="2" customFormat="1" ht="12">
      <c r="A248" s="37"/>
      <c r="B248" s="38"/>
      <c r="C248" s="39"/>
      <c r="D248" s="216" t="s">
        <v>159</v>
      </c>
      <c r="E248" s="39"/>
      <c r="F248" s="217" t="s">
        <v>488</v>
      </c>
      <c r="G248" s="39"/>
      <c r="H248" s="39"/>
      <c r="I248" s="218"/>
      <c r="J248" s="39"/>
      <c r="K248" s="39"/>
      <c r="L248" s="43"/>
      <c r="M248" s="219"/>
      <c r="N248" s="220"/>
      <c r="O248" s="83"/>
      <c r="P248" s="83"/>
      <c r="Q248" s="83"/>
      <c r="R248" s="83"/>
      <c r="S248" s="83"/>
      <c r="T248" s="84"/>
      <c r="U248" s="37"/>
      <c r="V248" s="37"/>
      <c r="W248" s="37"/>
      <c r="X248" s="37"/>
      <c r="Y248" s="37"/>
      <c r="Z248" s="37"/>
      <c r="AA248" s="37"/>
      <c r="AB248" s="37"/>
      <c r="AC248" s="37"/>
      <c r="AD248" s="37"/>
      <c r="AE248" s="37"/>
      <c r="AT248" s="16" t="s">
        <v>159</v>
      </c>
      <c r="AU248" s="16" t="s">
        <v>85</v>
      </c>
    </row>
    <row r="249" spans="1:65" s="2" customFormat="1" ht="24.15" customHeight="1">
      <c r="A249" s="37"/>
      <c r="B249" s="38"/>
      <c r="C249" s="203" t="s">
        <v>493</v>
      </c>
      <c r="D249" s="203" t="s">
        <v>152</v>
      </c>
      <c r="E249" s="204" t="s">
        <v>494</v>
      </c>
      <c r="F249" s="205" t="s">
        <v>495</v>
      </c>
      <c r="G249" s="206" t="s">
        <v>229</v>
      </c>
      <c r="H249" s="207">
        <v>18.16</v>
      </c>
      <c r="I249" s="208"/>
      <c r="J249" s="209">
        <f>ROUND(I249*H249,2)</f>
        <v>0</v>
      </c>
      <c r="K249" s="205" t="s">
        <v>156</v>
      </c>
      <c r="L249" s="43"/>
      <c r="M249" s="210" t="s">
        <v>19</v>
      </c>
      <c r="N249" s="211" t="s">
        <v>46</v>
      </c>
      <c r="O249" s="83"/>
      <c r="P249" s="212">
        <f>O249*H249</f>
        <v>0</v>
      </c>
      <c r="Q249" s="212">
        <v>0</v>
      </c>
      <c r="R249" s="212">
        <f>Q249*H249</f>
        <v>0</v>
      </c>
      <c r="S249" s="212">
        <v>0.063</v>
      </c>
      <c r="T249" s="213">
        <f>S249*H249</f>
        <v>1.14408</v>
      </c>
      <c r="U249" s="37"/>
      <c r="V249" s="37"/>
      <c r="W249" s="37"/>
      <c r="X249" s="37"/>
      <c r="Y249" s="37"/>
      <c r="Z249" s="37"/>
      <c r="AA249" s="37"/>
      <c r="AB249" s="37"/>
      <c r="AC249" s="37"/>
      <c r="AD249" s="37"/>
      <c r="AE249" s="37"/>
      <c r="AR249" s="214" t="s">
        <v>157</v>
      </c>
      <c r="AT249" s="214" t="s">
        <v>152</v>
      </c>
      <c r="AU249" s="214" t="s">
        <v>85</v>
      </c>
      <c r="AY249" s="16" t="s">
        <v>150</v>
      </c>
      <c r="BE249" s="215">
        <f>IF(N249="základní",J249,0)</f>
        <v>0</v>
      </c>
      <c r="BF249" s="215">
        <f>IF(N249="snížená",J249,0)</f>
        <v>0</v>
      </c>
      <c r="BG249" s="215">
        <f>IF(N249="zákl. přenesená",J249,0)</f>
        <v>0</v>
      </c>
      <c r="BH249" s="215">
        <f>IF(N249="sníž. přenesená",J249,0)</f>
        <v>0</v>
      </c>
      <c r="BI249" s="215">
        <f>IF(N249="nulová",J249,0)</f>
        <v>0</v>
      </c>
      <c r="BJ249" s="16" t="s">
        <v>83</v>
      </c>
      <c r="BK249" s="215">
        <f>ROUND(I249*H249,2)</f>
        <v>0</v>
      </c>
      <c r="BL249" s="16" t="s">
        <v>157</v>
      </c>
      <c r="BM249" s="214" t="s">
        <v>496</v>
      </c>
    </row>
    <row r="250" spans="1:47" s="2" customFormat="1" ht="12">
      <c r="A250" s="37"/>
      <c r="B250" s="38"/>
      <c r="C250" s="39"/>
      <c r="D250" s="216" t="s">
        <v>159</v>
      </c>
      <c r="E250" s="39"/>
      <c r="F250" s="217" t="s">
        <v>488</v>
      </c>
      <c r="G250" s="39"/>
      <c r="H250" s="39"/>
      <c r="I250" s="218"/>
      <c r="J250" s="39"/>
      <c r="K250" s="39"/>
      <c r="L250" s="43"/>
      <c r="M250" s="219"/>
      <c r="N250" s="220"/>
      <c r="O250" s="83"/>
      <c r="P250" s="83"/>
      <c r="Q250" s="83"/>
      <c r="R250" s="83"/>
      <c r="S250" s="83"/>
      <c r="T250" s="84"/>
      <c r="U250" s="37"/>
      <c r="V250" s="37"/>
      <c r="W250" s="37"/>
      <c r="X250" s="37"/>
      <c r="Y250" s="37"/>
      <c r="Z250" s="37"/>
      <c r="AA250" s="37"/>
      <c r="AB250" s="37"/>
      <c r="AC250" s="37"/>
      <c r="AD250" s="37"/>
      <c r="AE250" s="37"/>
      <c r="AT250" s="16" t="s">
        <v>159</v>
      </c>
      <c r="AU250" s="16" t="s">
        <v>85</v>
      </c>
    </row>
    <row r="251" spans="1:65" s="2" customFormat="1" ht="14.4" customHeight="1">
      <c r="A251" s="37"/>
      <c r="B251" s="38"/>
      <c r="C251" s="203" t="s">
        <v>497</v>
      </c>
      <c r="D251" s="203" t="s">
        <v>152</v>
      </c>
      <c r="E251" s="204" t="s">
        <v>498</v>
      </c>
      <c r="F251" s="205" t="s">
        <v>499</v>
      </c>
      <c r="G251" s="206" t="s">
        <v>229</v>
      </c>
      <c r="H251" s="207">
        <v>2.05</v>
      </c>
      <c r="I251" s="208"/>
      <c r="J251" s="209">
        <f>ROUND(I251*H251,2)</f>
        <v>0</v>
      </c>
      <c r="K251" s="205" t="s">
        <v>156</v>
      </c>
      <c r="L251" s="43"/>
      <c r="M251" s="210" t="s">
        <v>19</v>
      </c>
      <c r="N251" s="211" t="s">
        <v>46</v>
      </c>
      <c r="O251" s="83"/>
      <c r="P251" s="212">
        <f>O251*H251</f>
        <v>0</v>
      </c>
      <c r="Q251" s="212">
        <v>0</v>
      </c>
      <c r="R251" s="212">
        <f>Q251*H251</f>
        <v>0</v>
      </c>
      <c r="S251" s="212">
        <v>0.083</v>
      </c>
      <c r="T251" s="213">
        <f>S251*H251</f>
        <v>0.17015</v>
      </c>
      <c r="U251" s="37"/>
      <c r="V251" s="37"/>
      <c r="W251" s="37"/>
      <c r="X251" s="37"/>
      <c r="Y251" s="37"/>
      <c r="Z251" s="37"/>
      <c r="AA251" s="37"/>
      <c r="AB251" s="37"/>
      <c r="AC251" s="37"/>
      <c r="AD251" s="37"/>
      <c r="AE251" s="37"/>
      <c r="AR251" s="214" t="s">
        <v>157</v>
      </c>
      <c r="AT251" s="214" t="s">
        <v>152</v>
      </c>
      <c r="AU251" s="214" t="s">
        <v>85</v>
      </c>
      <c r="AY251" s="16" t="s">
        <v>150</v>
      </c>
      <c r="BE251" s="215">
        <f>IF(N251="základní",J251,0)</f>
        <v>0</v>
      </c>
      <c r="BF251" s="215">
        <f>IF(N251="snížená",J251,0)</f>
        <v>0</v>
      </c>
      <c r="BG251" s="215">
        <f>IF(N251="zákl. přenesená",J251,0)</f>
        <v>0</v>
      </c>
      <c r="BH251" s="215">
        <f>IF(N251="sníž. přenesená",J251,0)</f>
        <v>0</v>
      </c>
      <c r="BI251" s="215">
        <f>IF(N251="nulová",J251,0)</f>
        <v>0</v>
      </c>
      <c r="BJ251" s="16" t="s">
        <v>83</v>
      </c>
      <c r="BK251" s="215">
        <f>ROUND(I251*H251,2)</f>
        <v>0</v>
      </c>
      <c r="BL251" s="16" t="s">
        <v>157</v>
      </c>
      <c r="BM251" s="214" t="s">
        <v>500</v>
      </c>
    </row>
    <row r="252" spans="1:47" s="2" customFormat="1" ht="12">
      <c r="A252" s="37"/>
      <c r="B252" s="38"/>
      <c r="C252" s="39"/>
      <c r="D252" s="216" t="s">
        <v>159</v>
      </c>
      <c r="E252" s="39"/>
      <c r="F252" s="217" t="s">
        <v>501</v>
      </c>
      <c r="G252" s="39"/>
      <c r="H252" s="39"/>
      <c r="I252" s="218"/>
      <c r="J252" s="39"/>
      <c r="K252" s="39"/>
      <c r="L252" s="43"/>
      <c r="M252" s="219"/>
      <c r="N252" s="220"/>
      <c r="O252" s="83"/>
      <c r="P252" s="83"/>
      <c r="Q252" s="83"/>
      <c r="R252" s="83"/>
      <c r="S252" s="83"/>
      <c r="T252" s="84"/>
      <c r="U252" s="37"/>
      <c r="V252" s="37"/>
      <c r="W252" s="37"/>
      <c r="X252" s="37"/>
      <c r="Y252" s="37"/>
      <c r="Z252" s="37"/>
      <c r="AA252" s="37"/>
      <c r="AB252" s="37"/>
      <c r="AC252" s="37"/>
      <c r="AD252" s="37"/>
      <c r="AE252" s="37"/>
      <c r="AT252" s="16" t="s">
        <v>159</v>
      </c>
      <c r="AU252" s="16" t="s">
        <v>85</v>
      </c>
    </row>
    <row r="253" spans="1:65" s="2" customFormat="1" ht="24.15" customHeight="1">
      <c r="A253" s="37"/>
      <c r="B253" s="38"/>
      <c r="C253" s="203" t="s">
        <v>502</v>
      </c>
      <c r="D253" s="203" t="s">
        <v>152</v>
      </c>
      <c r="E253" s="204" t="s">
        <v>503</v>
      </c>
      <c r="F253" s="205" t="s">
        <v>504</v>
      </c>
      <c r="G253" s="206" t="s">
        <v>155</v>
      </c>
      <c r="H253" s="207">
        <v>7.764</v>
      </c>
      <c r="I253" s="208"/>
      <c r="J253" s="209">
        <f>ROUND(I253*H253,2)</f>
        <v>0</v>
      </c>
      <c r="K253" s="205" t="s">
        <v>156</v>
      </c>
      <c r="L253" s="43"/>
      <c r="M253" s="210" t="s">
        <v>19</v>
      </c>
      <c r="N253" s="211" t="s">
        <v>46</v>
      </c>
      <c r="O253" s="83"/>
      <c r="P253" s="212">
        <f>O253*H253</f>
        <v>0</v>
      </c>
      <c r="Q253" s="212">
        <v>0</v>
      </c>
      <c r="R253" s="212">
        <f>Q253*H253</f>
        <v>0</v>
      </c>
      <c r="S253" s="212">
        <v>1.95</v>
      </c>
      <c r="T253" s="213">
        <f>S253*H253</f>
        <v>15.1398</v>
      </c>
      <c r="U253" s="37"/>
      <c r="V253" s="37"/>
      <c r="W253" s="37"/>
      <c r="X253" s="37"/>
      <c r="Y253" s="37"/>
      <c r="Z253" s="37"/>
      <c r="AA253" s="37"/>
      <c r="AB253" s="37"/>
      <c r="AC253" s="37"/>
      <c r="AD253" s="37"/>
      <c r="AE253" s="37"/>
      <c r="AR253" s="214" t="s">
        <v>157</v>
      </c>
      <c r="AT253" s="214" t="s">
        <v>152</v>
      </c>
      <c r="AU253" s="214" t="s">
        <v>85</v>
      </c>
      <c r="AY253" s="16" t="s">
        <v>150</v>
      </c>
      <c r="BE253" s="215">
        <f>IF(N253="základní",J253,0)</f>
        <v>0</v>
      </c>
      <c r="BF253" s="215">
        <f>IF(N253="snížená",J253,0)</f>
        <v>0</v>
      </c>
      <c r="BG253" s="215">
        <f>IF(N253="zákl. přenesená",J253,0)</f>
        <v>0</v>
      </c>
      <c r="BH253" s="215">
        <f>IF(N253="sníž. přenesená",J253,0)</f>
        <v>0</v>
      </c>
      <c r="BI253" s="215">
        <f>IF(N253="nulová",J253,0)</f>
        <v>0</v>
      </c>
      <c r="BJ253" s="16" t="s">
        <v>83</v>
      </c>
      <c r="BK253" s="215">
        <f>ROUND(I253*H253,2)</f>
        <v>0</v>
      </c>
      <c r="BL253" s="16" t="s">
        <v>157</v>
      </c>
      <c r="BM253" s="214" t="s">
        <v>505</v>
      </c>
    </row>
    <row r="254" spans="1:63" s="12" customFormat="1" ht="22.8" customHeight="1">
      <c r="A254" s="12"/>
      <c r="B254" s="187"/>
      <c r="C254" s="188"/>
      <c r="D254" s="189" t="s">
        <v>74</v>
      </c>
      <c r="E254" s="201" t="s">
        <v>506</v>
      </c>
      <c r="F254" s="201" t="s">
        <v>507</v>
      </c>
      <c r="G254" s="188"/>
      <c r="H254" s="188"/>
      <c r="I254" s="191"/>
      <c r="J254" s="202">
        <f>BK254</f>
        <v>0</v>
      </c>
      <c r="K254" s="188"/>
      <c r="L254" s="193"/>
      <c r="M254" s="194"/>
      <c r="N254" s="195"/>
      <c r="O254" s="195"/>
      <c r="P254" s="196">
        <f>SUM(P255:P279)</f>
        <v>0</v>
      </c>
      <c r="Q254" s="195"/>
      <c r="R254" s="196">
        <f>SUM(R255:R279)</f>
        <v>0</v>
      </c>
      <c r="S254" s="195"/>
      <c r="T254" s="197">
        <f>SUM(T255:T279)</f>
        <v>0</v>
      </c>
      <c r="U254" s="12"/>
      <c r="V254" s="12"/>
      <c r="W254" s="12"/>
      <c r="X254" s="12"/>
      <c r="Y254" s="12"/>
      <c r="Z254" s="12"/>
      <c r="AA254" s="12"/>
      <c r="AB254" s="12"/>
      <c r="AC254" s="12"/>
      <c r="AD254" s="12"/>
      <c r="AE254" s="12"/>
      <c r="AR254" s="198" t="s">
        <v>83</v>
      </c>
      <c r="AT254" s="199" t="s">
        <v>74</v>
      </c>
      <c r="AU254" s="199" t="s">
        <v>83</v>
      </c>
      <c r="AY254" s="198" t="s">
        <v>150</v>
      </c>
      <c r="BK254" s="200">
        <f>SUM(BK255:BK279)</f>
        <v>0</v>
      </c>
    </row>
    <row r="255" spans="1:65" s="2" customFormat="1" ht="24.15" customHeight="1">
      <c r="A255" s="37"/>
      <c r="B255" s="38"/>
      <c r="C255" s="203" t="s">
        <v>508</v>
      </c>
      <c r="D255" s="203" t="s">
        <v>152</v>
      </c>
      <c r="E255" s="204" t="s">
        <v>509</v>
      </c>
      <c r="F255" s="205" t="s">
        <v>510</v>
      </c>
      <c r="G255" s="206" t="s">
        <v>194</v>
      </c>
      <c r="H255" s="207">
        <v>71.103</v>
      </c>
      <c r="I255" s="208"/>
      <c r="J255" s="209">
        <f>ROUND(I255*H255,2)</f>
        <v>0</v>
      </c>
      <c r="K255" s="205" t="s">
        <v>156</v>
      </c>
      <c r="L255" s="43"/>
      <c r="M255" s="210" t="s">
        <v>19</v>
      </c>
      <c r="N255" s="211" t="s">
        <v>46</v>
      </c>
      <c r="O255" s="83"/>
      <c r="P255" s="212">
        <f>O255*H255</f>
        <v>0</v>
      </c>
      <c r="Q255" s="212">
        <v>0</v>
      </c>
      <c r="R255" s="212">
        <f>Q255*H255</f>
        <v>0</v>
      </c>
      <c r="S255" s="212">
        <v>0</v>
      </c>
      <c r="T255" s="213">
        <f>S255*H255</f>
        <v>0</v>
      </c>
      <c r="U255" s="37"/>
      <c r="V255" s="37"/>
      <c r="W255" s="37"/>
      <c r="X255" s="37"/>
      <c r="Y255" s="37"/>
      <c r="Z255" s="37"/>
      <c r="AA255" s="37"/>
      <c r="AB255" s="37"/>
      <c r="AC255" s="37"/>
      <c r="AD255" s="37"/>
      <c r="AE255" s="37"/>
      <c r="AR255" s="214" t="s">
        <v>157</v>
      </c>
      <c r="AT255" s="214" t="s">
        <v>152</v>
      </c>
      <c r="AU255" s="214" t="s">
        <v>85</v>
      </c>
      <c r="AY255" s="16" t="s">
        <v>150</v>
      </c>
      <c r="BE255" s="215">
        <f>IF(N255="základní",J255,0)</f>
        <v>0</v>
      </c>
      <c r="BF255" s="215">
        <f>IF(N255="snížená",J255,0)</f>
        <v>0</v>
      </c>
      <c r="BG255" s="215">
        <f>IF(N255="zákl. přenesená",J255,0)</f>
        <v>0</v>
      </c>
      <c r="BH255" s="215">
        <f>IF(N255="sníž. přenesená",J255,0)</f>
        <v>0</v>
      </c>
      <c r="BI255" s="215">
        <f>IF(N255="nulová",J255,0)</f>
        <v>0</v>
      </c>
      <c r="BJ255" s="16" t="s">
        <v>83</v>
      </c>
      <c r="BK255" s="215">
        <f>ROUND(I255*H255,2)</f>
        <v>0</v>
      </c>
      <c r="BL255" s="16" t="s">
        <v>157</v>
      </c>
      <c r="BM255" s="214" t="s">
        <v>511</v>
      </c>
    </row>
    <row r="256" spans="1:47" s="2" customFormat="1" ht="12">
      <c r="A256" s="37"/>
      <c r="B256" s="38"/>
      <c r="C256" s="39"/>
      <c r="D256" s="216" t="s">
        <v>159</v>
      </c>
      <c r="E256" s="39"/>
      <c r="F256" s="217" t="s">
        <v>512</v>
      </c>
      <c r="G256" s="39"/>
      <c r="H256" s="39"/>
      <c r="I256" s="218"/>
      <c r="J256" s="39"/>
      <c r="K256" s="39"/>
      <c r="L256" s="43"/>
      <c r="M256" s="219"/>
      <c r="N256" s="220"/>
      <c r="O256" s="83"/>
      <c r="P256" s="83"/>
      <c r="Q256" s="83"/>
      <c r="R256" s="83"/>
      <c r="S256" s="83"/>
      <c r="T256" s="84"/>
      <c r="U256" s="37"/>
      <c r="V256" s="37"/>
      <c r="W256" s="37"/>
      <c r="X256" s="37"/>
      <c r="Y256" s="37"/>
      <c r="Z256" s="37"/>
      <c r="AA256" s="37"/>
      <c r="AB256" s="37"/>
      <c r="AC256" s="37"/>
      <c r="AD256" s="37"/>
      <c r="AE256" s="37"/>
      <c r="AT256" s="16" t="s">
        <v>159</v>
      </c>
      <c r="AU256" s="16" t="s">
        <v>85</v>
      </c>
    </row>
    <row r="257" spans="1:65" s="2" customFormat="1" ht="14.4" customHeight="1">
      <c r="A257" s="37"/>
      <c r="B257" s="38"/>
      <c r="C257" s="203" t="s">
        <v>513</v>
      </c>
      <c r="D257" s="203" t="s">
        <v>152</v>
      </c>
      <c r="E257" s="204" t="s">
        <v>514</v>
      </c>
      <c r="F257" s="205" t="s">
        <v>515</v>
      </c>
      <c r="G257" s="206" t="s">
        <v>194</v>
      </c>
      <c r="H257" s="207">
        <v>71.103</v>
      </c>
      <c r="I257" s="208"/>
      <c r="J257" s="209">
        <f>ROUND(I257*H257,2)</f>
        <v>0</v>
      </c>
      <c r="K257" s="205" t="s">
        <v>156</v>
      </c>
      <c r="L257" s="43"/>
      <c r="M257" s="210" t="s">
        <v>19</v>
      </c>
      <c r="N257" s="211" t="s">
        <v>46</v>
      </c>
      <c r="O257" s="83"/>
      <c r="P257" s="212">
        <f>O257*H257</f>
        <v>0</v>
      </c>
      <c r="Q257" s="212">
        <v>0</v>
      </c>
      <c r="R257" s="212">
        <f>Q257*H257</f>
        <v>0</v>
      </c>
      <c r="S257" s="212">
        <v>0</v>
      </c>
      <c r="T257" s="213">
        <f>S257*H257</f>
        <v>0</v>
      </c>
      <c r="U257" s="37"/>
      <c r="V257" s="37"/>
      <c r="W257" s="37"/>
      <c r="X257" s="37"/>
      <c r="Y257" s="37"/>
      <c r="Z257" s="37"/>
      <c r="AA257" s="37"/>
      <c r="AB257" s="37"/>
      <c r="AC257" s="37"/>
      <c r="AD257" s="37"/>
      <c r="AE257" s="37"/>
      <c r="AR257" s="214" t="s">
        <v>157</v>
      </c>
      <c r="AT257" s="214" t="s">
        <v>152</v>
      </c>
      <c r="AU257" s="214" t="s">
        <v>85</v>
      </c>
      <c r="AY257" s="16" t="s">
        <v>150</v>
      </c>
      <c r="BE257" s="215">
        <f>IF(N257="základní",J257,0)</f>
        <v>0</v>
      </c>
      <c r="BF257" s="215">
        <f>IF(N257="snížená",J257,0)</f>
        <v>0</v>
      </c>
      <c r="BG257" s="215">
        <f>IF(N257="zákl. přenesená",J257,0)</f>
        <v>0</v>
      </c>
      <c r="BH257" s="215">
        <f>IF(N257="sníž. přenesená",J257,0)</f>
        <v>0</v>
      </c>
      <c r="BI257" s="215">
        <f>IF(N257="nulová",J257,0)</f>
        <v>0</v>
      </c>
      <c r="BJ257" s="16" t="s">
        <v>83</v>
      </c>
      <c r="BK257" s="215">
        <f>ROUND(I257*H257,2)</f>
        <v>0</v>
      </c>
      <c r="BL257" s="16" t="s">
        <v>157</v>
      </c>
      <c r="BM257" s="214" t="s">
        <v>516</v>
      </c>
    </row>
    <row r="258" spans="1:47" s="2" customFormat="1" ht="12">
      <c r="A258" s="37"/>
      <c r="B258" s="38"/>
      <c r="C258" s="39"/>
      <c r="D258" s="216" t="s">
        <v>159</v>
      </c>
      <c r="E258" s="39"/>
      <c r="F258" s="217" t="s">
        <v>517</v>
      </c>
      <c r="G258" s="39"/>
      <c r="H258" s="39"/>
      <c r="I258" s="218"/>
      <c r="J258" s="39"/>
      <c r="K258" s="39"/>
      <c r="L258" s="43"/>
      <c r="M258" s="219"/>
      <c r="N258" s="220"/>
      <c r="O258" s="83"/>
      <c r="P258" s="83"/>
      <c r="Q258" s="83"/>
      <c r="R258" s="83"/>
      <c r="S258" s="83"/>
      <c r="T258" s="84"/>
      <c r="U258" s="37"/>
      <c r="V258" s="37"/>
      <c r="W258" s="37"/>
      <c r="X258" s="37"/>
      <c r="Y258" s="37"/>
      <c r="Z258" s="37"/>
      <c r="AA258" s="37"/>
      <c r="AB258" s="37"/>
      <c r="AC258" s="37"/>
      <c r="AD258" s="37"/>
      <c r="AE258" s="37"/>
      <c r="AT258" s="16" t="s">
        <v>159</v>
      </c>
      <c r="AU258" s="16" t="s">
        <v>85</v>
      </c>
    </row>
    <row r="259" spans="1:65" s="2" customFormat="1" ht="14.4" customHeight="1">
      <c r="A259" s="37"/>
      <c r="B259" s="38"/>
      <c r="C259" s="203" t="s">
        <v>518</v>
      </c>
      <c r="D259" s="203" t="s">
        <v>152</v>
      </c>
      <c r="E259" s="204" t="s">
        <v>519</v>
      </c>
      <c r="F259" s="205" t="s">
        <v>520</v>
      </c>
      <c r="G259" s="206" t="s">
        <v>194</v>
      </c>
      <c r="H259" s="207">
        <v>71.103</v>
      </c>
      <c r="I259" s="208"/>
      <c r="J259" s="209">
        <f>ROUND(I259*H259,2)</f>
        <v>0</v>
      </c>
      <c r="K259" s="205" t="s">
        <v>156</v>
      </c>
      <c r="L259" s="43"/>
      <c r="M259" s="210" t="s">
        <v>19</v>
      </c>
      <c r="N259" s="211" t="s">
        <v>46</v>
      </c>
      <c r="O259" s="83"/>
      <c r="P259" s="212">
        <f>O259*H259</f>
        <v>0</v>
      </c>
      <c r="Q259" s="212">
        <v>0</v>
      </c>
      <c r="R259" s="212">
        <f>Q259*H259</f>
        <v>0</v>
      </c>
      <c r="S259" s="212">
        <v>0</v>
      </c>
      <c r="T259" s="213">
        <f>S259*H259</f>
        <v>0</v>
      </c>
      <c r="U259" s="37"/>
      <c r="V259" s="37"/>
      <c r="W259" s="37"/>
      <c r="X259" s="37"/>
      <c r="Y259" s="37"/>
      <c r="Z259" s="37"/>
      <c r="AA259" s="37"/>
      <c r="AB259" s="37"/>
      <c r="AC259" s="37"/>
      <c r="AD259" s="37"/>
      <c r="AE259" s="37"/>
      <c r="AR259" s="214" t="s">
        <v>157</v>
      </c>
      <c r="AT259" s="214" t="s">
        <v>152</v>
      </c>
      <c r="AU259" s="214" t="s">
        <v>85</v>
      </c>
      <c r="AY259" s="16" t="s">
        <v>150</v>
      </c>
      <c r="BE259" s="215">
        <f>IF(N259="základní",J259,0)</f>
        <v>0</v>
      </c>
      <c r="BF259" s="215">
        <f>IF(N259="snížená",J259,0)</f>
        <v>0</v>
      </c>
      <c r="BG259" s="215">
        <f>IF(N259="zákl. přenesená",J259,0)</f>
        <v>0</v>
      </c>
      <c r="BH259" s="215">
        <f>IF(N259="sníž. přenesená",J259,0)</f>
        <v>0</v>
      </c>
      <c r="BI259" s="215">
        <f>IF(N259="nulová",J259,0)</f>
        <v>0</v>
      </c>
      <c r="BJ259" s="16" t="s">
        <v>83</v>
      </c>
      <c r="BK259" s="215">
        <f>ROUND(I259*H259,2)</f>
        <v>0</v>
      </c>
      <c r="BL259" s="16" t="s">
        <v>157</v>
      </c>
      <c r="BM259" s="214" t="s">
        <v>521</v>
      </c>
    </row>
    <row r="260" spans="1:47" s="2" customFormat="1" ht="12">
      <c r="A260" s="37"/>
      <c r="B260" s="38"/>
      <c r="C260" s="39"/>
      <c r="D260" s="216" t="s">
        <v>159</v>
      </c>
      <c r="E260" s="39"/>
      <c r="F260" s="217" t="s">
        <v>522</v>
      </c>
      <c r="G260" s="39"/>
      <c r="H260" s="39"/>
      <c r="I260" s="218"/>
      <c r="J260" s="39"/>
      <c r="K260" s="39"/>
      <c r="L260" s="43"/>
      <c r="M260" s="219"/>
      <c r="N260" s="220"/>
      <c r="O260" s="83"/>
      <c r="P260" s="83"/>
      <c r="Q260" s="83"/>
      <c r="R260" s="83"/>
      <c r="S260" s="83"/>
      <c r="T260" s="84"/>
      <c r="U260" s="37"/>
      <c r="V260" s="37"/>
      <c r="W260" s="37"/>
      <c r="X260" s="37"/>
      <c r="Y260" s="37"/>
      <c r="Z260" s="37"/>
      <c r="AA260" s="37"/>
      <c r="AB260" s="37"/>
      <c r="AC260" s="37"/>
      <c r="AD260" s="37"/>
      <c r="AE260" s="37"/>
      <c r="AT260" s="16" t="s">
        <v>159</v>
      </c>
      <c r="AU260" s="16" t="s">
        <v>85</v>
      </c>
    </row>
    <row r="261" spans="1:65" s="2" customFormat="1" ht="24.15" customHeight="1">
      <c r="A261" s="37"/>
      <c r="B261" s="38"/>
      <c r="C261" s="203" t="s">
        <v>523</v>
      </c>
      <c r="D261" s="203" t="s">
        <v>152</v>
      </c>
      <c r="E261" s="204" t="s">
        <v>524</v>
      </c>
      <c r="F261" s="205" t="s">
        <v>525</v>
      </c>
      <c r="G261" s="206" t="s">
        <v>194</v>
      </c>
      <c r="H261" s="207">
        <v>2204.193</v>
      </c>
      <c r="I261" s="208"/>
      <c r="J261" s="209">
        <f>ROUND(I261*H261,2)</f>
        <v>0</v>
      </c>
      <c r="K261" s="205" t="s">
        <v>156</v>
      </c>
      <c r="L261" s="43"/>
      <c r="M261" s="210" t="s">
        <v>19</v>
      </c>
      <c r="N261" s="211" t="s">
        <v>46</v>
      </c>
      <c r="O261" s="83"/>
      <c r="P261" s="212">
        <f>O261*H261</f>
        <v>0</v>
      </c>
      <c r="Q261" s="212">
        <v>0</v>
      </c>
      <c r="R261" s="212">
        <f>Q261*H261</f>
        <v>0</v>
      </c>
      <c r="S261" s="212">
        <v>0</v>
      </c>
      <c r="T261" s="213">
        <f>S261*H261</f>
        <v>0</v>
      </c>
      <c r="U261" s="37"/>
      <c r="V261" s="37"/>
      <c r="W261" s="37"/>
      <c r="X261" s="37"/>
      <c r="Y261" s="37"/>
      <c r="Z261" s="37"/>
      <c r="AA261" s="37"/>
      <c r="AB261" s="37"/>
      <c r="AC261" s="37"/>
      <c r="AD261" s="37"/>
      <c r="AE261" s="37"/>
      <c r="AR261" s="214" t="s">
        <v>157</v>
      </c>
      <c r="AT261" s="214" t="s">
        <v>152</v>
      </c>
      <c r="AU261" s="214" t="s">
        <v>85</v>
      </c>
      <c r="AY261" s="16" t="s">
        <v>150</v>
      </c>
      <c r="BE261" s="215">
        <f>IF(N261="základní",J261,0)</f>
        <v>0</v>
      </c>
      <c r="BF261" s="215">
        <f>IF(N261="snížená",J261,0)</f>
        <v>0</v>
      </c>
      <c r="BG261" s="215">
        <f>IF(N261="zákl. přenesená",J261,0)</f>
        <v>0</v>
      </c>
      <c r="BH261" s="215">
        <f>IF(N261="sníž. přenesená",J261,0)</f>
        <v>0</v>
      </c>
      <c r="BI261" s="215">
        <f>IF(N261="nulová",J261,0)</f>
        <v>0</v>
      </c>
      <c r="BJ261" s="16" t="s">
        <v>83</v>
      </c>
      <c r="BK261" s="215">
        <f>ROUND(I261*H261,2)</f>
        <v>0</v>
      </c>
      <c r="BL261" s="16" t="s">
        <v>157</v>
      </c>
      <c r="BM261" s="214" t="s">
        <v>526</v>
      </c>
    </row>
    <row r="262" spans="1:47" s="2" customFormat="1" ht="12">
      <c r="A262" s="37"/>
      <c r="B262" s="38"/>
      <c r="C262" s="39"/>
      <c r="D262" s="216" t="s">
        <v>159</v>
      </c>
      <c r="E262" s="39"/>
      <c r="F262" s="217" t="s">
        <v>522</v>
      </c>
      <c r="G262" s="39"/>
      <c r="H262" s="39"/>
      <c r="I262" s="218"/>
      <c r="J262" s="39"/>
      <c r="K262" s="39"/>
      <c r="L262" s="43"/>
      <c r="M262" s="219"/>
      <c r="N262" s="220"/>
      <c r="O262" s="83"/>
      <c r="P262" s="83"/>
      <c r="Q262" s="83"/>
      <c r="R262" s="83"/>
      <c r="S262" s="83"/>
      <c r="T262" s="84"/>
      <c r="U262" s="37"/>
      <c r="V262" s="37"/>
      <c r="W262" s="37"/>
      <c r="X262" s="37"/>
      <c r="Y262" s="37"/>
      <c r="Z262" s="37"/>
      <c r="AA262" s="37"/>
      <c r="AB262" s="37"/>
      <c r="AC262" s="37"/>
      <c r="AD262" s="37"/>
      <c r="AE262" s="37"/>
      <c r="AT262" s="16" t="s">
        <v>159</v>
      </c>
      <c r="AU262" s="16" t="s">
        <v>85</v>
      </c>
    </row>
    <row r="263" spans="1:51" s="13" customFormat="1" ht="12">
      <c r="A263" s="13"/>
      <c r="B263" s="221"/>
      <c r="C263" s="222"/>
      <c r="D263" s="216" t="s">
        <v>170</v>
      </c>
      <c r="E263" s="222"/>
      <c r="F263" s="223" t="s">
        <v>527</v>
      </c>
      <c r="G263" s="222"/>
      <c r="H263" s="224">
        <v>2204.193</v>
      </c>
      <c r="I263" s="225"/>
      <c r="J263" s="222"/>
      <c r="K263" s="222"/>
      <c r="L263" s="226"/>
      <c r="M263" s="227"/>
      <c r="N263" s="228"/>
      <c r="O263" s="228"/>
      <c r="P263" s="228"/>
      <c r="Q263" s="228"/>
      <c r="R263" s="228"/>
      <c r="S263" s="228"/>
      <c r="T263" s="229"/>
      <c r="U263" s="13"/>
      <c r="V263" s="13"/>
      <c r="W263" s="13"/>
      <c r="X263" s="13"/>
      <c r="Y263" s="13"/>
      <c r="Z263" s="13"/>
      <c r="AA263" s="13"/>
      <c r="AB263" s="13"/>
      <c r="AC263" s="13"/>
      <c r="AD263" s="13"/>
      <c r="AE263" s="13"/>
      <c r="AT263" s="230" t="s">
        <v>170</v>
      </c>
      <c r="AU263" s="230" t="s">
        <v>85</v>
      </c>
      <c r="AV263" s="13" t="s">
        <v>85</v>
      </c>
      <c r="AW263" s="13" t="s">
        <v>4</v>
      </c>
      <c r="AX263" s="13" t="s">
        <v>83</v>
      </c>
      <c r="AY263" s="230" t="s">
        <v>150</v>
      </c>
    </row>
    <row r="264" spans="1:65" s="2" customFormat="1" ht="14.4" customHeight="1">
      <c r="A264" s="37"/>
      <c r="B264" s="38"/>
      <c r="C264" s="203" t="s">
        <v>528</v>
      </c>
      <c r="D264" s="203" t="s">
        <v>152</v>
      </c>
      <c r="E264" s="204" t="s">
        <v>529</v>
      </c>
      <c r="F264" s="205" t="s">
        <v>530</v>
      </c>
      <c r="G264" s="206" t="s">
        <v>194</v>
      </c>
      <c r="H264" s="207">
        <v>8.031</v>
      </c>
      <c r="I264" s="208"/>
      <c r="J264" s="209">
        <f>ROUND(I264*H264,2)</f>
        <v>0</v>
      </c>
      <c r="K264" s="205" t="s">
        <v>19</v>
      </c>
      <c r="L264" s="43"/>
      <c r="M264" s="210" t="s">
        <v>19</v>
      </c>
      <c r="N264" s="211" t="s">
        <v>46</v>
      </c>
      <c r="O264" s="83"/>
      <c r="P264" s="212">
        <f>O264*H264</f>
        <v>0</v>
      </c>
      <c r="Q264" s="212">
        <v>0</v>
      </c>
      <c r="R264" s="212">
        <f>Q264*H264</f>
        <v>0</v>
      </c>
      <c r="S264" s="212">
        <v>0</v>
      </c>
      <c r="T264" s="213">
        <f>S264*H264</f>
        <v>0</v>
      </c>
      <c r="U264" s="37"/>
      <c r="V264" s="37"/>
      <c r="W264" s="37"/>
      <c r="X264" s="37"/>
      <c r="Y264" s="37"/>
      <c r="Z264" s="37"/>
      <c r="AA264" s="37"/>
      <c r="AB264" s="37"/>
      <c r="AC264" s="37"/>
      <c r="AD264" s="37"/>
      <c r="AE264" s="37"/>
      <c r="AR264" s="214" t="s">
        <v>157</v>
      </c>
      <c r="AT264" s="214" t="s">
        <v>152</v>
      </c>
      <c r="AU264" s="214" t="s">
        <v>85</v>
      </c>
      <c r="AY264" s="16" t="s">
        <v>150</v>
      </c>
      <c r="BE264" s="215">
        <f>IF(N264="základní",J264,0)</f>
        <v>0</v>
      </c>
      <c r="BF264" s="215">
        <f>IF(N264="snížená",J264,0)</f>
        <v>0</v>
      </c>
      <c r="BG264" s="215">
        <f>IF(N264="zákl. přenesená",J264,0)</f>
        <v>0</v>
      </c>
      <c r="BH264" s="215">
        <f>IF(N264="sníž. přenesená",J264,0)</f>
        <v>0</v>
      </c>
      <c r="BI264" s="215">
        <f>IF(N264="nulová",J264,0)</f>
        <v>0</v>
      </c>
      <c r="BJ264" s="16" t="s">
        <v>83</v>
      </c>
      <c r="BK264" s="215">
        <f>ROUND(I264*H264,2)</f>
        <v>0</v>
      </c>
      <c r="BL264" s="16" t="s">
        <v>157</v>
      </c>
      <c r="BM264" s="214" t="s">
        <v>531</v>
      </c>
    </row>
    <row r="265" spans="1:47" s="2" customFormat="1" ht="12">
      <c r="A265" s="37"/>
      <c r="B265" s="38"/>
      <c r="C265" s="39"/>
      <c r="D265" s="216" t="s">
        <v>159</v>
      </c>
      <c r="E265" s="39"/>
      <c r="F265" s="217" t="s">
        <v>522</v>
      </c>
      <c r="G265" s="39"/>
      <c r="H265" s="39"/>
      <c r="I265" s="218"/>
      <c r="J265" s="39"/>
      <c r="K265" s="39"/>
      <c r="L265" s="43"/>
      <c r="M265" s="219"/>
      <c r="N265" s="220"/>
      <c r="O265" s="83"/>
      <c r="P265" s="83"/>
      <c r="Q265" s="83"/>
      <c r="R265" s="83"/>
      <c r="S265" s="83"/>
      <c r="T265" s="84"/>
      <c r="U265" s="37"/>
      <c r="V265" s="37"/>
      <c r="W265" s="37"/>
      <c r="X265" s="37"/>
      <c r="Y265" s="37"/>
      <c r="Z265" s="37"/>
      <c r="AA265" s="37"/>
      <c r="AB265" s="37"/>
      <c r="AC265" s="37"/>
      <c r="AD265" s="37"/>
      <c r="AE265" s="37"/>
      <c r="AT265" s="16" t="s">
        <v>159</v>
      </c>
      <c r="AU265" s="16" t="s">
        <v>85</v>
      </c>
    </row>
    <row r="266" spans="1:65" s="2" customFormat="1" ht="24.15" customHeight="1">
      <c r="A266" s="37"/>
      <c r="B266" s="38"/>
      <c r="C266" s="203" t="s">
        <v>532</v>
      </c>
      <c r="D266" s="203" t="s">
        <v>152</v>
      </c>
      <c r="E266" s="204" t="s">
        <v>533</v>
      </c>
      <c r="F266" s="205" t="s">
        <v>534</v>
      </c>
      <c r="G266" s="206" t="s">
        <v>194</v>
      </c>
      <c r="H266" s="207">
        <v>50.435</v>
      </c>
      <c r="I266" s="208"/>
      <c r="J266" s="209">
        <f>ROUND(I266*H266,2)</f>
        <v>0</v>
      </c>
      <c r="K266" s="205" t="s">
        <v>156</v>
      </c>
      <c r="L266" s="43"/>
      <c r="M266" s="210" t="s">
        <v>19</v>
      </c>
      <c r="N266" s="211" t="s">
        <v>46</v>
      </c>
      <c r="O266" s="83"/>
      <c r="P266" s="212">
        <f>O266*H266</f>
        <v>0</v>
      </c>
      <c r="Q266" s="212">
        <v>0</v>
      </c>
      <c r="R266" s="212">
        <f>Q266*H266</f>
        <v>0</v>
      </c>
      <c r="S266" s="212">
        <v>0</v>
      </c>
      <c r="T266" s="213">
        <f>S266*H266</f>
        <v>0</v>
      </c>
      <c r="U266" s="37"/>
      <c r="V266" s="37"/>
      <c r="W266" s="37"/>
      <c r="X266" s="37"/>
      <c r="Y266" s="37"/>
      <c r="Z266" s="37"/>
      <c r="AA266" s="37"/>
      <c r="AB266" s="37"/>
      <c r="AC266" s="37"/>
      <c r="AD266" s="37"/>
      <c r="AE266" s="37"/>
      <c r="AR266" s="214" t="s">
        <v>157</v>
      </c>
      <c r="AT266" s="214" t="s">
        <v>152</v>
      </c>
      <c r="AU266" s="214" t="s">
        <v>85</v>
      </c>
      <c r="AY266" s="16" t="s">
        <v>150</v>
      </c>
      <c r="BE266" s="215">
        <f>IF(N266="základní",J266,0)</f>
        <v>0</v>
      </c>
      <c r="BF266" s="215">
        <f>IF(N266="snížená",J266,0)</f>
        <v>0</v>
      </c>
      <c r="BG266" s="215">
        <f>IF(N266="zákl. přenesená",J266,0)</f>
        <v>0</v>
      </c>
      <c r="BH266" s="215">
        <f>IF(N266="sníž. přenesená",J266,0)</f>
        <v>0</v>
      </c>
      <c r="BI266" s="215">
        <f>IF(N266="nulová",J266,0)</f>
        <v>0</v>
      </c>
      <c r="BJ266" s="16" t="s">
        <v>83</v>
      </c>
      <c r="BK266" s="215">
        <f>ROUND(I266*H266,2)</f>
        <v>0</v>
      </c>
      <c r="BL266" s="16" t="s">
        <v>157</v>
      </c>
      <c r="BM266" s="214" t="s">
        <v>535</v>
      </c>
    </row>
    <row r="267" spans="1:47" s="2" customFormat="1" ht="12">
      <c r="A267" s="37"/>
      <c r="B267" s="38"/>
      <c r="C267" s="39"/>
      <c r="D267" s="216" t="s">
        <v>159</v>
      </c>
      <c r="E267" s="39"/>
      <c r="F267" s="217" t="s">
        <v>536</v>
      </c>
      <c r="G267" s="39"/>
      <c r="H267" s="39"/>
      <c r="I267" s="218"/>
      <c r="J267" s="39"/>
      <c r="K267" s="39"/>
      <c r="L267" s="43"/>
      <c r="M267" s="219"/>
      <c r="N267" s="220"/>
      <c r="O267" s="83"/>
      <c r="P267" s="83"/>
      <c r="Q267" s="83"/>
      <c r="R267" s="83"/>
      <c r="S267" s="83"/>
      <c r="T267" s="84"/>
      <c r="U267" s="37"/>
      <c r="V267" s="37"/>
      <c r="W267" s="37"/>
      <c r="X267" s="37"/>
      <c r="Y267" s="37"/>
      <c r="Z267" s="37"/>
      <c r="AA267" s="37"/>
      <c r="AB267" s="37"/>
      <c r="AC267" s="37"/>
      <c r="AD267" s="37"/>
      <c r="AE267" s="37"/>
      <c r="AT267" s="16" t="s">
        <v>159</v>
      </c>
      <c r="AU267" s="16" t="s">
        <v>85</v>
      </c>
    </row>
    <row r="268" spans="1:65" s="2" customFormat="1" ht="24.15" customHeight="1">
      <c r="A268" s="37"/>
      <c r="B268" s="38"/>
      <c r="C268" s="203" t="s">
        <v>537</v>
      </c>
      <c r="D268" s="203" t="s">
        <v>152</v>
      </c>
      <c r="E268" s="204" t="s">
        <v>538</v>
      </c>
      <c r="F268" s="205" t="s">
        <v>539</v>
      </c>
      <c r="G268" s="206" t="s">
        <v>194</v>
      </c>
      <c r="H268" s="207">
        <v>4.739</v>
      </c>
      <c r="I268" s="208"/>
      <c r="J268" s="209">
        <f>ROUND(I268*H268,2)</f>
        <v>0</v>
      </c>
      <c r="K268" s="205" t="s">
        <v>156</v>
      </c>
      <c r="L268" s="43"/>
      <c r="M268" s="210" t="s">
        <v>19</v>
      </c>
      <c r="N268" s="211" t="s">
        <v>46</v>
      </c>
      <c r="O268" s="83"/>
      <c r="P268" s="212">
        <f>O268*H268</f>
        <v>0</v>
      </c>
      <c r="Q268" s="212">
        <v>0</v>
      </c>
      <c r="R268" s="212">
        <f>Q268*H268</f>
        <v>0</v>
      </c>
      <c r="S268" s="212">
        <v>0</v>
      </c>
      <c r="T268" s="213">
        <f>S268*H268</f>
        <v>0</v>
      </c>
      <c r="U268" s="37"/>
      <c r="V268" s="37"/>
      <c r="W268" s="37"/>
      <c r="X268" s="37"/>
      <c r="Y268" s="37"/>
      <c r="Z268" s="37"/>
      <c r="AA268" s="37"/>
      <c r="AB268" s="37"/>
      <c r="AC268" s="37"/>
      <c r="AD268" s="37"/>
      <c r="AE268" s="37"/>
      <c r="AR268" s="214" t="s">
        <v>157</v>
      </c>
      <c r="AT268" s="214" t="s">
        <v>152</v>
      </c>
      <c r="AU268" s="214" t="s">
        <v>85</v>
      </c>
      <c r="AY268" s="16" t="s">
        <v>150</v>
      </c>
      <c r="BE268" s="215">
        <f>IF(N268="základní",J268,0)</f>
        <v>0</v>
      </c>
      <c r="BF268" s="215">
        <f>IF(N268="snížená",J268,0)</f>
        <v>0</v>
      </c>
      <c r="BG268" s="215">
        <f>IF(N268="zákl. přenesená",J268,0)</f>
        <v>0</v>
      </c>
      <c r="BH268" s="215">
        <f>IF(N268="sníž. přenesená",J268,0)</f>
        <v>0</v>
      </c>
      <c r="BI268" s="215">
        <f>IF(N268="nulová",J268,0)</f>
        <v>0</v>
      </c>
      <c r="BJ268" s="16" t="s">
        <v>83</v>
      </c>
      <c r="BK268" s="215">
        <f>ROUND(I268*H268,2)</f>
        <v>0</v>
      </c>
      <c r="BL268" s="16" t="s">
        <v>157</v>
      </c>
      <c r="BM268" s="214" t="s">
        <v>540</v>
      </c>
    </row>
    <row r="269" spans="1:47" s="2" customFormat="1" ht="12">
      <c r="A269" s="37"/>
      <c r="B269" s="38"/>
      <c r="C269" s="39"/>
      <c r="D269" s="216" t="s">
        <v>159</v>
      </c>
      <c r="E269" s="39"/>
      <c r="F269" s="217" t="s">
        <v>536</v>
      </c>
      <c r="G269" s="39"/>
      <c r="H269" s="39"/>
      <c r="I269" s="218"/>
      <c r="J269" s="39"/>
      <c r="K269" s="39"/>
      <c r="L269" s="43"/>
      <c r="M269" s="219"/>
      <c r="N269" s="220"/>
      <c r="O269" s="83"/>
      <c r="P269" s="83"/>
      <c r="Q269" s="83"/>
      <c r="R269" s="83"/>
      <c r="S269" s="83"/>
      <c r="T269" s="84"/>
      <c r="U269" s="37"/>
      <c r="V269" s="37"/>
      <c r="W269" s="37"/>
      <c r="X269" s="37"/>
      <c r="Y269" s="37"/>
      <c r="Z269" s="37"/>
      <c r="AA269" s="37"/>
      <c r="AB269" s="37"/>
      <c r="AC269" s="37"/>
      <c r="AD269" s="37"/>
      <c r="AE269" s="37"/>
      <c r="AT269" s="16" t="s">
        <v>159</v>
      </c>
      <c r="AU269" s="16" t="s">
        <v>85</v>
      </c>
    </row>
    <row r="270" spans="1:65" s="2" customFormat="1" ht="24.15" customHeight="1">
      <c r="A270" s="37"/>
      <c r="B270" s="38"/>
      <c r="C270" s="203" t="s">
        <v>541</v>
      </c>
      <c r="D270" s="203" t="s">
        <v>152</v>
      </c>
      <c r="E270" s="204" t="s">
        <v>542</v>
      </c>
      <c r="F270" s="205" t="s">
        <v>543</v>
      </c>
      <c r="G270" s="206" t="s">
        <v>194</v>
      </c>
      <c r="H270" s="207">
        <v>0.615</v>
      </c>
      <c r="I270" s="208"/>
      <c r="J270" s="209">
        <f>ROUND(I270*H270,2)</f>
        <v>0</v>
      </c>
      <c r="K270" s="205" t="s">
        <v>156</v>
      </c>
      <c r="L270" s="43"/>
      <c r="M270" s="210" t="s">
        <v>19</v>
      </c>
      <c r="N270" s="211" t="s">
        <v>46</v>
      </c>
      <c r="O270" s="83"/>
      <c r="P270" s="212">
        <f>O270*H270</f>
        <v>0</v>
      </c>
      <c r="Q270" s="212">
        <v>0</v>
      </c>
      <c r="R270" s="212">
        <f>Q270*H270</f>
        <v>0</v>
      </c>
      <c r="S270" s="212">
        <v>0</v>
      </c>
      <c r="T270" s="213">
        <f>S270*H270</f>
        <v>0</v>
      </c>
      <c r="U270" s="37"/>
      <c r="V270" s="37"/>
      <c r="W270" s="37"/>
      <c r="X270" s="37"/>
      <c r="Y270" s="37"/>
      <c r="Z270" s="37"/>
      <c r="AA270" s="37"/>
      <c r="AB270" s="37"/>
      <c r="AC270" s="37"/>
      <c r="AD270" s="37"/>
      <c r="AE270" s="37"/>
      <c r="AR270" s="214" t="s">
        <v>157</v>
      </c>
      <c r="AT270" s="214" t="s">
        <v>152</v>
      </c>
      <c r="AU270" s="214" t="s">
        <v>85</v>
      </c>
      <c r="AY270" s="16" t="s">
        <v>150</v>
      </c>
      <c r="BE270" s="215">
        <f>IF(N270="základní",J270,0)</f>
        <v>0</v>
      </c>
      <c r="BF270" s="215">
        <f>IF(N270="snížená",J270,0)</f>
        <v>0</v>
      </c>
      <c r="BG270" s="215">
        <f>IF(N270="zákl. přenesená",J270,0)</f>
        <v>0</v>
      </c>
      <c r="BH270" s="215">
        <f>IF(N270="sníž. přenesená",J270,0)</f>
        <v>0</v>
      </c>
      <c r="BI270" s="215">
        <f>IF(N270="nulová",J270,0)</f>
        <v>0</v>
      </c>
      <c r="BJ270" s="16" t="s">
        <v>83</v>
      </c>
      <c r="BK270" s="215">
        <f>ROUND(I270*H270,2)</f>
        <v>0</v>
      </c>
      <c r="BL270" s="16" t="s">
        <v>157</v>
      </c>
      <c r="BM270" s="214" t="s">
        <v>544</v>
      </c>
    </row>
    <row r="271" spans="1:47" s="2" customFormat="1" ht="12">
      <c r="A271" s="37"/>
      <c r="B271" s="38"/>
      <c r="C271" s="39"/>
      <c r="D271" s="216" t="s">
        <v>159</v>
      </c>
      <c r="E271" s="39"/>
      <c r="F271" s="217" t="s">
        <v>536</v>
      </c>
      <c r="G271" s="39"/>
      <c r="H271" s="39"/>
      <c r="I271" s="218"/>
      <c r="J271" s="39"/>
      <c r="K271" s="39"/>
      <c r="L271" s="43"/>
      <c r="M271" s="219"/>
      <c r="N271" s="220"/>
      <c r="O271" s="83"/>
      <c r="P271" s="83"/>
      <c r="Q271" s="83"/>
      <c r="R271" s="83"/>
      <c r="S271" s="83"/>
      <c r="T271" s="84"/>
      <c r="U271" s="37"/>
      <c r="V271" s="37"/>
      <c r="W271" s="37"/>
      <c r="X271" s="37"/>
      <c r="Y271" s="37"/>
      <c r="Z271" s="37"/>
      <c r="AA271" s="37"/>
      <c r="AB271" s="37"/>
      <c r="AC271" s="37"/>
      <c r="AD271" s="37"/>
      <c r="AE271" s="37"/>
      <c r="AT271" s="16" t="s">
        <v>159</v>
      </c>
      <c r="AU271" s="16" t="s">
        <v>85</v>
      </c>
    </row>
    <row r="272" spans="1:65" s="2" customFormat="1" ht="24.15" customHeight="1">
      <c r="A272" s="37"/>
      <c r="B272" s="38"/>
      <c r="C272" s="203" t="s">
        <v>545</v>
      </c>
      <c r="D272" s="203" t="s">
        <v>152</v>
      </c>
      <c r="E272" s="204" t="s">
        <v>546</v>
      </c>
      <c r="F272" s="205" t="s">
        <v>547</v>
      </c>
      <c r="G272" s="206" t="s">
        <v>194</v>
      </c>
      <c r="H272" s="207">
        <v>6.7</v>
      </c>
      <c r="I272" s="208"/>
      <c r="J272" s="209">
        <f>ROUND(I272*H272,2)</f>
        <v>0</v>
      </c>
      <c r="K272" s="205" t="s">
        <v>156</v>
      </c>
      <c r="L272" s="43"/>
      <c r="M272" s="210" t="s">
        <v>19</v>
      </c>
      <c r="N272" s="211" t="s">
        <v>46</v>
      </c>
      <c r="O272" s="83"/>
      <c r="P272" s="212">
        <f>O272*H272</f>
        <v>0</v>
      </c>
      <c r="Q272" s="212">
        <v>0</v>
      </c>
      <c r="R272" s="212">
        <f>Q272*H272</f>
        <v>0</v>
      </c>
      <c r="S272" s="212">
        <v>0</v>
      </c>
      <c r="T272" s="213">
        <f>S272*H272</f>
        <v>0</v>
      </c>
      <c r="U272" s="37"/>
      <c r="V272" s="37"/>
      <c r="W272" s="37"/>
      <c r="X272" s="37"/>
      <c r="Y272" s="37"/>
      <c r="Z272" s="37"/>
      <c r="AA272" s="37"/>
      <c r="AB272" s="37"/>
      <c r="AC272" s="37"/>
      <c r="AD272" s="37"/>
      <c r="AE272" s="37"/>
      <c r="AR272" s="214" t="s">
        <v>157</v>
      </c>
      <c r="AT272" s="214" t="s">
        <v>152</v>
      </c>
      <c r="AU272" s="214" t="s">
        <v>85</v>
      </c>
      <c r="AY272" s="16" t="s">
        <v>150</v>
      </c>
      <c r="BE272" s="215">
        <f>IF(N272="základní",J272,0)</f>
        <v>0</v>
      </c>
      <c r="BF272" s="215">
        <f>IF(N272="snížená",J272,0)</f>
        <v>0</v>
      </c>
      <c r="BG272" s="215">
        <f>IF(N272="zákl. přenesená",J272,0)</f>
        <v>0</v>
      </c>
      <c r="BH272" s="215">
        <f>IF(N272="sníž. přenesená",J272,0)</f>
        <v>0</v>
      </c>
      <c r="BI272" s="215">
        <f>IF(N272="nulová",J272,0)</f>
        <v>0</v>
      </c>
      <c r="BJ272" s="16" t="s">
        <v>83</v>
      </c>
      <c r="BK272" s="215">
        <f>ROUND(I272*H272,2)</f>
        <v>0</v>
      </c>
      <c r="BL272" s="16" t="s">
        <v>157</v>
      </c>
      <c r="BM272" s="214" t="s">
        <v>548</v>
      </c>
    </row>
    <row r="273" spans="1:47" s="2" customFormat="1" ht="12">
      <c r="A273" s="37"/>
      <c r="B273" s="38"/>
      <c r="C273" s="39"/>
      <c r="D273" s="216" t="s">
        <v>159</v>
      </c>
      <c r="E273" s="39"/>
      <c r="F273" s="217" t="s">
        <v>536</v>
      </c>
      <c r="G273" s="39"/>
      <c r="H273" s="39"/>
      <c r="I273" s="218"/>
      <c r="J273" s="39"/>
      <c r="K273" s="39"/>
      <c r="L273" s="43"/>
      <c r="M273" s="219"/>
      <c r="N273" s="220"/>
      <c r="O273" s="83"/>
      <c r="P273" s="83"/>
      <c r="Q273" s="83"/>
      <c r="R273" s="83"/>
      <c r="S273" s="83"/>
      <c r="T273" s="84"/>
      <c r="U273" s="37"/>
      <c r="V273" s="37"/>
      <c r="W273" s="37"/>
      <c r="X273" s="37"/>
      <c r="Y273" s="37"/>
      <c r="Z273" s="37"/>
      <c r="AA273" s="37"/>
      <c r="AB273" s="37"/>
      <c r="AC273" s="37"/>
      <c r="AD273" s="37"/>
      <c r="AE273" s="37"/>
      <c r="AT273" s="16" t="s">
        <v>159</v>
      </c>
      <c r="AU273" s="16" t="s">
        <v>85</v>
      </c>
    </row>
    <row r="274" spans="1:65" s="2" customFormat="1" ht="24.15" customHeight="1">
      <c r="A274" s="37"/>
      <c r="B274" s="38"/>
      <c r="C274" s="203" t="s">
        <v>549</v>
      </c>
      <c r="D274" s="203" t="s">
        <v>152</v>
      </c>
      <c r="E274" s="204" t="s">
        <v>550</v>
      </c>
      <c r="F274" s="205" t="s">
        <v>551</v>
      </c>
      <c r="G274" s="206" t="s">
        <v>194</v>
      </c>
      <c r="H274" s="207">
        <v>0.261</v>
      </c>
      <c r="I274" s="208"/>
      <c r="J274" s="209">
        <f>ROUND(I274*H274,2)</f>
        <v>0</v>
      </c>
      <c r="K274" s="205" t="s">
        <v>156</v>
      </c>
      <c r="L274" s="43"/>
      <c r="M274" s="210" t="s">
        <v>19</v>
      </c>
      <c r="N274" s="211" t="s">
        <v>46</v>
      </c>
      <c r="O274" s="83"/>
      <c r="P274" s="212">
        <f>O274*H274</f>
        <v>0</v>
      </c>
      <c r="Q274" s="212">
        <v>0</v>
      </c>
      <c r="R274" s="212">
        <f>Q274*H274</f>
        <v>0</v>
      </c>
      <c r="S274" s="212">
        <v>0</v>
      </c>
      <c r="T274" s="213">
        <f>S274*H274</f>
        <v>0</v>
      </c>
      <c r="U274" s="37"/>
      <c r="V274" s="37"/>
      <c r="W274" s="37"/>
      <c r="X274" s="37"/>
      <c r="Y274" s="37"/>
      <c r="Z274" s="37"/>
      <c r="AA274" s="37"/>
      <c r="AB274" s="37"/>
      <c r="AC274" s="37"/>
      <c r="AD274" s="37"/>
      <c r="AE274" s="37"/>
      <c r="AR274" s="214" t="s">
        <v>157</v>
      </c>
      <c r="AT274" s="214" t="s">
        <v>152</v>
      </c>
      <c r="AU274" s="214" t="s">
        <v>85</v>
      </c>
      <c r="AY274" s="16" t="s">
        <v>150</v>
      </c>
      <c r="BE274" s="215">
        <f>IF(N274="základní",J274,0)</f>
        <v>0</v>
      </c>
      <c r="BF274" s="215">
        <f>IF(N274="snížená",J274,0)</f>
        <v>0</v>
      </c>
      <c r="BG274" s="215">
        <f>IF(N274="zákl. přenesená",J274,0)</f>
        <v>0</v>
      </c>
      <c r="BH274" s="215">
        <f>IF(N274="sníž. přenesená",J274,0)</f>
        <v>0</v>
      </c>
      <c r="BI274" s="215">
        <f>IF(N274="nulová",J274,0)</f>
        <v>0</v>
      </c>
      <c r="BJ274" s="16" t="s">
        <v>83</v>
      </c>
      <c r="BK274" s="215">
        <f>ROUND(I274*H274,2)</f>
        <v>0</v>
      </c>
      <c r="BL274" s="16" t="s">
        <v>157</v>
      </c>
      <c r="BM274" s="214" t="s">
        <v>552</v>
      </c>
    </row>
    <row r="275" spans="1:47" s="2" customFormat="1" ht="12">
      <c r="A275" s="37"/>
      <c r="B275" s="38"/>
      <c r="C275" s="39"/>
      <c r="D275" s="216" t="s">
        <v>159</v>
      </c>
      <c r="E275" s="39"/>
      <c r="F275" s="217" t="s">
        <v>536</v>
      </c>
      <c r="G275" s="39"/>
      <c r="H275" s="39"/>
      <c r="I275" s="218"/>
      <c r="J275" s="39"/>
      <c r="K275" s="39"/>
      <c r="L275" s="43"/>
      <c r="M275" s="219"/>
      <c r="N275" s="220"/>
      <c r="O275" s="83"/>
      <c r="P275" s="83"/>
      <c r="Q275" s="83"/>
      <c r="R275" s="83"/>
      <c r="S275" s="83"/>
      <c r="T275" s="84"/>
      <c r="U275" s="37"/>
      <c r="V275" s="37"/>
      <c r="W275" s="37"/>
      <c r="X275" s="37"/>
      <c r="Y275" s="37"/>
      <c r="Z275" s="37"/>
      <c r="AA275" s="37"/>
      <c r="AB275" s="37"/>
      <c r="AC275" s="37"/>
      <c r="AD275" s="37"/>
      <c r="AE275" s="37"/>
      <c r="AT275" s="16" t="s">
        <v>159</v>
      </c>
      <c r="AU275" s="16" t="s">
        <v>85</v>
      </c>
    </row>
    <row r="276" spans="1:65" s="2" customFormat="1" ht="24.15" customHeight="1">
      <c r="A276" s="37"/>
      <c r="B276" s="38"/>
      <c r="C276" s="203" t="s">
        <v>553</v>
      </c>
      <c r="D276" s="203" t="s">
        <v>152</v>
      </c>
      <c r="E276" s="204" t="s">
        <v>554</v>
      </c>
      <c r="F276" s="205" t="s">
        <v>555</v>
      </c>
      <c r="G276" s="206" t="s">
        <v>194</v>
      </c>
      <c r="H276" s="207">
        <v>0.265</v>
      </c>
      <c r="I276" s="208"/>
      <c r="J276" s="209">
        <f>ROUND(I276*H276,2)</f>
        <v>0</v>
      </c>
      <c r="K276" s="205" t="s">
        <v>156</v>
      </c>
      <c r="L276" s="43"/>
      <c r="M276" s="210" t="s">
        <v>19</v>
      </c>
      <c r="N276" s="211" t="s">
        <v>46</v>
      </c>
      <c r="O276" s="83"/>
      <c r="P276" s="212">
        <f>O276*H276</f>
        <v>0</v>
      </c>
      <c r="Q276" s="212">
        <v>0</v>
      </c>
      <c r="R276" s="212">
        <f>Q276*H276</f>
        <v>0</v>
      </c>
      <c r="S276" s="212">
        <v>0</v>
      </c>
      <c r="T276" s="213">
        <f>S276*H276</f>
        <v>0</v>
      </c>
      <c r="U276" s="37"/>
      <c r="V276" s="37"/>
      <c r="W276" s="37"/>
      <c r="X276" s="37"/>
      <c r="Y276" s="37"/>
      <c r="Z276" s="37"/>
      <c r="AA276" s="37"/>
      <c r="AB276" s="37"/>
      <c r="AC276" s="37"/>
      <c r="AD276" s="37"/>
      <c r="AE276" s="37"/>
      <c r="AR276" s="214" t="s">
        <v>157</v>
      </c>
      <c r="AT276" s="214" t="s">
        <v>152</v>
      </c>
      <c r="AU276" s="214" t="s">
        <v>85</v>
      </c>
      <c r="AY276" s="16" t="s">
        <v>150</v>
      </c>
      <c r="BE276" s="215">
        <f>IF(N276="základní",J276,0)</f>
        <v>0</v>
      </c>
      <c r="BF276" s="215">
        <f>IF(N276="snížená",J276,0)</f>
        <v>0</v>
      </c>
      <c r="BG276" s="215">
        <f>IF(N276="zákl. přenesená",J276,0)</f>
        <v>0</v>
      </c>
      <c r="BH276" s="215">
        <f>IF(N276="sníž. přenesená",J276,0)</f>
        <v>0</v>
      </c>
      <c r="BI276" s="215">
        <f>IF(N276="nulová",J276,0)</f>
        <v>0</v>
      </c>
      <c r="BJ276" s="16" t="s">
        <v>83</v>
      </c>
      <c r="BK276" s="215">
        <f>ROUND(I276*H276,2)</f>
        <v>0</v>
      </c>
      <c r="BL276" s="16" t="s">
        <v>157</v>
      </c>
      <c r="BM276" s="214" t="s">
        <v>556</v>
      </c>
    </row>
    <row r="277" spans="1:47" s="2" customFormat="1" ht="12">
      <c r="A277" s="37"/>
      <c r="B277" s="38"/>
      <c r="C277" s="39"/>
      <c r="D277" s="216" t="s">
        <v>159</v>
      </c>
      <c r="E277" s="39"/>
      <c r="F277" s="217" t="s">
        <v>536</v>
      </c>
      <c r="G277" s="39"/>
      <c r="H277" s="39"/>
      <c r="I277" s="218"/>
      <c r="J277" s="39"/>
      <c r="K277" s="39"/>
      <c r="L277" s="43"/>
      <c r="M277" s="219"/>
      <c r="N277" s="220"/>
      <c r="O277" s="83"/>
      <c r="P277" s="83"/>
      <c r="Q277" s="83"/>
      <c r="R277" s="83"/>
      <c r="S277" s="83"/>
      <c r="T277" s="84"/>
      <c r="U277" s="37"/>
      <c r="V277" s="37"/>
      <c r="W277" s="37"/>
      <c r="X277" s="37"/>
      <c r="Y277" s="37"/>
      <c r="Z277" s="37"/>
      <c r="AA277" s="37"/>
      <c r="AB277" s="37"/>
      <c r="AC277" s="37"/>
      <c r="AD277" s="37"/>
      <c r="AE277" s="37"/>
      <c r="AT277" s="16" t="s">
        <v>159</v>
      </c>
      <c r="AU277" s="16" t="s">
        <v>85</v>
      </c>
    </row>
    <row r="278" spans="1:65" s="2" customFormat="1" ht="24.15" customHeight="1">
      <c r="A278" s="37"/>
      <c r="B278" s="38"/>
      <c r="C278" s="203" t="s">
        <v>557</v>
      </c>
      <c r="D278" s="203" t="s">
        <v>152</v>
      </c>
      <c r="E278" s="204" t="s">
        <v>558</v>
      </c>
      <c r="F278" s="205" t="s">
        <v>559</v>
      </c>
      <c r="G278" s="206" t="s">
        <v>194</v>
      </c>
      <c r="H278" s="207">
        <v>8.031</v>
      </c>
      <c r="I278" s="208"/>
      <c r="J278" s="209">
        <f>ROUND(I278*H278,2)</f>
        <v>0</v>
      </c>
      <c r="K278" s="205" t="s">
        <v>156</v>
      </c>
      <c r="L278" s="43"/>
      <c r="M278" s="210" t="s">
        <v>19</v>
      </c>
      <c r="N278" s="211" t="s">
        <v>46</v>
      </c>
      <c r="O278" s="83"/>
      <c r="P278" s="212">
        <f>O278*H278</f>
        <v>0</v>
      </c>
      <c r="Q278" s="212">
        <v>0</v>
      </c>
      <c r="R278" s="212">
        <f>Q278*H278</f>
        <v>0</v>
      </c>
      <c r="S278" s="212">
        <v>0</v>
      </c>
      <c r="T278" s="213">
        <f>S278*H278</f>
        <v>0</v>
      </c>
      <c r="U278" s="37"/>
      <c r="V278" s="37"/>
      <c r="W278" s="37"/>
      <c r="X278" s="37"/>
      <c r="Y278" s="37"/>
      <c r="Z278" s="37"/>
      <c r="AA278" s="37"/>
      <c r="AB278" s="37"/>
      <c r="AC278" s="37"/>
      <c r="AD278" s="37"/>
      <c r="AE278" s="37"/>
      <c r="AR278" s="214" t="s">
        <v>157</v>
      </c>
      <c r="AT278" s="214" t="s">
        <v>152</v>
      </c>
      <c r="AU278" s="214" t="s">
        <v>85</v>
      </c>
      <c r="AY278" s="16" t="s">
        <v>150</v>
      </c>
      <c r="BE278" s="215">
        <f>IF(N278="základní",J278,0)</f>
        <v>0</v>
      </c>
      <c r="BF278" s="215">
        <f>IF(N278="snížená",J278,0)</f>
        <v>0</v>
      </c>
      <c r="BG278" s="215">
        <f>IF(N278="zákl. přenesená",J278,0)</f>
        <v>0</v>
      </c>
      <c r="BH278" s="215">
        <f>IF(N278="sníž. přenesená",J278,0)</f>
        <v>0</v>
      </c>
      <c r="BI278" s="215">
        <f>IF(N278="nulová",J278,0)</f>
        <v>0</v>
      </c>
      <c r="BJ278" s="16" t="s">
        <v>83</v>
      </c>
      <c r="BK278" s="215">
        <f>ROUND(I278*H278,2)</f>
        <v>0</v>
      </c>
      <c r="BL278" s="16" t="s">
        <v>157</v>
      </c>
      <c r="BM278" s="214" t="s">
        <v>560</v>
      </c>
    </row>
    <row r="279" spans="1:47" s="2" customFormat="1" ht="12">
      <c r="A279" s="37"/>
      <c r="B279" s="38"/>
      <c r="C279" s="39"/>
      <c r="D279" s="216" t="s">
        <v>159</v>
      </c>
      <c r="E279" s="39"/>
      <c r="F279" s="217" t="s">
        <v>536</v>
      </c>
      <c r="G279" s="39"/>
      <c r="H279" s="39"/>
      <c r="I279" s="218"/>
      <c r="J279" s="39"/>
      <c r="K279" s="39"/>
      <c r="L279" s="43"/>
      <c r="M279" s="219"/>
      <c r="N279" s="220"/>
      <c r="O279" s="83"/>
      <c r="P279" s="83"/>
      <c r="Q279" s="83"/>
      <c r="R279" s="83"/>
      <c r="S279" s="83"/>
      <c r="T279" s="84"/>
      <c r="U279" s="37"/>
      <c r="V279" s="37"/>
      <c r="W279" s="37"/>
      <c r="X279" s="37"/>
      <c r="Y279" s="37"/>
      <c r="Z279" s="37"/>
      <c r="AA279" s="37"/>
      <c r="AB279" s="37"/>
      <c r="AC279" s="37"/>
      <c r="AD279" s="37"/>
      <c r="AE279" s="37"/>
      <c r="AT279" s="16" t="s">
        <v>159</v>
      </c>
      <c r="AU279" s="16" t="s">
        <v>85</v>
      </c>
    </row>
    <row r="280" spans="1:63" s="12" customFormat="1" ht="22.8" customHeight="1">
      <c r="A280" s="12"/>
      <c r="B280" s="187"/>
      <c r="C280" s="188"/>
      <c r="D280" s="189" t="s">
        <v>74</v>
      </c>
      <c r="E280" s="201" t="s">
        <v>561</v>
      </c>
      <c r="F280" s="201" t="s">
        <v>562</v>
      </c>
      <c r="G280" s="188"/>
      <c r="H280" s="188"/>
      <c r="I280" s="191"/>
      <c r="J280" s="202">
        <f>BK280</f>
        <v>0</v>
      </c>
      <c r="K280" s="188"/>
      <c r="L280" s="193"/>
      <c r="M280" s="194"/>
      <c r="N280" s="195"/>
      <c r="O280" s="195"/>
      <c r="P280" s="196">
        <f>SUM(P281:P282)</f>
        <v>0</v>
      </c>
      <c r="Q280" s="195"/>
      <c r="R280" s="196">
        <f>SUM(R281:R282)</f>
        <v>0</v>
      </c>
      <c r="S280" s="195"/>
      <c r="T280" s="197">
        <f>SUM(T281:T282)</f>
        <v>0</v>
      </c>
      <c r="U280" s="12"/>
      <c r="V280" s="12"/>
      <c r="W280" s="12"/>
      <c r="X280" s="12"/>
      <c r="Y280" s="12"/>
      <c r="Z280" s="12"/>
      <c r="AA280" s="12"/>
      <c r="AB280" s="12"/>
      <c r="AC280" s="12"/>
      <c r="AD280" s="12"/>
      <c r="AE280" s="12"/>
      <c r="AR280" s="198" t="s">
        <v>83</v>
      </c>
      <c r="AT280" s="199" t="s">
        <v>74</v>
      </c>
      <c r="AU280" s="199" t="s">
        <v>83</v>
      </c>
      <c r="AY280" s="198" t="s">
        <v>150</v>
      </c>
      <c r="BK280" s="200">
        <f>SUM(BK281:BK282)</f>
        <v>0</v>
      </c>
    </row>
    <row r="281" spans="1:65" s="2" customFormat="1" ht="24.15" customHeight="1">
      <c r="A281" s="37"/>
      <c r="B281" s="38"/>
      <c r="C281" s="203" t="s">
        <v>563</v>
      </c>
      <c r="D281" s="203" t="s">
        <v>152</v>
      </c>
      <c r="E281" s="204" t="s">
        <v>564</v>
      </c>
      <c r="F281" s="205" t="s">
        <v>565</v>
      </c>
      <c r="G281" s="206" t="s">
        <v>194</v>
      </c>
      <c r="H281" s="207">
        <v>141.72</v>
      </c>
      <c r="I281" s="208"/>
      <c r="J281" s="209">
        <f>ROUND(I281*H281,2)</f>
        <v>0</v>
      </c>
      <c r="K281" s="205" t="s">
        <v>156</v>
      </c>
      <c r="L281" s="43"/>
      <c r="M281" s="210" t="s">
        <v>19</v>
      </c>
      <c r="N281" s="211" t="s">
        <v>46</v>
      </c>
      <c r="O281" s="83"/>
      <c r="P281" s="212">
        <f>O281*H281</f>
        <v>0</v>
      </c>
      <c r="Q281" s="212">
        <v>0</v>
      </c>
      <c r="R281" s="212">
        <f>Q281*H281</f>
        <v>0</v>
      </c>
      <c r="S281" s="212">
        <v>0</v>
      </c>
      <c r="T281" s="213">
        <f>S281*H281</f>
        <v>0</v>
      </c>
      <c r="U281" s="37"/>
      <c r="V281" s="37"/>
      <c r="W281" s="37"/>
      <c r="X281" s="37"/>
      <c r="Y281" s="37"/>
      <c r="Z281" s="37"/>
      <c r="AA281" s="37"/>
      <c r="AB281" s="37"/>
      <c r="AC281" s="37"/>
      <c r="AD281" s="37"/>
      <c r="AE281" s="37"/>
      <c r="AR281" s="214" t="s">
        <v>157</v>
      </c>
      <c r="AT281" s="214" t="s">
        <v>152</v>
      </c>
      <c r="AU281" s="214" t="s">
        <v>85</v>
      </c>
      <c r="AY281" s="16" t="s">
        <v>150</v>
      </c>
      <c r="BE281" s="215">
        <f>IF(N281="základní",J281,0)</f>
        <v>0</v>
      </c>
      <c r="BF281" s="215">
        <f>IF(N281="snížená",J281,0)</f>
        <v>0</v>
      </c>
      <c r="BG281" s="215">
        <f>IF(N281="zákl. přenesená",J281,0)</f>
        <v>0</v>
      </c>
      <c r="BH281" s="215">
        <f>IF(N281="sníž. přenesená",J281,0)</f>
        <v>0</v>
      </c>
      <c r="BI281" s="215">
        <f>IF(N281="nulová",J281,0)</f>
        <v>0</v>
      </c>
      <c r="BJ281" s="16" t="s">
        <v>83</v>
      </c>
      <c r="BK281" s="215">
        <f>ROUND(I281*H281,2)</f>
        <v>0</v>
      </c>
      <c r="BL281" s="16" t="s">
        <v>157</v>
      </c>
      <c r="BM281" s="214" t="s">
        <v>566</v>
      </c>
    </row>
    <row r="282" spans="1:47" s="2" customFormat="1" ht="12">
      <c r="A282" s="37"/>
      <c r="B282" s="38"/>
      <c r="C282" s="39"/>
      <c r="D282" s="216" t="s">
        <v>159</v>
      </c>
      <c r="E282" s="39"/>
      <c r="F282" s="217" t="s">
        <v>567</v>
      </c>
      <c r="G282" s="39"/>
      <c r="H282" s="39"/>
      <c r="I282" s="218"/>
      <c r="J282" s="39"/>
      <c r="K282" s="39"/>
      <c r="L282" s="43"/>
      <c r="M282" s="219"/>
      <c r="N282" s="220"/>
      <c r="O282" s="83"/>
      <c r="P282" s="83"/>
      <c r="Q282" s="83"/>
      <c r="R282" s="83"/>
      <c r="S282" s="83"/>
      <c r="T282" s="84"/>
      <c r="U282" s="37"/>
      <c r="V282" s="37"/>
      <c r="W282" s="37"/>
      <c r="X282" s="37"/>
      <c r="Y282" s="37"/>
      <c r="Z282" s="37"/>
      <c r="AA282" s="37"/>
      <c r="AB282" s="37"/>
      <c r="AC282" s="37"/>
      <c r="AD282" s="37"/>
      <c r="AE282" s="37"/>
      <c r="AT282" s="16" t="s">
        <v>159</v>
      </c>
      <c r="AU282" s="16" t="s">
        <v>85</v>
      </c>
    </row>
    <row r="283" spans="1:63" s="12" customFormat="1" ht="25.9" customHeight="1">
      <c r="A283" s="12"/>
      <c r="B283" s="187"/>
      <c r="C283" s="188"/>
      <c r="D283" s="189" t="s">
        <v>74</v>
      </c>
      <c r="E283" s="190" t="s">
        <v>568</v>
      </c>
      <c r="F283" s="190" t="s">
        <v>569</v>
      </c>
      <c r="G283" s="188"/>
      <c r="H283" s="188"/>
      <c r="I283" s="191"/>
      <c r="J283" s="192">
        <f>BK283</f>
        <v>0</v>
      </c>
      <c r="K283" s="188"/>
      <c r="L283" s="193"/>
      <c r="M283" s="194"/>
      <c r="N283" s="195"/>
      <c r="O283" s="195"/>
      <c r="P283" s="196">
        <f>P284+P295+P302+P323+P326+P362+P377+P412+P428+P466+P509+P537+P557</f>
        <v>0</v>
      </c>
      <c r="Q283" s="195"/>
      <c r="R283" s="196">
        <f>R284+R295+R302+R323+R326+R362+R377+R412+R428+R466+R509+R537+R557</f>
        <v>54.20621557</v>
      </c>
      <c r="S283" s="195"/>
      <c r="T283" s="197">
        <f>T284+T295+T302+T323+T326+T362+T377+T412+T428+T466+T509+T537+T557</f>
        <v>14.8098213</v>
      </c>
      <c r="U283" s="12"/>
      <c r="V283" s="12"/>
      <c r="W283" s="12"/>
      <c r="X283" s="12"/>
      <c r="Y283" s="12"/>
      <c r="Z283" s="12"/>
      <c r="AA283" s="12"/>
      <c r="AB283" s="12"/>
      <c r="AC283" s="12"/>
      <c r="AD283" s="12"/>
      <c r="AE283" s="12"/>
      <c r="AR283" s="198" t="s">
        <v>85</v>
      </c>
      <c r="AT283" s="199" t="s">
        <v>74</v>
      </c>
      <c r="AU283" s="199" t="s">
        <v>75</v>
      </c>
      <c r="AY283" s="198" t="s">
        <v>150</v>
      </c>
      <c r="BK283" s="200">
        <f>BK284+BK295+BK302+BK323+BK326+BK362+BK377+BK412+BK428+BK466+BK509+BK537+BK557</f>
        <v>0</v>
      </c>
    </row>
    <row r="284" spans="1:63" s="12" customFormat="1" ht="22.8" customHeight="1">
      <c r="A284" s="12"/>
      <c r="B284" s="187"/>
      <c r="C284" s="188"/>
      <c r="D284" s="189" t="s">
        <v>74</v>
      </c>
      <c r="E284" s="201" t="s">
        <v>570</v>
      </c>
      <c r="F284" s="201" t="s">
        <v>571</v>
      </c>
      <c r="G284" s="188"/>
      <c r="H284" s="188"/>
      <c r="I284" s="191"/>
      <c r="J284" s="202">
        <f>BK284</f>
        <v>0</v>
      </c>
      <c r="K284" s="188"/>
      <c r="L284" s="193"/>
      <c r="M284" s="194"/>
      <c r="N284" s="195"/>
      <c r="O284" s="195"/>
      <c r="P284" s="196">
        <f>SUM(P285:P294)</f>
        <v>0</v>
      </c>
      <c r="Q284" s="195"/>
      <c r="R284" s="196">
        <f>SUM(R285:R294)</f>
        <v>0.6911392000000001</v>
      </c>
      <c r="S284" s="195"/>
      <c r="T284" s="197">
        <f>SUM(T285:T294)</f>
        <v>0</v>
      </c>
      <c r="U284" s="12"/>
      <c r="V284" s="12"/>
      <c r="W284" s="12"/>
      <c r="X284" s="12"/>
      <c r="Y284" s="12"/>
      <c r="Z284" s="12"/>
      <c r="AA284" s="12"/>
      <c r="AB284" s="12"/>
      <c r="AC284" s="12"/>
      <c r="AD284" s="12"/>
      <c r="AE284" s="12"/>
      <c r="AR284" s="198" t="s">
        <v>85</v>
      </c>
      <c r="AT284" s="199" t="s">
        <v>74</v>
      </c>
      <c r="AU284" s="199" t="s">
        <v>83</v>
      </c>
      <c r="AY284" s="198" t="s">
        <v>150</v>
      </c>
      <c r="BK284" s="200">
        <f>SUM(BK285:BK294)</f>
        <v>0</v>
      </c>
    </row>
    <row r="285" spans="1:65" s="2" customFormat="1" ht="14.4" customHeight="1">
      <c r="A285" s="37"/>
      <c r="B285" s="38"/>
      <c r="C285" s="203" t="s">
        <v>572</v>
      </c>
      <c r="D285" s="203" t="s">
        <v>152</v>
      </c>
      <c r="E285" s="204" t="s">
        <v>573</v>
      </c>
      <c r="F285" s="205" t="s">
        <v>574</v>
      </c>
      <c r="G285" s="206" t="s">
        <v>229</v>
      </c>
      <c r="H285" s="207">
        <v>106.48</v>
      </c>
      <c r="I285" s="208"/>
      <c r="J285" s="209">
        <f>ROUND(I285*H285,2)</f>
        <v>0</v>
      </c>
      <c r="K285" s="205" t="s">
        <v>156</v>
      </c>
      <c r="L285" s="43"/>
      <c r="M285" s="210" t="s">
        <v>19</v>
      </c>
      <c r="N285" s="211" t="s">
        <v>46</v>
      </c>
      <c r="O285" s="83"/>
      <c r="P285" s="212">
        <f>O285*H285</f>
        <v>0</v>
      </c>
      <c r="Q285" s="212">
        <v>0</v>
      </c>
      <c r="R285" s="212">
        <f>Q285*H285</f>
        <v>0</v>
      </c>
      <c r="S285" s="212">
        <v>0</v>
      </c>
      <c r="T285" s="213">
        <f>S285*H285</f>
        <v>0</v>
      </c>
      <c r="U285" s="37"/>
      <c r="V285" s="37"/>
      <c r="W285" s="37"/>
      <c r="X285" s="37"/>
      <c r="Y285" s="37"/>
      <c r="Z285" s="37"/>
      <c r="AA285" s="37"/>
      <c r="AB285" s="37"/>
      <c r="AC285" s="37"/>
      <c r="AD285" s="37"/>
      <c r="AE285" s="37"/>
      <c r="AR285" s="214" t="s">
        <v>237</v>
      </c>
      <c r="AT285" s="214" t="s">
        <v>152</v>
      </c>
      <c r="AU285" s="214" t="s">
        <v>85</v>
      </c>
      <c r="AY285" s="16" t="s">
        <v>150</v>
      </c>
      <c r="BE285" s="215">
        <f>IF(N285="základní",J285,0)</f>
        <v>0</v>
      </c>
      <c r="BF285" s="215">
        <f>IF(N285="snížená",J285,0)</f>
        <v>0</v>
      </c>
      <c r="BG285" s="215">
        <f>IF(N285="zákl. přenesená",J285,0)</f>
        <v>0</v>
      </c>
      <c r="BH285" s="215">
        <f>IF(N285="sníž. přenesená",J285,0)</f>
        <v>0</v>
      </c>
      <c r="BI285" s="215">
        <f>IF(N285="nulová",J285,0)</f>
        <v>0</v>
      </c>
      <c r="BJ285" s="16" t="s">
        <v>83</v>
      </c>
      <c r="BK285" s="215">
        <f>ROUND(I285*H285,2)</f>
        <v>0</v>
      </c>
      <c r="BL285" s="16" t="s">
        <v>237</v>
      </c>
      <c r="BM285" s="214" t="s">
        <v>575</v>
      </c>
    </row>
    <row r="286" spans="1:47" s="2" customFormat="1" ht="12">
      <c r="A286" s="37"/>
      <c r="B286" s="38"/>
      <c r="C286" s="39"/>
      <c r="D286" s="216" t="s">
        <v>159</v>
      </c>
      <c r="E286" s="39"/>
      <c r="F286" s="217" t="s">
        <v>576</v>
      </c>
      <c r="G286" s="39"/>
      <c r="H286" s="39"/>
      <c r="I286" s="218"/>
      <c r="J286" s="39"/>
      <c r="K286" s="39"/>
      <c r="L286" s="43"/>
      <c r="M286" s="219"/>
      <c r="N286" s="220"/>
      <c r="O286" s="83"/>
      <c r="P286" s="83"/>
      <c r="Q286" s="83"/>
      <c r="R286" s="83"/>
      <c r="S286" s="83"/>
      <c r="T286" s="84"/>
      <c r="U286" s="37"/>
      <c r="V286" s="37"/>
      <c r="W286" s="37"/>
      <c r="X286" s="37"/>
      <c r="Y286" s="37"/>
      <c r="Z286" s="37"/>
      <c r="AA286" s="37"/>
      <c r="AB286" s="37"/>
      <c r="AC286" s="37"/>
      <c r="AD286" s="37"/>
      <c r="AE286" s="37"/>
      <c r="AT286" s="16" t="s">
        <v>159</v>
      </c>
      <c r="AU286" s="16" t="s">
        <v>85</v>
      </c>
    </row>
    <row r="287" spans="1:65" s="2" customFormat="1" ht="14.4" customHeight="1">
      <c r="A287" s="37"/>
      <c r="B287" s="38"/>
      <c r="C287" s="231" t="s">
        <v>577</v>
      </c>
      <c r="D287" s="231" t="s">
        <v>315</v>
      </c>
      <c r="E287" s="232" t="s">
        <v>578</v>
      </c>
      <c r="F287" s="233" t="s">
        <v>579</v>
      </c>
      <c r="G287" s="234" t="s">
        <v>194</v>
      </c>
      <c r="H287" s="235">
        <v>0.048</v>
      </c>
      <c r="I287" s="236"/>
      <c r="J287" s="237">
        <f>ROUND(I287*H287,2)</f>
        <v>0</v>
      </c>
      <c r="K287" s="233" t="s">
        <v>156</v>
      </c>
      <c r="L287" s="238"/>
      <c r="M287" s="239" t="s">
        <v>19</v>
      </c>
      <c r="N287" s="240" t="s">
        <v>46</v>
      </c>
      <c r="O287" s="83"/>
      <c r="P287" s="212">
        <f>O287*H287</f>
        <v>0</v>
      </c>
      <c r="Q287" s="212">
        <v>1</v>
      </c>
      <c r="R287" s="212">
        <f>Q287*H287</f>
        <v>0.048</v>
      </c>
      <c r="S287" s="212">
        <v>0</v>
      </c>
      <c r="T287" s="213">
        <f>S287*H287</f>
        <v>0</v>
      </c>
      <c r="U287" s="37"/>
      <c r="V287" s="37"/>
      <c r="W287" s="37"/>
      <c r="X287" s="37"/>
      <c r="Y287" s="37"/>
      <c r="Z287" s="37"/>
      <c r="AA287" s="37"/>
      <c r="AB287" s="37"/>
      <c r="AC287" s="37"/>
      <c r="AD287" s="37"/>
      <c r="AE287" s="37"/>
      <c r="AR287" s="214" t="s">
        <v>309</v>
      </c>
      <c r="AT287" s="214" t="s">
        <v>315</v>
      </c>
      <c r="AU287" s="214" t="s">
        <v>85</v>
      </c>
      <c r="AY287" s="16" t="s">
        <v>150</v>
      </c>
      <c r="BE287" s="215">
        <f>IF(N287="základní",J287,0)</f>
        <v>0</v>
      </c>
      <c r="BF287" s="215">
        <f>IF(N287="snížená",J287,0)</f>
        <v>0</v>
      </c>
      <c r="BG287" s="215">
        <f>IF(N287="zákl. přenesená",J287,0)</f>
        <v>0</v>
      </c>
      <c r="BH287" s="215">
        <f>IF(N287="sníž. přenesená",J287,0)</f>
        <v>0</v>
      </c>
      <c r="BI287" s="215">
        <f>IF(N287="nulová",J287,0)</f>
        <v>0</v>
      </c>
      <c r="BJ287" s="16" t="s">
        <v>83</v>
      </c>
      <c r="BK287" s="215">
        <f>ROUND(I287*H287,2)</f>
        <v>0</v>
      </c>
      <c r="BL287" s="16" t="s">
        <v>237</v>
      </c>
      <c r="BM287" s="214" t="s">
        <v>580</v>
      </c>
    </row>
    <row r="288" spans="1:51" s="13" customFormat="1" ht="12">
      <c r="A288" s="13"/>
      <c r="B288" s="221"/>
      <c r="C288" s="222"/>
      <c r="D288" s="216" t="s">
        <v>170</v>
      </c>
      <c r="E288" s="222"/>
      <c r="F288" s="223" t="s">
        <v>581</v>
      </c>
      <c r="G288" s="222"/>
      <c r="H288" s="224">
        <v>0.048</v>
      </c>
      <c r="I288" s="225"/>
      <c r="J288" s="222"/>
      <c r="K288" s="222"/>
      <c r="L288" s="226"/>
      <c r="M288" s="227"/>
      <c r="N288" s="228"/>
      <c r="O288" s="228"/>
      <c r="P288" s="228"/>
      <c r="Q288" s="228"/>
      <c r="R288" s="228"/>
      <c r="S288" s="228"/>
      <c r="T288" s="229"/>
      <c r="U288" s="13"/>
      <c r="V288" s="13"/>
      <c r="W288" s="13"/>
      <c r="X288" s="13"/>
      <c r="Y288" s="13"/>
      <c r="Z288" s="13"/>
      <c r="AA288" s="13"/>
      <c r="AB288" s="13"/>
      <c r="AC288" s="13"/>
      <c r="AD288" s="13"/>
      <c r="AE288" s="13"/>
      <c r="AT288" s="230" t="s">
        <v>170</v>
      </c>
      <c r="AU288" s="230" t="s">
        <v>85</v>
      </c>
      <c r="AV288" s="13" t="s">
        <v>85</v>
      </c>
      <c r="AW288" s="13" t="s">
        <v>4</v>
      </c>
      <c r="AX288" s="13" t="s">
        <v>83</v>
      </c>
      <c r="AY288" s="230" t="s">
        <v>150</v>
      </c>
    </row>
    <row r="289" spans="1:65" s="2" customFormat="1" ht="14.4" customHeight="1">
      <c r="A289" s="37"/>
      <c r="B289" s="38"/>
      <c r="C289" s="203" t="s">
        <v>582</v>
      </c>
      <c r="D289" s="203" t="s">
        <v>152</v>
      </c>
      <c r="E289" s="204" t="s">
        <v>583</v>
      </c>
      <c r="F289" s="205" t="s">
        <v>584</v>
      </c>
      <c r="G289" s="206" t="s">
        <v>229</v>
      </c>
      <c r="H289" s="207">
        <v>106.48</v>
      </c>
      <c r="I289" s="208"/>
      <c r="J289" s="209">
        <f>ROUND(I289*H289,2)</f>
        <v>0</v>
      </c>
      <c r="K289" s="205" t="s">
        <v>156</v>
      </c>
      <c r="L289" s="43"/>
      <c r="M289" s="210" t="s">
        <v>19</v>
      </c>
      <c r="N289" s="211" t="s">
        <v>46</v>
      </c>
      <c r="O289" s="83"/>
      <c r="P289" s="212">
        <f>O289*H289</f>
        <v>0</v>
      </c>
      <c r="Q289" s="212">
        <v>0.0004</v>
      </c>
      <c r="R289" s="212">
        <f>Q289*H289</f>
        <v>0.042592000000000005</v>
      </c>
      <c r="S289" s="212">
        <v>0</v>
      </c>
      <c r="T289" s="213">
        <f>S289*H289</f>
        <v>0</v>
      </c>
      <c r="U289" s="37"/>
      <c r="V289" s="37"/>
      <c r="W289" s="37"/>
      <c r="X289" s="37"/>
      <c r="Y289" s="37"/>
      <c r="Z289" s="37"/>
      <c r="AA289" s="37"/>
      <c r="AB289" s="37"/>
      <c r="AC289" s="37"/>
      <c r="AD289" s="37"/>
      <c r="AE289" s="37"/>
      <c r="AR289" s="214" t="s">
        <v>237</v>
      </c>
      <c r="AT289" s="214" t="s">
        <v>152</v>
      </c>
      <c r="AU289" s="214" t="s">
        <v>85</v>
      </c>
      <c r="AY289" s="16" t="s">
        <v>150</v>
      </c>
      <c r="BE289" s="215">
        <f>IF(N289="základní",J289,0)</f>
        <v>0</v>
      </c>
      <c r="BF289" s="215">
        <f>IF(N289="snížená",J289,0)</f>
        <v>0</v>
      </c>
      <c r="BG289" s="215">
        <f>IF(N289="zákl. přenesená",J289,0)</f>
        <v>0</v>
      </c>
      <c r="BH289" s="215">
        <f>IF(N289="sníž. přenesená",J289,0)</f>
        <v>0</v>
      </c>
      <c r="BI289" s="215">
        <f>IF(N289="nulová",J289,0)</f>
        <v>0</v>
      </c>
      <c r="BJ289" s="16" t="s">
        <v>83</v>
      </c>
      <c r="BK289" s="215">
        <f>ROUND(I289*H289,2)</f>
        <v>0</v>
      </c>
      <c r="BL289" s="16" t="s">
        <v>237</v>
      </c>
      <c r="BM289" s="214" t="s">
        <v>585</v>
      </c>
    </row>
    <row r="290" spans="1:47" s="2" customFormat="1" ht="12">
      <c r="A290" s="37"/>
      <c r="B290" s="38"/>
      <c r="C290" s="39"/>
      <c r="D290" s="216" t="s">
        <v>159</v>
      </c>
      <c r="E290" s="39"/>
      <c r="F290" s="217" t="s">
        <v>586</v>
      </c>
      <c r="G290" s="39"/>
      <c r="H290" s="39"/>
      <c r="I290" s="218"/>
      <c r="J290" s="39"/>
      <c r="K290" s="39"/>
      <c r="L290" s="43"/>
      <c r="M290" s="219"/>
      <c r="N290" s="220"/>
      <c r="O290" s="83"/>
      <c r="P290" s="83"/>
      <c r="Q290" s="83"/>
      <c r="R290" s="83"/>
      <c r="S290" s="83"/>
      <c r="T290" s="84"/>
      <c r="U290" s="37"/>
      <c r="V290" s="37"/>
      <c r="W290" s="37"/>
      <c r="X290" s="37"/>
      <c r="Y290" s="37"/>
      <c r="Z290" s="37"/>
      <c r="AA290" s="37"/>
      <c r="AB290" s="37"/>
      <c r="AC290" s="37"/>
      <c r="AD290" s="37"/>
      <c r="AE290" s="37"/>
      <c r="AT290" s="16" t="s">
        <v>159</v>
      </c>
      <c r="AU290" s="16" t="s">
        <v>85</v>
      </c>
    </row>
    <row r="291" spans="1:65" s="2" customFormat="1" ht="24.15" customHeight="1">
      <c r="A291" s="37"/>
      <c r="B291" s="38"/>
      <c r="C291" s="231" t="s">
        <v>587</v>
      </c>
      <c r="D291" s="231" t="s">
        <v>315</v>
      </c>
      <c r="E291" s="232" t="s">
        <v>588</v>
      </c>
      <c r="F291" s="233" t="s">
        <v>589</v>
      </c>
      <c r="G291" s="234" t="s">
        <v>229</v>
      </c>
      <c r="H291" s="235">
        <v>127.776</v>
      </c>
      <c r="I291" s="236"/>
      <c r="J291" s="237">
        <f>ROUND(I291*H291,2)</f>
        <v>0</v>
      </c>
      <c r="K291" s="233" t="s">
        <v>156</v>
      </c>
      <c r="L291" s="238"/>
      <c r="M291" s="239" t="s">
        <v>19</v>
      </c>
      <c r="N291" s="240" t="s">
        <v>46</v>
      </c>
      <c r="O291" s="83"/>
      <c r="P291" s="212">
        <f>O291*H291</f>
        <v>0</v>
      </c>
      <c r="Q291" s="212">
        <v>0.0047</v>
      </c>
      <c r="R291" s="212">
        <f>Q291*H291</f>
        <v>0.6005472000000001</v>
      </c>
      <c r="S291" s="212">
        <v>0</v>
      </c>
      <c r="T291" s="213">
        <f>S291*H291</f>
        <v>0</v>
      </c>
      <c r="U291" s="37"/>
      <c r="V291" s="37"/>
      <c r="W291" s="37"/>
      <c r="X291" s="37"/>
      <c r="Y291" s="37"/>
      <c r="Z291" s="37"/>
      <c r="AA291" s="37"/>
      <c r="AB291" s="37"/>
      <c r="AC291" s="37"/>
      <c r="AD291" s="37"/>
      <c r="AE291" s="37"/>
      <c r="AR291" s="214" t="s">
        <v>309</v>
      </c>
      <c r="AT291" s="214" t="s">
        <v>315</v>
      </c>
      <c r="AU291" s="214" t="s">
        <v>85</v>
      </c>
      <c r="AY291" s="16" t="s">
        <v>150</v>
      </c>
      <c r="BE291" s="215">
        <f>IF(N291="základní",J291,0)</f>
        <v>0</v>
      </c>
      <c r="BF291" s="215">
        <f>IF(N291="snížená",J291,0)</f>
        <v>0</v>
      </c>
      <c r="BG291" s="215">
        <f>IF(N291="zákl. přenesená",J291,0)</f>
        <v>0</v>
      </c>
      <c r="BH291" s="215">
        <f>IF(N291="sníž. přenesená",J291,0)</f>
        <v>0</v>
      </c>
      <c r="BI291" s="215">
        <f>IF(N291="nulová",J291,0)</f>
        <v>0</v>
      </c>
      <c r="BJ291" s="16" t="s">
        <v>83</v>
      </c>
      <c r="BK291" s="215">
        <f>ROUND(I291*H291,2)</f>
        <v>0</v>
      </c>
      <c r="BL291" s="16" t="s">
        <v>237</v>
      </c>
      <c r="BM291" s="214" t="s">
        <v>590</v>
      </c>
    </row>
    <row r="292" spans="1:51" s="13" customFormat="1" ht="12">
      <c r="A292" s="13"/>
      <c r="B292" s="221"/>
      <c r="C292" s="222"/>
      <c r="D292" s="216" t="s">
        <v>170</v>
      </c>
      <c r="E292" s="222"/>
      <c r="F292" s="223" t="s">
        <v>591</v>
      </c>
      <c r="G292" s="222"/>
      <c r="H292" s="224">
        <v>127.776</v>
      </c>
      <c r="I292" s="225"/>
      <c r="J292" s="222"/>
      <c r="K292" s="222"/>
      <c r="L292" s="226"/>
      <c r="M292" s="227"/>
      <c r="N292" s="228"/>
      <c r="O292" s="228"/>
      <c r="P292" s="228"/>
      <c r="Q292" s="228"/>
      <c r="R292" s="228"/>
      <c r="S292" s="228"/>
      <c r="T292" s="229"/>
      <c r="U292" s="13"/>
      <c r="V292" s="13"/>
      <c r="W292" s="13"/>
      <c r="X292" s="13"/>
      <c r="Y292" s="13"/>
      <c r="Z292" s="13"/>
      <c r="AA292" s="13"/>
      <c r="AB292" s="13"/>
      <c r="AC292" s="13"/>
      <c r="AD292" s="13"/>
      <c r="AE292" s="13"/>
      <c r="AT292" s="230" t="s">
        <v>170</v>
      </c>
      <c r="AU292" s="230" t="s">
        <v>85</v>
      </c>
      <c r="AV292" s="13" t="s">
        <v>85</v>
      </c>
      <c r="AW292" s="13" t="s">
        <v>4</v>
      </c>
      <c r="AX292" s="13" t="s">
        <v>83</v>
      </c>
      <c r="AY292" s="230" t="s">
        <v>150</v>
      </c>
    </row>
    <row r="293" spans="1:65" s="2" customFormat="1" ht="24.15" customHeight="1">
      <c r="A293" s="37"/>
      <c r="B293" s="38"/>
      <c r="C293" s="203" t="s">
        <v>592</v>
      </c>
      <c r="D293" s="203" t="s">
        <v>152</v>
      </c>
      <c r="E293" s="204" t="s">
        <v>593</v>
      </c>
      <c r="F293" s="205" t="s">
        <v>594</v>
      </c>
      <c r="G293" s="206" t="s">
        <v>595</v>
      </c>
      <c r="H293" s="241"/>
      <c r="I293" s="208"/>
      <c r="J293" s="209">
        <f>ROUND(I293*H293,2)</f>
        <v>0</v>
      </c>
      <c r="K293" s="205" t="s">
        <v>156</v>
      </c>
      <c r="L293" s="43"/>
      <c r="M293" s="210" t="s">
        <v>19</v>
      </c>
      <c r="N293" s="211" t="s">
        <v>46</v>
      </c>
      <c r="O293" s="83"/>
      <c r="P293" s="212">
        <f>O293*H293</f>
        <v>0</v>
      </c>
      <c r="Q293" s="212">
        <v>0</v>
      </c>
      <c r="R293" s="212">
        <f>Q293*H293</f>
        <v>0</v>
      </c>
      <c r="S293" s="212">
        <v>0</v>
      </c>
      <c r="T293" s="213">
        <f>S293*H293</f>
        <v>0</v>
      </c>
      <c r="U293" s="37"/>
      <c r="V293" s="37"/>
      <c r="W293" s="37"/>
      <c r="X293" s="37"/>
      <c r="Y293" s="37"/>
      <c r="Z293" s="37"/>
      <c r="AA293" s="37"/>
      <c r="AB293" s="37"/>
      <c r="AC293" s="37"/>
      <c r="AD293" s="37"/>
      <c r="AE293" s="37"/>
      <c r="AR293" s="214" t="s">
        <v>237</v>
      </c>
      <c r="AT293" s="214" t="s">
        <v>152</v>
      </c>
      <c r="AU293" s="214" t="s">
        <v>85</v>
      </c>
      <c r="AY293" s="16" t="s">
        <v>150</v>
      </c>
      <c r="BE293" s="215">
        <f>IF(N293="základní",J293,0)</f>
        <v>0</v>
      </c>
      <c r="BF293" s="215">
        <f>IF(N293="snížená",J293,0)</f>
        <v>0</v>
      </c>
      <c r="BG293" s="215">
        <f>IF(N293="zákl. přenesená",J293,0)</f>
        <v>0</v>
      </c>
      <c r="BH293" s="215">
        <f>IF(N293="sníž. přenesená",J293,0)</f>
        <v>0</v>
      </c>
      <c r="BI293" s="215">
        <f>IF(N293="nulová",J293,0)</f>
        <v>0</v>
      </c>
      <c r="BJ293" s="16" t="s">
        <v>83</v>
      </c>
      <c r="BK293" s="215">
        <f>ROUND(I293*H293,2)</f>
        <v>0</v>
      </c>
      <c r="BL293" s="16" t="s">
        <v>237</v>
      </c>
      <c r="BM293" s="214" t="s">
        <v>596</v>
      </c>
    </row>
    <row r="294" spans="1:47" s="2" customFormat="1" ht="12">
      <c r="A294" s="37"/>
      <c r="B294" s="38"/>
      <c r="C294" s="39"/>
      <c r="D294" s="216" t="s">
        <v>159</v>
      </c>
      <c r="E294" s="39"/>
      <c r="F294" s="217" t="s">
        <v>597</v>
      </c>
      <c r="G294" s="39"/>
      <c r="H294" s="39"/>
      <c r="I294" s="218"/>
      <c r="J294" s="39"/>
      <c r="K294" s="39"/>
      <c r="L294" s="43"/>
      <c r="M294" s="219"/>
      <c r="N294" s="220"/>
      <c r="O294" s="83"/>
      <c r="P294" s="83"/>
      <c r="Q294" s="83"/>
      <c r="R294" s="83"/>
      <c r="S294" s="83"/>
      <c r="T294" s="84"/>
      <c r="U294" s="37"/>
      <c r="V294" s="37"/>
      <c r="W294" s="37"/>
      <c r="X294" s="37"/>
      <c r="Y294" s="37"/>
      <c r="Z294" s="37"/>
      <c r="AA294" s="37"/>
      <c r="AB294" s="37"/>
      <c r="AC294" s="37"/>
      <c r="AD294" s="37"/>
      <c r="AE294" s="37"/>
      <c r="AT294" s="16" t="s">
        <v>159</v>
      </c>
      <c r="AU294" s="16" t="s">
        <v>85</v>
      </c>
    </row>
    <row r="295" spans="1:63" s="12" customFormat="1" ht="22.8" customHeight="1">
      <c r="A295" s="12"/>
      <c r="B295" s="187"/>
      <c r="C295" s="188"/>
      <c r="D295" s="189" t="s">
        <v>74</v>
      </c>
      <c r="E295" s="201" t="s">
        <v>598</v>
      </c>
      <c r="F295" s="201" t="s">
        <v>599</v>
      </c>
      <c r="G295" s="188"/>
      <c r="H295" s="188"/>
      <c r="I295" s="191"/>
      <c r="J295" s="202">
        <f>BK295</f>
        <v>0</v>
      </c>
      <c r="K295" s="188"/>
      <c r="L295" s="193"/>
      <c r="M295" s="194"/>
      <c r="N295" s="195"/>
      <c r="O295" s="195"/>
      <c r="P295" s="196">
        <f>SUM(P296:P301)</f>
        <v>0</v>
      </c>
      <c r="Q295" s="195"/>
      <c r="R295" s="196">
        <f>SUM(R296:R301)</f>
        <v>0.285062</v>
      </c>
      <c r="S295" s="195"/>
      <c r="T295" s="197">
        <f>SUM(T296:T301)</f>
        <v>0</v>
      </c>
      <c r="U295" s="12"/>
      <c r="V295" s="12"/>
      <c r="W295" s="12"/>
      <c r="X295" s="12"/>
      <c r="Y295" s="12"/>
      <c r="Z295" s="12"/>
      <c r="AA295" s="12"/>
      <c r="AB295" s="12"/>
      <c r="AC295" s="12"/>
      <c r="AD295" s="12"/>
      <c r="AE295" s="12"/>
      <c r="AR295" s="198" t="s">
        <v>85</v>
      </c>
      <c r="AT295" s="199" t="s">
        <v>74</v>
      </c>
      <c r="AU295" s="199" t="s">
        <v>83</v>
      </c>
      <c r="AY295" s="198" t="s">
        <v>150</v>
      </c>
      <c r="BK295" s="200">
        <f>SUM(BK296:BK301)</f>
        <v>0</v>
      </c>
    </row>
    <row r="296" spans="1:65" s="2" customFormat="1" ht="14.4" customHeight="1">
      <c r="A296" s="37"/>
      <c r="B296" s="38"/>
      <c r="C296" s="203" t="s">
        <v>600</v>
      </c>
      <c r="D296" s="203" t="s">
        <v>152</v>
      </c>
      <c r="E296" s="204" t="s">
        <v>601</v>
      </c>
      <c r="F296" s="205" t="s">
        <v>602</v>
      </c>
      <c r="G296" s="206" t="s">
        <v>229</v>
      </c>
      <c r="H296" s="207">
        <v>619.7</v>
      </c>
      <c r="I296" s="208"/>
      <c r="J296" s="209">
        <f>ROUND(I296*H296,2)</f>
        <v>0</v>
      </c>
      <c r="K296" s="205" t="s">
        <v>156</v>
      </c>
      <c r="L296" s="43"/>
      <c r="M296" s="210" t="s">
        <v>19</v>
      </c>
      <c r="N296" s="211" t="s">
        <v>46</v>
      </c>
      <c r="O296" s="83"/>
      <c r="P296" s="212">
        <f>O296*H296</f>
        <v>0</v>
      </c>
      <c r="Q296" s="212">
        <v>0</v>
      </c>
      <c r="R296" s="212">
        <f>Q296*H296</f>
        <v>0</v>
      </c>
      <c r="S296" s="212">
        <v>0</v>
      </c>
      <c r="T296" s="213">
        <f>S296*H296</f>
        <v>0</v>
      </c>
      <c r="U296" s="37"/>
      <c r="V296" s="37"/>
      <c r="W296" s="37"/>
      <c r="X296" s="37"/>
      <c r="Y296" s="37"/>
      <c r="Z296" s="37"/>
      <c r="AA296" s="37"/>
      <c r="AB296" s="37"/>
      <c r="AC296" s="37"/>
      <c r="AD296" s="37"/>
      <c r="AE296" s="37"/>
      <c r="AR296" s="214" t="s">
        <v>237</v>
      </c>
      <c r="AT296" s="214" t="s">
        <v>152</v>
      </c>
      <c r="AU296" s="214" t="s">
        <v>85</v>
      </c>
      <c r="AY296" s="16" t="s">
        <v>150</v>
      </c>
      <c r="BE296" s="215">
        <f>IF(N296="základní",J296,0)</f>
        <v>0</v>
      </c>
      <c r="BF296" s="215">
        <f>IF(N296="snížená",J296,0)</f>
        <v>0</v>
      </c>
      <c r="BG296" s="215">
        <f>IF(N296="zákl. přenesená",J296,0)</f>
        <v>0</v>
      </c>
      <c r="BH296" s="215">
        <f>IF(N296="sníž. přenesená",J296,0)</f>
        <v>0</v>
      </c>
      <c r="BI296" s="215">
        <f>IF(N296="nulová",J296,0)</f>
        <v>0</v>
      </c>
      <c r="BJ296" s="16" t="s">
        <v>83</v>
      </c>
      <c r="BK296" s="215">
        <f>ROUND(I296*H296,2)</f>
        <v>0</v>
      </c>
      <c r="BL296" s="16" t="s">
        <v>237</v>
      </c>
      <c r="BM296" s="214" t="s">
        <v>603</v>
      </c>
    </row>
    <row r="297" spans="1:47" s="2" customFormat="1" ht="12">
      <c r="A297" s="37"/>
      <c r="B297" s="38"/>
      <c r="C297" s="39"/>
      <c r="D297" s="216" t="s">
        <v>159</v>
      </c>
      <c r="E297" s="39"/>
      <c r="F297" s="217" t="s">
        <v>604</v>
      </c>
      <c r="G297" s="39"/>
      <c r="H297" s="39"/>
      <c r="I297" s="218"/>
      <c r="J297" s="39"/>
      <c r="K297" s="39"/>
      <c r="L297" s="43"/>
      <c r="M297" s="219"/>
      <c r="N297" s="220"/>
      <c r="O297" s="83"/>
      <c r="P297" s="83"/>
      <c r="Q297" s="83"/>
      <c r="R297" s="83"/>
      <c r="S297" s="83"/>
      <c r="T297" s="84"/>
      <c r="U297" s="37"/>
      <c r="V297" s="37"/>
      <c r="W297" s="37"/>
      <c r="X297" s="37"/>
      <c r="Y297" s="37"/>
      <c r="Z297" s="37"/>
      <c r="AA297" s="37"/>
      <c r="AB297" s="37"/>
      <c r="AC297" s="37"/>
      <c r="AD297" s="37"/>
      <c r="AE297" s="37"/>
      <c r="AT297" s="16" t="s">
        <v>159</v>
      </c>
      <c r="AU297" s="16" t="s">
        <v>85</v>
      </c>
    </row>
    <row r="298" spans="1:65" s="2" customFormat="1" ht="24.15" customHeight="1">
      <c r="A298" s="37"/>
      <c r="B298" s="38"/>
      <c r="C298" s="231" t="s">
        <v>605</v>
      </c>
      <c r="D298" s="231" t="s">
        <v>315</v>
      </c>
      <c r="E298" s="232" t="s">
        <v>606</v>
      </c>
      <c r="F298" s="233" t="s">
        <v>607</v>
      </c>
      <c r="G298" s="234" t="s">
        <v>229</v>
      </c>
      <c r="H298" s="235">
        <v>712.655</v>
      </c>
      <c r="I298" s="236"/>
      <c r="J298" s="237">
        <f>ROUND(I298*H298,2)</f>
        <v>0</v>
      </c>
      <c r="K298" s="233" t="s">
        <v>156</v>
      </c>
      <c r="L298" s="238"/>
      <c r="M298" s="239" t="s">
        <v>19</v>
      </c>
      <c r="N298" s="240" t="s">
        <v>46</v>
      </c>
      <c r="O298" s="83"/>
      <c r="P298" s="212">
        <f>O298*H298</f>
        <v>0</v>
      </c>
      <c r="Q298" s="212">
        <v>0.0004</v>
      </c>
      <c r="R298" s="212">
        <f>Q298*H298</f>
        <v>0.285062</v>
      </c>
      <c r="S298" s="212">
        <v>0</v>
      </c>
      <c r="T298" s="213">
        <f>S298*H298</f>
        <v>0</v>
      </c>
      <c r="U298" s="37"/>
      <c r="V298" s="37"/>
      <c r="W298" s="37"/>
      <c r="X298" s="37"/>
      <c r="Y298" s="37"/>
      <c r="Z298" s="37"/>
      <c r="AA298" s="37"/>
      <c r="AB298" s="37"/>
      <c r="AC298" s="37"/>
      <c r="AD298" s="37"/>
      <c r="AE298" s="37"/>
      <c r="AR298" s="214" t="s">
        <v>309</v>
      </c>
      <c r="AT298" s="214" t="s">
        <v>315</v>
      </c>
      <c r="AU298" s="214" t="s">
        <v>85</v>
      </c>
      <c r="AY298" s="16" t="s">
        <v>150</v>
      </c>
      <c r="BE298" s="215">
        <f>IF(N298="základní",J298,0)</f>
        <v>0</v>
      </c>
      <c r="BF298" s="215">
        <f>IF(N298="snížená",J298,0)</f>
        <v>0</v>
      </c>
      <c r="BG298" s="215">
        <f>IF(N298="zákl. přenesená",J298,0)</f>
        <v>0</v>
      </c>
      <c r="BH298" s="215">
        <f>IF(N298="sníž. přenesená",J298,0)</f>
        <v>0</v>
      </c>
      <c r="BI298" s="215">
        <f>IF(N298="nulová",J298,0)</f>
        <v>0</v>
      </c>
      <c r="BJ298" s="16" t="s">
        <v>83</v>
      </c>
      <c r="BK298" s="215">
        <f>ROUND(I298*H298,2)</f>
        <v>0</v>
      </c>
      <c r="BL298" s="16" t="s">
        <v>237</v>
      </c>
      <c r="BM298" s="214" t="s">
        <v>608</v>
      </c>
    </row>
    <row r="299" spans="1:51" s="13" customFormat="1" ht="12">
      <c r="A299" s="13"/>
      <c r="B299" s="221"/>
      <c r="C299" s="222"/>
      <c r="D299" s="216" t="s">
        <v>170</v>
      </c>
      <c r="E299" s="222"/>
      <c r="F299" s="223" t="s">
        <v>609</v>
      </c>
      <c r="G299" s="222"/>
      <c r="H299" s="224">
        <v>712.655</v>
      </c>
      <c r="I299" s="225"/>
      <c r="J299" s="222"/>
      <c r="K299" s="222"/>
      <c r="L299" s="226"/>
      <c r="M299" s="227"/>
      <c r="N299" s="228"/>
      <c r="O299" s="228"/>
      <c r="P299" s="228"/>
      <c r="Q299" s="228"/>
      <c r="R299" s="228"/>
      <c r="S299" s="228"/>
      <c r="T299" s="229"/>
      <c r="U299" s="13"/>
      <c r="V299" s="13"/>
      <c r="W299" s="13"/>
      <c r="X299" s="13"/>
      <c r="Y299" s="13"/>
      <c r="Z299" s="13"/>
      <c r="AA299" s="13"/>
      <c r="AB299" s="13"/>
      <c r="AC299" s="13"/>
      <c r="AD299" s="13"/>
      <c r="AE299" s="13"/>
      <c r="AT299" s="230" t="s">
        <v>170</v>
      </c>
      <c r="AU299" s="230" t="s">
        <v>85</v>
      </c>
      <c r="AV299" s="13" t="s">
        <v>85</v>
      </c>
      <c r="AW299" s="13" t="s">
        <v>4</v>
      </c>
      <c r="AX299" s="13" t="s">
        <v>83</v>
      </c>
      <c r="AY299" s="230" t="s">
        <v>150</v>
      </c>
    </row>
    <row r="300" spans="1:65" s="2" customFormat="1" ht="24.15" customHeight="1">
      <c r="A300" s="37"/>
      <c r="B300" s="38"/>
      <c r="C300" s="203" t="s">
        <v>610</v>
      </c>
      <c r="D300" s="203" t="s">
        <v>152</v>
      </c>
      <c r="E300" s="204" t="s">
        <v>611</v>
      </c>
      <c r="F300" s="205" t="s">
        <v>612</v>
      </c>
      <c r="G300" s="206" t="s">
        <v>595</v>
      </c>
      <c r="H300" s="241"/>
      <c r="I300" s="208"/>
      <c r="J300" s="209">
        <f>ROUND(I300*H300,2)</f>
        <v>0</v>
      </c>
      <c r="K300" s="205" t="s">
        <v>156</v>
      </c>
      <c r="L300" s="43"/>
      <c r="M300" s="210" t="s">
        <v>19</v>
      </c>
      <c r="N300" s="211" t="s">
        <v>46</v>
      </c>
      <c r="O300" s="83"/>
      <c r="P300" s="212">
        <f>O300*H300</f>
        <v>0</v>
      </c>
      <c r="Q300" s="212">
        <v>0</v>
      </c>
      <c r="R300" s="212">
        <f>Q300*H300</f>
        <v>0</v>
      </c>
      <c r="S300" s="212">
        <v>0</v>
      </c>
      <c r="T300" s="213">
        <f>S300*H300</f>
        <v>0</v>
      </c>
      <c r="U300" s="37"/>
      <c r="V300" s="37"/>
      <c r="W300" s="37"/>
      <c r="X300" s="37"/>
      <c r="Y300" s="37"/>
      <c r="Z300" s="37"/>
      <c r="AA300" s="37"/>
      <c r="AB300" s="37"/>
      <c r="AC300" s="37"/>
      <c r="AD300" s="37"/>
      <c r="AE300" s="37"/>
      <c r="AR300" s="214" t="s">
        <v>237</v>
      </c>
      <c r="AT300" s="214" t="s">
        <v>152</v>
      </c>
      <c r="AU300" s="214" t="s">
        <v>85</v>
      </c>
      <c r="AY300" s="16" t="s">
        <v>150</v>
      </c>
      <c r="BE300" s="215">
        <f>IF(N300="základní",J300,0)</f>
        <v>0</v>
      </c>
      <c r="BF300" s="215">
        <f>IF(N300="snížená",J300,0)</f>
        <v>0</v>
      </c>
      <c r="BG300" s="215">
        <f>IF(N300="zákl. přenesená",J300,0)</f>
        <v>0</v>
      </c>
      <c r="BH300" s="215">
        <f>IF(N300="sníž. přenesená",J300,0)</f>
        <v>0</v>
      </c>
      <c r="BI300" s="215">
        <f>IF(N300="nulová",J300,0)</f>
        <v>0</v>
      </c>
      <c r="BJ300" s="16" t="s">
        <v>83</v>
      </c>
      <c r="BK300" s="215">
        <f>ROUND(I300*H300,2)</f>
        <v>0</v>
      </c>
      <c r="BL300" s="16" t="s">
        <v>237</v>
      </c>
      <c r="BM300" s="214" t="s">
        <v>613</v>
      </c>
    </row>
    <row r="301" spans="1:47" s="2" customFormat="1" ht="12">
      <c r="A301" s="37"/>
      <c r="B301" s="38"/>
      <c r="C301" s="39"/>
      <c r="D301" s="216" t="s">
        <v>159</v>
      </c>
      <c r="E301" s="39"/>
      <c r="F301" s="217" t="s">
        <v>614</v>
      </c>
      <c r="G301" s="39"/>
      <c r="H301" s="39"/>
      <c r="I301" s="218"/>
      <c r="J301" s="39"/>
      <c r="K301" s="39"/>
      <c r="L301" s="43"/>
      <c r="M301" s="219"/>
      <c r="N301" s="220"/>
      <c r="O301" s="83"/>
      <c r="P301" s="83"/>
      <c r="Q301" s="83"/>
      <c r="R301" s="83"/>
      <c r="S301" s="83"/>
      <c r="T301" s="84"/>
      <c r="U301" s="37"/>
      <c r="V301" s="37"/>
      <c r="W301" s="37"/>
      <c r="X301" s="37"/>
      <c r="Y301" s="37"/>
      <c r="Z301" s="37"/>
      <c r="AA301" s="37"/>
      <c r="AB301" s="37"/>
      <c r="AC301" s="37"/>
      <c r="AD301" s="37"/>
      <c r="AE301" s="37"/>
      <c r="AT301" s="16" t="s">
        <v>159</v>
      </c>
      <c r="AU301" s="16" t="s">
        <v>85</v>
      </c>
    </row>
    <row r="302" spans="1:63" s="12" customFormat="1" ht="22.8" customHeight="1">
      <c r="A302" s="12"/>
      <c r="B302" s="187"/>
      <c r="C302" s="188"/>
      <c r="D302" s="189" t="s">
        <v>74</v>
      </c>
      <c r="E302" s="201" t="s">
        <v>615</v>
      </c>
      <c r="F302" s="201" t="s">
        <v>616</v>
      </c>
      <c r="G302" s="188"/>
      <c r="H302" s="188"/>
      <c r="I302" s="191"/>
      <c r="J302" s="202">
        <f>BK302</f>
        <v>0</v>
      </c>
      <c r="K302" s="188"/>
      <c r="L302" s="193"/>
      <c r="M302" s="194"/>
      <c r="N302" s="195"/>
      <c r="O302" s="195"/>
      <c r="P302" s="196">
        <f>SUM(P303:P322)</f>
        <v>0</v>
      </c>
      <c r="Q302" s="195"/>
      <c r="R302" s="196">
        <f>SUM(R303:R322)</f>
        <v>9.64001901</v>
      </c>
      <c r="S302" s="195"/>
      <c r="T302" s="197">
        <f>SUM(T303:T322)</f>
        <v>0</v>
      </c>
      <c r="U302" s="12"/>
      <c r="V302" s="12"/>
      <c r="W302" s="12"/>
      <c r="X302" s="12"/>
      <c r="Y302" s="12"/>
      <c r="Z302" s="12"/>
      <c r="AA302" s="12"/>
      <c r="AB302" s="12"/>
      <c r="AC302" s="12"/>
      <c r="AD302" s="12"/>
      <c r="AE302" s="12"/>
      <c r="AR302" s="198" t="s">
        <v>85</v>
      </c>
      <c r="AT302" s="199" t="s">
        <v>74</v>
      </c>
      <c r="AU302" s="199" t="s">
        <v>83</v>
      </c>
      <c r="AY302" s="198" t="s">
        <v>150</v>
      </c>
      <c r="BK302" s="200">
        <f>SUM(BK303:BK322)</f>
        <v>0</v>
      </c>
    </row>
    <row r="303" spans="1:65" s="2" customFormat="1" ht="24.15" customHeight="1">
      <c r="A303" s="37"/>
      <c r="B303" s="38"/>
      <c r="C303" s="203" t="s">
        <v>617</v>
      </c>
      <c r="D303" s="203" t="s">
        <v>152</v>
      </c>
      <c r="E303" s="204" t="s">
        <v>618</v>
      </c>
      <c r="F303" s="205" t="s">
        <v>619</v>
      </c>
      <c r="G303" s="206" t="s">
        <v>155</v>
      </c>
      <c r="H303" s="207">
        <v>105.06</v>
      </c>
      <c r="I303" s="208"/>
      <c r="J303" s="209">
        <f>ROUND(I303*H303,2)</f>
        <v>0</v>
      </c>
      <c r="K303" s="205" t="s">
        <v>156</v>
      </c>
      <c r="L303" s="43"/>
      <c r="M303" s="210" t="s">
        <v>19</v>
      </c>
      <c r="N303" s="211" t="s">
        <v>46</v>
      </c>
      <c r="O303" s="83"/>
      <c r="P303" s="212">
        <f>O303*H303</f>
        <v>0</v>
      </c>
      <c r="Q303" s="212">
        <v>0.039</v>
      </c>
      <c r="R303" s="212">
        <f>Q303*H303</f>
        <v>4.09734</v>
      </c>
      <c r="S303" s="212">
        <v>0</v>
      </c>
      <c r="T303" s="213">
        <f>S303*H303</f>
        <v>0</v>
      </c>
      <c r="U303" s="37"/>
      <c r="V303" s="37"/>
      <c r="W303" s="37"/>
      <c r="X303" s="37"/>
      <c r="Y303" s="37"/>
      <c r="Z303" s="37"/>
      <c r="AA303" s="37"/>
      <c r="AB303" s="37"/>
      <c r="AC303" s="37"/>
      <c r="AD303" s="37"/>
      <c r="AE303" s="37"/>
      <c r="AR303" s="214" t="s">
        <v>237</v>
      </c>
      <c r="AT303" s="214" t="s">
        <v>152</v>
      </c>
      <c r="AU303" s="214" t="s">
        <v>85</v>
      </c>
      <c r="AY303" s="16" t="s">
        <v>150</v>
      </c>
      <c r="BE303" s="215">
        <f>IF(N303="základní",J303,0)</f>
        <v>0</v>
      </c>
      <c r="BF303" s="215">
        <f>IF(N303="snížená",J303,0)</f>
        <v>0</v>
      </c>
      <c r="BG303" s="215">
        <f>IF(N303="zákl. přenesená",J303,0)</f>
        <v>0</v>
      </c>
      <c r="BH303" s="215">
        <f>IF(N303="sníž. přenesená",J303,0)</f>
        <v>0</v>
      </c>
      <c r="BI303" s="215">
        <f>IF(N303="nulová",J303,0)</f>
        <v>0</v>
      </c>
      <c r="BJ303" s="16" t="s">
        <v>83</v>
      </c>
      <c r="BK303" s="215">
        <f>ROUND(I303*H303,2)</f>
        <v>0</v>
      </c>
      <c r="BL303" s="16" t="s">
        <v>237</v>
      </c>
      <c r="BM303" s="214" t="s">
        <v>620</v>
      </c>
    </row>
    <row r="304" spans="1:65" s="2" customFormat="1" ht="24.15" customHeight="1">
      <c r="A304" s="37"/>
      <c r="B304" s="38"/>
      <c r="C304" s="203" t="s">
        <v>621</v>
      </c>
      <c r="D304" s="203" t="s">
        <v>152</v>
      </c>
      <c r="E304" s="204" t="s">
        <v>622</v>
      </c>
      <c r="F304" s="205" t="s">
        <v>623</v>
      </c>
      <c r="G304" s="206" t="s">
        <v>229</v>
      </c>
      <c r="H304" s="207">
        <v>223</v>
      </c>
      <c r="I304" s="208"/>
      <c r="J304" s="209">
        <f>ROUND(I304*H304,2)</f>
        <v>0</v>
      </c>
      <c r="K304" s="205" t="s">
        <v>156</v>
      </c>
      <c r="L304" s="43"/>
      <c r="M304" s="210" t="s">
        <v>19</v>
      </c>
      <c r="N304" s="211" t="s">
        <v>46</v>
      </c>
      <c r="O304" s="83"/>
      <c r="P304" s="212">
        <f>O304*H304</f>
        <v>0</v>
      </c>
      <c r="Q304" s="212">
        <v>0.006</v>
      </c>
      <c r="R304" s="212">
        <f>Q304*H304</f>
        <v>1.338</v>
      </c>
      <c r="S304" s="212">
        <v>0</v>
      </c>
      <c r="T304" s="213">
        <f>S304*H304</f>
        <v>0</v>
      </c>
      <c r="U304" s="37"/>
      <c r="V304" s="37"/>
      <c r="W304" s="37"/>
      <c r="X304" s="37"/>
      <c r="Y304" s="37"/>
      <c r="Z304" s="37"/>
      <c r="AA304" s="37"/>
      <c r="AB304" s="37"/>
      <c r="AC304" s="37"/>
      <c r="AD304" s="37"/>
      <c r="AE304" s="37"/>
      <c r="AR304" s="214" t="s">
        <v>237</v>
      </c>
      <c r="AT304" s="214" t="s">
        <v>152</v>
      </c>
      <c r="AU304" s="214" t="s">
        <v>85</v>
      </c>
      <c r="AY304" s="16" t="s">
        <v>150</v>
      </c>
      <c r="BE304" s="215">
        <f>IF(N304="základní",J304,0)</f>
        <v>0</v>
      </c>
      <c r="BF304" s="215">
        <f>IF(N304="snížená",J304,0)</f>
        <v>0</v>
      </c>
      <c r="BG304" s="215">
        <f>IF(N304="zákl. přenesená",J304,0)</f>
        <v>0</v>
      </c>
      <c r="BH304" s="215">
        <f>IF(N304="sníž. přenesená",J304,0)</f>
        <v>0</v>
      </c>
      <c r="BI304" s="215">
        <f>IF(N304="nulová",J304,0)</f>
        <v>0</v>
      </c>
      <c r="BJ304" s="16" t="s">
        <v>83</v>
      </c>
      <c r="BK304" s="215">
        <f>ROUND(I304*H304,2)</f>
        <v>0</v>
      </c>
      <c r="BL304" s="16" t="s">
        <v>237</v>
      </c>
      <c r="BM304" s="214" t="s">
        <v>624</v>
      </c>
    </row>
    <row r="305" spans="1:47" s="2" customFormat="1" ht="12">
      <c r="A305" s="37"/>
      <c r="B305" s="38"/>
      <c r="C305" s="39"/>
      <c r="D305" s="216" t="s">
        <v>159</v>
      </c>
      <c r="E305" s="39"/>
      <c r="F305" s="217" t="s">
        <v>625</v>
      </c>
      <c r="G305" s="39"/>
      <c r="H305" s="39"/>
      <c r="I305" s="218"/>
      <c r="J305" s="39"/>
      <c r="K305" s="39"/>
      <c r="L305" s="43"/>
      <c r="M305" s="219"/>
      <c r="N305" s="220"/>
      <c r="O305" s="83"/>
      <c r="P305" s="83"/>
      <c r="Q305" s="83"/>
      <c r="R305" s="83"/>
      <c r="S305" s="83"/>
      <c r="T305" s="84"/>
      <c r="U305" s="37"/>
      <c r="V305" s="37"/>
      <c r="W305" s="37"/>
      <c r="X305" s="37"/>
      <c r="Y305" s="37"/>
      <c r="Z305" s="37"/>
      <c r="AA305" s="37"/>
      <c r="AB305" s="37"/>
      <c r="AC305" s="37"/>
      <c r="AD305" s="37"/>
      <c r="AE305" s="37"/>
      <c r="AT305" s="16" t="s">
        <v>159</v>
      </c>
      <c r="AU305" s="16" t="s">
        <v>85</v>
      </c>
    </row>
    <row r="306" spans="1:65" s="2" customFormat="1" ht="14.4" customHeight="1">
      <c r="A306" s="37"/>
      <c r="B306" s="38"/>
      <c r="C306" s="231" t="s">
        <v>626</v>
      </c>
      <c r="D306" s="231" t="s">
        <v>315</v>
      </c>
      <c r="E306" s="232" t="s">
        <v>334</v>
      </c>
      <c r="F306" s="233" t="s">
        <v>335</v>
      </c>
      <c r="G306" s="234" t="s">
        <v>229</v>
      </c>
      <c r="H306" s="235">
        <v>46.547</v>
      </c>
      <c r="I306" s="236"/>
      <c r="J306" s="237">
        <f>ROUND(I306*H306,2)</f>
        <v>0</v>
      </c>
      <c r="K306" s="233" t="s">
        <v>156</v>
      </c>
      <c r="L306" s="238"/>
      <c r="M306" s="239" t="s">
        <v>19</v>
      </c>
      <c r="N306" s="240" t="s">
        <v>46</v>
      </c>
      <c r="O306" s="83"/>
      <c r="P306" s="212">
        <f>O306*H306</f>
        <v>0</v>
      </c>
      <c r="Q306" s="212">
        <v>0.006</v>
      </c>
      <c r="R306" s="212">
        <f>Q306*H306</f>
        <v>0.279282</v>
      </c>
      <c r="S306" s="212">
        <v>0</v>
      </c>
      <c r="T306" s="213">
        <f>S306*H306</f>
        <v>0</v>
      </c>
      <c r="U306" s="37"/>
      <c r="V306" s="37"/>
      <c r="W306" s="37"/>
      <c r="X306" s="37"/>
      <c r="Y306" s="37"/>
      <c r="Z306" s="37"/>
      <c r="AA306" s="37"/>
      <c r="AB306" s="37"/>
      <c r="AC306" s="37"/>
      <c r="AD306" s="37"/>
      <c r="AE306" s="37"/>
      <c r="AR306" s="214" t="s">
        <v>309</v>
      </c>
      <c r="AT306" s="214" t="s">
        <v>315</v>
      </c>
      <c r="AU306" s="214" t="s">
        <v>85</v>
      </c>
      <c r="AY306" s="16" t="s">
        <v>150</v>
      </c>
      <c r="BE306" s="215">
        <f>IF(N306="základní",J306,0)</f>
        <v>0</v>
      </c>
      <c r="BF306" s="215">
        <f>IF(N306="snížená",J306,0)</f>
        <v>0</v>
      </c>
      <c r="BG306" s="215">
        <f>IF(N306="zákl. přenesená",J306,0)</f>
        <v>0</v>
      </c>
      <c r="BH306" s="215">
        <f>IF(N306="sníž. přenesená",J306,0)</f>
        <v>0</v>
      </c>
      <c r="BI306" s="215">
        <f>IF(N306="nulová",J306,0)</f>
        <v>0</v>
      </c>
      <c r="BJ306" s="16" t="s">
        <v>83</v>
      </c>
      <c r="BK306" s="215">
        <f>ROUND(I306*H306,2)</f>
        <v>0</v>
      </c>
      <c r="BL306" s="16" t="s">
        <v>237</v>
      </c>
      <c r="BM306" s="214" t="s">
        <v>627</v>
      </c>
    </row>
    <row r="307" spans="1:51" s="13" customFormat="1" ht="12">
      <c r="A307" s="13"/>
      <c r="B307" s="221"/>
      <c r="C307" s="222"/>
      <c r="D307" s="216" t="s">
        <v>170</v>
      </c>
      <c r="E307" s="222"/>
      <c r="F307" s="223" t="s">
        <v>628</v>
      </c>
      <c r="G307" s="222"/>
      <c r="H307" s="224">
        <v>46.547</v>
      </c>
      <c r="I307" s="225"/>
      <c r="J307" s="222"/>
      <c r="K307" s="222"/>
      <c r="L307" s="226"/>
      <c r="M307" s="227"/>
      <c r="N307" s="228"/>
      <c r="O307" s="228"/>
      <c r="P307" s="228"/>
      <c r="Q307" s="228"/>
      <c r="R307" s="228"/>
      <c r="S307" s="228"/>
      <c r="T307" s="229"/>
      <c r="U307" s="13"/>
      <c r="V307" s="13"/>
      <c r="W307" s="13"/>
      <c r="X307" s="13"/>
      <c r="Y307" s="13"/>
      <c r="Z307" s="13"/>
      <c r="AA307" s="13"/>
      <c r="AB307" s="13"/>
      <c r="AC307" s="13"/>
      <c r="AD307" s="13"/>
      <c r="AE307" s="13"/>
      <c r="AT307" s="230" t="s">
        <v>170</v>
      </c>
      <c r="AU307" s="230" t="s">
        <v>85</v>
      </c>
      <c r="AV307" s="13" t="s">
        <v>85</v>
      </c>
      <c r="AW307" s="13" t="s">
        <v>4</v>
      </c>
      <c r="AX307" s="13" t="s">
        <v>83</v>
      </c>
      <c r="AY307" s="230" t="s">
        <v>150</v>
      </c>
    </row>
    <row r="308" spans="1:65" s="2" customFormat="1" ht="14.4" customHeight="1">
      <c r="A308" s="37"/>
      <c r="B308" s="38"/>
      <c r="C308" s="231" t="s">
        <v>629</v>
      </c>
      <c r="D308" s="231" t="s">
        <v>315</v>
      </c>
      <c r="E308" s="232" t="s">
        <v>630</v>
      </c>
      <c r="F308" s="233" t="s">
        <v>631</v>
      </c>
      <c r="G308" s="234" t="s">
        <v>229</v>
      </c>
      <c r="H308" s="235">
        <v>91.199</v>
      </c>
      <c r="I308" s="236"/>
      <c r="J308" s="237">
        <f>ROUND(I308*H308,2)</f>
        <v>0</v>
      </c>
      <c r="K308" s="233" t="s">
        <v>156</v>
      </c>
      <c r="L308" s="238"/>
      <c r="M308" s="239" t="s">
        <v>19</v>
      </c>
      <c r="N308" s="240" t="s">
        <v>46</v>
      </c>
      <c r="O308" s="83"/>
      <c r="P308" s="212">
        <f>O308*H308</f>
        <v>0</v>
      </c>
      <c r="Q308" s="212">
        <v>0.0155</v>
      </c>
      <c r="R308" s="212">
        <f>Q308*H308</f>
        <v>1.4135845</v>
      </c>
      <c r="S308" s="212">
        <v>0</v>
      </c>
      <c r="T308" s="213">
        <f>S308*H308</f>
        <v>0</v>
      </c>
      <c r="U308" s="37"/>
      <c r="V308" s="37"/>
      <c r="W308" s="37"/>
      <c r="X308" s="37"/>
      <c r="Y308" s="37"/>
      <c r="Z308" s="37"/>
      <c r="AA308" s="37"/>
      <c r="AB308" s="37"/>
      <c r="AC308" s="37"/>
      <c r="AD308" s="37"/>
      <c r="AE308" s="37"/>
      <c r="AR308" s="214" t="s">
        <v>309</v>
      </c>
      <c r="AT308" s="214" t="s">
        <v>315</v>
      </c>
      <c r="AU308" s="214" t="s">
        <v>85</v>
      </c>
      <c r="AY308" s="16" t="s">
        <v>150</v>
      </c>
      <c r="BE308" s="215">
        <f>IF(N308="základní",J308,0)</f>
        <v>0</v>
      </c>
      <c r="BF308" s="215">
        <f>IF(N308="snížená",J308,0)</f>
        <v>0</v>
      </c>
      <c r="BG308" s="215">
        <f>IF(N308="zákl. přenesená",J308,0)</f>
        <v>0</v>
      </c>
      <c r="BH308" s="215">
        <f>IF(N308="sníž. přenesená",J308,0)</f>
        <v>0</v>
      </c>
      <c r="BI308" s="215">
        <f>IF(N308="nulová",J308,0)</f>
        <v>0</v>
      </c>
      <c r="BJ308" s="16" t="s">
        <v>83</v>
      </c>
      <c r="BK308" s="215">
        <f>ROUND(I308*H308,2)</f>
        <v>0</v>
      </c>
      <c r="BL308" s="16" t="s">
        <v>237</v>
      </c>
      <c r="BM308" s="214" t="s">
        <v>632</v>
      </c>
    </row>
    <row r="309" spans="1:51" s="13" customFormat="1" ht="12">
      <c r="A309" s="13"/>
      <c r="B309" s="221"/>
      <c r="C309" s="222"/>
      <c r="D309" s="216" t="s">
        <v>170</v>
      </c>
      <c r="E309" s="222"/>
      <c r="F309" s="223" t="s">
        <v>633</v>
      </c>
      <c r="G309" s="222"/>
      <c r="H309" s="224">
        <v>91.199</v>
      </c>
      <c r="I309" s="225"/>
      <c r="J309" s="222"/>
      <c r="K309" s="222"/>
      <c r="L309" s="226"/>
      <c r="M309" s="227"/>
      <c r="N309" s="228"/>
      <c r="O309" s="228"/>
      <c r="P309" s="228"/>
      <c r="Q309" s="228"/>
      <c r="R309" s="228"/>
      <c r="S309" s="228"/>
      <c r="T309" s="229"/>
      <c r="U309" s="13"/>
      <c r="V309" s="13"/>
      <c r="W309" s="13"/>
      <c r="X309" s="13"/>
      <c r="Y309" s="13"/>
      <c r="Z309" s="13"/>
      <c r="AA309" s="13"/>
      <c r="AB309" s="13"/>
      <c r="AC309" s="13"/>
      <c r="AD309" s="13"/>
      <c r="AE309" s="13"/>
      <c r="AT309" s="230" t="s">
        <v>170</v>
      </c>
      <c r="AU309" s="230" t="s">
        <v>85</v>
      </c>
      <c r="AV309" s="13" t="s">
        <v>85</v>
      </c>
      <c r="AW309" s="13" t="s">
        <v>4</v>
      </c>
      <c r="AX309" s="13" t="s">
        <v>83</v>
      </c>
      <c r="AY309" s="230" t="s">
        <v>150</v>
      </c>
    </row>
    <row r="310" spans="1:65" s="2" customFormat="1" ht="14.4" customHeight="1">
      <c r="A310" s="37"/>
      <c r="B310" s="38"/>
      <c r="C310" s="231" t="s">
        <v>634</v>
      </c>
      <c r="D310" s="231" t="s">
        <v>315</v>
      </c>
      <c r="E310" s="232" t="s">
        <v>635</v>
      </c>
      <c r="F310" s="233" t="s">
        <v>636</v>
      </c>
      <c r="G310" s="234" t="s">
        <v>229</v>
      </c>
      <c r="H310" s="235">
        <v>77.616</v>
      </c>
      <c r="I310" s="236"/>
      <c r="J310" s="237">
        <f>ROUND(I310*H310,2)</f>
        <v>0</v>
      </c>
      <c r="K310" s="233" t="s">
        <v>156</v>
      </c>
      <c r="L310" s="238"/>
      <c r="M310" s="239" t="s">
        <v>19</v>
      </c>
      <c r="N310" s="240" t="s">
        <v>46</v>
      </c>
      <c r="O310" s="83"/>
      <c r="P310" s="212">
        <f>O310*H310</f>
        <v>0</v>
      </c>
      <c r="Q310" s="212">
        <v>0.003</v>
      </c>
      <c r="R310" s="212">
        <f>Q310*H310</f>
        <v>0.232848</v>
      </c>
      <c r="S310" s="212">
        <v>0</v>
      </c>
      <c r="T310" s="213">
        <f>S310*H310</f>
        <v>0</v>
      </c>
      <c r="U310" s="37"/>
      <c r="V310" s="37"/>
      <c r="W310" s="37"/>
      <c r="X310" s="37"/>
      <c r="Y310" s="37"/>
      <c r="Z310" s="37"/>
      <c r="AA310" s="37"/>
      <c r="AB310" s="37"/>
      <c r="AC310" s="37"/>
      <c r="AD310" s="37"/>
      <c r="AE310" s="37"/>
      <c r="AR310" s="214" t="s">
        <v>309</v>
      </c>
      <c r="AT310" s="214" t="s">
        <v>315</v>
      </c>
      <c r="AU310" s="214" t="s">
        <v>85</v>
      </c>
      <c r="AY310" s="16" t="s">
        <v>150</v>
      </c>
      <c r="BE310" s="215">
        <f>IF(N310="základní",J310,0)</f>
        <v>0</v>
      </c>
      <c r="BF310" s="215">
        <f>IF(N310="snížená",J310,0)</f>
        <v>0</v>
      </c>
      <c r="BG310" s="215">
        <f>IF(N310="zákl. přenesená",J310,0)</f>
        <v>0</v>
      </c>
      <c r="BH310" s="215">
        <f>IF(N310="sníž. přenesená",J310,0)</f>
        <v>0</v>
      </c>
      <c r="BI310" s="215">
        <f>IF(N310="nulová",J310,0)</f>
        <v>0</v>
      </c>
      <c r="BJ310" s="16" t="s">
        <v>83</v>
      </c>
      <c r="BK310" s="215">
        <f>ROUND(I310*H310,2)</f>
        <v>0</v>
      </c>
      <c r="BL310" s="16" t="s">
        <v>237</v>
      </c>
      <c r="BM310" s="214" t="s">
        <v>637</v>
      </c>
    </row>
    <row r="311" spans="1:51" s="13" customFormat="1" ht="12">
      <c r="A311" s="13"/>
      <c r="B311" s="221"/>
      <c r="C311" s="222"/>
      <c r="D311" s="216" t="s">
        <v>170</v>
      </c>
      <c r="E311" s="222"/>
      <c r="F311" s="223" t="s">
        <v>638</v>
      </c>
      <c r="G311" s="222"/>
      <c r="H311" s="224">
        <v>77.616</v>
      </c>
      <c r="I311" s="225"/>
      <c r="J311" s="222"/>
      <c r="K311" s="222"/>
      <c r="L311" s="226"/>
      <c r="M311" s="227"/>
      <c r="N311" s="228"/>
      <c r="O311" s="228"/>
      <c r="P311" s="228"/>
      <c r="Q311" s="228"/>
      <c r="R311" s="228"/>
      <c r="S311" s="228"/>
      <c r="T311" s="229"/>
      <c r="U311" s="13"/>
      <c r="V311" s="13"/>
      <c r="W311" s="13"/>
      <c r="X311" s="13"/>
      <c r="Y311" s="13"/>
      <c r="Z311" s="13"/>
      <c r="AA311" s="13"/>
      <c r="AB311" s="13"/>
      <c r="AC311" s="13"/>
      <c r="AD311" s="13"/>
      <c r="AE311" s="13"/>
      <c r="AT311" s="230" t="s">
        <v>170</v>
      </c>
      <c r="AU311" s="230" t="s">
        <v>85</v>
      </c>
      <c r="AV311" s="13" t="s">
        <v>85</v>
      </c>
      <c r="AW311" s="13" t="s">
        <v>4</v>
      </c>
      <c r="AX311" s="13" t="s">
        <v>83</v>
      </c>
      <c r="AY311" s="230" t="s">
        <v>150</v>
      </c>
    </row>
    <row r="312" spans="1:65" s="2" customFormat="1" ht="14.4" customHeight="1">
      <c r="A312" s="37"/>
      <c r="B312" s="38"/>
      <c r="C312" s="231" t="s">
        <v>639</v>
      </c>
      <c r="D312" s="231" t="s">
        <v>315</v>
      </c>
      <c r="E312" s="232" t="s">
        <v>640</v>
      </c>
      <c r="F312" s="233" t="s">
        <v>641</v>
      </c>
      <c r="G312" s="234" t="s">
        <v>229</v>
      </c>
      <c r="H312" s="235">
        <v>25.049</v>
      </c>
      <c r="I312" s="236"/>
      <c r="J312" s="237">
        <f>ROUND(I312*H312,2)</f>
        <v>0</v>
      </c>
      <c r="K312" s="233" t="s">
        <v>156</v>
      </c>
      <c r="L312" s="238"/>
      <c r="M312" s="239" t="s">
        <v>19</v>
      </c>
      <c r="N312" s="240" t="s">
        <v>46</v>
      </c>
      <c r="O312" s="83"/>
      <c r="P312" s="212">
        <f>O312*H312</f>
        <v>0</v>
      </c>
      <c r="Q312" s="212">
        <v>0.0054</v>
      </c>
      <c r="R312" s="212">
        <f>Q312*H312</f>
        <v>0.1352646</v>
      </c>
      <c r="S312" s="212">
        <v>0</v>
      </c>
      <c r="T312" s="213">
        <f>S312*H312</f>
        <v>0</v>
      </c>
      <c r="U312" s="37"/>
      <c r="V312" s="37"/>
      <c r="W312" s="37"/>
      <c r="X312" s="37"/>
      <c r="Y312" s="37"/>
      <c r="Z312" s="37"/>
      <c r="AA312" s="37"/>
      <c r="AB312" s="37"/>
      <c r="AC312" s="37"/>
      <c r="AD312" s="37"/>
      <c r="AE312" s="37"/>
      <c r="AR312" s="214" t="s">
        <v>309</v>
      </c>
      <c r="AT312" s="214" t="s">
        <v>315</v>
      </c>
      <c r="AU312" s="214" t="s">
        <v>85</v>
      </c>
      <c r="AY312" s="16" t="s">
        <v>150</v>
      </c>
      <c r="BE312" s="215">
        <f>IF(N312="základní",J312,0)</f>
        <v>0</v>
      </c>
      <c r="BF312" s="215">
        <f>IF(N312="snížená",J312,0)</f>
        <v>0</v>
      </c>
      <c r="BG312" s="215">
        <f>IF(N312="zákl. přenesená",J312,0)</f>
        <v>0</v>
      </c>
      <c r="BH312" s="215">
        <f>IF(N312="sníž. přenesená",J312,0)</f>
        <v>0</v>
      </c>
      <c r="BI312" s="215">
        <f>IF(N312="nulová",J312,0)</f>
        <v>0</v>
      </c>
      <c r="BJ312" s="16" t="s">
        <v>83</v>
      </c>
      <c r="BK312" s="215">
        <f>ROUND(I312*H312,2)</f>
        <v>0</v>
      </c>
      <c r="BL312" s="16" t="s">
        <v>237</v>
      </c>
      <c r="BM312" s="214" t="s">
        <v>642</v>
      </c>
    </row>
    <row r="313" spans="1:51" s="13" customFormat="1" ht="12">
      <c r="A313" s="13"/>
      <c r="B313" s="221"/>
      <c r="C313" s="222"/>
      <c r="D313" s="216" t="s">
        <v>170</v>
      </c>
      <c r="E313" s="222"/>
      <c r="F313" s="223" t="s">
        <v>643</v>
      </c>
      <c r="G313" s="222"/>
      <c r="H313" s="224">
        <v>25.049</v>
      </c>
      <c r="I313" s="225"/>
      <c r="J313" s="222"/>
      <c r="K313" s="222"/>
      <c r="L313" s="226"/>
      <c r="M313" s="227"/>
      <c r="N313" s="228"/>
      <c r="O313" s="228"/>
      <c r="P313" s="228"/>
      <c r="Q313" s="228"/>
      <c r="R313" s="228"/>
      <c r="S313" s="228"/>
      <c r="T313" s="229"/>
      <c r="U313" s="13"/>
      <c r="V313" s="13"/>
      <c r="W313" s="13"/>
      <c r="X313" s="13"/>
      <c r="Y313" s="13"/>
      <c r="Z313" s="13"/>
      <c r="AA313" s="13"/>
      <c r="AB313" s="13"/>
      <c r="AC313" s="13"/>
      <c r="AD313" s="13"/>
      <c r="AE313" s="13"/>
      <c r="AT313" s="230" t="s">
        <v>170</v>
      </c>
      <c r="AU313" s="230" t="s">
        <v>85</v>
      </c>
      <c r="AV313" s="13" t="s">
        <v>85</v>
      </c>
      <c r="AW313" s="13" t="s">
        <v>4</v>
      </c>
      <c r="AX313" s="13" t="s">
        <v>83</v>
      </c>
      <c r="AY313" s="230" t="s">
        <v>150</v>
      </c>
    </row>
    <row r="314" spans="1:65" s="2" customFormat="1" ht="24.15" customHeight="1">
      <c r="A314" s="37"/>
      <c r="B314" s="38"/>
      <c r="C314" s="203" t="s">
        <v>644</v>
      </c>
      <c r="D314" s="203" t="s">
        <v>152</v>
      </c>
      <c r="E314" s="204" t="s">
        <v>645</v>
      </c>
      <c r="F314" s="205" t="s">
        <v>646</v>
      </c>
      <c r="G314" s="206" t="s">
        <v>229</v>
      </c>
      <c r="H314" s="207">
        <v>26.906</v>
      </c>
      <c r="I314" s="208"/>
      <c r="J314" s="209">
        <f>ROUND(I314*H314,2)</f>
        <v>0</v>
      </c>
      <c r="K314" s="205" t="s">
        <v>156</v>
      </c>
      <c r="L314" s="43"/>
      <c r="M314" s="210" t="s">
        <v>19</v>
      </c>
      <c r="N314" s="211" t="s">
        <v>46</v>
      </c>
      <c r="O314" s="83"/>
      <c r="P314" s="212">
        <f>O314*H314</f>
        <v>0</v>
      </c>
      <c r="Q314" s="212">
        <v>0.00606</v>
      </c>
      <c r="R314" s="212">
        <f>Q314*H314</f>
        <v>0.16305036</v>
      </c>
      <c r="S314" s="212">
        <v>0</v>
      </c>
      <c r="T314" s="213">
        <f>S314*H314</f>
        <v>0</v>
      </c>
      <c r="U314" s="37"/>
      <c r="V314" s="37"/>
      <c r="W314" s="37"/>
      <c r="X314" s="37"/>
      <c r="Y314" s="37"/>
      <c r="Z314" s="37"/>
      <c r="AA314" s="37"/>
      <c r="AB314" s="37"/>
      <c r="AC314" s="37"/>
      <c r="AD314" s="37"/>
      <c r="AE314" s="37"/>
      <c r="AR314" s="214" t="s">
        <v>237</v>
      </c>
      <c r="AT314" s="214" t="s">
        <v>152</v>
      </c>
      <c r="AU314" s="214" t="s">
        <v>85</v>
      </c>
      <c r="AY314" s="16" t="s">
        <v>150</v>
      </c>
      <c r="BE314" s="215">
        <f>IF(N314="základní",J314,0)</f>
        <v>0</v>
      </c>
      <c r="BF314" s="215">
        <f>IF(N314="snížená",J314,0)</f>
        <v>0</v>
      </c>
      <c r="BG314" s="215">
        <f>IF(N314="zákl. přenesená",J314,0)</f>
        <v>0</v>
      </c>
      <c r="BH314" s="215">
        <f>IF(N314="sníž. přenesená",J314,0)</f>
        <v>0</v>
      </c>
      <c r="BI314" s="215">
        <f>IF(N314="nulová",J314,0)</f>
        <v>0</v>
      </c>
      <c r="BJ314" s="16" t="s">
        <v>83</v>
      </c>
      <c r="BK314" s="215">
        <f>ROUND(I314*H314,2)</f>
        <v>0</v>
      </c>
      <c r="BL314" s="16" t="s">
        <v>237</v>
      </c>
      <c r="BM314" s="214" t="s">
        <v>647</v>
      </c>
    </row>
    <row r="315" spans="1:47" s="2" customFormat="1" ht="12">
      <c r="A315" s="37"/>
      <c r="B315" s="38"/>
      <c r="C315" s="39"/>
      <c r="D315" s="216" t="s">
        <v>159</v>
      </c>
      <c r="E315" s="39"/>
      <c r="F315" s="217" t="s">
        <v>625</v>
      </c>
      <c r="G315" s="39"/>
      <c r="H315" s="39"/>
      <c r="I315" s="218"/>
      <c r="J315" s="39"/>
      <c r="K315" s="39"/>
      <c r="L315" s="43"/>
      <c r="M315" s="219"/>
      <c r="N315" s="220"/>
      <c r="O315" s="83"/>
      <c r="P315" s="83"/>
      <c r="Q315" s="83"/>
      <c r="R315" s="83"/>
      <c r="S315" s="83"/>
      <c r="T315" s="84"/>
      <c r="U315" s="37"/>
      <c r="V315" s="37"/>
      <c r="W315" s="37"/>
      <c r="X315" s="37"/>
      <c r="Y315" s="37"/>
      <c r="Z315" s="37"/>
      <c r="AA315" s="37"/>
      <c r="AB315" s="37"/>
      <c r="AC315" s="37"/>
      <c r="AD315" s="37"/>
      <c r="AE315" s="37"/>
      <c r="AT315" s="16" t="s">
        <v>159</v>
      </c>
      <c r="AU315" s="16" t="s">
        <v>85</v>
      </c>
    </row>
    <row r="316" spans="1:65" s="2" customFormat="1" ht="14.4" customHeight="1">
      <c r="A316" s="37"/>
      <c r="B316" s="38"/>
      <c r="C316" s="231" t="s">
        <v>648</v>
      </c>
      <c r="D316" s="231" t="s">
        <v>315</v>
      </c>
      <c r="E316" s="232" t="s">
        <v>649</v>
      </c>
      <c r="F316" s="233" t="s">
        <v>650</v>
      </c>
      <c r="G316" s="234" t="s">
        <v>253</v>
      </c>
      <c r="H316" s="235">
        <v>93.23</v>
      </c>
      <c r="I316" s="236"/>
      <c r="J316" s="237">
        <f>ROUND(I316*H316,2)</f>
        <v>0</v>
      </c>
      <c r="K316" s="233" t="s">
        <v>19</v>
      </c>
      <c r="L316" s="238"/>
      <c r="M316" s="239" t="s">
        <v>19</v>
      </c>
      <c r="N316" s="240" t="s">
        <v>46</v>
      </c>
      <c r="O316" s="83"/>
      <c r="P316" s="212">
        <f>O316*H316</f>
        <v>0</v>
      </c>
      <c r="Q316" s="212">
        <v>0.01086</v>
      </c>
      <c r="R316" s="212">
        <f>Q316*H316</f>
        <v>1.0124778</v>
      </c>
      <c r="S316" s="212">
        <v>0</v>
      </c>
      <c r="T316" s="213">
        <f>S316*H316</f>
        <v>0</v>
      </c>
      <c r="U316" s="37"/>
      <c r="V316" s="37"/>
      <c r="W316" s="37"/>
      <c r="X316" s="37"/>
      <c r="Y316" s="37"/>
      <c r="Z316" s="37"/>
      <c r="AA316" s="37"/>
      <c r="AB316" s="37"/>
      <c r="AC316" s="37"/>
      <c r="AD316" s="37"/>
      <c r="AE316" s="37"/>
      <c r="AR316" s="214" t="s">
        <v>309</v>
      </c>
      <c r="AT316" s="214" t="s">
        <v>315</v>
      </c>
      <c r="AU316" s="214" t="s">
        <v>85</v>
      </c>
      <c r="AY316" s="16" t="s">
        <v>150</v>
      </c>
      <c r="BE316" s="215">
        <f>IF(N316="základní",J316,0)</f>
        <v>0</v>
      </c>
      <c r="BF316" s="215">
        <f>IF(N316="snížená",J316,0)</f>
        <v>0</v>
      </c>
      <c r="BG316" s="215">
        <f>IF(N316="zákl. přenesená",J316,0)</f>
        <v>0</v>
      </c>
      <c r="BH316" s="215">
        <f>IF(N316="sníž. přenesená",J316,0)</f>
        <v>0</v>
      </c>
      <c r="BI316" s="215">
        <f>IF(N316="nulová",J316,0)</f>
        <v>0</v>
      </c>
      <c r="BJ316" s="16" t="s">
        <v>83</v>
      </c>
      <c r="BK316" s="215">
        <f>ROUND(I316*H316,2)</f>
        <v>0</v>
      </c>
      <c r="BL316" s="16" t="s">
        <v>237</v>
      </c>
      <c r="BM316" s="214" t="s">
        <v>651</v>
      </c>
    </row>
    <row r="317" spans="1:65" s="2" customFormat="1" ht="24.15" customHeight="1">
      <c r="A317" s="37"/>
      <c r="B317" s="38"/>
      <c r="C317" s="203" t="s">
        <v>652</v>
      </c>
      <c r="D317" s="203" t="s">
        <v>152</v>
      </c>
      <c r="E317" s="204" t="s">
        <v>653</v>
      </c>
      <c r="F317" s="205" t="s">
        <v>654</v>
      </c>
      <c r="G317" s="206" t="s">
        <v>229</v>
      </c>
      <c r="H317" s="207">
        <v>38.688</v>
      </c>
      <c r="I317" s="208"/>
      <c r="J317" s="209">
        <f>ROUND(I317*H317,2)</f>
        <v>0</v>
      </c>
      <c r="K317" s="205" t="s">
        <v>156</v>
      </c>
      <c r="L317" s="43"/>
      <c r="M317" s="210" t="s">
        <v>19</v>
      </c>
      <c r="N317" s="211" t="s">
        <v>46</v>
      </c>
      <c r="O317" s="83"/>
      <c r="P317" s="212">
        <f>O317*H317</f>
        <v>0</v>
      </c>
      <c r="Q317" s="212">
        <v>0</v>
      </c>
      <c r="R317" s="212">
        <f>Q317*H317</f>
        <v>0</v>
      </c>
      <c r="S317" s="212">
        <v>0</v>
      </c>
      <c r="T317" s="213">
        <f>S317*H317</f>
        <v>0</v>
      </c>
      <c r="U317" s="37"/>
      <c r="V317" s="37"/>
      <c r="W317" s="37"/>
      <c r="X317" s="37"/>
      <c r="Y317" s="37"/>
      <c r="Z317" s="37"/>
      <c r="AA317" s="37"/>
      <c r="AB317" s="37"/>
      <c r="AC317" s="37"/>
      <c r="AD317" s="37"/>
      <c r="AE317" s="37"/>
      <c r="AR317" s="214" t="s">
        <v>237</v>
      </c>
      <c r="AT317" s="214" t="s">
        <v>152</v>
      </c>
      <c r="AU317" s="214" t="s">
        <v>85</v>
      </c>
      <c r="AY317" s="16" t="s">
        <v>150</v>
      </c>
      <c r="BE317" s="215">
        <f>IF(N317="základní",J317,0)</f>
        <v>0</v>
      </c>
      <c r="BF317" s="215">
        <f>IF(N317="snížená",J317,0)</f>
        <v>0</v>
      </c>
      <c r="BG317" s="215">
        <f>IF(N317="zákl. přenesená",J317,0)</f>
        <v>0</v>
      </c>
      <c r="BH317" s="215">
        <f>IF(N317="sníž. přenesená",J317,0)</f>
        <v>0</v>
      </c>
      <c r="BI317" s="215">
        <f>IF(N317="nulová",J317,0)</f>
        <v>0</v>
      </c>
      <c r="BJ317" s="16" t="s">
        <v>83</v>
      </c>
      <c r="BK317" s="215">
        <f>ROUND(I317*H317,2)</f>
        <v>0</v>
      </c>
      <c r="BL317" s="16" t="s">
        <v>237</v>
      </c>
      <c r="BM317" s="214" t="s">
        <v>655</v>
      </c>
    </row>
    <row r="318" spans="1:47" s="2" customFormat="1" ht="12">
      <c r="A318" s="37"/>
      <c r="B318" s="38"/>
      <c r="C318" s="39"/>
      <c r="D318" s="216" t="s">
        <v>159</v>
      </c>
      <c r="E318" s="39"/>
      <c r="F318" s="217" t="s">
        <v>656</v>
      </c>
      <c r="G318" s="39"/>
      <c r="H318" s="39"/>
      <c r="I318" s="218"/>
      <c r="J318" s="39"/>
      <c r="K318" s="39"/>
      <c r="L318" s="43"/>
      <c r="M318" s="219"/>
      <c r="N318" s="220"/>
      <c r="O318" s="83"/>
      <c r="P318" s="83"/>
      <c r="Q318" s="83"/>
      <c r="R318" s="83"/>
      <c r="S318" s="83"/>
      <c r="T318" s="84"/>
      <c r="U318" s="37"/>
      <c r="V318" s="37"/>
      <c r="W318" s="37"/>
      <c r="X318" s="37"/>
      <c r="Y318" s="37"/>
      <c r="Z318" s="37"/>
      <c r="AA318" s="37"/>
      <c r="AB318" s="37"/>
      <c r="AC318" s="37"/>
      <c r="AD318" s="37"/>
      <c r="AE318" s="37"/>
      <c r="AT318" s="16" t="s">
        <v>159</v>
      </c>
      <c r="AU318" s="16" t="s">
        <v>85</v>
      </c>
    </row>
    <row r="319" spans="1:65" s="2" customFormat="1" ht="14.4" customHeight="1">
      <c r="A319" s="37"/>
      <c r="B319" s="38"/>
      <c r="C319" s="231" t="s">
        <v>657</v>
      </c>
      <c r="D319" s="231" t="s">
        <v>315</v>
      </c>
      <c r="E319" s="232" t="s">
        <v>658</v>
      </c>
      <c r="F319" s="233" t="s">
        <v>659</v>
      </c>
      <c r="G319" s="234" t="s">
        <v>229</v>
      </c>
      <c r="H319" s="235">
        <v>42.557</v>
      </c>
      <c r="I319" s="236"/>
      <c r="J319" s="237">
        <f>ROUND(I319*H319,2)</f>
        <v>0</v>
      </c>
      <c r="K319" s="233" t="s">
        <v>156</v>
      </c>
      <c r="L319" s="238"/>
      <c r="M319" s="239" t="s">
        <v>19</v>
      </c>
      <c r="N319" s="240" t="s">
        <v>46</v>
      </c>
      <c r="O319" s="83"/>
      <c r="P319" s="212">
        <f>O319*H319</f>
        <v>0</v>
      </c>
      <c r="Q319" s="212">
        <v>0.02275</v>
      </c>
      <c r="R319" s="212">
        <f>Q319*H319</f>
        <v>0.96817175</v>
      </c>
      <c r="S319" s="212">
        <v>0</v>
      </c>
      <c r="T319" s="213">
        <f>S319*H319</f>
        <v>0</v>
      </c>
      <c r="U319" s="37"/>
      <c r="V319" s="37"/>
      <c r="W319" s="37"/>
      <c r="X319" s="37"/>
      <c r="Y319" s="37"/>
      <c r="Z319" s="37"/>
      <c r="AA319" s="37"/>
      <c r="AB319" s="37"/>
      <c r="AC319" s="37"/>
      <c r="AD319" s="37"/>
      <c r="AE319" s="37"/>
      <c r="AR319" s="214" t="s">
        <v>309</v>
      </c>
      <c r="AT319" s="214" t="s">
        <v>315</v>
      </c>
      <c r="AU319" s="214" t="s">
        <v>85</v>
      </c>
      <c r="AY319" s="16" t="s">
        <v>150</v>
      </c>
      <c r="BE319" s="215">
        <f>IF(N319="základní",J319,0)</f>
        <v>0</v>
      </c>
      <c r="BF319" s="215">
        <f>IF(N319="snížená",J319,0)</f>
        <v>0</v>
      </c>
      <c r="BG319" s="215">
        <f>IF(N319="zákl. přenesená",J319,0)</f>
        <v>0</v>
      </c>
      <c r="BH319" s="215">
        <f>IF(N319="sníž. přenesená",J319,0)</f>
        <v>0</v>
      </c>
      <c r="BI319" s="215">
        <f>IF(N319="nulová",J319,0)</f>
        <v>0</v>
      </c>
      <c r="BJ319" s="16" t="s">
        <v>83</v>
      </c>
      <c r="BK319" s="215">
        <f>ROUND(I319*H319,2)</f>
        <v>0</v>
      </c>
      <c r="BL319" s="16" t="s">
        <v>237</v>
      </c>
      <c r="BM319" s="214" t="s">
        <v>660</v>
      </c>
    </row>
    <row r="320" spans="1:51" s="13" customFormat="1" ht="12">
      <c r="A320" s="13"/>
      <c r="B320" s="221"/>
      <c r="C320" s="222"/>
      <c r="D320" s="216" t="s">
        <v>170</v>
      </c>
      <c r="E320" s="222"/>
      <c r="F320" s="223" t="s">
        <v>661</v>
      </c>
      <c r="G320" s="222"/>
      <c r="H320" s="224">
        <v>42.557</v>
      </c>
      <c r="I320" s="225"/>
      <c r="J320" s="222"/>
      <c r="K320" s="222"/>
      <c r="L320" s="226"/>
      <c r="M320" s="227"/>
      <c r="N320" s="228"/>
      <c r="O320" s="228"/>
      <c r="P320" s="228"/>
      <c r="Q320" s="228"/>
      <c r="R320" s="228"/>
      <c r="S320" s="228"/>
      <c r="T320" s="229"/>
      <c r="U320" s="13"/>
      <c r="V320" s="13"/>
      <c r="W320" s="13"/>
      <c r="X320" s="13"/>
      <c r="Y320" s="13"/>
      <c r="Z320" s="13"/>
      <c r="AA320" s="13"/>
      <c r="AB320" s="13"/>
      <c r="AC320" s="13"/>
      <c r="AD320" s="13"/>
      <c r="AE320" s="13"/>
      <c r="AT320" s="230" t="s">
        <v>170</v>
      </c>
      <c r="AU320" s="230" t="s">
        <v>85</v>
      </c>
      <c r="AV320" s="13" t="s">
        <v>85</v>
      </c>
      <c r="AW320" s="13" t="s">
        <v>4</v>
      </c>
      <c r="AX320" s="13" t="s">
        <v>83</v>
      </c>
      <c r="AY320" s="230" t="s">
        <v>150</v>
      </c>
    </row>
    <row r="321" spans="1:65" s="2" customFormat="1" ht="24.15" customHeight="1">
      <c r="A321" s="37"/>
      <c r="B321" s="38"/>
      <c r="C321" s="203" t="s">
        <v>662</v>
      </c>
      <c r="D321" s="203" t="s">
        <v>152</v>
      </c>
      <c r="E321" s="204" t="s">
        <v>663</v>
      </c>
      <c r="F321" s="205" t="s">
        <v>664</v>
      </c>
      <c r="G321" s="206" t="s">
        <v>595</v>
      </c>
      <c r="H321" s="241"/>
      <c r="I321" s="208"/>
      <c r="J321" s="209">
        <f>ROUND(I321*H321,2)</f>
        <v>0</v>
      </c>
      <c r="K321" s="205" t="s">
        <v>156</v>
      </c>
      <c r="L321" s="43"/>
      <c r="M321" s="210" t="s">
        <v>19</v>
      </c>
      <c r="N321" s="211" t="s">
        <v>46</v>
      </c>
      <c r="O321" s="83"/>
      <c r="P321" s="212">
        <f>O321*H321</f>
        <v>0</v>
      </c>
      <c r="Q321" s="212">
        <v>0</v>
      </c>
      <c r="R321" s="212">
        <f>Q321*H321</f>
        <v>0</v>
      </c>
      <c r="S321" s="212">
        <v>0</v>
      </c>
      <c r="T321" s="213">
        <f>S321*H321</f>
        <v>0</v>
      </c>
      <c r="U321" s="37"/>
      <c r="V321" s="37"/>
      <c r="W321" s="37"/>
      <c r="X321" s="37"/>
      <c r="Y321" s="37"/>
      <c r="Z321" s="37"/>
      <c r="AA321" s="37"/>
      <c r="AB321" s="37"/>
      <c r="AC321" s="37"/>
      <c r="AD321" s="37"/>
      <c r="AE321" s="37"/>
      <c r="AR321" s="214" t="s">
        <v>237</v>
      </c>
      <c r="AT321" s="214" t="s">
        <v>152</v>
      </c>
      <c r="AU321" s="214" t="s">
        <v>85</v>
      </c>
      <c r="AY321" s="16" t="s">
        <v>150</v>
      </c>
      <c r="BE321" s="215">
        <f>IF(N321="základní",J321,0)</f>
        <v>0</v>
      </c>
      <c r="BF321" s="215">
        <f>IF(N321="snížená",J321,0)</f>
        <v>0</v>
      </c>
      <c r="BG321" s="215">
        <f>IF(N321="zákl. přenesená",J321,0)</f>
        <v>0</v>
      </c>
      <c r="BH321" s="215">
        <f>IF(N321="sníž. přenesená",J321,0)</f>
        <v>0</v>
      </c>
      <c r="BI321" s="215">
        <f>IF(N321="nulová",J321,0)</f>
        <v>0</v>
      </c>
      <c r="BJ321" s="16" t="s">
        <v>83</v>
      </c>
      <c r="BK321" s="215">
        <f>ROUND(I321*H321,2)</f>
        <v>0</v>
      </c>
      <c r="BL321" s="16" t="s">
        <v>237</v>
      </c>
      <c r="BM321" s="214" t="s">
        <v>665</v>
      </c>
    </row>
    <row r="322" spans="1:47" s="2" customFormat="1" ht="12">
      <c r="A322" s="37"/>
      <c r="B322" s="38"/>
      <c r="C322" s="39"/>
      <c r="D322" s="216" t="s">
        <v>159</v>
      </c>
      <c r="E322" s="39"/>
      <c r="F322" s="217" t="s">
        <v>666</v>
      </c>
      <c r="G322" s="39"/>
      <c r="H322" s="39"/>
      <c r="I322" s="218"/>
      <c r="J322" s="39"/>
      <c r="K322" s="39"/>
      <c r="L322" s="43"/>
      <c r="M322" s="219"/>
      <c r="N322" s="220"/>
      <c r="O322" s="83"/>
      <c r="P322" s="83"/>
      <c r="Q322" s="83"/>
      <c r="R322" s="83"/>
      <c r="S322" s="83"/>
      <c r="T322" s="84"/>
      <c r="U322" s="37"/>
      <c r="V322" s="37"/>
      <c r="W322" s="37"/>
      <c r="X322" s="37"/>
      <c r="Y322" s="37"/>
      <c r="Z322" s="37"/>
      <c r="AA322" s="37"/>
      <c r="AB322" s="37"/>
      <c r="AC322" s="37"/>
      <c r="AD322" s="37"/>
      <c r="AE322" s="37"/>
      <c r="AT322" s="16" t="s">
        <v>159</v>
      </c>
      <c r="AU322" s="16" t="s">
        <v>85</v>
      </c>
    </row>
    <row r="323" spans="1:63" s="12" customFormat="1" ht="22.8" customHeight="1">
      <c r="A323" s="12"/>
      <c r="B323" s="187"/>
      <c r="C323" s="188"/>
      <c r="D323" s="189" t="s">
        <v>74</v>
      </c>
      <c r="E323" s="201" t="s">
        <v>667</v>
      </c>
      <c r="F323" s="201" t="s">
        <v>668</v>
      </c>
      <c r="G323" s="188"/>
      <c r="H323" s="188"/>
      <c r="I323" s="191"/>
      <c r="J323" s="202">
        <f>BK323</f>
        <v>0</v>
      </c>
      <c r="K323" s="188"/>
      <c r="L323" s="193"/>
      <c r="M323" s="194"/>
      <c r="N323" s="195"/>
      <c r="O323" s="195"/>
      <c r="P323" s="196">
        <f>SUM(P324:P325)</f>
        <v>0</v>
      </c>
      <c r="Q323" s="195"/>
      <c r="R323" s="196">
        <f>SUM(R324:R325)</f>
        <v>0.02</v>
      </c>
      <c r="S323" s="195"/>
      <c r="T323" s="197">
        <f>SUM(T324:T325)</f>
        <v>0</v>
      </c>
      <c r="U323" s="12"/>
      <c r="V323" s="12"/>
      <c r="W323" s="12"/>
      <c r="X323" s="12"/>
      <c r="Y323" s="12"/>
      <c r="Z323" s="12"/>
      <c r="AA323" s="12"/>
      <c r="AB323" s="12"/>
      <c r="AC323" s="12"/>
      <c r="AD323" s="12"/>
      <c r="AE323" s="12"/>
      <c r="AR323" s="198" t="s">
        <v>85</v>
      </c>
      <c r="AT323" s="199" t="s">
        <v>74</v>
      </c>
      <c r="AU323" s="199" t="s">
        <v>83</v>
      </c>
      <c r="AY323" s="198" t="s">
        <v>150</v>
      </c>
      <c r="BK323" s="200">
        <f>SUM(BK324:BK325)</f>
        <v>0</v>
      </c>
    </row>
    <row r="324" spans="1:65" s="2" customFormat="1" ht="14.4" customHeight="1">
      <c r="A324" s="37"/>
      <c r="B324" s="38"/>
      <c r="C324" s="203" t="s">
        <v>669</v>
      </c>
      <c r="D324" s="203" t="s">
        <v>152</v>
      </c>
      <c r="E324" s="204" t="s">
        <v>670</v>
      </c>
      <c r="F324" s="205" t="s">
        <v>671</v>
      </c>
      <c r="G324" s="206" t="s">
        <v>253</v>
      </c>
      <c r="H324" s="207">
        <v>2</v>
      </c>
      <c r="I324" s="208"/>
      <c r="J324" s="209">
        <f>ROUND(I324*H324,2)</f>
        <v>0</v>
      </c>
      <c r="K324" s="205" t="s">
        <v>156</v>
      </c>
      <c r="L324" s="43"/>
      <c r="M324" s="210" t="s">
        <v>19</v>
      </c>
      <c r="N324" s="211" t="s">
        <v>46</v>
      </c>
      <c r="O324" s="83"/>
      <c r="P324" s="212">
        <f>O324*H324</f>
        <v>0</v>
      </c>
      <c r="Q324" s="212">
        <v>0</v>
      </c>
      <c r="R324" s="212">
        <f>Q324*H324</f>
        <v>0</v>
      </c>
      <c r="S324" s="212">
        <v>0</v>
      </c>
      <c r="T324" s="213">
        <f>S324*H324</f>
        <v>0</v>
      </c>
      <c r="U324" s="37"/>
      <c r="V324" s="37"/>
      <c r="W324" s="37"/>
      <c r="X324" s="37"/>
      <c r="Y324" s="37"/>
      <c r="Z324" s="37"/>
      <c r="AA324" s="37"/>
      <c r="AB324" s="37"/>
      <c r="AC324" s="37"/>
      <c r="AD324" s="37"/>
      <c r="AE324" s="37"/>
      <c r="AR324" s="214" t="s">
        <v>237</v>
      </c>
      <c r="AT324" s="214" t="s">
        <v>152</v>
      </c>
      <c r="AU324" s="214" t="s">
        <v>85</v>
      </c>
      <c r="AY324" s="16" t="s">
        <v>150</v>
      </c>
      <c r="BE324" s="215">
        <f>IF(N324="základní",J324,0)</f>
        <v>0</v>
      </c>
      <c r="BF324" s="215">
        <f>IF(N324="snížená",J324,0)</f>
        <v>0</v>
      </c>
      <c r="BG324" s="215">
        <f>IF(N324="zákl. přenesená",J324,0)</f>
        <v>0</v>
      </c>
      <c r="BH324" s="215">
        <f>IF(N324="sníž. přenesená",J324,0)</f>
        <v>0</v>
      </c>
      <c r="BI324" s="215">
        <f>IF(N324="nulová",J324,0)</f>
        <v>0</v>
      </c>
      <c r="BJ324" s="16" t="s">
        <v>83</v>
      </c>
      <c r="BK324" s="215">
        <f>ROUND(I324*H324,2)</f>
        <v>0</v>
      </c>
      <c r="BL324" s="16" t="s">
        <v>237</v>
      </c>
      <c r="BM324" s="214" t="s">
        <v>672</v>
      </c>
    </row>
    <row r="325" spans="1:65" s="2" customFormat="1" ht="14.4" customHeight="1">
      <c r="A325" s="37"/>
      <c r="B325" s="38"/>
      <c r="C325" s="231" t="s">
        <v>673</v>
      </c>
      <c r="D325" s="231" t="s">
        <v>315</v>
      </c>
      <c r="E325" s="232" t="s">
        <v>674</v>
      </c>
      <c r="F325" s="233" t="s">
        <v>675</v>
      </c>
      <c r="G325" s="234" t="s">
        <v>253</v>
      </c>
      <c r="H325" s="235">
        <v>2</v>
      </c>
      <c r="I325" s="236"/>
      <c r="J325" s="237">
        <f>ROUND(I325*H325,2)</f>
        <v>0</v>
      </c>
      <c r="K325" s="233" t="s">
        <v>156</v>
      </c>
      <c r="L325" s="238"/>
      <c r="M325" s="239" t="s">
        <v>19</v>
      </c>
      <c r="N325" s="240" t="s">
        <v>46</v>
      </c>
      <c r="O325" s="83"/>
      <c r="P325" s="212">
        <f>O325*H325</f>
        <v>0</v>
      </c>
      <c r="Q325" s="212">
        <v>0.01</v>
      </c>
      <c r="R325" s="212">
        <f>Q325*H325</f>
        <v>0.02</v>
      </c>
      <c r="S325" s="212">
        <v>0</v>
      </c>
      <c r="T325" s="213">
        <f>S325*H325</f>
        <v>0</v>
      </c>
      <c r="U325" s="37"/>
      <c r="V325" s="37"/>
      <c r="W325" s="37"/>
      <c r="X325" s="37"/>
      <c r="Y325" s="37"/>
      <c r="Z325" s="37"/>
      <c r="AA325" s="37"/>
      <c r="AB325" s="37"/>
      <c r="AC325" s="37"/>
      <c r="AD325" s="37"/>
      <c r="AE325" s="37"/>
      <c r="AR325" s="214" t="s">
        <v>309</v>
      </c>
      <c r="AT325" s="214" t="s">
        <v>315</v>
      </c>
      <c r="AU325" s="214" t="s">
        <v>85</v>
      </c>
      <c r="AY325" s="16" t="s">
        <v>150</v>
      </c>
      <c r="BE325" s="215">
        <f>IF(N325="základní",J325,0)</f>
        <v>0</v>
      </c>
      <c r="BF325" s="215">
        <f>IF(N325="snížená",J325,0)</f>
        <v>0</v>
      </c>
      <c r="BG325" s="215">
        <f>IF(N325="zákl. přenesená",J325,0)</f>
        <v>0</v>
      </c>
      <c r="BH325" s="215">
        <f>IF(N325="sníž. přenesená",J325,0)</f>
        <v>0</v>
      </c>
      <c r="BI325" s="215">
        <f>IF(N325="nulová",J325,0)</f>
        <v>0</v>
      </c>
      <c r="BJ325" s="16" t="s">
        <v>83</v>
      </c>
      <c r="BK325" s="215">
        <f>ROUND(I325*H325,2)</f>
        <v>0</v>
      </c>
      <c r="BL325" s="16" t="s">
        <v>237</v>
      </c>
      <c r="BM325" s="214" t="s">
        <v>676</v>
      </c>
    </row>
    <row r="326" spans="1:63" s="12" customFormat="1" ht="22.8" customHeight="1">
      <c r="A326" s="12"/>
      <c r="B326" s="187"/>
      <c r="C326" s="188"/>
      <c r="D326" s="189" t="s">
        <v>74</v>
      </c>
      <c r="E326" s="201" t="s">
        <v>677</v>
      </c>
      <c r="F326" s="201" t="s">
        <v>678</v>
      </c>
      <c r="G326" s="188"/>
      <c r="H326" s="188"/>
      <c r="I326" s="191"/>
      <c r="J326" s="202">
        <f>BK326</f>
        <v>0</v>
      </c>
      <c r="K326" s="188"/>
      <c r="L326" s="193"/>
      <c r="M326" s="194"/>
      <c r="N326" s="195"/>
      <c r="O326" s="195"/>
      <c r="P326" s="196">
        <f>SUM(P327:P361)</f>
        <v>0</v>
      </c>
      <c r="Q326" s="195"/>
      <c r="R326" s="196">
        <f>SUM(R327:R361)</f>
        <v>26.077788930000004</v>
      </c>
      <c r="S326" s="195"/>
      <c r="T326" s="197">
        <f>SUM(T327:T361)</f>
        <v>4.73752</v>
      </c>
      <c r="U326" s="12"/>
      <c r="V326" s="12"/>
      <c r="W326" s="12"/>
      <c r="X326" s="12"/>
      <c r="Y326" s="12"/>
      <c r="Z326" s="12"/>
      <c r="AA326" s="12"/>
      <c r="AB326" s="12"/>
      <c r="AC326" s="12"/>
      <c r="AD326" s="12"/>
      <c r="AE326" s="12"/>
      <c r="AR326" s="198" t="s">
        <v>85</v>
      </c>
      <c r="AT326" s="199" t="s">
        <v>74</v>
      </c>
      <c r="AU326" s="199" t="s">
        <v>83</v>
      </c>
      <c r="AY326" s="198" t="s">
        <v>150</v>
      </c>
      <c r="BK326" s="200">
        <f>SUM(BK327:BK361)</f>
        <v>0</v>
      </c>
    </row>
    <row r="327" spans="1:65" s="2" customFormat="1" ht="14.4" customHeight="1">
      <c r="A327" s="37"/>
      <c r="B327" s="38"/>
      <c r="C327" s="203" t="s">
        <v>679</v>
      </c>
      <c r="D327" s="203" t="s">
        <v>152</v>
      </c>
      <c r="E327" s="204" t="s">
        <v>680</v>
      </c>
      <c r="F327" s="205" t="s">
        <v>681</v>
      </c>
      <c r="G327" s="206" t="s">
        <v>224</v>
      </c>
      <c r="H327" s="207">
        <v>358.6</v>
      </c>
      <c r="I327" s="208"/>
      <c r="J327" s="209">
        <f>ROUND(I327*H327,2)</f>
        <v>0</v>
      </c>
      <c r="K327" s="205" t="s">
        <v>156</v>
      </c>
      <c r="L327" s="43"/>
      <c r="M327" s="210" t="s">
        <v>19</v>
      </c>
      <c r="N327" s="211" t="s">
        <v>46</v>
      </c>
      <c r="O327" s="83"/>
      <c r="P327" s="212">
        <f>O327*H327</f>
        <v>0</v>
      </c>
      <c r="Q327" s="212">
        <v>0</v>
      </c>
      <c r="R327" s="212">
        <f>Q327*H327</f>
        <v>0</v>
      </c>
      <c r="S327" s="212">
        <v>0.008</v>
      </c>
      <c r="T327" s="213">
        <f>S327*H327</f>
        <v>2.8688000000000002</v>
      </c>
      <c r="U327" s="37"/>
      <c r="V327" s="37"/>
      <c r="W327" s="37"/>
      <c r="X327" s="37"/>
      <c r="Y327" s="37"/>
      <c r="Z327" s="37"/>
      <c r="AA327" s="37"/>
      <c r="AB327" s="37"/>
      <c r="AC327" s="37"/>
      <c r="AD327" s="37"/>
      <c r="AE327" s="37"/>
      <c r="AR327" s="214" t="s">
        <v>237</v>
      </c>
      <c r="AT327" s="214" t="s">
        <v>152</v>
      </c>
      <c r="AU327" s="214" t="s">
        <v>85</v>
      </c>
      <c r="AY327" s="16" t="s">
        <v>150</v>
      </c>
      <c r="BE327" s="215">
        <f>IF(N327="základní",J327,0)</f>
        <v>0</v>
      </c>
      <c r="BF327" s="215">
        <f>IF(N327="snížená",J327,0)</f>
        <v>0</v>
      </c>
      <c r="BG327" s="215">
        <f>IF(N327="zákl. přenesená",J327,0)</f>
        <v>0</v>
      </c>
      <c r="BH327" s="215">
        <f>IF(N327="sníž. přenesená",J327,0)</f>
        <v>0</v>
      </c>
      <c r="BI327" s="215">
        <f>IF(N327="nulová",J327,0)</f>
        <v>0</v>
      </c>
      <c r="BJ327" s="16" t="s">
        <v>83</v>
      </c>
      <c r="BK327" s="215">
        <f>ROUND(I327*H327,2)</f>
        <v>0</v>
      </c>
      <c r="BL327" s="16" t="s">
        <v>237</v>
      </c>
      <c r="BM327" s="214" t="s">
        <v>682</v>
      </c>
    </row>
    <row r="328" spans="1:47" s="2" customFormat="1" ht="12">
      <c r="A328" s="37"/>
      <c r="B328" s="38"/>
      <c r="C328" s="39"/>
      <c r="D328" s="216" t="s">
        <v>161</v>
      </c>
      <c r="E328" s="39"/>
      <c r="F328" s="217" t="s">
        <v>683</v>
      </c>
      <c r="G328" s="39"/>
      <c r="H328" s="39"/>
      <c r="I328" s="218"/>
      <c r="J328" s="39"/>
      <c r="K328" s="39"/>
      <c r="L328" s="43"/>
      <c r="M328" s="219"/>
      <c r="N328" s="220"/>
      <c r="O328" s="83"/>
      <c r="P328" s="83"/>
      <c r="Q328" s="83"/>
      <c r="R328" s="83"/>
      <c r="S328" s="83"/>
      <c r="T328" s="84"/>
      <c r="U328" s="37"/>
      <c r="V328" s="37"/>
      <c r="W328" s="37"/>
      <c r="X328" s="37"/>
      <c r="Y328" s="37"/>
      <c r="Z328" s="37"/>
      <c r="AA328" s="37"/>
      <c r="AB328" s="37"/>
      <c r="AC328" s="37"/>
      <c r="AD328" s="37"/>
      <c r="AE328" s="37"/>
      <c r="AT328" s="16" t="s">
        <v>161</v>
      </c>
      <c r="AU328" s="16" t="s">
        <v>85</v>
      </c>
    </row>
    <row r="329" spans="1:65" s="2" customFormat="1" ht="24.15" customHeight="1">
      <c r="A329" s="37"/>
      <c r="B329" s="38"/>
      <c r="C329" s="203" t="s">
        <v>684</v>
      </c>
      <c r="D329" s="203" t="s">
        <v>152</v>
      </c>
      <c r="E329" s="204" t="s">
        <v>685</v>
      </c>
      <c r="F329" s="205" t="s">
        <v>686</v>
      </c>
      <c r="G329" s="206" t="s">
        <v>224</v>
      </c>
      <c r="H329" s="207">
        <v>126</v>
      </c>
      <c r="I329" s="208"/>
      <c r="J329" s="209">
        <f>ROUND(I329*H329,2)</f>
        <v>0</v>
      </c>
      <c r="K329" s="205" t="s">
        <v>156</v>
      </c>
      <c r="L329" s="43"/>
      <c r="M329" s="210" t="s">
        <v>19</v>
      </c>
      <c r="N329" s="211" t="s">
        <v>46</v>
      </c>
      <c r="O329" s="83"/>
      <c r="P329" s="212">
        <f>O329*H329</f>
        <v>0</v>
      </c>
      <c r="Q329" s="212">
        <v>0</v>
      </c>
      <c r="R329" s="212">
        <f>Q329*H329</f>
        <v>0</v>
      </c>
      <c r="S329" s="212">
        <v>0.014</v>
      </c>
      <c r="T329" s="213">
        <f>S329*H329</f>
        <v>1.764</v>
      </c>
      <c r="U329" s="37"/>
      <c r="V329" s="37"/>
      <c r="W329" s="37"/>
      <c r="X329" s="37"/>
      <c r="Y329" s="37"/>
      <c r="Z329" s="37"/>
      <c r="AA329" s="37"/>
      <c r="AB329" s="37"/>
      <c r="AC329" s="37"/>
      <c r="AD329" s="37"/>
      <c r="AE329" s="37"/>
      <c r="AR329" s="214" t="s">
        <v>237</v>
      </c>
      <c r="AT329" s="214" t="s">
        <v>152</v>
      </c>
      <c r="AU329" s="214" t="s">
        <v>85</v>
      </c>
      <c r="AY329" s="16" t="s">
        <v>150</v>
      </c>
      <c r="BE329" s="215">
        <f>IF(N329="základní",J329,0)</f>
        <v>0</v>
      </c>
      <c r="BF329" s="215">
        <f>IF(N329="snížená",J329,0)</f>
        <v>0</v>
      </c>
      <c r="BG329" s="215">
        <f>IF(N329="zákl. přenesená",J329,0)</f>
        <v>0</v>
      </c>
      <c r="BH329" s="215">
        <f>IF(N329="sníž. přenesená",J329,0)</f>
        <v>0</v>
      </c>
      <c r="BI329" s="215">
        <f>IF(N329="nulová",J329,0)</f>
        <v>0</v>
      </c>
      <c r="BJ329" s="16" t="s">
        <v>83</v>
      </c>
      <c r="BK329" s="215">
        <f>ROUND(I329*H329,2)</f>
        <v>0</v>
      </c>
      <c r="BL329" s="16" t="s">
        <v>237</v>
      </c>
      <c r="BM329" s="214" t="s">
        <v>687</v>
      </c>
    </row>
    <row r="330" spans="1:47" s="2" customFormat="1" ht="12">
      <c r="A330" s="37"/>
      <c r="B330" s="38"/>
      <c r="C330" s="39"/>
      <c r="D330" s="216" t="s">
        <v>161</v>
      </c>
      <c r="E330" s="39"/>
      <c r="F330" s="217" t="s">
        <v>688</v>
      </c>
      <c r="G330" s="39"/>
      <c r="H330" s="39"/>
      <c r="I330" s="218"/>
      <c r="J330" s="39"/>
      <c r="K330" s="39"/>
      <c r="L330" s="43"/>
      <c r="M330" s="219"/>
      <c r="N330" s="220"/>
      <c r="O330" s="83"/>
      <c r="P330" s="83"/>
      <c r="Q330" s="83"/>
      <c r="R330" s="83"/>
      <c r="S330" s="83"/>
      <c r="T330" s="84"/>
      <c r="U330" s="37"/>
      <c r="V330" s="37"/>
      <c r="W330" s="37"/>
      <c r="X330" s="37"/>
      <c r="Y330" s="37"/>
      <c r="Z330" s="37"/>
      <c r="AA330" s="37"/>
      <c r="AB330" s="37"/>
      <c r="AC330" s="37"/>
      <c r="AD330" s="37"/>
      <c r="AE330" s="37"/>
      <c r="AT330" s="16" t="s">
        <v>161</v>
      </c>
      <c r="AU330" s="16" t="s">
        <v>85</v>
      </c>
    </row>
    <row r="331" spans="1:65" s="2" customFormat="1" ht="24.15" customHeight="1">
      <c r="A331" s="37"/>
      <c r="B331" s="38"/>
      <c r="C331" s="203" t="s">
        <v>689</v>
      </c>
      <c r="D331" s="203" t="s">
        <v>152</v>
      </c>
      <c r="E331" s="204" t="s">
        <v>690</v>
      </c>
      <c r="F331" s="205" t="s">
        <v>691</v>
      </c>
      <c r="G331" s="206" t="s">
        <v>224</v>
      </c>
      <c r="H331" s="207">
        <v>143.88</v>
      </c>
      <c r="I331" s="208"/>
      <c r="J331" s="209">
        <f>ROUND(I331*H331,2)</f>
        <v>0</v>
      </c>
      <c r="K331" s="205" t="s">
        <v>156</v>
      </c>
      <c r="L331" s="43"/>
      <c r="M331" s="210" t="s">
        <v>19</v>
      </c>
      <c r="N331" s="211" t="s">
        <v>46</v>
      </c>
      <c r="O331" s="83"/>
      <c r="P331" s="212">
        <f>O331*H331</f>
        <v>0</v>
      </c>
      <c r="Q331" s="212">
        <v>0</v>
      </c>
      <c r="R331" s="212">
        <f>Q331*H331</f>
        <v>0</v>
      </c>
      <c r="S331" s="212">
        <v>0</v>
      </c>
      <c r="T331" s="213">
        <f>S331*H331</f>
        <v>0</v>
      </c>
      <c r="U331" s="37"/>
      <c r="V331" s="37"/>
      <c r="W331" s="37"/>
      <c r="X331" s="37"/>
      <c r="Y331" s="37"/>
      <c r="Z331" s="37"/>
      <c r="AA331" s="37"/>
      <c r="AB331" s="37"/>
      <c r="AC331" s="37"/>
      <c r="AD331" s="37"/>
      <c r="AE331" s="37"/>
      <c r="AR331" s="214" t="s">
        <v>237</v>
      </c>
      <c r="AT331" s="214" t="s">
        <v>152</v>
      </c>
      <c r="AU331" s="214" t="s">
        <v>85</v>
      </c>
      <c r="AY331" s="16" t="s">
        <v>150</v>
      </c>
      <c r="BE331" s="215">
        <f>IF(N331="základní",J331,0)</f>
        <v>0</v>
      </c>
      <c r="BF331" s="215">
        <f>IF(N331="snížená",J331,0)</f>
        <v>0</v>
      </c>
      <c r="BG331" s="215">
        <f>IF(N331="zákl. přenesená",J331,0)</f>
        <v>0</v>
      </c>
      <c r="BH331" s="215">
        <f>IF(N331="sníž. přenesená",J331,0)</f>
        <v>0</v>
      </c>
      <c r="BI331" s="215">
        <f>IF(N331="nulová",J331,0)</f>
        <v>0</v>
      </c>
      <c r="BJ331" s="16" t="s">
        <v>83</v>
      </c>
      <c r="BK331" s="215">
        <f>ROUND(I331*H331,2)</f>
        <v>0</v>
      </c>
      <c r="BL331" s="16" t="s">
        <v>237</v>
      </c>
      <c r="BM331" s="214" t="s">
        <v>692</v>
      </c>
    </row>
    <row r="332" spans="1:47" s="2" customFormat="1" ht="12">
      <c r="A332" s="37"/>
      <c r="B332" s="38"/>
      <c r="C332" s="39"/>
      <c r="D332" s="216" t="s">
        <v>159</v>
      </c>
      <c r="E332" s="39"/>
      <c r="F332" s="217" t="s">
        <v>693</v>
      </c>
      <c r="G332" s="39"/>
      <c r="H332" s="39"/>
      <c r="I332" s="218"/>
      <c r="J332" s="39"/>
      <c r="K332" s="39"/>
      <c r="L332" s="43"/>
      <c r="M332" s="219"/>
      <c r="N332" s="220"/>
      <c r="O332" s="83"/>
      <c r="P332" s="83"/>
      <c r="Q332" s="83"/>
      <c r="R332" s="83"/>
      <c r="S332" s="83"/>
      <c r="T332" s="84"/>
      <c r="U332" s="37"/>
      <c r="V332" s="37"/>
      <c r="W332" s="37"/>
      <c r="X332" s="37"/>
      <c r="Y332" s="37"/>
      <c r="Z332" s="37"/>
      <c r="AA332" s="37"/>
      <c r="AB332" s="37"/>
      <c r="AC332" s="37"/>
      <c r="AD332" s="37"/>
      <c r="AE332" s="37"/>
      <c r="AT332" s="16" t="s">
        <v>159</v>
      </c>
      <c r="AU332" s="16" t="s">
        <v>85</v>
      </c>
    </row>
    <row r="333" spans="1:47" s="2" customFormat="1" ht="12">
      <c r="A333" s="37"/>
      <c r="B333" s="38"/>
      <c r="C333" s="39"/>
      <c r="D333" s="216" t="s">
        <v>161</v>
      </c>
      <c r="E333" s="39"/>
      <c r="F333" s="217" t="s">
        <v>694</v>
      </c>
      <c r="G333" s="39"/>
      <c r="H333" s="39"/>
      <c r="I333" s="218"/>
      <c r="J333" s="39"/>
      <c r="K333" s="39"/>
      <c r="L333" s="43"/>
      <c r="M333" s="219"/>
      <c r="N333" s="220"/>
      <c r="O333" s="83"/>
      <c r="P333" s="83"/>
      <c r="Q333" s="83"/>
      <c r="R333" s="83"/>
      <c r="S333" s="83"/>
      <c r="T333" s="84"/>
      <c r="U333" s="37"/>
      <c r="V333" s="37"/>
      <c r="W333" s="37"/>
      <c r="X333" s="37"/>
      <c r="Y333" s="37"/>
      <c r="Z333" s="37"/>
      <c r="AA333" s="37"/>
      <c r="AB333" s="37"/>
      <c r="AC333" s="37"/>
      <c r="AD333" s="37"/>
      <c r="AE333" s="37"/>
      <c r="AT333" s="16" t="s">
        <v>161</v>
      </c>
      <c r="AU333" s="16" t="s">
        <v>85</v>
      </c>
    </row>
    <row r="334" spans="1:65" s="2" customFormat="1" ht="14.4" customHeight="1">
      <c r="A334" s="37"/>
      <c r="B334" s="38"/>
      <c r="C334" s="231" t="s">
        <v>695</v>
      </c>
      <c r="D334" s="231" t="s">
        <v>315</v>
      </c>
      <c r="E334" s="232" t="s">
        <v>696</v>
      </c>
      <c r="F334" s="233" t="s">
        <v>697</v>
      </c>
      <c r="G334" s="234" t="s">
        <v>155</v>
      </c>
      <c r="H334" s="235">
        <v>0.088</v>
      </c>
      <c r="I334" s="236"/>
      <c r="J334" s="237">
        <f>ROUND(I334*H334,2)</f>
        <v>0</v>
      </c>
      <c r="K334" s="233" t="s">
        <v>156</v>
      </c>
      <c r="L334" s="238"/>
      <c r="M334" s="239" t="s">
        <v>19</v>
      </c>
      <c r="N334" s="240" t="s">
        <v>46</v>
      </c>
      <c r="O334" s="83"/>
      <c r="P334" s="212">
        <f>O334*H334</f>
        <v>0</v>
      </c>
      <c r="Q334" s="212">
        <v>0.44</v>
      </c>
      <c r="R334" s="212">
        <f>Q334*H334</f>
        <v>0.03872</v>
      </c>
      <c r="S334" s="212">
        <v>0</v>
      </c>
      <c r="T334" s="213">
        <f>S334*H334</f>
        <v>0</v>
      </c>
      <c r="U334" s="37"/>
      <c r="V334" s="37"/>
      <c r="W334" s="37"/>
      <c r="X334" s="37"/>
      <c r="Y334" s="37"/>
      <c r="Z334" s="37"/>
      <c r="AA334" s="37"/>
      <c r="AB334" s="37"/>
      <c r="AC334" s="37"/>
      <c r="AD334" s="37"/>
      <c r="AE334" s="37"/>
      <c r="AR334" s="214" t="s">
        <v>309</v>
      </c>
      <c r="AT334" s="214" t="s">
        <v>315</v>
      </c>
      <c r="AU334" s="214" t="s">
        <v>85</v>
      </c>
      <c r="AY334" s="16" t="s">
        <v>150</v>
      </c>
      <c r="BE334" s="215">
        <f>IF(N334="základní",J334,0)</f>
        <v>0</v>
      </c>
      <c r="BF334" s="215">
        <f>IF(N334="snížená",J334,0)</f>
        <v>0</v>
      </c>
      <c r="BG334" s="215">
        <f>IF(N334="zákl. přenesená",J334,0)</f>
        <v>0</v>
      </c>
      <c r="BH334" s="215">
        <f>IF(N334="sníž. přenesená",J334,0)</f>
        <v>0</v>
      </c>
      <c r="BI334" s="215">
        <f>IF(N334="nulová",J334,0)</f>
        <v>0</v>
      </c>
      <c r="BJ334" s="16" t="s">
        <v>83</v>
      </c>
      <c r="BK334" s="215">
        <f>ROUND(I334*H334,2)</f>
        <v>0</v>
      </c>
      <c r="BL334" s="16" t="s">
        <v>237</v>
      </c>
      <c r="BM334" s="214" t="s">
        <v>698</v>
      </c>
    </row>
    <row r="335" spans="1:47" s="2" customFormat="1" ht="12">
      <c r="A335" s="37"/>
      <c r="B335" s="38"/>
      <c r="C335" s="39"/>
      <c r="D335" s="216" t="s">
        <v>161</v>
      </c>
      <c r="E335" s="39"/>
      <c r="F335" s="217" t="s">
        <v>699</v>
      </c>
      <c r="G335" s="39"/>
      <c r="H335" s="39"/>
      <c r="I335" s="218"/>
      <c r="J335" s="39"/>
      <c r="K335" s="39"/>
      <c r="L335" s="43"/>
      <c r="M335" s="219"/>
      <c r="N335" s="220"/>
      <c r="O335" s="83"/>
      <c r="P335" s="83"/>
      <c r="Q335" s="83"/>
      <c r="R335" s="83"/>
      <c r="S335" s="83"/>
      <c r="T335" s="84"/>
      <c r="U335" s="37"/>
      <c r="V335" s="37"/>
      <c r="W335" s="37"/>
      <c r="X335" s="37"/>
      <c r="Y335" s="37"/>
      <c r="Z335" s="37"/>
      <c r="AA335" s="37"/>
      <c r="AB335" s="37"/>
      <c r="AC335" s="37"/>
      <c r="AD335" s="37"/>
      <c r="AE335" s="37"/>
      <c r="AT335" s="16" t="s">
        <v>161</v>
      </c>
      <c r="AU335" s="16" t="s">
        <v>85</v>
      </c>
    </row>
    <row r="336" spans="1:65" s="2" customFormat="1" ht="14.4" customHeight="1">
      <c r="A336" s="37"/>
      <c r="B336" s="38"/>
      <c r="C336" s="231" t="s">
        <v>700</v>
      </c>
      <c r="D336" s="231" t="s">
        <v>315</v>
      </c>
      <c r="E336" s="232" t="s">
        <v>701</v>
      </c>
      <c r="F336" s="233" t="s">
        <v>702</v>
      </c>
      <c r="G336" s="234" t="s">
        <v>155</v>
      </c>
      <c r="H336" s="235">
        <v>2.992</v>
      </c>
      <c r="I336" s="236"/>
      <c r="J336" s="237">
        <f>ROUND(I336*H336,2)</f>
        <v>0</v>
      </c>
      <c r="K336" s="233" t="s">
        <v>156</v>
      </c>
      <c r="L336" s="238"/>
      <c r="M336" s="239" t="s">
        <v>19</v>
      </c>
      <c r="N336" s="240" t="s">
        <v>46</v>
      </c>
      <c r="O336" s="83"/>
      <c r="P336" s="212">
        <f>O336*H336</f>
        <v>0</v>
      </c>
      <c r="Q336" s="212">
        <v>0.55</v>
      </c>
      <c r="R336" s="212">
        <f>Q336*H336</f>
        <v>1.6456000000000002</v>
      </c>
      <c r="S336" s="212">
        <v>0</v>
      </c>
      <c r="T336" s="213">
        <f>S336*H336</f>
        <v>0</v>
      </c>
      <c r="U336" s="37"/>
      <c r="V336" s="37"/>
      <c r="W336" s="37"/>
      <c r="X336" s="37"/>
      <c r="Y336" s="37"/>
      <c r="Z336" s="37"/>
      <c r="AA336" s="37"/>
      <c r="AB336" s="37"/>
      <c r="AC336" s="37"/>
      <c r="AD336" s="37"/>
      <c r="AE336" s="37"/>
      <c r="AR336" s="214" t="s">
        <v>309</v>
      </c>
      <c r="AT336" s="214" t="s">
        <v>315</v>
      </c>
      <c r="AU336" s="214" t="s">
        <v>85</v>
      </c>
      <c r="AY336" s="16" t="s">
        <v>150</v>
      </c>
      <c r="BE336" s="215">
        <f>IF(N336="základní",J336,0)</f>
        <v>0</v>
      </c>
      <c r="BF336" s="215">
        <f>IF(N336="snížená",J336,0)</f>
        <v>0</v>
      </c>
      <c r="BG336" s="215">
        <f>IF(N336="zákl. přenesená",J336,0)</f>
        <v>0</v>
      </c>
      <c r="BH336" s="215">
        <f>IF(N336="sníž. přenesená",J336,0)</f>
        <v>0</v>
      </c>
      <c r="BI336" s="215">
        <f>IF(N336="nulová",J336,0)</f>
        <v>0</v>
      </c>
      <c r="BJ336" s="16" t="s">
        <v>83</v>
      </c>
      <c r="BK336" s="215">
        <f>ROUND(I336*H336,2)</f>
        <v>0</v>
      </c>
      <c r="BL336" s="16" t="s">
        <v>237</v>
      </c>
      <c r="BM336" s="214" t="s">
        <v>703</v>
      </c>
    </row>
    <row r="337" spans="1:65" s="2" customFormat="1" ht="37.8" customHeight="1">
      <c r="A337" s="37"/>
      <c r="B337" s="38"/>
      <c r="C337" s="203" t="s">
        <v>704</v>
      </c>
      <c r="D337" s="203" t="s">
        <v>152</v>
      </c>
      <c r="E337" s="204" t="s">
        <v>705</v>
      </c>
      <c r="F337" s="205" t="s">
        <v>706</v>
      </c>
      <c r="G337" s="206" t="s">
        <v>224</v>
      </c>
      <c r="H337" s="207">
        <v>475.92</v>
      </c>
      <c r="I337" s="208"/>
      <c r="J337" s="209">
        <f>ROUND(I337*H337,2)</f>
        <v>0</v>
      </c>
      <c r="K337" s="205" t="s">
        <v>156</v>
      </c>
      <c r="L337" s="43"/>
      <c r="M337" s="210" t="s">
        <v>19</v>
      </c>
      <c r="N337" s="211" t="s">
        <v>46</v>
      </c>
      <c r="O337" s="83"/>
      <c r="P337" s="212">
        <f>O337*H337</f>
        <v>0</v>
      </c>
      <c r="Q337" s="212">
        <v>0</v>
      </c>
      <c r="R337" s="212">
        <f>Q337*H337</f>
        <v>0</v>
      </c>
      <c r="S337" s="212">
        <v>0</v>
      </c>
      <c r="T337" s="213">
        <f>S337*H337</f>
        <v>0</v>
      </c>
      <c r="U337" s="37"/>
      <c r="V337" s="37"/>
      <c r="W337" s="37"/>
      <c r="X337" s="37"/>
      <c r="Y337" s="37"/>
      <c r="Z337" s="37"/>
      <c r="AA337" s="37"/>
      <c r="AB337" s="37"/>
      <c r="AC337" s="37"/>
      <c r="AD337" s="37"/>
      <c r="AE337" s="37"/>
      <c r="AR337" s="214" t="s">
        <v>237</v>
      </c>
      <c r="AT337" s="214" t="s">
        <v>152</v>
      </c>
      <c r="AU337" s="214" t="s">
        <v>85</v>
      </c>
      <c r="AY337" s="16" t="s">
        <v>150</v>
      </c>
      <c r="BE337" s="215">
        <f>IF(N337="základní",J337,0)</f>
        <v>0</v>
      </c>
      <c r="BF337" s="215">
        <f>IF(N337="snížená",J337,0)</f>
        <v>0</v>
      </c>
      <c r="BG337" s="215">
        <f>IF(N337="zákl. přenesená",J337,0)</f>
        <v>0</v>
      </c>
      <c r="BH337" s="215">
        <f>IF(N337="sníž. přenesená",J337,0)</f>
        <v>0</v>
      </c>
      <c r="BI337" s="215">
        <f>IF(N337="nulová",J337,0)</f>
        <v>0</v>
      </c>
      <c r="BJ337" s="16" t="s">
        <v>83</v>
      </c>
      <c r="BK337" s="215">
        <f>ROUND(I337*H337,2)</f>
        <v>0</v>
      </c>
      <c r="BL337" s="16" t="s">
        <v>237</v>
      </c>
      <c r="BM337" s="214" t="s">
        <v>707</v>
      </c>
    </row>
    <row r="338" spans="1:47" s="2" customFormat="1" ht="12">
      <c r="A338" s="37"/>
      <c r="B338" s="38"/>
      <c r="C338" s="39"/>
      <c r="D338" s="216" t="s">
        <v>159</v>
      </c>
      <c r="E338" s="39"/>
      <c r="F338" s="217" t="s">
        <v>693</v>
      </c>
      <c r="G338" s="39"/>
      <c r="H338" s="39"/>
      <c r="I338" s="218"/>
      <c r="J338" s="39"/>
      <c r="K338" s="39"/>
      <c r="L338" s="43"/>
      <c r="M338" s="219"/>
      <c r="N338" s="220"/>
      <c r="O338" s="83"/>
      <c r="P338" s="83"/>
      <c r="Q338" s="83"/>
      <c r="R338" s="83"/>
      <c r="S338" s="83"/>
      <c r="T338" s="84"/>
      <c r="U338" s="37"/>
      <c r="V338" s="37"/>
      <c r="W338" s="37"/>
      <c r="X338" s="37"/>
      <c r="Y338" s="37"/>
      <c r="Z338" s="37"/>
      <c r="AA338" s="37"/>
      <c r="AB338" s="37"/>
      <c r="AC338" s="37"/>
      <c r="AD338" s="37"/>
      <c r="AE338" s="37"/>
      <c r="AT338" s="16" t="s">
        <v>159</v>
      </c>
      <c r="AU338" s="16" t="s">
        <v>85</v>
      </c>
    </row>
    <row r="339" spans="1:47" s="2" customFormat="1" ht="12">
      <c r="A339" s="37"/>
      <c r="B339" s="38"/>
      <c r="C339" s="39"/>
      <c r="D339" s="216" t="s">
        <v>161</v>
      </c>
      <c r="E339" s="39"/>
      <c r="F339" s="217" t="s">
        <v>708</v>
      </c>
      <c r="G339" s="39"/>
      <c r="H339" s="39"/>
      <c r="I339" s="218"/>
      <c r="J339" s="39"/>
      <c r="K339" s="39"/>
      <c r="L339" s="43"/>
      <c r="M339" s="219"/>
      <c r="N339" s="220"/>
      <c r="O339" s="83"/>
      <c r="P339" s="83"/>
      <c r="Q339" s="83"/>
      <c r="R339" s="83"/>
      <c r="S339" s="83"/>
      <c r="T339" s="84"/>
      <c r="U339" s="37"/>
      <c r="V339" s="37"/>
      <c r="W339" s="37"/>
      <c r="X339" s="37"/>
      <c r="Y339" s="37"/>
      <c r="Z339" s="37"/>
      <c r="AA339" s="37"/>
      <c r="AB339" s="37"/>
      <c r="AC339" s="37"/>
      <c r="AD339" s="37"/>
      <c r="AE339" s="37"/>
      <c r="AT339" s="16" t="s">
        <v>161</v>
      </c>
      <c r="AU339" s="16" t="s">
        <v>85</v>
      </c>
    </row>
    <row r="340" spans="1:65" s="2" customFormat="1" ht="14.4" customHeight="1">
      <c r="A340" s="37"/>
      <c r="B340" s="38"/>
      <c r="C340" s="231" t="s">
        <v>709</v>
      </c>
      <c r="D340" s="231" t="s">
        <v>315</v>
      </c>
      <c r="E340" s="232" t="s">
        <v>710</v>
      </c>
      <c r="F340" s="233" t="s">
        <v>711</v>
      </c>
      <c r="G340" s="234" t="s">
        <v>155</v>
      </c>
      <c r="H340" s="235">
        <v>2.858</v>
      </c>
      <c r="I340" s="236"/>
      <c r="J340" s="237">
        <f>ROUND(I340*H340,2)</f>
        <v>0</v>
      </c>
      <c r="K340" s="233" t="s">
        <v>156</v>
      </c>
      <c r="L340" s="238"/>
      <c r="M340" s="239" t="s">
        <v>19</v>
      </c>
      <c r="N340" s="240" t="s">
        <v>46</v>
      </c>
      <c r="O340" s="83"/>
      <c r="P340" s="212">
        <f>O340*H340</f>
        <v>0</v>
      </c>
      <c r="Q340" s="212">
        <v>0.5</v>
      </c>
      <c r="R340" s="212">
        <f>Q340*H340</f>
        <v>1.429</v>
      </c>
      <c r="S340" s="212">
        <v>0</v>
      </c>
      <c r="T340" s="213">
        <f>S340*H340</f>
        <v>0</v>
      </c>
      <c r="U340" s="37"/>
      <c r="V340" s="37"/>
      <c r="W340" s="37"/>
      <c r="X340" s="37"/>
      <c r="Y340" s="37"/>
      <c r="Z340" s="37"/>
      <c r="AA340" s="37"/>
      <c r="AB340" s="37"/>
      <c r="AC340" s="37"/>
      <c r="AD340" s="37"/>
      <c r="AE340" s="37"/>
      <c r="AR340" s="214" t="s">
        <v>309</v>
      </c>
      <c r="AT340" s="214" t="s">
        <v>315</v>
      </c>
      <c r="AU340" s="214" t="s">
        <v>85</v>
      </c>
      <c r="AY340" s="16" t="s">
        <v>150</v>
      </c>
      <c r="BE340" s="215">
        <f>IF(N340="základní",J340,0)</f>
        <v>0</v>
      </c>
      <c r="BF340" s="215">
        <f>IF(N340="snížená",J340,0)</f>
        <v>0</v>
      </c>
      <c r="BG340" s="215">
        <f>IF(N340="zákl. přenesená",J340,0)</f>
        <v>0</v>
      </c>
      <c r="BH340" s="215">
        <f>IF(N340="sníž. přenesená",J340,0)</f>
        <v>0</v>
      </c>
      <c r="BI340" s="215">
        <f>IF(N340="nulová",J340,0)</f>
        <v>0</v>
      </c>
      <c r="BJ340" s="16" t="s">
        <v>83</v>
      </c>
      <c r="BK340" s="215">
        <f>ROUND(I340*H340,2)</f>
        <v>0</v>
      </c>
      <c r="BL340" s="16" t="s">
        <v>237</v>
      </c>
      <c r="BM340" s="214" t="s">
        <v>712</v>
      </c>
    </row>
    <row r="341" spans="1:65" s="2" customFormat="1" ht="24.15" customHeight="1">
      <c r="A341" s="37"/>
      <c r="B341" s="38"/>
      <c r="C341" s="203" t="s">
        <v>713</v>
      </c>
      <c r="D341" s="203" t="s">
        <v>152</v>
      </c>
      <c r="E341" s="204" t="s">
        <v>714</v>
      </c>
      <c r="F341" s="205" t="s">
        <v>715</v>
      </c>
      <c r="G341" s="206" t="s">
        <v>229</v>
      </c>
      <c r="H341" s="207">
        <v>1239.38</v>
      </c>
      <c r="I341" s="208"/>
      <c r="J341" s="209">
        <f>ROUND(I341*H341,2)</f>
        <v>0</v>
      </c>
      <c r="K341" s="205" t="s">
        <v>156</v>
      </c>
      <c r="L341" s="43"/>
      <c r="M341" s="210" t="s">
        <v>19</v>
      </c>
      <c r="N341" s="211" t="s">
        <v>46</v>
      </c>
      <c r="O341" s="83"/>
      <c r="P341" s="212">
        <f>O341*H341</f>
        <v>0</v>
      </c>
      <c r="Q341" s="212">
        <v>0.01152</v>
      </c>
      <c r="R341" s="212">
        <f>Q341*H341</f>
        <v>14.277657600000001</v>
      </c>
      <c r="S341" s="212">
        <v>0</v>
      </c>
      <c r="T341" s="213">
        <f>S341*H341</f>
        <v>0</v>
      </c>
      <c r="U341" s="37"/>
      <c r="V341" s="37"/>
      <c r="W341" s="37"/>
      <c r="X341" s="37"/>
      <c r="Y341" s="37"/>
      <c r="Z341" s="37"/>
      <c r="AA341" s="37"/>
      <c r="AB341" s="37"/>
      <c r="AC341" s="37"/>
      <c r="AD341" s="37"/>
      <c r="AE341" s="37"/>
      <c r="AR341" s="214" t="s">
        <v>237</v>
      </c>
      <c r="AT341" s="214" t="s">
        <v>152</v>
      </c>
      <c r="AU341" s="214" t="s">
        <v>85</v>
      </c>
      <c r="AY341" s="16" t="s">
        <v>150</v>
      </c>
      <c r="BE341" s="215">
        <f>IF(N341="základní",J341,0)</f>
        <v>0</v>
      </c>
      <c r="BF341" s="215">
        <f>IF(N341="snížená",J341,0)</f>
        <v>0</v>
      </c>
      <c r="BG341" s="215">
        <f>IF(N341="zákl. přenesená",J341,0)</f>
        <v>0</v>
      </c>
      <c r="BH341" s="215">
        <f>IF(N341="sníž. přenesená",J341,0)</f>
        <v>0</v>
      </c>
      <c r="BI341" s="215">
        <f>IF(N341="nulová",J341,0)</f>
        <v>0</v>
      </c>
      <c r="BJ341" s="16" t="s">
        <v>83</v>
      </c>
      <c r="BK341" s="215">
        <f>ROUND(I341*H341,2)</f>
        <v>0</v>
      </c>
      <c r="BL341" s="16" t="s">
        <v>237</v>
      </c>
      <c r="BM341" s="214" t="s">
        <v>716</v>
      </c>
    </row>
    <row r="342" spans="1:47" s="2" customFormat="1" ht="12">
      <c r="A342" s="37"/>
      <c r="B342" s="38"/>
      <c r="C342" s="39"/>
      <c r="D342" s="216" t="s">
        <v>159</v>
      </c>
      <c r="E342" s="39"/>
      <c r="F342" s="217" t="s">
        <v>717</v>
      </c>
      <c r="G342" s="39"/>
      <c r="H342" s="39"/>
      <c r="I342" s="218"/>
      <c r="J342" s="39"/>
      <c r="K342" s="39"/>
      <c r="L342" s="43"/>
      <c r="M342" s="219"/>
      <c r="N342" s="220"/>
      <c r="O342" s="83"/>
      <c r="P342" s="83"/>
      <c r="Q342" s="83"/>
      <c r="R342" s="83"/>
      <c r="S342" s="83"/>
      <c r="T342" s="84"/>
      <c r="U342" s="37"/>
      <c r="V342" s="37"/>
      <c r="W342" s="37"/>
      <c r="X342" s="37"/>
      <c r="Y342" s="37"/>
      <c r="Z342" s="37"/>
      <c r="AA342" s="37"/>
      <c r="AB342" s="37"/>
      <c r="AC342" s="37"/>
      <c r="AD342" s="37"/>
      <c r="AE342" s="37"/>
      <c r="AT342" s="16" t="s">
        <v>159</v>
      </c>
      <c r="AU342" s="16" t="s">
        <v>85</v>
      </c>
    </row>
    <row r="343" spans="1:65" s="2" customFormat="1" ht="24.15" customHeight="1">
      <c r="A343" s="37"/>
      <c r="B343" s="38"/>
      <c r="C343" s="203" t="s">
        <v>718</v>
      </c>
      <c r="D343" s="203" t="s">
        <v>152</v>
      </c>
      <c r="E343" s="204" t="s">
        <v>719</v>
      </c>
      <c r="F343" s="205" t="s">
        <v>720</v>
      </c>
      <c r="G343" s="206" t="s">
        <v>229</v>
      </c>
      <c r="H343" s="207">
        <v>45.65</v>
      </c>
      <c r="I343" s="208"/>
      <c r="J343" s="209">
        <f>ROUND(I343*H343,2)</f>
        <v>0</v>
      </c>
      <c r="K343" s="205" t="s">
        <v>156</v>
      </c>
      <c r="L343" s="43"/>
      <c r="M343" s="210" t="s">
        <v>19</v>
      </c>
      <c r="N343" s="211" t="s">
        <v>46</v>
      </c>
      <c r="O343" s="83"/>
      <c r="P343" s="212">
        <f>O343*H343</f>
        <v>0</v>
      </c>
      <c r="Q343" s="212">
        <v>0.0161</v>
      </c>
      <c r="R343" s="212">
        <f>Q343*H343</f>
        <v>0.734965</v>
      </c>
      <c r="S343" s="212">
        <v>0</v>
      </c>
      <c r="T343" s="213">
        <f>S343*H343</f>
        <v>0</v>
      </c>
      <c r="U343" s="37"/>
      <c r="V343" s="37"/>
      <c r="W343" s="37"/>
      <c r="X343" s="37"/>
      <c r="Y343" s="37"/>
      <c r="Z343" s="37"/>
      <c r="AA343" s="37"/>
      <c r="AB343" s="37"/>
      <c r="AC343" s="37"/>
      <c r="AD343" s="37"/>
      <c r="AE343" s="37"/>
      <c r="AR343" s="214" t="s">
        <v>237</v>
      </c>
      <c r="AT343" s="214" t="s">
        <v>152</v>
      </c>
      <c r="AU343" s="214" t="s">
        <v>85</v>
      </c>
      <c r="AY343" s="16" t="s">
        <v>150</v>
      </c>
      <c r="BE343" s="215">
        <f>IF(N343="základní",J343,0)</f>
        <v>0</v>
      </c>
      <c r="BF343" s="215">
        <f>IF(N343="snížená",J343,0)</f>
        <v>0</v>
      </c>
      <c r="BG343" s="215">
        <f>IF(N343="zákl. přenesená",J343,0)</f>
        <v>0</v>
      </c>
      <c r="BH343" s="215">
        <f>IF(N343="sníž. přenesená",J343,0)</f>
        <v>0</v>
      </c>
      <c r="BI343" s="215">
        <f>IF(N343="nulová",J343,0)</f>
        <v>0</v>
      </c>
      <c r="BJ343" s="16" t="s">
        <v>83</v>
      </c>
      <c r="BK343" s="215">
        <f>ROUND(I343*H343,2)</f>
        <v>0</v>
      </c>
      <c r="BL343" s="16" t="s">
        <v>237</v>
      </c>
      <c r="BM343" s="214" t="s">
        <v>721</v>
      </c>
    </row>
    <row r="344" spans="1:47" s="2" customFormat="1" ht="12">
      <c r="A344" s="37"/>
      <c r="B344" s="38"/>
      <c r="C344" s="39"/>
      <c r="D344" s="216" t="s">
        <v>159</v>
      </c>
      <c r="E344" s="39"/>
      <c r="F344" s="217" t="s">
        <v>717</v>
      </c>
      <c r="G344" s="39"/>
      <c r="H344" s="39"/>
      <c r="I344" s="218"/>
      <c r="J344" s="39"/>
      <c r="K344" s="39"/>
      <c r="L344" s="43"/>
      <c r="M344" s="219"/>
      <c r="N344" s="220"/>
      <c r="O344" s="83"/>
      <c r="P344" s="83"/>
      <c r="Q344" s="83"/>
      <c r="R344" s="83"/>
      <c r="S344" s="83"/>
      <c r="T344" s="84"/>
      <c r="U344" s="37"/>
      <c r="V344" s="37"/>
      <c r="W344" s="37"/>
      <c r="X344" s="37"/>
      <c r="Y344" s="37"/>
      <c r="Z344" s="37"/>
      <c r="AA344" s="37"/>
      <c r="AB344" s="37"/>
      <c r="AC344" s="37"/>
      <c r="AD344" s="37"/>
      <c r="AE344" s="37"/>
      <c r="AT344" s="16" t="s">
        <v>159</v>
      </c>
      <c r="AU344" s="16" t="s">
        <v>85</v>
      </c>
    </row>
    <row r="345" spans="1:47" s="2" customFormat="1" ht="12">
      <c r="A345" s="37"/>
      <c r="B345" s="38"/>
      <c r="C345" s="39"/>
      <c r="D345" s="216" t="s">
        <v>161</v>
      </c>
      <c r="E345" s="39"/>
      <c r="F345" s="217" t="s">
        <v>722</v>
      </c>
      <c r="G345" s="39"/>
      <c r="H345" s="39"/>
      <c r="I345" s="218"/>
      <c r="J345" s="39"/>
      <c r="K345" s="39"/>
      <c r="L345" s="43"/>
      <c r="M345" s="219"/>
      <c r="N345" s="220"/>
      <c r="O345" s="83"/>
      <c r="P345" s="83"/>
      <c r="Q345" s="83"/>
      <c r="R345" s="83"/>
      <c r="S345" s="83"/>
      <c r="T345" s="84"/>
      <c r="U345" s="37"/>
      <c r="V345" s="37"/>
      <c r="W345" s="37"/>
      <c r="X345" s="37"/>
      <c r="Y345" s="37"/>
      <c r="Z345" s="37"/>
      <c r="AA345" s="37"/>
      <c r="AB345" s="37"/>
      <c r="AC345" s="37"/>
      <c r="AD345" s="37"/>
      <c r="AE345" s="37"/>
      <c r="AT345" s="16" t="s">
        <v>161</v>
      </c>
      <c r="AU345" s="16" t="s">
        <v>85</v>
      </c>
    </row>
    <row r="346" spans="1:65" s="2" customFormat="1" ht="24.15" customHeight="1">
      <c r="A346" s="37"/>
      <c r="B346" s="38"/>
      <c r="C346" s="203" t="s">
        <v>723</v>
      </c>
      <c r="D346" s="203" t="s">
        <v>152</v>
      </c>
      <c r="E346" s="204" t="s">
        <v>724</v>
      </c>
      <c r="F346" s="205" t="s">
        <v>725</v>
      </c>
      <c r="G346" s="206" t="s">
        <v>229</v>
      </c>
      <c r="H346" s="207">
        <v>619.69</v>
      </c>
      <c r="I346" s="208"/>
      <c r="J346" s="209">
        <f>ROUND(I346*H346,2)</f>
        <v>0</v>
      </c>
      <c r="K346" s="205" t="s">
        <v>156</v>
      </c>
      <c r="L346" s="43"/>
      <c r="M346" s="210" t="s">
        <v>19</v>
      </c>
      <c r="N346" s="211" t="s">
        <v>46</v>
      </c>
      <c r="O346" s="83"/>
      <c r="P346" s="212">
        <f>O346*H346</f>
        <v>0</v>
      </c>
      <c r="Q346" s="212">
        <v>0</v>
      </c>
      <c r="R346" s="212">
        <f>Q346*H346</f>
        <v>0</v>
      </c>
      <c r="S346" s="212">
        <v>0</v>
      </c>
      <c r="T346" s="213">
        <f>S346*H346</f>
        <v>0</v>
      </c>
      <c r="U346" s="37"/>
      <c r="V346" s="37"/>
      <c r="W346" s="37"/>
      <c r="X346" s="37"/>
      <c r="Y346" s="37"/>
      <c r="Z346" s="37"/>
      <c r="AA346" s="37"/>
      <c r="AB346" s="37"/>
      <c r="AC346" s="37"/>
      <c r="AD346" s="37"/>
      <c r="AE346" s="37"/>
      <c r="AR346" s="214" t="s">
        <v>237</v>
      </c>
      <c r="AT346" s="214" t="s">
        <v>152</v>
      </c>
      <c r="AU346" s="214" t="s">
        <v>85</v>
      </c>
      <c r="AY346" s="16" t="s">
        <v>150</v>
      </c>
      <c r="BE346" s="215">
        <f>IF(N346="základní",J346,0)</f>
        <v>0</v>
      </c>
      <c r="BF346" s="215">
        <f>IF(N346="snížená",J346,0)</f>
        <v>0</v>
      </c>
      <c r="BG346" s="215">
        <f>IF(N346="zákl. přenesená",J346,0)</f>
        <v>0</v>
      </c>
      <c r="BH346" s="215">
        <f>IF(N346="sníž. přenesená",J346,0)</f>
        <v>0</v>
      </c>
      <c r="BI346" s="215">
        <f>IF(N346="nulová",J346,0)</f>
        <v>0</v>
      </c>
      <c r="BJ346" s="16" t="s">
        <v>83</v>
      </c>
      <c r="BK346" s="215">
        <f>ROUND(I346*H346,2)</f>
        <v>0</v>
      </c>
      <c r="BL346" s="16" t="s">
        <v>237</v>
      </c>
      <c r="BM346" s="214" t="s">
        <v>726</v>
      </c>
    </row>
    <row r="347" spans="1:47" s="2" customFormat="1" ht="12">
      <c r="A347" s="37"/>
      <c r="B347" s="38"/>
      <c r="C347" s="39"/>
      <c r="D347" s="216" t="s">
        <v>159</v>
      </c>
      <c r="E347" s="39"/>
      <c r="F347" s="217" t="s">
        <v>717</v>
      </c>
      <c r="G347" s="39"/>
      <c r="H347" s="39"/>
      <c r="I347" s="218"/>
      <c r="J347" s="39"/>
      <c r="K347" s="39"/>
      <c r="L347" s="43"/>
      <c r="M347" s="219"/>
      <c r="N347" s="220"/>
      <c r="O347" s="83"/>
      <c r="P347" s="83"/>
      <c r="Q347" s="83"/>
      <c r="R347" s="83"/>
      <c r="S347" s="83"/>
      <c r="T347" s="84"/>
      <c r="U347" s="37"/>
      <c r="V347" s="37"/>
      <c r="W347" s="37"/>
      <c r="X347" s="37"/>
      <c r="Y347" s="37"/>
      <c r="Z347" s="37"/>
      <c r="AA347" s="37"/>
      <c r="AB347" s="37"/>
      <c r="AC347" s="37"/>
      <c r="AD347" s="37"/>
      <c r="AE347" s="37"/>
      <c r="AT347" s="16" t="s">
        <v>159</v>
      </c>
      <c r="AU347" s="16" t="s">
        <v>85</v>
      </c>
    </row>
    <row r="348" spans="1:65" s="2" customFormat="1" ht="14.4" customHeight="1">
      <c r="A348" s="37"/>
      <c r="B348" s="38"/>
      <c r="C348" s="231" t="s">
        <v>727</v>
      </c>
      <c r="D348" s="231" t="s">
        <v>315</v>
      </c>
      <c r="E348" s="232" t="s">
        <v>728</v>
      </c>
      <c r="F348" s="233" t="s">
        <v>729</v>
      </c>
      <c r="G348" s="234" t="s">
        <v>155</v>
      </c>
      <c r="H348" s="235">
        <v>7.111</v>
      </c>
      <c r="I348" s="236"/>
      <c r="J348" s="237">
        <f>ROUND(I348*H348,2)</f>
        <v>0</v>
      </c>
      <c r="K348" s="233" t="s">
        <v>156</v>
      </c>
      <c r="L348" s="238"/>
      <c r="M348" s="239" t="s">
        <v>19</v>
      </c>
      <c r="N348" s="240" t="s">
        <v>46</v>
      </c>
      <c r="O348" s="83"/>
      <c r="P348" s="212">
        <f>O348*H348</f>
        <v>0</v>
      </c>
      <c r="Q348" s="212">
        <v>0.55</v>
      </c>
      <c r="R348" s="212">
        <f>Q348*H348</f>
        <v>3.9110500000000004</v>
      </c>
      <c r="S348" s="212">
        <v>0</v>
      </c>
      <c r="T348" s="213">
        <f>S348*H348</f>
        <v>0</v>
      </c>
      <c r="U348" s="37"/>
      <c r="V348" s="37"/>
      <c r="W348" s="37"/>
      <c r="X348" s="37"/>
      <c r="Y348" s="37"/>
      <c r="Z348" s="37"/>
      <c r="AA348" s="37"/>
      <c r="AB348" s="37"/>
      <c r="AC348" s="37"/>
      <c r="AD348" s="37"/>
      <c r="AE348" s="37"/>
      <c r="AR348" s="214" t="s">
        <v>309</v>
      </c>
      <c r="AT348" s="214" t="s">
        <v>315</v>
      </c>
      <c r="AU348" s="214" t="s">
        <v>85</v>
      </c>
      <c r="AY348" s="16" t="s">
        <v>150</v>
      </c>
      <c r="BE348" s="215">
        <f>IF(N348="základní",J348,0)</f>
        <v>0</v>
      </c>
      <c r="BF348" s="215">
        <f>IF(N348="snížená",J348,0)</f>
        <v>0</v>
      </c>
      <c r="BG348" s="215">
        <f>IF(N348="zákl. přenesená",J348,0)</f>
        <v>0</v>
      </c>
      <c r="BH348" s="215">
        <f>IF(N348="sníž. přenesená",J348,0)</f>
        <v>0</v>
      </c>
      <c r="BI348" s="215">
        <f>IF(N348="nulová",J348,0)</f>
        <v>0</v>
      </c>
      <c r="BJ348" s="16" t="s">
        <v>83</v>
      </c>
      <c r="BK348" s="215">
        <f>ROUND(I348*H348,2)</f>
        <v>0</v>
      </c>
      <c r="BL348" s="16" t="s">
        <v>237</v>
      </c>
      <c r="BM348" s="214" t="s">
        <v>730</v>
      </c>
    </row>
    <row r="349" spans="1:65" s="2" customFormat="1" ht="14.4" customHeight="1">
      <c r="A349" s="37"/>
      <c r="B349" s="38"/>
      <c r="C349" s="203" t="s">
        <v>731</v>
      </c>
      <c r="D349" s="203" t="s">
        <v>152</v>
      </c>
      <c r="E349" s="204" t="s">
        <v>732</v>
      </c>
      <c r="F349" s="205" t="s">
        <v>733</v>
      </c>
      <c r="G349" s="206" t="s">
        <v>155</v>
      </c>
      <c r="H349" s="207">
        <v>36.489</v>
      </c>
      <c r="I349" s="208"/>
      <c r="J349" s="209">
        <f>ROUND(I349*H349,2)</f>
        <v>0</v>
      </c>
      <c r="K349" s="205" t="s">
        <v>156</v>
      </c>
      <c r="L349" s="43"/>
      <c r="M349" s="210" t="s">
        <v>19</v>
      </c>
      <c r="N349" s="211" t="s">
        <v>46</v>
      </c>
      <c r="O349" s="83"/>
      <c r="P349" s="212">
        <f>O349*H349</f>
        <v>0</v>
      </c>
      <c r="Q349" s="212">
        <v>0.02337</v>
      </c>
      <c r="R349" s="212">
        <f>Q349*H349</f>
        <v>0.8527479299999999</v>
      </c>
      <c r="S349" s="212">
        <v>0</v>
      </c>
      <c r="T349" s="213">
        <f>S349*H349</f>
        <v>0</v>
      </c>
      <c r="U349" s="37"/>
      <c r="V349" s="37"/>
      <c r="W349" s="37"/>
      <c r="X349" s="37"/>
      <c r="Y349" s="37"/>
      <c r="Z349" s="37"/>
      <c r="AA349" s="37"/>
      <c r="AB349" s="37"/>
      <c r="AC349" s="37"/>
      <c r="AD349" s="37"/>
      <c r="AE349" s="37"/>
      <c r="AR349" s="214" t="s">
        <v>237</v>
      </c>
      <c r="AT349" s="214" t="s">
        <v>152</v>
      </c>
      <c r="AU349" s="214" t="s">
        <v>85</v>
      </c>
      <c r="AY349" s="16" t="s">
        <v>150</v>
      </c>
      <c r="BE349" s="215">
        <f>IF(N349="základní",J349,0)</f>
        <v>0</v>
      </c>
      <c r="BF349" s="215">
        <f>IF(N349="snížená",J349,0)</f>
        <v>0</v>
      </c>
      <c r="BG349" s="215">
        <f>IF(N349="zákl. přenesená",J349,0)</f>
        <v>0</v>
      </c>
      <c r="BH349" s="215">
        <f>IF(N349="sníž. přenesená",J349,0)</f>
        <v>0</v>
      </c>
      <c r="BI349" s="215">
        <f>IF(N349="nulová",J349,0)</f>
        <v>0</v>
      </c>
      <c r="BJ349" s="16" t="s">
        <v>83</v>
      </c>
      <c r="BK349" s="215">
        <f>ROUND(I349*H349,2)</f>
        <v>0</v>
      </c>
      <c r="BL349" s="16" t="s">
        <v>237</v>
      </c>
      <c r="BM349" s="214" t="s">
        <v>734</v>
      </c>
    </row>
    <row r="350" spans="1:47" s="2" customFormat="1" ht="12">
      <c r="A350" s="37"/>
      <c r="B350" s="38"/>
      <c r="C350" s="39"/>
      <c r="D350" s="216" t="s">
        <v>159</v>
      </c>
      <c r="E350" s="39"/>
      <c r="F350" s="217" t="s">
        <v>735</v>
      </c>
      <c r="G350" s="39"/>
      <c r="H350" s="39"/>
      <c r="I350" s="218"/>
      <c r="J350" s="39"/>
      <c r="K350" s="39"/>
      <c r="L350" s="43"/>
      <c r="M350" s="219"/>
      <c r="N350" s="220"/>
      <c r="O350" s="83"/>
      <c r="P350" s="83"/>
      <c r="Q350" s="83"/>
      <c r="R350" s="83"/>
      <c r="S350" s="83"/>
      <c r="T350" s="84"/>
      <c r="U350" s="37"/>
      <c r="V350" s="37"/>
      <c r="W350" s="37"/>
      <c r="X350" s="37"/>
      <c r="Y350" s="37"/>
      <c r="Z350" s="37"/>
      <c r="AA350" s="37"/>
      <c r="AB350" s="37"/>
      <c r="AC350" s="37"/>
      <c r="AD350" s="37"/>
      <c r="AE350" s="37"/>
      <c r="AT350" s="16" t="s">
        <v>159</v>
      </c>
      <c r="AU350" s="16" t="s">
        <v>85</v>
      </c>
    </row>
    <row r="351" spans="1:65" s="2" customFormat="1" ht="14.4" customHeight="1">
      <c r="A351" s="37"/>
      <c r="B351" s="38"/>
      <c r="C351" s="203" t="s">
        <v>736</v>
      </c>
      <c r="D351" s="203" t="s">
        <v>152</v>
      </c>
      <c r="E351" s="204" t="s">
        <v>737</v>
      </c>
      <c r="F351" s="205" t="s">
        <v>738</v>
      </c>
      <c r="G351" s="206" t="s">
        <v>229</v>
      </c>
      <c r="H351" s="207">
        <v>2.74</v>
      </c>
      <c r="I351" s="208"/>
      <c r="J351" s="209">
        <f>ROUND(I351*H351,2)</f>
        <v>0</v>
      </c>
      <c r="K351" s="205" t="s">
        <v>156</v>
      </c>
      <c r="L351" s="43"/>
      <c r="M351" s="210" t="s">
        <v>19</v>
      </c>
      <c r="N351" s="211" t="s">
        <v>46</v>
      </c>
      <c r="O351" s="83"/>
      <c r="P351" s="212">
        <f>O351*H351</f>
        <v>0</v>
      </c>
      <c r="Q351" s="212">
        <v>0.00948</v>
      </c>
      <c r="R351" s="212">
        <f>Q351*H351</f>
        <v>0.025975200000000004</v>
      </c>
      <c r="S351" s="212">
        <v>0</v>
      </c>
      <c r="T351" s="213">
        <f>S351*H351</f>
        <v>0</v>
      </c>
      <c r="U351" s="37"/>
      <c r="V351" s="37"/>
      <c r="W351" s="37"/>
      <c r="X351" s="37"/>
      <c r="Y351" s="37"/>
      <c r="Z351" s="37"/>
      <c r="AA351" s="37"/>
      <c r="AB351" s="37"/>
      <c r="AC351" s="37"/>
      <c r="AD351" s="37"/>
      <c r="AE351" s="37"/>
      <c r="AR351" s="214" t="s">
        <v>237</v>
      </c>
      <c r="AT351" s="214" t="s">
        <v>152</v>
      </c>
      <c r="AU351" s="214" t="s">
        <v>85</v>
      </c>
      <c r="AY351" s="16" t="s">
        <v>150</v>
      </c>
      <c r="BE351" s="215">
        <f>IF(N351="základní",J351,0)</f>
        <v>0</v>
      </c>
      <c r="BF351" s="215">
        <f>IF(N351="snížená",J351,0)</f>
        <v>0</v>
      </c>
      <c r="BG351" s="215">
        <f>IF(N351="zákl. přenesená",J351,0)</f>
        <v>0</v>
      </c>
      <c r="BH351" s="215">
        <f>IF(N351="sníž. přenesená",J351,0)</f>
        <v>0</v>
      </c>
      <c r="BI351" s="215">
        <f>IF(N351="nulová",J351,0)</f>
        <v>0</v>
      </c>
      <c r="BJ351" s="16" t="s">
        <v>83</v>
      </c>
      <c r="BK351" s="215">
        <f>ROUND(I351*H351,2)</f>
        <v>0</v>
      </c>
      <c r="BL351" s="16" t="s">
        <v>237</v>
      </c>
      <c r="BM351" s="214" t="s">
        <v>739</v>
      </c>
    </row>
    <row r="352" spans="1:47" s="2" customFormat="1" ht="12">
      <c r="A352" s="37"/>
      <c r="B352" s="38"/>
      <c r="C352" s="39"/>
      <c r="D352" s="216" t="s">
        <v>159</v>
      </c>
      <c r="E352" s="39"/>
      <c r="F352" s="217" t="s">
        <v>740</v>
      </c>
      <c r="G352" s="39"/>
      <c r="H352" s="39"/>
      <c r="I352" s="218"/>
      <c r="J352" s="39"/>
      <c r="K352" s="39"/>
      <c r="L352" s="43"/>
      <c r="M352" s="219"/>
      <c r="N352" s="220"/>
      <c r="O352" s="83"/>
      <c r="P352" s="83"/>
      <c r="Q352" s="83"/>
      <c r="R352" s="83"/>
      <c r="S352" s="83"/>
      <c r="T352" s="84"/>
      <c r="U352" s="37"/>
      <c r="V352" s="37"/>
      <c r="W352" s="37"/>
      <c r="X352" s="37"/>
      <c r="Y352" s="37"/>
      <c r="Z352" s="37"/>
      <c r="AA352" s="37"/>
      <c r="AB352" s="37"/>
      <c r="AC352" s="37"/>
      <c r="AD352" s="37"/>
      <c r="AE352" s="37"/>
      <c r="AT352" s="16" t="s">
        <v>159</v>
      </c>
      <c r="AU352" s="16" t="s">
        <v>85</v>
      </c>
    </row>
    <row r="353" spans="1:47" s="2" customFormat="1" ht="12">
      <c r="A353" s="37"/>
      <c r="B353" s="38"/>
      <c r="C353" s="39"/>
      <c r="D353" s="216" t="s">
        <v>161</v>
      </c>
      <c r="E353" s="39"/>
      <c r="F353" s="217" t="s">
        <v>741</v>
      </c>
      <c r="G353" s="39"/>
      <c r="H353" s="39"/>
      <c r="I353" s="218"/>
      <c r="J353" s="39"/>
      <c r="K353" s="39"/>
      <c r="L353" s="43"/>
      <c r="M353" s="219"/>
      <c r="N353" s="220"/>
      <c r="O353" s="83"/>
      <c r="P353" s="83"/>
      <c r="Q353" s="83"/>
      <c r="R353" s="83"/>
      <c r="S353" s="83"/>
      <c r="T353" s="84"/>
      <c r="U353" s="37"/>
      <c r="V353" s="37"/>
      <c r="W353" s="37"/>
      <c r="X353" s="37"/>
      <c r="Y353" s="37"/>
      <c r="Z353" s="37"/>
      <c r="AA353" s="37"/>
      <c r="AB353" s="37"/>
      <c r="AC353" s="37"/>
      <c r="AD353" s="37"/>
      <c r="AE353" s="37"/>
      <c r="AT353" s="16" t="s">
        <v>161</v>
      </c>
      <c r="AU353" s="16" t="s">
        <v>85</v>
      </c>
    </row>
    <row r="354" spans="1:65" s="2" customFormat="1" ht="14.4" customHeight="1">
      <c r="A354" s="37"/>
      <c r="B354" s="38"/>
      <c r="C354" s="203" t="s">
        <v>742</v>
      </c>
      <c r="D354" s="203" t="s">
        <v>152</v>
      </c>
      <c r="E354" s="204" t="s">
        <v>743</v>
      </c>
      <c r="F354" s="205" t="s">
        <v>744</v>
      </c>
      <c r="G354" s="206" t="s">
        <v>229</v>
      </c>
      <c r="H354" s="207">
        <v>6.16</v>
      </c>
      <c r="I354" s="208"/>
      <c r="J354" s="209">
        <f>ROUND(I354*H354,2)</f>
        <v>0</v>
      </c>
      <c r="K354" s="205" t="s">
        <v>156</v>
      </c>
      <c r="L354" s="43"/>
      <c r="M354" s="210" t="s">
        <v>19</v>
      </c>
      <c r="N354" s="211" t="s">
        <v>46</v>
      </c>
      <c r="O354" s="83"/>
      <c r="P354" s="212">
        <f>O354*H354</f>
        <v>0</v>
      </c>
      <c r="Q354" s="212">
        <v>0</v>
      </c>
      <c r="R354" s="212">
        <f>Q354*H354</f>
        <v>0</v>
      </c>
      <c r="S354" s="212">
        <v>0.017</v>
      </c>
      <c r="T354" s="213">
        <f>S354*H354</f>
        <v>0.10472000000000001</v>
      </c>
      <c r="U354" s="37"/>
      <c r="V354" s="37"/>
      <c r="W354" s="37"/>
      <c r="X354" s="37"/>
      <c r="Y354" s="37"/>
      <c r="Z354" s="37"/>
      <c r="AA354" s="37"/>
      <c r="AB354" s="37"/>
      <c r="AC354" s="37"/>
      <c r="AD354" s="37"/>
      <c r="AE354" s="37"/>
      <c r="AR354" s="214" t="s">
        <v>237</v>
      </c>
      <c r="AT354" s="214" t="s">
        <v>152</v>
      </c>
      <c r="AU354" s="214" t="s">
        <v>85</v>
      </c>
      <c r="AY354" s="16" t="s">
        <v>150</v>
      </c>
      <c r="BE354" s="215">
        <f>IF(N354="základní",J354,0)</f>
        <v>0</v>
      </c>
      <c r="BF354" s="215">
        <f>IF(N354="snížená",J354,0)</f>
        <v>0</v>
      </c>
      <c r="BG354" s="215">
        <f>IF(N354="zákl. přenesená",J354,0)</f>
        <v>0</v>
      </c>
      <c r="BH354" s="215">
        <f>IF(N354="sníž. přenesená",J354,0)</f>
        <v>0</v>
      </c>
      <c r="BI354" s="215">
        <f>IF(N354="nulová",J354,0)</f>
        <v>0</v>
      </c>
      <c r="BJ354" s="16" t="s">
        <v>83</v>
      </c>
      <c r="BK354" s="215">
        <f>ROUND(I354*H354,2)</f>
        <v>0</v>
      </c>
      <c r="BL354" s="16" t="s">
        <v>237</v>
      </c>
      <c r="BM354" s="214" t="s">
        <v>745</v>
      </c>
    </row>
    <row r="355" spans="1:65" s="2" customFormat="1" ht="14.4" customHeight="1">
      <c r="A355" s="37"/>
      <c r="B355" s="38"/>
      <c r="C355" s="203" t="s">
        <v>746</v>
      </c>
      <c r="D355" s="203" t="s">
        <v>152</v>
      </c>
      <c r="E355" s="204" t="s">
        <v>747</v>
      </c>
      <c r="F355" s="205" t="s">
        <v>748</v>
      </c>
      <c r="G355" s="206" t="s">
        <v>229</v>
      </c>
      <c r="H355" s="207">
        <v>238.348</v>
      </c>
      <c r="I355" s="208"/>
      <c r="J355" s="209">
        <f>ROUND(I355*H355,2)</f>
        <v>0</v>
      </c>
      <c r="K355" s="205" t="s">
        <v>156</v>
      </c>
      <c r="L355" s="43"/>
      <c r="M355" s="210" t="s">
        <v>19</v>
      </c>
      <c r="N355" s="211" t="s">
        <v>46</v>
      </c>
      <c r="O355" s="83"/>
      <c r="P355" s="212">
        <f>O355*H355</f>
        <v>0</v>
      </c>
      <c r="Q355" s="212">
        <v>0</v>
      </c>
      <c r="R355" s="212">
        <f>Q355*H355</f>
        <v>0</v>
      </c>
      <c r="S355" s="212">
        <v>0</v>
      </c>
      <c r="T355" s="213">
        <f>S355*H355</f>
        <v>0</v>
      </c>
      <c r="U355" s="37"/>
      <c r="V355" s="37"/>
      <c r="W355" s="37"/>
      <c r="X355" s="37"/>
      <c r="Y355" s="37"/>
      <c r="Z355" s="37"/>
      <c r="AA355" s="37"/>
      <c r="AB355" s="37"/>
      <c r="AC355" s="37"/>
      <c r="AD355" s="37"/>
      <c r="AE355" s="37"/>
      <c r="AR355" s="214" t="s">
        <v>237</v>
      </c>
      <c r="AT355" s="214" t="s">
        <v>152</v>
      </c>
      <c r="AU355" s="214" t="s">
        <v>85</v>
      </c>
      <c r="AY355" s="16" t="s">
        <v>150</v>
      </c>
      <c r="BE355" s="215">
        <f>IF(N355="základní",J355,0)</f>
        <v>0</v>
      </c>
      <c r="BF355" s="215">
        <f>IF(N355="snížená",J355,0)</f>
        <v>0</v>
      </c>
      <c r="BG355" s="215">
        <f>IF(N355="zákl. přenesená",J355,0)</f>
        <v>0</v>
      </c>
      <c r="BH355" s="215">
        <f>IF(N355="sníž. přenesená",J355,0)</f>
        <v>0</v>
      </c>
      <c r="BI355" s="215">
        <f>IF(N355="nulová",J355,0)</f>
        <v>0</v>
      </c>
      <c r="BJ355" s="16" t="s">
        <v>83</v>
      </c>
      <c r="BK355" s="215">
        <f>ROUND(I355*H355,2)</f>
        <v>0</v>
      </c>
      <c r="BL355" s="16" t="s">
        <v>237</v>
      </c>
      <c r="BM355" s="214" t="s">
        <v>749</v>
      </c>
    </row>
    <row r="356" spans="1:47" s="2" customFormat="1" ht="12">
      <c r="A356" s="37"/>
      <c r="B356" s="38"/>
      <c r="C356" s="39"/>
      <c r="D356" s="216" t="s">
        <v>159</v>
      </c>
      <c r="E356" s="39"/>
      <c r="F356" s="217" t="s">
        <v>750</v>
      </c>
      <c r="G356" s="39"/>
      <c r="H356" s="39"/>
      <c r="I356" s="218"/>
      <c r="J356" s="39"/>
      <c r="K356" s="39"/>
      <c r="L356" s="43"/>
      <c r="M356" s="219"/>
      <c r="N356" s="220"/>
      <c r="O356" s="83"/>
      <c r="P356" s="83"/>
      <c r="Q356" s="83"/>
      <c r="R356" s="83"/>
      <c r="S356" s="83"/>
      <c r="T356" s="84"/>
      <c r="U356" s="37"/>
      <c r="V356" s="37"/>
      <c r="W356" s="37"/>
      <c r="X356" s="37"/>
      <c r="Y356" s="37"/>
      <c r="Z356" s="37"/>
      <c r="AA356" s="37"/>
      <c r="AB356" s="37"/>
      <c r="AC356" s="37"/>
      <c r="AD356" s="37"/>
      <c r="AE356" s="37"/>
      <c r="AT356" s="16" t="s">
        <v>159</v>
      </c>
      <c r="AU356" s="16" t="s">
        <v>85</v>
      </c>
    </row>
    <row r="357" spans="1:65" s="2" customFormat="1" ht="14.4" customHeight="1">
      <c r="A357" s="37"/>
      <c r="B357" s="38"/>
      <c r="C357" s="231" t="s">
        <v>751</v>
      </c>
      <c r="D357" s="231" t="s">
        <v>315</v>
      </c>
      <c r="E357" s="232" t="s">
        <v>752</v>
      </c>
      <c r="F357" s="233" t="s">
        <v>753</v>
      </c>
      <c r="G357" s="234" t="s">
        <v>155</v>
      </c>
      <c r="H357" s="235">
        <v>5.72</v>
      </c>
      <c r="I357" s="236"/>
      <c r="J357" s="237">
        <f>ROUND(I357*H357,2)</f>
        <v>0</v>
      </c>
      <c r="K357" s="233" t="s">
        <v>156</v>
      </c>
      <c r="L357" s="238"/>
      <c r="M357" s="239" t="s">
        <v>19</v>
      </c>
      <c r="N357" s="240" t="s">
        <v>46</v>
      </c>
      <c r="O357" s="83"/>
      <c r="P357" s="212">
        <f>O357*H357</f>
        <v>0</v>
      </c>
      <c r="Q357" s="212">
        <v>0.55</v>
      </c>
      <c r="R357" s="212">
        <f>Q357*H357</f>
        <v>3.146</v>
      </c>
      <c r="S357" s="212">
        <v>0</v>
      </c>
      <c r="T357" s="213">
        <f>S357*H357</f>
        <v>0</v>
      </c>
      <c r="U357" s="37"/>
      <c r="V357" s="37"/>
      <c r="W357" s="37"/>
      <c r="X357" s="37"/>
      <c r="Y357" s="37"/>
      <c r="Z357" s="37"/>
      <c r="AA357" s="37"/>
      <c r="AB357" s="37"/>
      <c r="AC357" s="37"/>
      <c r="AD357" s="37"/>
      <c r="AE357" s="37"/>
      <c r="AR357" s="214" t="s">
        <v>309</v>
      </c>
      <c r="AT357" s="214" t="s">
        <v>315</v>
      </c>
      <c r="AU357" s="214" t="s">
        <v>85</v>
      </c>
      <c r="AY357" s="16" t="s">
        <v>150</v>
      </c>
      <c r="BE357" s="215">
        <f>IF(N357="základní",J357,0)</f>
        <v>0</v>
      </c>
      <c r="BF357" s="215">
        <f>IF(N357="snížená",J357,0)</f>
        <v>0</v>
      </c>
      <c r="BG357" s="215">
        <f>IF(N357="zákl. přenesená",J357,0)</f>
        <v>0</v>
      </c>
      <c r="BH357" s="215">
        <f>IF(N357="sníž. přenesená",J357,0)</f>
        <v>0</v>
      </c>
      <c r="BI357" s="215">
        <f>IF(N357="nulová",J357,0)</f>
        <v>0</v>
      </c>
      <c r="BJ357" s="16" t="s">
        <v>83</v>
      </c>
      <c r="BK357" s="215">
        <f>ROUND(I357*H357,2)</f>
        <v>0</v>
      </c>
      <c r="BL357" s="16" t="s">
        <v>237</v>
      </c>
      <c r="BM357" s="214" t="s">
        <v>754</v>
      </c>
    </row>
    <row r="358" spans="1:65" s="2" customFormat="1" ht="14.4" customHeight="1">
      <c r="A358" s="37"/>
      <c r="B358" s="38"/>
      <c r="C358" s="203" t="s">
        <v>755</v>
      </c>
      <c r="D358" s="203" t="s">
        <v>152</v>
      </c>
      <c r="E358" s="204" t="s">
        <v>756</v>
      </c>
      <c r="F358" s="205" t="s">
        <v>757</v>
      </c>
      <c r="G358" s="206" t="s">
        <v>155</v>
      </c>
      <c r="H358" s="207">
        <v>5.72</v>
      </c>
      <c r="I358" s="208"/>
      <c r="J358" s="209">
        <f>ROUND(I358*H358,2)</f>
        <v>0</v>
      </c>
      <c r="K358" s="205" t="s">
        <v>156</v>
      </c>
      <c r="L358" s="43"/>
      <c r="M358" s="210" t="s">
        <v>19</v>
      </c>
      <c r="N358" s="211" t="s">
        <v>46</v>
      </c>
      <c r="O358" s="83"/>
      <c r="P358" s="212">
        <f>O358*H358</f>
        <v>0</v>
      </c>
      <c r="Q358" s="212">
        <v>0.00281</v>
      </c>
      <c r="R358" s="212">
        <f>Q358*H358</f>
        <v>0.0160732</v>
      </c>
      <c r="S358" s="212">
        <v>0</v>
      </c>
      <c r="T358" s="213">
        <f>S358*H358</f>
        <v>0</v>
      </c>
      <c r="U358" s="37"/>
      <c r="V358" s="37"/>
      <c r="W358" s="37"/>
      <c r="X358" s="37"/>
      <c r="Y358" s="37"/>
      <c r="Z358" s="37"/>
      <c r="AA358" s="37"/>
      <c r="AB358" s="37"/>
      <c r="AC358" s="37"/>
      <c r="AD358" s="37"/>
      <c r="AE358" s="37"/>
      <c r="AR358" s="214" t="s">
        <v>237</v>
      </c>
      <c r="AT358" s="214" t="s">
        <v>152</v>
      </c>
      <c r="AU358" s="214" t="s">
        <v>85</v>
      </c>
      <c r="AY358" s="16" t="s">
        <v>150</v>
      </c>
      <c r="BE358" s="215">
        <f>IF(N358="základní",J358,0)</f>
        <v>0</v>
      </c>
      <c r="BF358" s="215">
        <f>IF(N358="snížená",J358,0)</f>
        <v>0</v>
      </c>
      <c r="BG358" s="215">
        <f>IF(N358="zákl. přenesená",J358,0)</f>
        <v>0</v>
      </c>
      <c r="BH358" s="215">
        <f>IF(N358="sníž. přenesená",J358,0)</f>
        <v>0</v>
      </c>
      <c r="BI358" s="215">
        <f>IF(N358="nulová",J358,0)</f>
        <v>0</v>
      </c>
      <c r="BJ358" s="16" t="s">
        <v>83</v>
      </c>
      <c r="BK358" s="215">
        <f>ROUND(I358*H358,2)</f>
        <v>0</v>
      </c>
      <c r="BL358" s="16" t="s">
        <v>237</v>
      </c>
      <c r="BM358" s="214" t="s">
        <v>758</v>
      </c>
    </row>
    <row r="359" spans="1:47" s="2" customFormat="1" ht="12">
      <c r="A359" s="37"/>
      <c r="B359" s="38"/>
      <c r="C359" s="39"/>
      <c r="D359" s="216" t="s">
        <v>159</v>
      </c>
      <c r="E359" s="39"/>
      <c r="F359" s="217" t="s">
        <v>759</v>
      </c>
      <c r="G359" s="39"/>
      <c r="H359" s="39"/>
      <c r="I359" s="218"/>
      <c r="J359" s="39"/>
      <c r="K359" s="39"/>
      <c r="L359" s="43"/>
      <c r="M359" s="219"/>
      <c r="N359" s="220"/>
      <c r="O359" s="83"/>
      <c r="P359" s="83"/>
      <c r="Q359" s="83"/>
      <c r="R359" s="83"/>
      <c r="S359" s="83"/>
      <c r="T359" s="84"/>
      <c r="U359" s="37"/>
      <c r="V359" s="37"/>
      <c r="W359" s="37"/>
      <c r="X359" s="37"/>
      <c r="Y359" s="37"/>
      <c r="Z359" s="37"/>
      <c r="AA359" s="37"/>
      <c r="AB359" s="37"/>
      <c r="AC359" s="37"/>
      <c r="AD359" s="37"/>
      <c r="AE359" s="37"/>
      <c r="AT359" s="16" t="s">
        <v>159</v>
      </c>
      <c r="AU359" s="16" t="s">
        <v>85</v>
      </c>
    </row>
    <row r="360" spans="1:65" s="2" customFormat="1" ht="24.15" customHeight="1">
      <c r="A360" s="37"/>
      <c r="B360" s="38"/>
      <c r="C360" s="203" t="s">
        <v>760</v>
      </c>
      <c r="D360" s="203" t="s">
        <v>152</v>
      </c>
      <c r="E360" s="204" t="s">
        <v>761</v>
      </c>
      <c r="F360" s="205" t="s">
        <v>762</v>
      </c>
      <c r="G360" s="206" t="s">
        <v>595</v>
      </c>
      <c r="H360" s="241"/>
      <c r="I360" s="208"/>
      <c r="J360" s="209">
        <f>ROUND(I360*H360,2)</f>
        <v>0</v>
      </c>
      <c r="K360" s="205" t="s">
        <v>156</v>
      </c>
      <c r="L360" s="43"/>
      <c r="M360" s="210" t="s">
        <v>19</v>
      </c>
      <c r="N360" s="211" t="s">
        <v>46</v>
      </c>
      <c r="O360" s="83"/>
      <c r="P360" s="212">
        <f>O360*H360</f>
        <v>0</v>
      </c>
      <c r="Q360" s="212">
        <v>0</v>
      </c>
      <c r="R360" s="212">
        <f>Q360*H360</f>
        <v>0</v>
      </c>
      <c r="S360" s="212">
        <v>0</v>
      </c>
      <c r="T360" s="213">
        <f>S360*H360</f>
        <v>0</v>
      </c>
      <c r="U360" s="37"/>
      <c r="V360" s="37"/>
      <c r="W360" s="37"/>
      <c r="X360" s="37"/>
      <c r="Y360" s="37"/>
      <c r="Z360" s="37"/>
      <c r="AA360" s="37"/>
      <c r="AB360" s="37"/>
      <c r="AC360" s="37"/>
      <c r="AD360" s="37"/>
      <c r="AE360" s="37"/>
      <c r="AR360" s="214" t="s">
        <v>237</v>
      </c>
      <c r="AT360" s="214" t="s">
        <v>152</v>
      </c>
      <c r="AU360" s="214" t="s">
        <v>85</v>
      </c>
      <c r="AY360" s="16" t="s">
        <v>150</v>
      </c>
      <c r="BE360" s="215">
        <f>IF(N360="základní",J360,0)</f>
        <v>0</v>
      </c>
      <c r="BF360" s="215">
        <f>IF(N360="snížená",J360,0)</f>
        <v>0</v>
      </c>
      <c r="BG360" s="215">
        <f>IF(N360="zákl. přenesená",J360,0)</f>
        <v>0</v>
      </c>
      <c r="BH360" s="215">
        <f>IF(N360="sníž. přenesená",J360,0)</f>
        <v>0</v>
      </c>
      <c r="BI360" s="215">
        <f>IF(N360="nulová",J360,0)</f>
        <v>0</v>
      </c>
      <c r="BJ360" s="16" t="s">
        <v>83</v>
      </c>
      <c r="BK360" s="215">
        <f>ROUND(I360*H360,2)</f>
        <v>0</v>
      </c>
      <c r="BL360" s="16" t="s">
        <v>237</v>
      </c>
      <c r="BM360" s="214" t="s">
        <v>763</v>
      </c>
    </row>
    <row r="361" spans="1:47" s="2" customFormat="1" ht="12">
      <c r="A361" s="37"/>
      <c r="B361" s="38"/>
      <c r="C361" s="39"/>
      <c r="D361" s="216" t="s">
        <v>159</v>
      </c>
      <c r="E361" s="39"/>
      <c r="F361" s="217" t="s">
        <v>614</v>
      </c>
      <c r="G361" s="39"/>
      <c r="H361" s="39"/>
      <c r="I361" s="218"/>
      <c r="J361" s="39"/>
      <c r="K361" s="39"/>
      <c r="L361" s="43"/>
      <c r="M361" s="219"/>
      <c r="N361" s="220"/>
      <c r="O361" s="83"/>
      <c r="P361" s="83"/>
      <c r="Q361" s="83"/>
      <c r="R361" s="83"/>
      <c r="S361" s="83"/>
      <c r="T361" s="84"/>
      <c r="U361" s="37"/>
      <c r="V361" s="37"/>
      <c r="W361" s="37"/>
      <c r="X361" s="37"/>
      <c r="Y361" s="37"/>
      <c r="Z361" s="37"/>
      <c r="AA361" s="37"/>
      <c r="AB361" s="37"/>
      <c r="AC361" s="37"/>
      <c r="AD361" s="37"/>
      <c r="AE361" s="37"/>
      <c r="AT361" s="16" t="s">
        <v>159</v>
      </c>
      <c r="AU361" s="16" t="s">
        <v>85</v>
      </c>
    </row>
    <row r="362" spans="1:63" s="12" customFormat="1" ht="22.8" customHeight="1">
      <c r="A362" s="12"/>
      <c r="B362" s="187"/>
      <c r="C362" s="188"/>
      <c r="D362" s="189" t="s">
        <v>74</v>
      </c>
      <c r="E362" s="201" t="s">
        <v>764</v>
      </c>
      <c r="F362" s="201" t="s">
        <v>765</v>
      </c>
      <c r="G362" s="188"/>
      <c r="H362" s="188"/>
      <c r="I362" s="191"/>
      <c r="J362" s="202">
        <f>BK362</f>
        <v>0</v>
      </c>
      <c r="K362" s="188"/>
      <c r="L362" s="193"/>
      <c r="M362" s="194"/>
      <c r="N362" s="195"/>
      <c r="O362" s="195"/>
      <c r="P362" s="196">
        <f>SUM(P363:P376)</f>
        <v>0</v>
      </c>
      <c r="Q362" s="195"/>
      <c r="R362" s="196">
        <f>SUM(R363:R376)</f>
        <v>6.7466106</v>
      </c>
      <c r="S362" s="195"/>
      <c r="T362" s="197">
        <f>SUM(T363:T376)</f>
        <v>0.26064750000000003</v>
      </c>
      <c r="U362" s="12"/>
      <c r="V362" s="12"/>
      <c r="W362" s="12"/>
      <c r="X362" s="12"/>
      <c r="Y362" s="12"/>
      <c r="Z362" s="12"/>
      <c r="AA362" s="12"/>
      <c r="AB362" s="12"/>
      <c r="AC362" s="12"/>
      <c r="AD362" s="12"/>
      <c r="AE362" s="12"/>
      <c r="AR362" s="198" t="s">
        <v>85</v>
      </c>
      <c r="AT362" s="199" t="s">
        <v>74</v>
      </c>
      <c r="AU362" s="199" t="s">
        <v>83</v>
      </c>
      <c r="AY362" s="198" t="s">
        <v>150</v>
      </c>
      <c r="BK362" s="200">
        <f>SUM(BK363:BK376)</f>
        <v>0</v>
      </c>
    </row>
    <row r="363" spans="1:65" s="2" customFormat="1" ht="24.15" customHeight="1">
      <c r="A363" s="37"/>
      <c r="B363" s="38"/>
      <c r="C363" s="203" t="s">
        <v>766</v>
      </c>
      <c r="D363" s="203" t="s">
        <v>152</v>
      </c>
      <c r="E363" s="204" t="s">
        <v>767</v>
      </c>
      <c r="F363" s="205" t="s">
        <v>768</v>
      </c>
      <c r="G363" s="206" t="s">
        <v>229</v>
      </c>
      <c r="H363" s="207">
        <v>56.81</v>
      </c>
      <c r="I363" s="208"/>
      <c r="J363" s="209">
        <f>ROUND(I363*H363,2)</f>
        <v>0</v>
      </c>
      <c r="K363" s="205" t="s">
        <v>156</v>
      </c>
      <c r="L363" s="43"/>
      <c r="M363" s="210" t="s">
        <v>19</v>
      </c>
      <c r="N363" s="211" t="s">
        <v>46</v>
      </c>
      <c r="O363" s="83"/>
      <c r="P363" s="212">
        <f>O363*H363</f>
        <v>0</v>
      </c>
      <c r="Q363" s="212">
        <v>0.0148</v>
      </c>
      <c r="R363" s="212">
        <f>Q363*H363</f>
        <v>0.8407880000000001</v>
      </c>
      <c r="S363" s="212">
        <v>0</v>
      </c>
      <c r="T363" s="213">
        <f>S363*H363</f>
        <v>0</v>
      </c>
      <c r="U363" s="37"/>
      <c r="V363" s="37"/>
      <c r="W363" s="37"/>
      <c r="X363" s="37"/>
      <c r="Y363" s="37"/>
      <c r="Z363" s="37"/>
      <c r="AA363" s="37"/>
      <c r="AB363" s="37"/>
      <c r="AC363" s="37"/>
      <c r="AD363" s="37"/>
      <c r="AE363" s="37"/>
      <c r="AR363" s="214" t="s">
        <v>237</v>
      </c>
      <c r="AT363" s="214" t="s">
        <v>152</v>
      </c>
      <c r="AU363" s="214" t="s">
        <v>85</v>
      </c>
      <c r="AY363" s="16" t="s">
        <v>150</v>
      </c>
      <c r="BE363" s="215">
        <f>IF(N363="základní",J363,0)</f>
        <v>0</v>
      </c>
      <c r="BF363" s="215">
        <f>IF(N363="snížená",J363,0)</f>
        <v>0</v>
      </c>
      <c r="BG363" s="215">
        <f>IF(N363="zákl. přenesená",J363,0)</f>
        <v>0</v>
      </c>
      <c r="BH363" s="215">
        <f>IF(N363="sníž. přenesená",J363,0)</f>
        <v>0</v>
      </c>
      <c r="BI363" s="215">
        <f>IF(N363="nulová",J363,0)</f>
        <v>0</v>
      </c>
      <c r="BJ363" s="16" t="s">
        <v>83</v>
      </c>
      <c r="BK363" s="215">
        <f>ROUND(I363*H363,2)</f>
        <v>0</v>
      </c>
      <c r="BL363" s="16" t="s">
        <v>237</v>
      </c>
      <c r="BM363" s="214" t="s">
        <v>769</v>
      </c>
    </row>
    <row r="364" spans="1:47" s="2" customFormat="1" ht="12">
      <c r="A364" s="37"/>
      <c r="B364" s="38"/>
      <c r="C364" s="39"/>
      <c r="D364" s="216" t="s">
        <v>159</v>
      </c>
      <c r="E364" s="39"/>
      <c r="F364" s="217" t="s">
        <v>770</v>
      </c>
      <c r="G364" s="39"/>
      <c r="H364" s="39"/>
      <c r="I364" s="218"/>
      <c r="J364" s="39"/>
      <c r="K364" s="39"/>
      <c r="L364" s="43"/>
      <c r="M364" s="219"/>
      <c r="N364" s="220"/>
      <c r="O364" s="83"/>
      <c r="P364" s="83"/>
      <c r="Q364" s="83"/>
      <c r="R364" s="83"/>
      <c r="S364" s="83"/>
      <c r="T364" s="84"/>
      <c r="U364" s="37"/>
      <c r="V364" s="37"/>
      <c r="W364" s="37"/>
      <c r="X364" s="37"/>
      <c r="Y364" s="37"/>
      <c r="Z364" s="37"/>
      <c r="AA364" s="37"/>
      <c r="AB364" s="37"/>
      <c r="AC364" s="37"/>
      <c r="AD364" s="37"/>
      <c r="AE364" s="37"/>
      <c r="AT364" s="16" t="s">
        <v>159</v>
      </c>
      <c r="AU364" s="16" t="s">
        <v>85</v>
      </c>
    </row>
    <row r="365" spans="1:65" s="2" customFormat="1" ht="24.15" customHeight="1">
      <c r="A365" s="37"/>
      <c r="B365" s="38"/>
      <c r="C365" s="203" t="s">
        <v>771</v>
      </c>
      <c r="D365" s="203" t="s">
        <v>152</v>
      </c>
      <c r="E365" s="204" t="s">
        <v>772</v>
      </c>
      <c r="F365" s="205" t="s">
        <v>773</v>
      </c>
      <c r="G365" s="206" t="s">
        <v>229</v>
      </c>
      <c r="H365" s="207">
        <v>15.11</v>
      </c>
      <c r="I365" s="208"/>
      <c r="J365" s="209">
        <f>ROUND(I365*H365,2)</f>
        <v>0</v>
      </c>
      <c r="K365" s="205" t="s">
        <v>156</v>
      </c>
      <c r="L365" s="43"/>
      <c r="M365" s="210" t="s">
        <v>19</v>
      </c>
      <c r="N365" s="211" t="s">
        <v>46</v>
      </c>
      <c r="O365" s="83"/>
      <c r="P365" s="212">
        <f>O365*H365</f>
        <v>0</v>
      </c>
      <c r="Q365" s="212">
        <v>0</v>
      </c>
      <c r="R365" s="212">
        <f>Q365*H365</f>
        <v>0</v>
      </c>
      <c r="S365" s="212">
        <v>0.01725</v>
      </c>
      <c r="T365" s="213">
        <f>S365*H365</f>
        <v>0.26064750000000003</v>
      </c>
      <c r="U365" s="37"/>
      <c r="V365" s="37"/>
      <c r="W365" s="37"/>
      <c r="X365" s="37"/>
      <c r="Y365" s="37"/>
      <c r="Z365" s="37"/>
      <c r="AA365" s="37"/>
      <c r="AB365" s="37"/>
      <c r="AC365" s="37"/>
      <c r="AD365" s="37"/>
      <c r="AE365" s="37"/>
      <c r="AR365" s="214" t="s">
        <v>237</v>
      </c>
      <c r="AT365" s="214" t="s">
        <v>152</v>
      </c>
      <c r="AU365" s="214" t="s">
        <v>85</v>
      </c>
      <c r="AY365" s="16" t="s">
        <v>150</v>
      </c>
      <c r="BE365" s="215">
        <f>IF(N365="základní",J365,0)</f>
        <v>0</v>
      </c>
      <c r="BF365" s="215">
        <f>IF(N365="snížená",J365,0)</f>
        <v>0</v>
      </c>
      <c r="BG365" s="215">
        <f>IF(N365="zákl. přenesená",J365,0)</f>
        <v>0</v>
      </c>
      <c r="BH365" s="215">
        <f>IF(N365="sníž. přenesená",J365,0)</f>
        <v>0</v>
      </c>
      <c r="BI365" s="215">
        <f>IF(N365="nulová",J365,0)</f>
        <v>0</v>
      </c>
      <c r="BJ365" s="16" t="s">
        <v>83</v>
      </c>
      <c r="BK365" s="215">
        <f>ROUND(I365*H365,2)</f>
        <v>0</v>
      </c>
      <c r="BL365" s="16" t="s">
        <v>237</v>
      </c>
      <c r="BM365" s="214" t="s">
        <v>774</v>
      </c>
    </row>
    <row r="366" spans="1:47" s="2" customFormat="1" ht="12">
      <c r="A366" s="37"/>
      <c r="B366" s="38"/>
      <c r="C366" s="39"/>
      <c r="D366" s="216" t="s">
        <v>159</v>
      </c>
      <c r="E366" s="39"/>
      <c r="F366" s="217" t="s">
        <v>775</v>
      </c>
      <c r="G366" s="39"/>
      <c r="H366" s="39"/>
      <c r="I366" s="218"/>
      <c r="J366" s="39"/>
      <c r="K366" s="39"/>
      <c r="L366" s="43"/>
      <c r="M366" s="219"/>
      <c r="N366" s="220"/>
      <c r="O366" s="83"/>
      <c r="P366" s="83"/>
      <c r="Q366" s="83"/>
      <c r="R366" s="83"/>
      <c r="S366" s="83"/>
      <c r="T366" s="84"/>
      <c r="U366" s="37"/>
      <c r="V366" s="37"/>
      <c r="W366" s="37"/>
      <c r="X366" s="37"/>
      <c r="Y366" s="37"/>
      <c r="Z366" s="37"/>
      <c r="AA366" s="37"/>
      <c r="AB366" s="37"/>
      <c r="AC366" s="37"/>
      <c r="AD366" s="37"/>
      <c r="AE366" s="37"/>
      <c r="AT366" s="16" t="s">
        <v>159</v>
      </c>
      <c r="AU366" s="16" t="s">
        <v>85</v>
      </c>
    </row>
    <row r="367" spans="1:65" s="2" customFormat="1" ht="24.15" customHeight="1">
      <c r="A367" s="37"/>
      <c r="B367" s="38"/>
      <c r="C367" s="203" t="s">
        <v>776</v>
      </c>
      <c r="D367" s="203" t="s">
        <v>152</v>
      </c>
      <c r="E367" s="204" t="s">
        <v>777</v>
      </c>
      <c r="F367" s="205" t="s">
        <v>778</v>
      </c>
      <c r="G367" s="206" t="s">
        <v>229</v>
      </c>
      <c r="H367" s="207">
        <v>333.7</v>
      </c>
      <c r="I367" s="208"/>
      <c r="J367" s="209">
        <f>ROUND(I367*H367,2)</f>
        <v>0</v>
      </c>
      <c r="K367" s="205" t="s">
        <v>156</v>
      </c>
      <c r="L367" s="43"/>
      <c r="M367" s="210" t="s">
        <v>19</v>
      </c>
      <c r="N367" s="211" t="s">
        <v>46</v>
      </c>
      <c r="O367" s="83"/>
      <c r="P367" s="212">
        <f>O367*H367</f>
        <v>0</v>
      </c>
      <c r="Q367" s="212">
        <v>0.01691</v>
      </c>
      <c r="R367" s="212">
        <f>Q367*H367</f>
        <v>5.642867</v>
      </c>
      <c r="S367" s="212">
        <v>0</v>
      </c>
      <c r="T367" s="213">
        <f>S367*H367</f>
        <v>0</v>
      </c>
      <c r="U367" s="37"/>
      <c r="V367" s="37"/>
      <c r="W367" s="37"/>
      <c r="X367" s="37"/>
      <c r="Y367" s="37"/>
      <c r="Z367" s="37"/>
      <c r="AA367" s="37"/>
      <c r="AB367" s="37"/>
      <c r="AC367" s="37"/>
      <c r="AD367" s="37"/>
      <c r="AE367" s="37"/>
      <c r="AR367" s="214" t="s">
        <v>237</v>
      </c>
      <c r="AT367" s="214" t="s">
        <v>152</v>
      </c>
      <c r="AU367" s="214" t="s">
        <v>85</v>
      </c>
      <c r="AY367" s="16" t="s">
        <v>150</v>
      </c>
      <c r="BE367" s="215">
        <f>IF(N367="základní",J367,0)</f>
        <v>0</v>
      </c>
      <c r="BF367" s="215">
        <f>IF(N367="snížená",J367,0)</f>
        <v>0</v>
      </c>
      <c r="BG367" s="215">
        <f>IF(N367="zákl. přenesená",J367,0)</f>
        <v>0</v>
      </c>
      <c r="BH367" s="215">
        <f>IF(N367="sníž. přenesená",J367,0)</f>
        <v>0</v>
      </c>
      <c r="BI367" s="215">
        <f>IF(N367="nulová",J367,0)</f>
        <v>0</v>
      </c>
      <c r="BJ367" s="16" t="s">
        <v>83</v>
      </c>
      <c r="BK367" s="215">
        <f>ROUND(I367*H367,2)</f>
        <v>0</v>
      </c>
      <c r="BL367" s="16" t="s">
        <v>237</v>
      </c>
      <c r="BM367" s="214" t="s">
        <v>779</v>
      </c>
    </row>
    <row r="368" spans="1:47" s="2" customFormat="1" ht="12">
      <c r="A368" s="37"/>
      <c r="B368" s="38"/>
      <c r="C368" s="39"/>
      <c r="D368" s="216" t="s">
        <v>159</v>
      </c>
      <c r="E368" s="39"/>
      <c r="F368" s="217" t="s">
        <v>780</v>
      </c>
      <c r="G368" s="39"/>
      <c r="H368" s="39"/>
      <c r="I368" s="218"/>
      <c r="J368" s="39"/>
      <c r="K368" s="39"/>
      <c r="L368" s="43"/>
      <c r="M368" s="219"/>
      <c r="N368" s="220"/>
      <c r="O368" s="83"/>
      <c r="P368" s="83"/>
      <c r="Q368" s="83"/>
      <c r="R368" s="83"/>
      <c r="S368" s="83"/>
      <c r="T368" s="84"/>
      <c r="U368" s="37"/>
      <c r="V368" s="37"/>
      <c r="W368" s="37"/>
      <c r="X368" s="37"/>
      <c r="Y368" s="37"/>
      <c r="Z368" s="37"/>
      <c r="AA368" s="37"/>
      <c r="AB368" s="37"/>
      <c r="AC368" s="37"/>
      <c r="AD368" s="37"/>
      <c r="AE368" s="37"/>
      <c r="AT368" s="16" t="s">
        <v>159</v>
      </c>
      <c r="AU368" s="16" t="s">
        <v>85</v>
      </c>
    </row>
    <row r="369" spans="1:65" s="2" customFormat="1" ht="24.15" customHeight="1">
      <c r="A369" s="37"/>
      <c r="B369" s="38"/>
      <c r="C369" s="203" t="s">
        <v>781</v>
      </c>
      <c r="D369" s="203" t="s">
        <v>152</v>
      </c>
      <c r="E369" s="204" t="s">
        <v>782</v>
      </c>
      <c r="F369" s="205" t="s">
        <v>783</v>
      </c>
      <c r="G369" s="206" t="s">
        <v>229</v>
      </c>
      <c r="H369" s="207">
        <v>333.7</v>
      </c>
      <c r="I369" s="208"/>
      <c r="J369" s="209">
        <f>ROUND(I369*H369,2)</f>
        <v>0</v>
      </c>
      <c r="K369" s="205" t="s">
        <v>156</v>
      </c>
      <c r="L369" s="43"/>
      <c r="M369" s="210" t="s">
        <v>19</v>
      </c>
      <c r="N369" s="211" t="s">
        <v>46</v>
      </c>
      <c r="O369" s="83"/>
      <c r="P369" s="212">
        <f>O369*H369</f>
        <v>0</v>
      </c>
      <c r="Q369" s="212">
        <v>0</v>
      </c>
      <c r="R369" s="212">
        <f>Q369*H369</f>
        <v>0</v>
      </c>
      <c r="S369" s="212">
        <v>0</v>
      </c>
      <c r="T369" s="213">
        <f>S369*H369</f>
        <v>0</v>
      </c>
      <c r="U369" s="37"/>
      <c r="V369" s="37"/>
      <c r="W369" s="37"/>
      <c r="X369" s="37"/>
      <c r="Y369" s="37"/>
      <c r="Z369" s="37"/>
      <c r="AA369" s="37"/>
      <c r="AB369" s="37"/>
      <c r="AC369" s="37"/>
      <c r="AD369" s="37"/>
      <c r="AE369" s="37"/>
      <c r="AR369" s="214" t="s">
        <v>157</v>
      </c>
      <c r="AT369" s="214" t="s">
        <v>152</v>
      </c>
      <c r="AU369" s="214" t="s">
        <v>85</v>
      </c>
      <c r="AY369" s="16" t="s">
        <v>150</v>
      </c>
      <c r="BE369" s="215">
        <f>IF(N369="základní",J369,0)</f>
        <v>0</v>
      </c>
      <c r="BF369" s="215">
        <f>IF(N369="snížená",J369,0)</f>
        <v>0</v>
      </c>
      <c r="BG369" s="215">
        <f>IF(N369="zákl. přenesená",J369,0)</f>
        <v>0</v>
      </c>
      <c r="BH369" s="215">
        <f>IF(N369="sníž. přenesená",J369,0)</f>
        <v>0</v>
      </c>
      <c r="BI369" s="215">
        <f>IF(N369="nulová",J369,0)</f>
        <v>0</v>
      </c>
      <c r="BJ369" s="16" t="s">
        <v>83</v>
      </c>
      <c r="BK369" s="215">
        <f>ROUND(I369*H369,2)</f>
        <v>0</v>
      </c>
      <c r="BL369" s="16" t="s">
        <v>157</v>
      </c>
      <c r="BM369" s="214" t="s">
        <v>784</v>
      </c>
    </row>
    <row r="370" spans="1:47" s="2" customFormat="1" ht="12">
      <c r="A370" s="37"/>
      <c r="B370" s="38"/>
      <c r="C370" s="39"/>
      <c r="D370" s="216" t="s">
        <v>159</v>
      </c>
      <c r="E370" s="39"/>
      <c r="F370" s="217" t="s">
        <v>780</v>
      </c>
      <c r="G370" s="39"/>
      <c r="H370" s="39"/>
      <c r="I370" s="218"/>
      <c r="J370" s="39"/>
      <c r="K370" s="39"/>
      <c r="L370" s="43"/>
      <c r="M370" s="219"/>
      <c r="N370" s="220"/>
      <c r="O370" s="83"/>
      <c r="P370" s="83"/>
      <c r="Q370" s="83"/>
      <c r="R370" s="83"/>
      <c r="S370" s="83"/>
      <c r="T370" s="84"/>
      <c r="U370" s="37"/>
      <c r="V370" s="37"/>
      <c r="W370" s="37"/>
      <c r="X370" s="37"/>
      <c r="Y370" s="37"/>
      <c r="Z370" s="37"/>
      <c r="AA370" s="37"/>
      <c r="AB370" s="37"/>
      <c r="AC370" s="37"/>
      <c r="AD370" s="37"/>
      <c r="AE370" s="37"/>
      <c r="AT370" s="16" t="s">
        <v>159</v>
      </c>
      <c r="AU370" s="16" t="s">
        <v>85</v>
      </c>
    </row>
    <row r="371" spans="1:65" s="2" customFormat="1" ht="14.4" customHeight="1">
      <c r="A371" s="37"/>
      <c r="B371" s="38"/>
      <c r="C371" s="231" t="s">
        <v>785</v>
      </c>
      <c r="D371" s="231" t="s">
        <v>315</v>
      </c>
      <c r="E371" s="232" t="s">
        <v>786</v>
      </c>
      <c r="F371" s="233" t="s">
        <v>787</v>
      </c>
      <c r="G371" s="234" t="s">
        <v>229</v>
      </c>
      <c r="H371" s="235">
        <v>367.07</v>
      </c>
      <c r="I371" s="236"/>
      <c r="J371" s="237">
        <f>ROUND(I371*H371,2)</f>
        <v>0</v>
      </c>
      <c r="K371" s="233" t="s">
        <v>156</v>
      </c>
      <c r="L371" s="238"/>
      <c r="M371" s="239" t="s">
        <v>19</v>
      </c>
      <c r="N371" s="240" t="s">
        <v>46</v>
      </c>
      <c r="O371" s="83"/>
      <c r="P371" s="212">
        <f>O371*H371</f>
        <v>0</v>
      </c>
      <c r="Q371" s="212">
        <v>8E-05</v>
      </c>
      <c r="R371" s="212">
        <f>Q371*H371</f>
        <v>0.029365600000000002</v>
      </c>
      <c r="S371" s="212">
        <v>0</v>
      </c>
      <c r="T371" s="213">
        <f>S371*H371</f>
        <v>0</v>
      </c>
      <c r="U371" s="37"/>
      <c r="V371" s="37"/>
      <c r="W371" s="37"/>
      <c r="X371" s="37"/>
      <c r="Y371" s="37"/>
      <c r="Z371" s="37"/>
      <c r="AA371" s="37"/>
      <c r="AB371" s="37"/>
      <c r="AC371" s="37"/>
      <c r="AD371" s="37"/>
      <c r="AE371" s="37"/>
      <c r="AR371" s="214" t="s">
        <v>191</v>
      </c>
      <c r="AT371" s="214" t="s">
        <v>315</v>
      </c>
      <c r="AU371" s="214" t="s">
        <v>85</v>
      </c>
      <c r="AY371" s="16" t="s">
        <v>150</v>
      </c>
      <c r="BE371" s="215">
        <f>IF(N371="základní",J371,0)</f>
        <v>0</v>
      </c>
      <c r="BF371" s="215">
        <f>IF(N371="snížená",J371,0)</f>
        <v>0</v>
      </c>
      <c r="BG371" s="215">
        <f>IF(N371="zákl. přenesená",J371,0)</f>
        <v>0</v>
      </c>
      <c r="BH371" s="215">
        <f>IF(N371="sníž. přenesená",J371,0)</f>
        <v>0</v>
      </c>
      <c r="BI371" s="215">
        <f>IF(N371="nulová",J371,0)</f>
        <v>0</v>
      </c>
      <c r="BJ371" s="16" t="s">
        <v>83</v>
      </c>
      <c r="BK371" s="215">
        <f>ROUND(I371*H371,2)</f>
        <v>0</v>
      </c>
      <c r="BL371" s="16" t="s">
        <v>157</v>
      </c>
      <c r="BM371" s="214" t="s">
        <v>788</v>
      </c>
    </row>
    <row r="372" spans="1:51" s="13" customFormat="1" ht="12">
      <c r="A372" s="13"/>
      <c r="B372" s="221"/>
      <c r="C372" s="222"/>
      <c r="D372" s="216" t="s">
        <v>170</v>
      </c>
      <c r="E372" s="222"/>
      <c r="F372" s="223" t="s">
        <v>789</v>
      </c>
      <c r="G372" s="222"/>
      <c r="H372" s="224">
        <v>367.07</v>
      </c>
      <c r="I372" s="225"/>
      <c r="J372" s="222"/>
      <c r="K372" s="222"/>
      <c r="L372" s="226"/>
      <c r="M372" s="227"/>
      <c r="N372" s="228"/>
      <c r="O372" s="228"/>
      <c r="P372" s="228"/>
      <c r="Q372" s="228"/>
      <c r="R372" s="228"/>
      <c r="S372" s="228"/>
      <c r="T372" s="229"/>
      <c r="U372" s="13"/>
      <c r="V372" s="13"/>
      <c r="W372" s="13"/>
      <c r="X372" s="13"/>
      <c r="Y372" s="13"/>
      <c r="Z372" s="13"/>
      <c r="AA372" s="13"/>
      <c r="AB372" s="13"/>
      <c r="AC372" s="13"/>
      <c r="AD372" s="13"/>
      <c r="AE372" s="13"/>
      <c r="AT372" s="230" t="s">
        <v>170</v>
      </c>
      <c r="AU372" s="230" t="s">
        <v>85</v>
      </c>
      <c r="AV372" s="13" t="s">
        <v>85</v>
      </c>
      <c r="AW372" s="13" t="s">
        <v>4</v>
      </c>
      <c r="AX372" s="13" t="s">
        <v>83</v>
      </c>
      <c r="AY372" s="230" t="s">
        <v>150</v>
      </c>
    </row>
    <row r="373" spans="1:65" s="2" customFormat="1" ht="14.4" customHeight="1">
      <c r="A373" s="37"/>
      <c r="B373" s="38"/>
      <c r="C373" s="203" t="s">
        <v>790</v>
      </c>
      <c r="D373" s="203" t="s">
        <v>152</v>
      </c>
      <c r="E373" s="204" t="s">
        <v>791</v>
      </c>
      <c r="F373" s="205" t="s">
        <v>792</v>
      </c>
      <c r="G373" s="206" t="s">
        <v>229</v>
      </c>
      <c r="H373" s="207">
        <v>333.7</v>
      </c>
      <c r="I373" s="208"/>
      <c r="J373" s="209">
        <f>ROUND(I373*H373,2)</f>
        <v>0</v>
      </c>
      <c r="K373" s="205" t="s">
        <v>156</v>
      </c>
      <c r="L373" s="43"/>
      <c r="M373" s="210" t="s">
        <v>19</v>
      </c>
      <c r="N373" s="211" t="s">
        <v>46</v>
      </c>
      <c r="O373" s="83"/>
      <c r="P373" s="212">
        <f>O373*H373</f>
        <v>0</v>
      </c>
      <c r="Q373" s="212">
        <v>0.0007</v>
      </c>
      <c r="R373" s="212">
        <f>Q373*H373</f>
        <v>0.23359</v>
      </c>
      <c r="S373" s="212">
        <v>0</v>
      </c>
      <c r="T373" s="213">
        <f>S373*H373</f>
        <v>0</v>
      </c>
      <c r="U373" s="37"/>
      <c r="V373" s="37"/>
      <c r="W373" s="37"/>
      <c r="X373" s="37"/>
      <c r="Y373" s="37"/>
      <c r="Z373" s="37"/>
      <c r="AA373" s="37"/>
      <c r="AB373" s="37"/>
      <c r="AC373" s="37"/>
      <c r="AD373" s="37"/>
      <c r="AE373" s="37"/>
      <c r="AR373" s="214" t="s">
        <v>237</v>
      </c>
      <c r="AT373" s="214" t="s">
        <v>152</v>
      </c>
      <c r="AU373" s="214" t="s">
        <v>85</v>
      </c>
      <c r="AY373" s="16" t="s">
        <v>150</v>
      </c>
      <c r="BE373" s="215">
        <f>IF(N373="základní",J373,0)</f>
        <v>0</v>
      </c>
      <c r="BF373" s="215">
        <f>IF(N373="snížená",J373,0)</f>
        <v>0</v>
      </c>
      <c r="BG373" s="215">
        <f>IF(N373="zákl. přenesená",J373,0)</f>
        <v>0</v>
      </c>
      <c r="BH373" s="215">
        <f>IF(N373="sníž. přenesená",J373,0)</f>
        <v>0</v>
      </c>
      <c r="BI373" s="215">
        <f>IF(N373="nulová",J373,0)</f>
        <v>0</v>
      </c>
      <c r="BJ373" s="16" t="s">
        <v>83</v>
      </c>
      <c r="BK373" s="215">
        <f>ROUND(I373*H373,2)</f>
        <v>0</v>
      </c>
      <c r="BL373" s="16" t="s">
        <v>237</v>
      </c>
      <c r="BM373" s="214" t="s">
        <v>793</v>
      </c>
    </row>
    <row r="374" spans="1:47" s="2" customFormat="1" ht="12">
      <c r="A374" s="37"/>
      <c r="B374" s="38"/>
      <c r="C374" s="39"/>
      <c r="D374" s="216" t="s">
        <v>159</v>
      </c>
      <c r="E374" s="39"/>
      <c r="F374" s="217" t="s">
        <v>780</v>
      </c>
      <c r="G374" s="39"/>
      <c r="H374" s="39"/>
      <c r="I374" s="218"/>
      <c r="J374" s="39"/>
      <c r="K374" s="39"/>
      <c r="L374" s="43"/>
      <c r="M374" s="219"/>
      <c r="N374" s="220"/>
      <c r="O374" s="83"/>
      <c r="P374" s="83"/>
      <c r="Q374" s="83"/>
      <c r="R374" s="83"/>
      <c r="S374" s="83"/>
      <c r="T374" s="84"/>
      <c r="U374" s="37"/>
      <c r="V374" s="37"/>
      <c r="W374" s="37"/>
      <c r="X374" s="37"/>
      <c r="Y374" s="37"/>
      <c r="Z374" s="37"/>
      <c r="AA374" s="37"/>
      <c r="AB374" s="37"/>
      <c r="AC374" s="37"/>
      <c r="AD374" s="37"/>
      <c r="AE374" s="37"/>
      <c r="AT374" s="16" t="s">
        <v>159</v>
      </c>
      <c r="AU374" s="16" t="s">
        <v>85</v>
      </c>
    </row>
    <row r="375" spans="1:65" s="2" customFormat="1" ht="24.15" customHeight="1">
      <c r="A375" s="37"/>
      <c r="B375" s="38"/>
      <c r="C375" s="203" t="s">
        <v>794</v>
      </c>
      <c r="D375" s="203" t="s">
        <v>152</v>
      </c>
      <c r="E375" s="204" t="s">
        <v>795</v>
      </c>
      <c r="F375" s="205" t="s">
        <v>796</v>
      </c>
      <c r="G375" s="206" t="s">
        <v>595</v>
      </c>
      <c r="H375" s="241"/>
      <c r="I375" s="208"/>
      <c r="J375" s="209">
        <f>ROUND(I375*H375,2)</f>
        <v>0</v>
      </c>
      <c r="K375" s="205" t="s">
        <v>156</v>
      </c>
      <c r="L375" s="43"/>
      <c r="M375" s="210" t="s">
        <v>19</v>
      </c>
      <c r="N375" s="211" t="s">
        <v>46</v>
      </c>
      <c r="O375" s="83"/>
      <c r="P375" s="212">
        <f>O375*H375</f>
        <v>0</v>
      </c>
      <c r="Q375" s="212">
        <v>0</v>
      </c>
      <c r="R375" s="212">
        <f>Q375*H375</f>
        <v>0</v>
      </c>
      <c r="S375" s="212">
        <v>0</v>
      </c>
      <c r="T375" s="213">
        <f>S375*H375</f>
        <v>0</v>
      </c>
      <c r="U375" s="37"/>
      <c r="V375" s="37"/>
      <c r="W375" s="37"/>
      <c r="X375" s="37"/>
      <c r="Y375" s="37"/>
      <c r="Z375" s="37"/>
      <c r="AA375" s="37"/>
      <c r="AB375" s="37"/>
      <c r="AC375" s="37"/>
      <c r="AD375" s="37"/>
      <c r="AE375" s="37"/>
      <c r="AR375" s="214" t="s">
        <v>237</v>
      </c>
      <c r="AT375" s="214" t="s">
        <v>152</v>
      </c>
      <c r="AU375" s="214" t="s">
        <v>85</v>
      </c>
      <c r="AY375" s="16" t="s">
        <v>150</v>
      </c>
      <c r="BE375" s="215">
        <f>IF(N375="základní",J375,0)</f>
        <v>0</v>
      </c>
      <c r="BF375" s="215">
        <f>IF(N375="snížená",J375,0)</f>
        <v>0</v>
      </c>
      <c r="BG375" s="215">
        <f>IF(N375="zákl. přenesená",J375,0)</f>
        <v>0</v>
      </c>
      <c r="BH375" s="215">
        <f>IF(N375="sníž. přenesená",J375,0)</f>
        <v>0</v>
      </c>
      <c r="BI375" s="215">
        <f>IF(N375="nulová",J375,0)</f>
        <v>0</v>
      </c>
      <c r="BJ375" s="16" t="s">
        <v>83</v>
      </c>
      <c r="BK375" s="215">
        <f>ROUND(I375*H375,2)</f>
        <v>0</v>
      </c>
      <c r="BL375" s="16" t="s">
        <v>237</v>
      </c>
      <c r="BM375" s="214" t="s">
        <v>797</v>
      </c>
    </row>
    <row r="376" spans="1:47" s="2" customFormat="1" ht="12">
      <c r="A376" s="37"/>
      <c r="B376" s="38"/>
      <c r="C376" s="39"/>
      <c r="D376" s="216" t="s">
        <v>159</v>
      </c>
      <c r="E376" s="39"/>
      <c r="F376" s="217" t="s">
        <v>798</v>
      </c>
      <c r="G376" s="39"/>
      <c r="H376" s="39"/>
      <c r="I376" s="218"/>
      <c r="J376" s="39"/>
      <c r="K376" s="39"/>
      <c r="L376" s="43"/>
      <c r="M376" s="219"/>
      <c r="N376" s="220"/>
      <c r="O376" s="83"/>
      <c r="P376" s="83"/>
      <c r="Q376" s="83"/>
      <c r="R376" s="83"/>
      <c r="S376" s="83"/>
      <c r="T376" s="84"/>
      <c r="U376" s="37"/>
      <c r="V376" s="37"/>
      <c r="W376" s="37"/>
      <c r="X376" s="37"/>
      <c r="Y376" s="37"/>
      <c r="Z376" s="37"/>
      <c r="AA376" s="37"/>
      <c r="AB376" s="37"/>
      <c r="AC376" s="37"/>
      <c r="AD376" s="37"/>
      <c r="AE376" s="37"/>
      <c r="AT376" s="16" t="s">
        <v>159</v>
      </c>
      <c r="AU376" s="16" t="s">
        <v>85</v>
      </c>
    </row>
    <row r="377" spans="1:63" s="12" customFormat="1" ht="22.8" customHeight="1">
      <c r="A377" s="12"/>
      <c r="B377" s="187"/>
      <c r="C377" s="188"/>
      <c r="D377" s="189" t="s">
        <v>74</v>
      </c>
      <c r="E377" s="201" t="s">
        <v>799</v>
      </c>
      <c r="F377" s="201" t="s">
        <v>800</v>
      </c>
      <c r="G377" s="188"/>
      <c r="H377" s="188"/>
      <c r="I377" s="191"/>
      <c r="J377" s="202">
        <f>BK377</f>
        <v>0</v>
      </c>
      <c r="K377" s="188"/>
      <c r="L377" s="193"/>
      <c r="M377" s="194"/>
      <c r="N377" s="195"/>
      <c r="O377" s="195"/>
      <c r="P377" s="196">
        <f>SUM(P378:P411)</f>
        <v>0</v>
      </c>
      <c r="Q377" s="195"/>
      <c r="R377" s="196">
        <f>SUM(R378:R411)</f>
        <v>5.1259236999999995</v>
      </c>
      <c r="S377" s="195"/>
      <c r="T377" s="197">
        <f>SUM(T378:T411)</f>
        <v>0.35694859999999995</v>
      </c>
      <c r="U377" s="12"/>
      <c r="V377" s="12"/>
      <c r="W377" s="12"/>
      <c r="X377" s="12"/>
      <c r="Y377" s="12"/>
      <c r="Z377" s="12"/>
      <c r="AA377" s="12"/>
      <c r="AB377" s="12"/>
      <c r="AC377" s="12"/>
      <c r="AD377" s="12"/>
      <c r="AE377" s="12"/>
      <c r="AR377" s="198" t="s">
        <v>85</v>
      </c>
      <c r="AT377" s="199" t="s">
        <v>74</v>
      </c>
      <c r="AU377" s="199" t="s">
        <v>83</v>
      </c>
      <c r="AY377" s="198" t="s">
        <v>150</v>
      </c>
      <c r="BK377" s="200">
        <f>SUM(BK378:BK411)</f>
        <v>0</v>
      </c>
    </row>
    <row r="378" spans="1:65" s="2" customFormat="1" ht="14.4" customHeight="1">
      <c r="A378" s="37"/>
      <c r="B378" s="38"/>
      <c r="C378" s="203" t="s">
        <v>801</v>
      </c>
      <c r="D378" s="203" t="s">
        <v>152</v>
      </c>
      <c r="E378" s="204" t="s">
        <v>802</v>
      </c>
      <c r="F378" s="205" t="s">
        <v>803</v>
      </c>
      <c r="G378" s="206" t="s">
        <v>224</v>
      </c>
      <c r="H378" s="207">
        <v>9.6</v>
      </c>
      <c r="I378" s="208"/>
      <c r="J378" s="209">
        <f>ROUND(I378*H378,2)</f>
        <v>0</v>
      </c>
      <c r="K378" s="205" t="s">
        <v>156</v>
      </c>
      <c r="L378" s="43"/>
      <c r="M378" s="210" t="s">
        <v>19</v>
      </c>
      <c r="N378" s="211" t="s">
        <v>46</v>
      </c>
      <c r="O378" s="83"/>
      <c r="P378" s="212">
        <f>O378*H378</f>
        <v>0</v>
      </c>
      <c r="Q378" s="212">
        <v>0</v>
      </c>
      <c r="R378" s="212">
        <f>Q378*H378</f>
        <v>0</v>
      </c>
      <c r="S378" s="212">
        <v>0.0017</v>
      </c>
      <c r="T378" s="213">
        <f>S378*H378</f>
        <v>0.016319999999999998</v>
      </c>
      <c r="U378" s="37"/>
      <c r="V378" s="37"/>
      <c r="W378" s="37"/>
      <c r="X378" s="37"/>
      <c r="Y378" s="37"/>
      <c r="Z378" s="37"/>
      <c r="AA378" s="37"/>
      <c r="AB378" s="37"/>
      <c r="AC378" s="37"/>
      <c r="AD378" s="37"/>
      <c r="AE378" s="37"/>
      <c r="AR378" s="214" t="s">
        <v>237</v>
      </c>
      <c r="AT378" s="214" t="s">
        <v>152</v>
      </c>
      <c r="AU378" s="214" t="s">
        <v>85</v>
      </c>
      <c r="AY378" s="16" t="s">
        <v>150</v>
      </c>
      <c r="BE378" s="215">
        <f>IF(N378="základní",J378,0)</f>
        <v>0</v>
      </c>
      <c r="BF378" s="215">
        <f>IF(N378="snížená",J378,0)</f>
        <v>0</v>
      </c>
      <c r="BG378" s="215">
        <f>IF(N378="zákl. přenesená",J378,0)</f>
        <v>0</v>
      </c>
      <c r="BH378" s="215">
        <f>IF(N378="sníž. přenesená",J378,0)</f>
        <v>0</v>
      </c>
      <c r="BI378" s="215">
        <f>IF(N378="nulová",J378,0)</f>
        <v>0</v>
      </c>
      <c r="BJ378" s="16" t="s">
        <v>83</v>
      </c>
      <c r="BK378" s="215">
        <f>ROUND(I378*H378,2)</f>
        <v>0</v>
      </c>
      <c r="BL378" s="16" t="s">
        <v>237</v>
      </c>
      <c r="BM378" s="214" t="s">
        <v>804</v>
      </c>
    </row>
    <row r="379" spans="1:65" s="2" customFormat="1" ht="14.4" customHeight="1">
      <c r="A379" s="37"/>
      <c r="B379" s="38"/>
      <c r="C379" s="203" t="s">
        <v>805</v>
      </c>
      <c r="D379" s="203" t="s">
        <v>152</v>
      </c>
      <c r="E379" s="204" t="s">
        <v>806</v>
      </c>
      <c r="F379" s="205" t="s">
        <v>807</v>
      </c>
      <c r="G379" s="206" t="s">
        <v>224</v>
      </c>
      <c r="H379" s="207">
        <v>11.76</v>
      </c>
      <c r="I379" s="208"/>
      <c r="J379" s="209">
        <f>ROUND(I379*H379,2)</f>
        <v>0</v>
      </c>
      <c r="K379" s="205" t="s">
        <v>156</v>
      </c>
      <c r="L379" s="43"/>
      <c r="M379" s="210" t="s">
        <v>19</v>
      </c>
      <c r="N379" s="211" t="s">
        <v>46</v>
      </c>
      <c r="O379" s="83"/>
      <c r="P379" s="212">
        <f>O379*H379</f>
        <v>0</v>
      </c>
      <c r="Q379" s="212">
        <v>0</v>
      </c>
      <c r="R379" s="212">
        <f>Q379*H379</f>
        <v>0</v>
      </c>
      <c r="S379" s="212">
        <v>0.00191</v>
      </c>
      <c r="T379" s="213">
        <f>S379*H379</f>
        <v>0.022461599999999998</v>
      </c>
      <c r="U379" s="37"/>
      <c r="V379" s="37"/>
      <c r="W379" s="37"/>
      <c r="X379" s="37"/>
      <c r="Y379" s="37"/>
      <c r="Z379" s="37"/>
      <c r="AA379" s="37"/>
      <c r="AB379" s="37"/>
      <c r="AC379" s="37"/>
      <c r="AD379" s="37"/>
      <c r="AE379" s="37"/>
      <c r="AR379" s="214" t="s">
        <v>157</v>
      </c>
      <c r="AT379" s="214" t="s">
        <v>152</v>
      </c>
      <c r="AU379" s="214" t="s">
        <v>85</v>
      </c>
      <c r="AY379" s="16" t="s">
        <v>150</v>
      </c>
      <c r="BE379" s="215">
        <f>IF(N379="základní",J379,0)</f>
        <v>0</v>
      </c>
      <c r="BF379" s="215">
        <f>IF(N379="snížená",J379,0)</f>
        <v>0</v>
      </c>
      <c r="BG379" s="215">
        <f>IF(N379="zákl. přenesená",J379,0)</f>
        <v>0</v>
      </c>
      <c r="BH379" s="215">
        <f>IF(N379="sníž. přenesená",J379,0)</f>
        <v>0</v>
      </c>
      <c r="BI379" s="215">
        <f>IF(N379="nulová",J379,0)</f>
        <v>0</v>
      </c>
      <c r="BJ379" s="16" t="s">
        <v>83</v>
      </c>
      <c r="BK379" s="215">
        <f>ROUND(I379*H379,2)</f>
        <v>0</v>
      </c>
      <c r="BL379" s="16" t="s">
        <v>157</v>
      </c>
      <c r="BM379" s="214" t="s">
        <v>808</v>
      </c>
    </row>
    <row r="380" spans="1:65" s="2" customFormat="1" ht="14.4" customHeight="1">
      <c r="A380" s="37"/>
      <c r="B380" s="38"/>
      <c r="C380" s="203" t="s">
        <v>809</v>
      </c>
      <c r="D380" s="203" t="s">
        <v>152</v>
      </c>
      <c r="E380" s="204" t="s">
        <v>810</v>
      </c>
      <c r="F380" s="205" t="s">
        <v>811</v>
      </c>
      <c r="G380" s="206" t="s">
        <v>224</v>
      </c>
      <c r="H380" s="207">
        <v>12.5</v>
      </c>
      <c r="I380" s="208"/>
      <c r="J380" s="209">
        <f>ROUND(I380*H380,2)</f>
        <v>0</v>
      </c>
      <c r="K380" s="205" t="s">
        <v>156</v>
      </c>
      <c r="L380" s="43"/>
      <c r="M380" s="210" t="s">
        <v>19</v>
      </c>
      <c r="N380" s="211" t="s">
        <v>46</v>
      </c>
      <c r="O380" s="83"/>
      <c r="P380" s="212">
        <f>O380*H380</f>
        <v>0</v>
      </c>
      <c r="Q380" s="212">
        <v>0</v>
      </c>
      <c r="R380" s="212">
        <f>Q380*H380</f>
        <v>0</v>
      </c>
      <c r="S380" s="212">
        <v>0.00167</v>
      </c>
      <c r="T380" s="213">
        <f>S380*H380</f>
        <v>0.020875</v>
      </c>
      <c r="U380" s="37"/>
      <c r="V380" s="37"/>
      <c r="W380" s="37"/>
      <c r="X380" s="37"/>
      <c r="Y380" s="37"/>
      <c r="Z380" s="37"/>
      <c r="AA380" s="37"/>
      <c r="AB380" s="37"/>
      <c r="AC380" s="37"/>
      <c r="AD380" s="37"/>
      <c r="AE380" s="37"/>
      <c r="AR380" s="214" t="s">
        <v>237</v>
      </c>
      <c r="AT380" s="214" t="s">
        <v>152</v>
      </c>
      <c r="AU380" s="214" t="s">
        <v>85</v>
      </c>
      <c r="AY380" s="16" t="s">
        <v>150</v>
      </c>
      <c r="BE380" s="215">
        <f>IF(N380="základní",J380,0)</f>
        <v>0</v>
      </c>
      <c r="BF380" s="215">
        <f>IF(N380="snížená",J380,0)</f>
        <v>0</v>
      </c>
      <c r="BG380" s="215">
        <f>IF(N380="zákl. přenesená",J380,0)</f>
        <v>0</v>
      </c>
      <c r="BH380" s="215">
        <f>IF(N380="sníž. přenesená",J380,0)</f>
        <v>0</v>
      </c>
      <c r="BI380" s="215">
        <f>IF(N380="nulová",J380,0)</f>
        <v>0</v>
      </c>
      <c r="BJ380" s="16" t="s">
        <v>83</v>
      </c>
      <c r="BK380" s="215">
        <f>ROUND(I380*H380,2)</f>
        <v>0</v>
      </c>
      <c r="BL380" s="16" t="s">
        <v>237</v>
      </c>
      <c r="BM380" s="214" t="s">
        <v>812</v>
      </c>
    </row>
    <row r="381" spans="1:65" s="2" customFormat="1" ht="14.4" customHeight="1">
      <c r="A381" s="37"/>
      <c r="B381" s="38"/>
      <c r="C381" s="203" t="s">
        <v>813</v>
      </c>
      <c r="D381" s="203" t="s">
        <v>152</v>
      </c>
      <c r="E381" s="204" t="s">
        <v>814</v>
      </c>
      <c r="F381" s="205" t="s">
        <v>815</v>
      </c>
      <c r="G381" s="206" t="s">
        <v>224</v>
      </c>
      <c r="H381" s="207">
        <v>90.4</v>
      </c>
      <c r="I381" s="208"/>
      <c r="J381" s="209">
        <f>ROUND(I381*H381,2)</f>
        <v>0</v>
      </c>
      <c r="K381" s="205" t="s">
        <v>156</v>
      </c>
      <c r="L381" s="43"/>
      <c r="M381" s="210" t="s">
        <v>19</v>
      </c>
      <c r="N381" s="211" t="s">
        <v>46</v>
      </c>
      <c r="O381" s="83"/>
      <c r="P381" s="212">
        <f>O381*H381</f>
        <v>0</v>
      </c>
      <c r="Q381" s="212">
        <v>0</v>
      </c>
      <c r="R381" s="212">
        <f>Q381*H381</f>
        <v>0</v>
      </c>
      <c r="S381" s="212">
        <v>0.0026</v>
      </c>
      <c r="T381" s="213">
        <f>S381*H381</f>
        <v>0.23504</v>
      </c>
      <c r="U381" s="37"/>
      <c r="V381" s="37"/>
      <c r="W381" s="37"/>
      <c r="X381" s="37"/>
      <c r="Y381" s="37"/>
      <c r="Z381" s="37"/>
      <c r="AA381" s="37"/>
      <c r="AB381" s="37"/>
      <c r="AC381" s="37"/>
      <c r="AD381" s="37"/>
      <c r="AE381" s="37"/>
      <c r="AR381" s="214" t="s">
        <v>237</v>
      </c>
      <c r="AT381" s="214" t="s">
        <v>152</v>
      </c>
      <c r="AU381" s="214" t="s">
        <v>85</v>
      </c>
      <c r="AY381" s="16" t="s">
        <v>150</v>
      </c>
      <c r="BE381" s="215">
        <f>IF(N381="základní",J381,0)</f>
        <v>0</v>
      </c>
      <c r="BF381" s="215">
        <f>IF(N381="snížená",J381,0)</f>
        <v>0</v>
      </c>
      <c r="BG381" s="215">
        <f>IF(N381="zákl. přenesená",J381,0)</f>
        <v>0</v>
      </c>
      <c r="BH381" s="215">
        <f>IF(N381="sníž. přenesená",J381,0)</f>
        <v>0</v>
      </c>
      <c r="BI381" s="215">
        <f>IF(N381="nulová",J381,0)</f>
        <v>0</v>
      </c>
      <c r="BJ381" s="16" t="s">
        <v>83</v>
      </c>
      <c r="BK381" s="215">
        <f>ROUND(I381*H381,2)</f>
        <v>0</v>
      </c>
      <c r="BL381" s="16" t="s">
        <v>237</v>
      </c>
      <c r="BM381" s="214" t="s">
        <v>816</v>
      </c>
    </row>
    <row r="382" spans="1:65" s="2" customFormat="1" ht="14.4" customHeight="1">
      <c r="A382" s="37"/>
      <c r="B382" s="38"/>
      <c r="C382" s="203" t="s">
        <v>817</v>
      </c>
      <c r="D382" s="203" t="s">
        <v>152</v>
      </c>
      <c r="E382" s="204" t="s">
        <v>818</v>
      </c>
      <c r="F382" s="205" t="s">
        <v>819</v>
      </c>
      <c r="G382" s="206" t="s">
        <v>224</v>
      </c>
      <c r="H382" s="207">
        <v>15.8</v>
      </c>
      <c r="I382" s="208"/>
      <c r="J382" s="209">
        <f>ROUND(I382*H382,2)</f>
        <v>0</v>
      </c>
      <c r="K382" s="205" t="s">
        <v>156</v>
      </c>
      <c r="L382" s="43"/>
      <c r="M382" s="210" t="s">
        <v>19</v>
      </c>
      <c r="N382" s="211" t="s">
        <v>46</v>
      </c>
      <c r="O382" s="83"/>
      <c r="P382" s="212">
        <f>O382*H382</f>
        <v>0</v>
      </c>
      <c r="Q382" s="212">
        <v>0</v>
      </c>
      <c r="R382" s="212">
        <f>Q382*H382</f>
        <v>0</v>
      </c>
      <c r="S382" s="212">
        <v>0.00394</v>
      </c>
      <c r="T382" s="213">
        <f>S382*H382</f>
        <v>0.062252</v>
      </c>
      <c r="U382" s="37"/>
      <c r="V382" s="37"/>
      <c r="W382" s="37"/>
      <c r="X382" s="37"/>
      <c r="Y382" s="37"/>
      <c r="Z382" s="37"/>
      <c r="AA382" s="37"/>
      <c r="AB382" s="37"/>
      <c r="AC382" s="37"/>
      <c r="AD382" s="37"/>
      <c r="AE382" s="37"/>
      <c r="AR382" s="214" t="s">
        <v>237</v>
      </c>
      <c r="AT382" s="214" t="s">
        <v>152</v>
      </c>
      <c r="AU382" s="214" t="s">
        <v>85</v>
      </c>
      <c r="AY382" s="16" t="s">
        <v>150</v>
      </c>
      <c r="BE382" s="215">
        <f>IF(N382="základní",J382,0)</f>
        <v>0</v>
      </c>
      <c r="BF382" s="215">
        <f>IF(N382="snížená",J382,0)</f>
        <v>0</v>
      </c>
      <c r="BG382" s="215">
        <f>IF(N382="zákl. přenesená",J382,0)</f>
        <v>0</v>
      </c>
      <c r="BH382" s="215">
        <f>IF(N382="sníž. přenesená",J382,0)</f>
        <v>0</v>
      </c>
      <c r="BI382" s="215">
        <f>IF(N382="nulová",J382,0)</f>
        <v>0</v>
      </c>
      <c r="BJ382" s="16" t="s">
        <v>83</v>
      </c>
      <c r="BK382" s="215">
        <f>ROUND(I382*H382,2)</f>
        <v>0</v>
      </c>
      <c r="BL382" s="16" t="s">
        <v>237</v>
      </c>
      <c r="BM382" s="214" t="s">
        <v>820</v>
      </c>
    </row>
    <row r="383" spans="1:65" s="2" customFormat="1" ht="24.15" customHeight="1">
      <c r="A383" s="37"/>
      <c r="B383" s="38"/>
      <c r="C383" s="203" t="s">
        <v>821</v>
      </c>
      <c r="D383" s="203" t="s">
        <v>152</v>
      </c>
      <c r="E383" s="204" t="s">
        <v>822</v>
      </c>
      <c r="F383" s="205" t="s">
        <v>823</v>
      </c>
      <c r="G383" s="206" t="s">
        <v>229</v>
      </c>
      <c r="H383" s="207">
        <v>607.54</v>
      </c>
      <c r="I383" s="208"/>
      <c r="J383" s="209">
        <f>ROUND(I383*H383,2)</f>
        <v>0</v>
      </c>
      <c r="K383" s="205" t="s">
        <v>156</v>
      </c>
      <c r="L383" s="43"/>
      <c r="M383" s="210" t="s">
        <v>19</v>
      </c>
      <c r="N383" s="211" t="s">
        <v>46</v>
      </c>
      <c r="O383" s="83"/>
      <c r="P383" s="212">
        <f>O383*H383</f>
        <v>0</v>
      </c>
      <c r="Q383" s="212">
        <v>0</v>
      </c>
      <c r="R383" s="212">
        <f>Q383*H383</f>
        <v>0</v>
      </c>
      <c r="S383" s="212">
        <v>0</v>
      </c>
      <c r="T383" s="213">
        <f>S383*H383</f>
        <v>0</v>
      </c>
      <c r="U383" s="37"/>
      <c r="V383" s="37"/>
      <c r="W383" s="37"/>
      <c r="X383" s="37"/>
      <c r="Y383" s="37"/>
      <c r="Z383" s="37"/>
      <c r="AA383" s="37"/>
      <c r="AB383" s="37"/>
      <c r="AC383" s="37"/>
      <c r="AD383" s="37"/>
      <c r="AE383" s="37"/>
      <c r="AR383" s="214" t="s">
        <v>237</v>
      </c>
      <c r="AT383" s="214" t="s">
        <v>152</v>
      </c>
      <c r="AU383" s="214" t="s">
        <v>85</v>
      </c>
      <c r="AY383" s="16" t="s">
        <v>150</v>
      </c>
      <c r="BE383" s="215">
        <f>IF(N383="základní",J383,0)</f>
        <v>0</v>
      </c>
      <c r="BF383" s="215">
        <f>IF(N383="snížená",J383,0)</f>
        <v>0</v>
      </c>
      <c r="BG383" s="215">
        <f>IF(N383="zákl. přenesená",J383,0)</f>
        <v>0</v>
      </c>
      <c r="BH383" s="215">
        <f>IF(N383="sníž. přenesená",J383,0)</f>
        <v>0</v>
      </c>
      <c r="BI383" s="215">
        <f>IF(N383="nulová",J383,0)</f>
        <v>0</v>
      </c>
      <c r="BJ383" s="16" t="s">
        <v>83</v>
      </c>
      <c r="BK383" s="215">
        <f>ROUND(I383*H383,2)</f>
        <v>0</v>
      </c>
      <c r="BL383" s="16" t="s">
        <v>237</v>
      </c>
      <c r="BM383" s="214" t="s">
        <v>824</v>
      </c>
    </row>
    <row r="384" spans="1:65" s="2" customFormat="1" ht="24.15" customHeight="1">
      <c r="A384" s="37"/>
      <c r="B384" s="38"/>
      <c r="C384" s="231" t="s">
        <v>825</v>
      </c>
      <c r="D384" s="231" t="s">
        <v>315</v>
      </c>
      <c r="E384" s="232" t="s">
        <v>826</v>
      </c>
      <c r="F384" s="233" t="s">
        <v>827</v>
      </c>
      <c r="G384" s="234" t="s">
        <v>229</v>
      </c>
      <c r="H384" s="235">
        <v>607.54</v>
      </c>
      <c r="I384" s="236"/>
      <c r="J384" s="237">
        <f>ROUND(I384*H384,2)</f>
        <v>0</v>
      </c>
      <c r="K384" s="233" t="s">
        <v>156</v>
      </c>
      <c r="L384" s="238"/>
      <c r="M384" s="239" t="s">
        <v>19</v>
      </c>
      <c r="N384" s="240" t="s">
        <v>46</v>
      </c>
      <c r="O384" s="83"/>
      <c r="P384" s="212">
        <f>O384*H384</f>
        <v>0</v>
      </c>
      <c r="Q384" s="212">
        <v>0.005</v>
      </c>
      <c r="R384" s="212">
        <f>Q384*H384</f>
        <v>3.0377</v>
      </c>
      <c r="S384" s="212">
        <v>0</v>
      </c>
      <c r="T384" s="213">
        <f>S384*H384</f>
        <v>0</v>
      </c>
      <c r="U384" s="37"/>
      <c r="V384" s="37"/>
      <c r="W384" s="37"/>
      <c r="X384" s="37"/>
      <c r="Y384" s="37"/>
      <c r="Z384" s="37"/>
      <c r="AA384" s="37"/>
      <c r="AB384" s="37"/>
      <c r="AC384" s="37"/>
      <c r="AD384" s="37"/>
      <c r="AE384" s="37"/>
      <c r="AR384" s="214" t="s">
        <v>309</v>
      </c>
      <c r="AT384" s="214" t="s">
        <v>315</v>
      </c>
      <c r="AU384" s="214" t="s">
        <v>85</v>
      </c>
      <c r="AY384" s="16" t="s">
        <v>150</v>
      </c>
      <c r="BE384" s="215">
        <f>IF(N384="základní",J384,0)</f>
        <v>0</v>
      </c>
      <c r="BF384" s="215">
        <f>IF(N384="snížená",J384,0)</f>
        <v>0</v>
      </c>
      <c r="BG384" s="215">
        <f>IF(N384="zákl. přenesená",J384,0)</f>
        <v>0</v>
      </c>
      <c r="BH384" s="215">
        <f>IF(N384="sníž. přenesená",J384,0)</f>
        <v>0</v>
      </c>
      <c r="BI384" s="215">
        <f>IF(N384="nulová",J384,0)</f>
        <v>0</v>
      </c>
      <c r="BJ384" s="16" t="s">
        <v>83</v>
      </c>
      <c r="BK384" s="215">
        <f>ROUND(I384*H384,2)</f>
        <v>0</v>
      </c>
      <c r="BL384" s="16" t="s">
        <v>237</v>
      </c>
      <c r="BM384" s="214" t="s">
        <v>828</v>
      </c>
    </row>
    <row r="385" spans="1:65" s="2" customFormat="1" ht="24.15" customHeight="1">
      <c r="A385" s="37"/>
      <c r="B385" s="38"/>
      <c r="C385" s="203" t="s">
        <v>829</v>
      </c>
      <c r="D385" s="203" t="s">
        <v>152</v>
      </c>
      <c r="E385" s="204" t="s">
        <v>830</v>
      </c>
      <c r="F385" s="205" t="s">
        <v>831</v>
      </c>
      <c r="G385" s="206" t="s">
        <v>229</v>
      </c>
      <c r="H385" s="207">
        <v>607.54</v>
      </c>
      <c r="I385" s="208"/>
      <c r="J385" s="209">
        <f>ROUND(I385*H385,2)</f>
        <v>0</v>
      </c>
      <c r="K385" s="205" t="s">
        <v>156</v>
      </c>
      <c r="L385" s="43"/>
      <c r="M385" s="210" t="s">
        <v>19</v>
      </c>
      <c r="N385" s="211" t="s">
        <v>46</v>
      </c>
      <c r="O385" s="83"/>
      <c r="P385" s="212">
        <f>O385*H385</f>
        <v>0</v>
      </c>
      <c r="Q385" s="212">
        <v>0.00035</v>
      </c>
      <c r="R385" s="212">
        <f>Q385*H385</f>
        <v>0.212639</v>
      </c>
      <c r="S385" s="212">
        <v>0</v>
      </c>
      <c r="T385" s="213">
        <f>S385*H385</f>
        <v>0</v>
      </c>
      <c r="U385" s="37"/>
      <c r="V385" s="37"/>
      <c r="W385" s="37"/>
      <c r="X385" s="37"/>
      <c r="Y385" s="37"/>
      <c r="Z385" s="37"/>
      <c r="AA385" s="37"/>
      <c r="AB385" s="37"/>
      <c r="AC385" s="37"/>
      <c r="AD385" s="37"/>
      <c r="AE385" s="37"/>
      <c r="AR385" s="214" t="s">
        <v>237</v>
      </c>
      <c r="AT385" s="214" t="s">
        <v>152</v>
      </c>
      <c r="AU385" s="214" t="s">
        <v>85</v>
      </c>
      <c r="AY385" s="16" t="s">
        <v>150</v>
      </c>
      <c r="BE385" s="215">
        <f>IF(N385="základní",J385,0)</f>
        <v>0</v>
      </c>
      <c r="BF385" s="215">
        <f>IF(N385="snížená",J385,0)</f>
        <v>0</v>
      </c>
      <c r="BG385" s="215">
        <f>IF(N385="zákl. přenesená",J385,0)</f>
        <v>0</v>
      </c>
      <c r="BH385" s="215">
        <f>IF(N385="sníž. přenesená",J385,0)</f>
        <v>0</v>
      </c>
      <c r="BI385" s="215">
        <f>IF(N385="nulová",J385,0)</f>
        <v>0</v>
      </c>
      <c r="BJ385" s="16" t="s">
        <v>83</v>
      </c>
      <c r="BK385" s="215">
        <f>ROUND(I385*H385,2)</f>
        <v>0</v>
      </c>
      <c r="BL385" s="16" t="s">
        <v>237</v>
      </c>
      <c r="BM385" s="214" t="s">
        <v>832</v>
      </c>
    </row>
    <row r="386" spans="1:65" s="2" customFormat="1" ht="24.15" customHeight="1">
      <c r="A386" s="37"/>
      <c r="B386" s="38"/>
      <c r="C386" s="203" t="s">
        <v>833</v>
      </c>
      <c r="D386" s="203" t="s">
        <v>152</v>
      </c>
      <c r="E386" s="204" t="s">
        <v>834</v>
      </c>
      <c r="F386" s="205" t="s">
        <v>835</v>
      </c>
      <c r="G386" s="206" t="s">
        <v>224</v>
      </c>
      <c r="H386" s="207">
        <v>45.07</v>
      </c>
      <c r="I386" s="208"/>
      <c r="J386" s="209">
        <f>ROUND(I386*H386,2)</f>
        <v>0</v>
      </c>
      <c r="K386" s="205" t="s">
        <v>19</v>
      </c>
      <c r="L386" s="43"/>
      <c r="M386" s="210" t="s">
        <v>19</v>
      </c>
      <c r="N386" s="211" t="s">
        <v>46</v>
      </c>
      <c r="O386" s="83"/>
      <c r="P386" s="212">
        <f>O386*H386</f>
        <v>0</v>
      </c>
      <c r="Q386" s="212">
        <v>0.0066</v>
      </c>
      <c r="R386" s="212">
        <f>Q386*H386</f>
        <v>0.297462</v>
      </c>
      <c r="S386" s="212">
        <v>0</v>
      </c>
      <c r="T386" s="213">
        <f>S386*H386</f>
        <v>0</v>
      </c>
      <c r="U386" s="37"/>
      <c r="V386" s="37"/>
      <c r="W386" s="37"/>
      <c r="X386" s="37"/>
      <c r="Y386" s="37"/>
      <c r="Z386" s="37"/>
      <c r="AA386" s="37"/>
      <c r="AB386" s="37"/>
      <c r="AC386" s="37"/>
      <c r="AD386" s="37"/>
      <c r="AE386" s="37"/>
      <c r="AR386" s="214" t="s">
        <v>237</v>
      </c>
      <c r="AT386" s="214" t="s">
        <v>152</v>
      </c>
      <c r="AU386" s="214" t="s">
        <v>85</v>
      </c>
      <c r="AY386" s="16" t="s">
        <v>150</v>
      </c>
      <c r="BE386" s="215">
        <f>IF(N386="základní",J386,0)</f>
        <v>0</v>
      </c>
      <c r="BF386" s="215">
        <f>IF(N386="snížená",J386,0)</f>
        <v>0</v>
      </c>
      <c r="BG386" s="215">
        <f>IF(N386="zákl. přenesená",J386,0)</f>
        <v>0</v>
      </c>
      <c r="BH386" s="215">
        <f>IF(N386="sníž. přenesená",J386,0)</f>
        <v>0</v>
      </c>
      <c r="BI386" s="215">
        <f>IF(N386="nulová",J386,0)</f>
        <v>0</v>
      </c>
      <c r="BJ386" s="16" t="s">
        <v>83</v>
      </c>
      <c r="BK386" s="215">
        <f>ROUND(I386*H386,2)</f>
        <v>0</v>
      </c>
      <c r="BL386" s="16" t="s">
        <v>237</v>
      </c>
      <c r="BM386" s="214" t="s">
        <v>836</v>
      </c>
    </row>
    <row r="387" spans="1:47" s="2" customFormat="1" ht="12">
      <c r="A387" s="37"/>
      <c r="B387" s="38"/>
      <c r="C387" s="39"/>
      <c r="D387" s="216" t="s">
        <v>159</v>
      </c>
      <c r="E387" s="39"/>
      <c r="F387" s="217" t="s">
        <v>837</v>
      </c>
      <c r="G387" s="39"/>
      <c r="H387" s="39"/>
      <c r="I387" s="218"/>
      <c r="J387" s="39"/>
      <c r="K387" s="39"/>
      <c r="L387" s="43"/>
      <c r="M387" s="219"/>
      <c r="N387" s="220"/>
      <c r="O387" s="83"/>
      <c r="P387" s="83"/>
      <c r="Q387" s="83"/>
      <c r="R387" s="83"/>
      <c r="S387" s="83"/>
      <c r="T387" s="84"/>
      <c r="U387" s="37"/>
      <c r="V387" s="37"/>
      <c r="W387" s="37"/>
      <c r="X387" s="37"/>
      <c r="Y387" s="37"/>
      <c r="Z387" s="37"/>
      <c r="AA387" s="37"/>
      <c r="AB387" s="37"/>
      <c r="AC387" s="37"/>
      <c r="AD387" s="37"/>
      <c r="AE387" s="37"/>
      <c r="AT387" s="16" t="s">
        <v>159</v>
      </c>
      <c r="AU387" s="16" t="s">
        <v>85</v>
      </c>
    </row>
    <row r="388" spans="1:47" s="2" customFormat="1" ht="12">
      <c r="A388" s="37"/>
      <c r="B388" s="38"/>
      <c r="C388" s="39"/>
      <c r="D388" s="216" t="s">
        <v>161</v>
      </c>
      <c r="E388" s="39"/>
      <c r="F388" s="217" t="s">
        <v>838</v>
      </c>
      <c r="G388" s="39"/>
      <c r="H388" s="39"/>
      <c r="I388" s="218"/>
      <c r="J388" s="39"/>
      <c r="K388" s="39"/>
      <c r="L388" s="43"/>
      <c r="M388" s="219"/>
      <c r="N388" s="220"/>
      <c r="O388" s="83"/>
      <c r="P388" s="83"/>
      <c r="Q388" s="83"/>
      <c r="R388" s="83"/>
      <c r="S388" s="83"/>
      <c r="T388" s="84"/>
      <c r="U388" s="37"/>
      <c r="V388" s="37"/>
      <c r="W388" s="37"/>
      <c r="X388" s="37"/>
      <c r="Y388" s="37"/>
      <c r="Z388" s="37"/>
      <c r="AA388" s="37"/>
      <c r="AB388" s="37"/>
      <c r="AC388" s="37"/>
      <c r="AD388" s="37"/>
      <c r="AE388" s="37"/>
      <c r="AT388" s="16" t="s">
        <v>161</v>
      </c>
      <c r="AU388" s="16" t="s">
        <v>85</v>
      </c>
    </row>
    <row r="389" spans="1:65" s="2" customFormat="1" ht="14.4" customHeight="1">
      <c r="A389" s="37"/>
      <c r="B389" s="38"/>
      <c r="C389" s="203" t="s">
        <v>839</v>
      </c>
      <c r="D389" s="203" t="s">
        <v>152</v>
      </c>
      <c r="E389" s="204" t="s">
        <v>840</v>
      </c>
      <c r="F389" s="205" t="s">
        <v>841</v>
      </c>
      <c r="G389" s="206" t="s">
        <v>224</v>
      </c>
      <c r="H389" s="207">
        <v>125</v>
      </c>
      <c r="I389" s="208"/>
      <c r="J389" s="209">
        <f>ROUND(I389*H389,2)</f>
        <v>0</v>
      </c>
      <c r="K389" s="205" t="s">
        <v>156</v>
      </c>
      <c r="L389" s="43"/>
      <c r="M389" s="210" t="s">
        <v>19</v>
      </c>
      <c r="N389" s="211" t="s">
        <v>46</v>
      </c>
      <c r="O389" s="83"/>
      <c r="P389" s="212">
        <f>O389*H389</f>
        <v>0</v>
      </c>
      <c r="Q389" s="212">
        <v>0.00287</v>
      </c>
      <c r="R389" s="212">
        <f>Q389*H389</f>
        <v>0.35875</v>
      </c>
      <c r="S389" s="212">
        <v>0</v>
      </c>
      <c r="T389" s="213">
        <f>S389*H389</f>
        <v>0</v>
      </c>
      <c r="U389" s="37"/>
      <c r="V389" s="37"/>
      <c r="W389" s="37"/>
      <c r="X389" s="37"/>
      <c r="Y389" s="37"/>
      <c r="Z389" s="37"/>
      <c r="AA389" s="37"/>
      <c r="AB389" s="37"/>
      <c r="AC389" s="37"/>
      <c r="AD389" s="37"/>
      <c r="AE389" s="37"/>
      <c r="AR389" s="214" t="s">
        <v>237</v>
      </c>
      <c r="AT389" s="214" t="s">
        <v>152</v>
      </c>
      <c r="AU389" s="214" t="s">
        <v>85</v>
      </c>
      <c r="AY389" s="16" t="s">
        <v>150</v>
      </c>
      <c r="BE389" s="215">
        <f>IF(N389="základní",J389,0)</f>
        <v>0</v>
      </c>
      <c r="BF389" s="215">
        <f>IF(N389="snížená",J389,0)</f>
        <v>0</v>
      </c>
      <c r="BG389" s="215">
        <f>IF(N389="zákl. přenesená",J389,0)</f>
        <v>0</v>
      </c>
      <c r="BH389" s="215">
        <f>IF(N389="sníž. přenesená",J389,0)</f>
        <v>0</v>
      </c>
      <c r="BI389" s="215">
        <f>IF(N389="nulová",J389,0)</f>
        <v>0</v>
      </c>
      <c r="BJ389" s="16" t="s">
        <v>83</v>
      </c>
      <c r="BK389" s="215">
        <f>ROUND(I389*H389,2)</f>
        <v>0</v>
      </c>
      <c r="BL389" s="16" t="s">
        <v>237</v>
      </c>
      <c r="BM389" s="214" t="s">
        <v>842</v>
      </c>
    </row>
    <row r="390" spans="1:47" s="2" customFormat="1" ht="12">
      <c r="A390" s="37"/>
      <c r="B390" s="38"/>
      <c r="C390" s="39"/>
      <c r="D390" s="216" t="s">
        <v>159</v>
      </c>
      <c r="E390" s="39"/>
      <c r="F390" s="217" t="s">
        <v>837</v>
      </c>
      <c r="G390" s="39"/>
      <c r="H390" s="39"/>
      <c r="I390" s="218"/>
      <c r="J390" s="39"/>
      <c r="K390" s="39"/>
      <c r="L390" s="43"/>
      <c r="M390" s="219"/>
      <c r="N390" s="220"/>
      <c r="O390" s="83"/>
      <c r="P390" s="83"/>
      <c r="Q390" s="83"/>
      <c r="R390" s="83"/>
      <c r="S390" s="83"/>
      <c r="T390" s="84"/>
      <c r="U390" s="37"/>
      <c r="V390" s="37"/>
      <c r="W390" s="37"/>
      <c r="X390" s="37"/>
      <c r="Y390" s="37"/>
      <c r="Z390" s="37"/>
      <c r="AA390" s="37"/>
      <c r="AB390" s="37"/>
      <c r="AC390" s="37"/>
      <c r="AD390" s="37"/>
      <c r="AE390" s="37"/>
      <c r="AT390" s="16" t="s">
        <v>159</v>
      </c>
      <c r="AU390" s="16" t="s">
        <v>85</v>
      </c>
    </row>
    <row r="391" spans="1:47" s="2" customFormat="1" ht="12">
      <c r="A391" s="37"/>
      <c r="B391" s="38"/>
      <c r="C391" s="39"/>
      <c r="D391" s="216" t="s">
        <v>161</v>
      </c>
      <c r="E391" s="39"/>
      <c r="F391" s="217" t="s">
        <v>843</v>
      </c>
      <c r="G391" s="39"/>
      <c r="H391" s="39"/>
      <c r="I391" s="218"/>
      <c r="J391" s="39"/>
      <c r="K391" s="39"/>
      <c r="L391" s="43"/>
      <c r="M391" s="219"/>
      <c r="N391" s="220"/>
      <c r="O391" s="83"/>
      <c r="P391" s="83"/>
      <c r="Q391" s="83"/>
      <c r="R391" s="83"/>
      <c r="S391" s="83"/>
      <c r="T391" s="84"/>
      <c r="U391" s="37"/>
      <c r="V391" s="37"/>
      <c r="W391" s="37"/>
      <c r="X391" s="37"/>
      <c r="Y391" s="37"/>
      <c r="Z391" s="37"/>
      <c r="AA391" s="37"/>
      <c r="AB391" s="37"/>
      <c r="AC391" s="37"/>
      <c r="AD391" s="37"/>
      <c r="AE391" s="37"/>
      <c r="AT391" s="16" t="s">
        <v>161</v>
      </c>
      <c r="AU391" s="16" t="s">
        <v>85</v>
      </c>
    </row>
    <row r="392" spans="1:65" s="2" customFormat="1" ht="14.4" customHeight="1">
      <c r="A392" s="37"/>
      <c r="B392" s="38"/>
      <c r="C392" s="203" t="s">
        <v>844</v>
      </c>
      <c r="D392" s="203" t="s">
        <v>152</v>
      </c>
      <c r="E392" s="204" t="s">
        <v>845</v>
      </c>
      <c r="F392" s="205" t="s">
        <v>846</v>
      </c>
      <c r="G392" s="206" t="s">
        <v>224</v>
      </c>
      <c r="H392" s="207">
        <v>116.9</v>
      </c>
      <c r="I392" s="208"/>
      <c r="J392" s="209">
        <f>ROUND(I392*H392,2)</f>
        <v>0</v>
      </c>
      <c r="K392" s="205" t="s">
        <v>156</v>
      </c>
      <c r="L392" s="43"/>
      <c r="M392" s="210" t="s">
        <v>19</v>
      </c>
      <c r="N392" s="211" t="s">
        <v>46</v>
      </c>
      <c r="O392" s="83"/>
      <c r="P392" s="212">
        <f>O392*H392</f>
        <v>0</v>
      </c>
      <c r="Q392" s="212">
        <v>0.00433</v>
      </c>
      <c r="R392" s="212">
        <f>Q392*H392</f>
        <v>0.506177</v>
      </c>
      <c r="S392" s="212">
        <v>0</v>
      </c>
      <c r="T392" s="213">
        <f>S392*H392</f>
        <v>0</v>
      </c>
      <c r="U392" s="37"/>
      <c r="V392" s="37"/>
      <c r="W392" s="37"/>
      <c r="X392" s="37"/>
      <c r="Y392" s="37"/>
      <c r="Z392" s="37"/>
      <c r="AA392" s="37"/>
      <c r="AB392" s="37"/>
      <c r="AC392" s="37"/>
      <c r="AD392" s="37"/>
      <c r="AE392" s="37"/>
      <c r="AR392" s="214" t="s">
        <v>237</v>
      </c>
      <c r="AT392" s="214" t="s">
        <v>152</v>
      </c>
      <c r="AU392" s="214" t="s">
        <v>85</v>
      </c>
      <c r="AY392" s="16" t="s">
        <v>150</v>
      </c>
      <c r="BE392" s="215">
        <f>IF(N392="základní",J392,0)</f>
        <v>0</v>
      </c>
      <c r="BF392" s="215">
        <f>IF(N392="snížená",J392,0)</f>
        <v>0</v>
      </c>
      <c r="BG392" s="215">
        <f>IF(N392="zákl. přenesená",J392,0)</f>
        <v>0</v>
      </c>
      <c r="BH392" s="215">
        <f>IF(N392="sníž. přenesená",J392,0)</f>
        <v>0</v>
      </c>
      <c r="BI392" s="215">
        <f>IF(N392="nulová",J392,0)</f>
        <v>0</v>
      </c>
      <c r="BJ392" s="16" t="s">
        <v>83</v>
      </c>
      <c r="BK392" s="215">
        <f>ROUND(I392*H392,2)</f>
        <v>0</v>
      </c>
      <c r="BL392" s="16" t="s">
        <v>237</v>
      </c>
      <c r="BM392" s="214" t="s">
        <v>847</v>
      </c>
    </row>
    <row r="393" spans="1:47" s="2" customFormat="1" ht="12">
      <c r="A393" s="37"/>
      <c r="B393" s="38"/>
      <c r="C393" s="39"/>
      <c r="D393" s="216" t="s">
        <v>159</v>
      </c>
      <c r="E393" s="39"/>
      <c r="F393" s="217" t="s">
        <v>837</v>
      </c>
      <c r="G393" s="39"/>
      <c r="H393" s="39"/>
      <c r="I393" s="218"/>
      <c r="J393" s="39"/>
      <c r="K393" s="39"/>
      <c r="L393" s="43"/>
      <c r="M393" s="219"/>
      <c r="N393" s="220"/>
      <c r="O393" s="83"/>
      <c r="P393" s="83"/>
      <c r="Q393" s="83"/>
      <c r="R393" s="83"/>
      <c r="S393" s="83"/>
      <c r="T393" s="84"/>
      <c r="U393" s="37"/>
      <c r="V393" s="37"/>
      <c r="W393" s="37"/>
      <c r="X393" s="37"/>
      <c r="Y393" s="37"/>
      <c r="Z393" s="37"/>
      <c r="AA393" s="37"/>
      <c r="AB393" s="37"/>
      <c r="AC393" s="37"/>
      <c r="AD393" s="37"/>
      <c r="AE393" s="37"/>
      <c r="AT393" s="16" t="s">
        <v>159</v>
      </c>
      <c r="AU393" s="16" t="s">
        <v>85</v>
      </c>
    </row>
    <row r="394" spans="1:47" s="2" customFormat="1" ht="12">
      <c r="A394" s="37"/>
      <c r="B394" s="38"/>
      <c r="C394" s="39"/>
      <c r="D394" s="216" t="s">
        <v>161</v>
      </c>
      <c r="E394" s="39"/>
      <c r="F394" s="217" t="s">
        <v>848</v>
      </c>
      <c r="G394" s="39"/>
      <c r="H394" s="39"/>
      <c r="I394" s="218"/>
      <c r="J394" s="39"/>
      <c r="K394" s="39"/>
      <c r="L394" s="43"/>
      <c r="M394" s="219"/>
      <c r="N394" s="220"/>
      <c r="O394" s="83"/>
      <c r="P394" s="83"/>
      <c r="Q394" s="83"/>
      <c r="R394" s="83"/>
      <c r="S394" s="83"/>
      <c r="T394" s="84"/>
      <c r="U394" s="37"/>
      <c r="V394" s="37"/>
      <c r="W394" s="37"/>
      <c r="X394" s="37"/>
      <c r="Y394" s="37"/>
      <c r="Z394" s="37"/>
      <c r="AA394" s="37"/>
      <c r="AB394" s="37"/>
      <c r="AC394" s="37"/>
      <c r="AD394" s="37"/>
      <c r="AE394" s="37"/>
      <c r="AT394" s="16" t="s">
        <v>161</v>
      </c>
      <c r="AU394" s="16" t="s">
        <v>85</v>
      </c>
    </row>
    <row r="395" spans="1:65" s="2" customFormat="1" ht="24.15" customHeight="1">
      <c r="A395" s="37"/>
      <c r="B395" s="38"/>
      <c r="C395" s="203" t="s">
        <v>849</v>
      </c>
      <c r="D395" s="203" t="s">
        <v>152</v>
      </c>
      <c r="E395" s="204" t="s">
        <v>850</v>
      </c>
      <c r="F395" s="205" t="s">
        <v>851</v>
      </c>
      <c r="G395" s="206" t="s">
        <v>224</v>
      </c>
      <c r="H395" s="207">
        <v>180.8</v>
      </c>
      <c r="I395" s="208"/>
      <c r="J395" s="209">
        <f>ROUND(I395*H395,2)</f>
        <v>0</v>
      </c>
      <c r="K395" s="205" t="s">
        <v>156</v>
      </c>
      <c r="L395" s="43"/>
      <c r="M395" s="210" t="s">
        <v>19</v>
      </c>
      <c r="N395" s="211" t="s">
        <v>46</v>
      </c>
      <c r="O395" s="83"/>
      <c r="P395" s="212">
        <f>O395*H395</f>
        <v>0</v>
      </c>
      <c r="Q395" s="212">
        <v>0.00228</v>
      </c>
      <c r="R395" s="212">
        <f>Q395*H395</f>
        <v>0.41222400000000003</v>
      </c>
      <c r="S395" s="212">
        <v>0</v>
      </c>
      <c r="T395" s="213">
        <f>S395*H395</f>
        <v>0</v>
      </c>
      <c r="U395" s="37"/>
      <c r="V395" s="37"/>
      <c r="W395" s="37"/>
      <c r="X395" s="37"/>
      <c r="Y395" s="37"/>
      <c r="Z395" s="37"/>
      <c r="AA395" s="37"/>
      <c r="AB395" s="37"/>
      <c r="AC395" s="37"/>
      <c r="AD395" s="37"/>
      <c r="AE395" s="37"/>
      <c r="AR395" s="214" t="s">
        <v>237</v>
      </c>
      <c r="AT395" s="214" t="s">
        <v>152</v>
      </c>
      <c r="AU395" s="214" t="s">
        <v>85</v>
      </c>
      <c r="AY395" s="16" t="s">
        <v>150</v>
      </c>
      <c r="BE395" s="215">
        <f>IF(N395="základní",J395,0)</f>
        <v>0</v>
      </c>
      <c r="BF395" s="215">
        <f>IF(N395="snížená",J395,0)</f>
        <v>0</v>
      </c>
      <c r="BG395" s="215">
        <f>IF(N395="zákl. přenesená",J395,0)</f>
        <v>0</v>
      </c>
      <c r="BH395" s="215">
        <f>IF(N395="sníž. přenesená",J395,0)</f>
        <v>0</v>
      </c>
      <c r="BI395" s="215">
        <f>IF(N395="nulová",J395,0)</f>
        <v>0</v>
      </c>
      <c r="BJ395" s="16" t="s">
        <v>83</v>
      </c>
      <c r="BK395" s="215">
        <f>ROUND(I395*H395,2)</f>
        <v>0</v>
      </c>
      <c r="BL395" s="16" t="s">
        <v>237</v>
      </c>
      <c r="BM395" s="214" t="s">
        <v>852</v>
      </c>
    </row>
    <row r="396" spans="1:47" s="2" customFormat="1" ht="12">
      <c r="A396" s="37"/>
      <c r="B396" s="38"/>
      <c r="C396" s="39"/>
      <c r="D396" s="216" t="s">
        <v>159</v>
      </c>
      <c r="E396" s="39"/>
      <c r="F396" s="217" t="s">
        <v>837</v>
      </c>
      <c r="G396" s="39"/>
      <c r="H396" s="39"/>
      <c r="I396" s="218"/>
      <c r="J396" s="39"/>
      <c r="K396" s="39"/>
      <c r="L396" s="43"/>
      <c r="M396" s="219"/>
      <c r="N396" s="220"/>
      <c r="O396" s="83"/>
      <c r="P396" s="83"/>
      <c r="Q396" s="83"/>
      <c r="R396" s="83"/>
      <c r="S396" s="83"/>
      <c r="T396" s="84"/>
      <c r="U396" s="37"/>
      <c r="V396" s="37"/>
      <c r="W396" s="37"/>
      <c r="X396" s="37"/>
      <c r="Y396" s="37"/>
      <c r="Z396" s="37"/>
      <c r="AA396" s="37"/>
      <c r="AB396" s="37"/>
      <c r="AC396" s="37"/>
      <c r="AD396" s="37"/>
      <c r="AE396" s="37"/>
      <c r="AT396" s="16" t="s">
        <v>159</v>
      </c>
      <c r="AU396" s="16" t="s">
        <v>85</v>
      </c>
    </row>
    <row r="397" spans="1:47" s="2" customFormat="1" ht="12">
      <c r="A397" s="37"/>
      <c r="B397" s="38"/>
      <c r="C397" s="39"/>
      <c r="D397" s="216" t="s">
        <v>161</v>
      </c>
      <c r="E397" s="39"/>
      <c r="F397" s="217" t="s">
        <v>853</v>
      </c>
      <c r="G397" s="39"/>
      <c r="H397" s="39"/>
      <c r="I397" s="218"/>
      <c r="J397" s="39"/>
      <c r="K397" s="39"/>
      <c r="L397" s="43"/>
      <c r="M397" s="219"/>
      <c r="N397" s="220"/>
      <c r="O397" s="83"/>
      <c r="P397" s="83"/>
      <c r="Q397" s="83"/>
      <c r="R397" s="83"/>
      <c r="S397" s="83"/>
      <c r="T397" s="84"/>
      <c r="U397" s="37"/>
      <c r="V397" s="37"/>
      <c r="W397" s="37"/>
      <c r="X397" s="37"/>
      <c r="Y397" s="37"/>
      <c r="Z397" s="37"/>
      <c r="AA397" s="37"/>
      <c r="AB397" s="37"/>
      <c r="AC397" s="37"/>
      <c r="AD397" s="37"/>
      <c r="AE397" s="37"/>
      <c r="AT397" s="16" t="s">
        <v>161</v>
      </c>
      <c r="AU397" s="16" t="s">
        <v>85</v>
      </c>
    </row>
    <row r="398" spans="1:65" s="2" customFormat="1" ht="24.15" customHeight="1">
      <c r="A398" s="37"/>
      <c r="B398" s="38"/>
      <c r="C398" s="203" t="s">
        <v>854</v>
      </c>
      <c r="D398" s="203" t="s">
        <v>152</v>
      </c>
      <c r="E398" s="204" t="s">
        <v>855</v>
      </c>
      <c r="F398" s="205" t="s">
        <v>856</v>
      </c>
      <c r="G398" s="206" t="s">
        <v>229</v>
      </c>
      <c r="H398" s="207">
        <v>9.5</v>
      </c>
      <c r="I398" s="208"/>
      <c r="J398" s="209">
        <f>ROUND(I398*H398,2)</f>
        <v>0</v>
      </c>
      <c r="K398" s="205" t="s">
        <v>156</v>
      </c>
      <c r="L398" s="43"/>
      <c r="M398" s="210" t="s">
        <v>19</v>
      </c>
      <c r="N398" s="211" t="s">
        <v>46</v>
      </c>
      <c r="O398" s="83"/>
      <c r="P398" s="212">
        <f>O398*H398</f>
        <v>0</v>
      </c>
      <c r="Q398" s="212">
        <v>0.00976</v>
      </c>
      <c r="R398" s="212">
        <f>Q398*H398</f>
        <v>0.09272</v>
      </c>
      <c r="S398" s="212">
        <v>0</v>
      </c>
      <c r="T398" s="213">
        <f>S398*H398</f>
        <v>0</v>
      </c>
      <c r="U398" s="37"/>
      <c r="V398" s="37"/>
      <c r="W398" s="37"/>
      <c r="X398" s="37"/>
      <c r="Y398" s="37"/>
      <c r="Z398" s="37"/>
      <c r="AA398" s="37"/>
      <c r="AB398" s="37"/>
      <c r="AC398" s="37"/>
      <c r="AD398" s="37"/>
      <c r="AE398" s="37"/>
      <c r="AR398" s="214" t="s">
        <v>237</v>
      </c>
      <c r="AT398" s="214" t="s">
        <v>152</v>
      </c>
      <c r="AU398" s="214" t="s">
        <v>85</v>
      </c>
      <c r="AY398" s="16" t="s">
        <v>150</v>
      </c>
      <c r="BE398" s="215">
        <f>IF(N398="základní",J398,0)</f>
        <v>0</v>
      </c>
      <c r="BF398" s="215">
        <f>IF(N398="snížená",J398,0)</f>
        <v>0</v>
      </c>
      <c r="BG398" s="215">
        <f>IF(N398="zákl. přenesená",J398,0)</f>
        <v>0</v>
      </c>
      <c r="BH398" s="215">
        <f>IF(N398="sníž. přenesená",J398,0)</f>
        <v>0</v>
      </c>
      <c r="BI398" s="215">
        <f>IF(N398="nulová",J398,0)</f>
        <v>0</v>
      </c>
      <c r="BJ398" s="16" t="s">
        <v>83</v>
      </c>
      <c r="BK398" s="215">
        <f>ROUND(I398*H398,2)</f>
        <v>0</v>
      </c>
      <c r="BL398" s="16" t="s">
        <v>237</v>
      </c>
      <c r="BM398" s="214" t="s">
        <v>857</v>
      </c>
    </row>
    <row r="399" spans="1:47" s="2" customFormat="1" ht="12">
      <c r="A399" s="37"/>
      <c r="B399" s="38"/>
      <c r="C399" s="39"/>
      <c r="D399" s="216" t="s">
        <v>161</v>
      </c>
      <c r="E399" s="39"/>
      <c r="F399" s="217" t="s">
        <v>858</v>
      </c>
      <c r="G399" s="39"/>
      <c r="H399" s="39"/>
      <c r="I399" s="218"/>
      <c r="J399" s="39"/>
      <c r="K399" s="39"/>
      <c r="L399" s="43"/>
      <c r="M399" s="219"/>
      <c r="N399" s="220"/>
      <c r="O399" s="83"/>
      <c r="P399" s="83"/>
      <c r="Q399" s="83"/>
      <c r="R399" s="83"/>
      <c r="S399" s="83"/>
      <c r="T399" s="84"/>
      <c r="U399" s="37"/>
      <c r="V399" s="37"/>
      <c r="W399" s="37"/>
      <c r="X399" s="37"/>
      <c r="Y399" s="37"/>
      <c r="Z399" s="37"/>
      <c r="AA399" s="37"/>
      <c r="AB399" s="37"/>
      <c r="AC399" s="37"/>
      <c r="AD399" s="37"/>
      <c r="AE399" s="37"/>
      <c r="AT399" s="16" t="s">
        <v>161</v>
      </c>
      <c r="AU399" s="16" t="s">
        <v>85</v>
      </c>
    </row>
    <row r="400" spans="1:65" s="2" customFormat="1" ht="14.4" customHeight="1">
      <c r="A400" s="37"/>
      <c r="B400" s="38"/>
      <c r="C400" s="203" t="s">
        <v>859</v>
      </c>
      <c r="D400" s="203" t="s">
        <v>152</v>
      </c>
      <c r="E400" s="204" t="s">
        <v>860</v>
      </c>
      <c r="F400" s="205" t="s">
        <v>861</v>
      </c>
      <c r="G400" s="206" t="s">
        <v>224</v>
      </c>
      <c r="H400" s="207">
        <v>14.26</v>
      </c>
      <c r="I400" s="208"/>
      <c r="J400" s="209">
        <f>ROUND(I400*H400,2)</f>
        <v>0</v>
      </c>
      <c r="K400" s="205" t="s">
        <v>156</v>
      </c>
      <c r="L400" s="43"/>
      <c r="M400" s="210" t="s">
        <v>19</v>
      </c>
      <c r="N400" s="211" t="s">
        <v>46</v>
      </c>
      <c r="O400" s="83"/>
      <c r="P400" s="212">
        <f>O400*H400</f>
        <v>0</v>
      </c>
      <c r="Q400" s="212">
        <v>0.00146</v>
      </c>
      <c r="R400" s="212">
        <f>Q400*H400</f>
        <v>0.020819599999999997</v>
      </c>
      <c r="S400" s="212">
        <v>0</v>
      </c>
      <c r="T400" s="213">
        <f>S400*H400</f>
        <v>0</v>
      </c>
      <c r="U400" s="37"/>
      <c r="V400" s="37"/>
      <c r="W400" s="37"/>
      <c r="X400" s="37"/>
      <c r="Y400" s="37"/>
      <c r="Z400" s="37"/>
      <c r="AA400" s="37"/>
      <c r="AB400" s="37"/>
      <c r="AC400" s="37"/>
      <c r="AD400" s="37"/>
      <c r="AE400" s="37"/>
      <c r="AR400" s="214" t="s">
        <v>237</v>
      </c>
      <c r="AT400" s="214" t="s">
        <v>152</v>
      </c>
      <c r="AU400" s="214" t="s">
        <v>85</v>
      </c>
      <c r="AY400" s="16" t="s">
        <v>150</v>
      </c>
      <c r="BE400" s="215">
        <f>IF(N400="základní",J400,0)</f>
        <v>0</v>
      </c>
      <c r="BF400" s="215">
        <f>IF(N400="snížená",J400,0)</f>
        <v>0</v>
      </c>
      <c r="BG400" s="215">
        <f>IF(N400="zákl. přenesená",J400,0)</f>
        <v>0</v>
      </c>
      <c r="BH400" s="215">
        <f>IF(N400="sníž. přenesená",J400,0)</f>
        <v>0</v>
      </c>
      <c r="BI400" s="215">
        <f>IF(N400="nulová",J400,0)</f>
        <v>0</v>
      </c>
      <c r="BJ400" s="16" t="s">
        <v>83</v>
      </c>
      <c r="BK400" s="215">
        <f>ROUND(I400*H400,2)</f>
        <v>0</v>
      </c>
      <c r="BL400" s="16" t="s">
        <v>237</v>
      </c>
      <c r="BM400" s="214" t="s">
        <v>862</v>
      </c>
    </row>
    <row r="401" spans="1:47" s="2" customFormat="1" ht="12">
      <c r="A401" s="37"/>
      <c r="B401" s="38"/>
      <c r="C401" s="39"/>
      <c r="D401" s="216" t="s">
        <v>161</v>
      </c>
      <c r="E401" s="39"/>
      <c r="F401" s="217" t="s">
        <v>863</v>
      </c>
      <c r="G401" s="39"/>
      <c r="H401" s="39"/>
      <c r="I401" s="218"/>
      <c r="J401" s="39"/>
      <c r="K401" s="39"/>
      <c r="L401" s="43"/>
      <c r="M401" s="219"/>
      <c r="N401" s="220"/>
      <c r="O401" s="83"/>
      <c r="P401" s="83"/>
      <c r="Q401" s="83"/>
      <c r="R401" s="83"/>
      <c r="S401" s="83"/>
      <c r="T401" s="84"/>
      <c r="U401" s="37"/>
      <c r="V401" s="37"/>
      <c r="W401" s="37"/>
      <c r="X401" s="37"/>
      <c r="Y401" s="37"/>
      <c r="Z401" s="37"/>
      <c r="AA401" s="37"/>
      <c r="AB401" s="37"/>
      <c r="AC401" s="37"/>
      <c r="AD401" s="37"/>
      <c r="AE401" s="37"/>
      <c r="AT401" s="16" t="s">
        <v>161</v>
      </c>
      <c r="AU401" s="16" t="s">
        <v>85</v>
      </c>
    </row>
    <row r="402" spans="1:65" s="2" customFormat="1" ht="24.15" customHeight="1">
      <c r="A402" s="37"/>
      <c r="B402" s="38"/>
      <c r="C402" s="203" t="s">
        <v>864</v>
      </c>
      <c r="D402" s="203" t="s">
        <v>152</v>
      </c>
      <c r="E402" s="204" t="s">
        <v>865</v>
      </c>
      <c r="F402" s="205" t="s">
        <v>866</v>
      </c>
      <c r="G402" s="206" t="s">
        <v>224</v>
      </c>
      <c r="H402" s="207">
        <v>2.6</v>
      </c>
      <c r="I402" s="208"/>
      <c r="J402" s="209">
        <f>ROUND(I402*H402,2)</f>
        <v>0</v>
      </c>
      <c r="K402" s="205" t="s">
        <v>19</v>
      </c>
      <c r="L402" s="43"/>
      <c r="M402" s="210" t="s">
        <v>19</v>
      </c>
      <c r="N402" s="211" t="s">
        <v>46</v>
      </c>
      <c r="O402" s="83"/>
      <c r="P402" s="212">
        <f>O402*H402</f>
        <v>0</v>
      </c>
      <c r="Q402" s="212">
        <v>0.00179</v>
      </c>
      <c r="R402" s="212">
        <f>Q402*H402</f>
        <v>0.004654</v>
      </c>
      <c r="S402" s="212">
        <v>0</v>
      </c>
      <c r="T402" s="213">
        <f>S402*H402</f>
        <v>0</v>
      </c>
      <c r="U402" s="37"/>
      <c r="V402" s="37"/>
      <c r="W402" s="37"/>
      <c r="X402" s="37"/>
      <c r="Y402" s="37"/>
      <c r="Z402" s="37"/>
      <c r="AA402" s="37"/>
      <c r="AB402" s="37"/>
      <c r="AC402" s="37"/>
      <c r="AD402" s="37"/>
      <c r="AE402" s="37"/>
      <c r="AR402" s="214" t="s">
        <v>237</v>
      </c>
      <c r="AT402" s="214" t="s">
        <v>152</v>
      </c>
      <c r="AU402" s="214" t="s">
        <v>85</v>
      </c>
      <c r="AY402" s="16" t="s">
        <v>150</v>
      </c>
      <c r="BE402" s="215">
        <f>IF(N402="základní",J402,0)</f>
        <v>0</v>
      </c>
      <c r="BF402" s="215">
        <f>IF(N402="snížená",J402,0)</f>
        <v>0</v>
      </c>
      <c r="BG402" s="215">
        <f>IF(N402="zákl. přenesená",J402,0)</f>
        <v>0</v>
      </c>
      <c r="BH402" s="215">
        <f>IF(N402="sníž. přenesená",J402,0)</f>
        <v>0</v>
      </c>
      <c r="BI402" s="215">
        <f>IF(N402="nulová",J402,0)</f>
        <v>0</v>
      </c>
      <c r="BJ402" s="16" t="s">
        <v>83</v>
      </c>
      <c r="BK402" s="215">
        <f>ROUND(I402*H402,2)</f>
        <v>0</v>
      </c>
      <c r="BL402" s="16" t="s">
        <v>237</v>
      </c>
      <c r="BM402" s="214" t="s">
        <v>867</v>
      </c>
    </row>
    <row r="403" spans="1:47" s="2" customFormat="1" ht="12">
      <c r="A403" s="37"/>
      <c r="B403" s="38"/>
      <c r="C403" s="39"/>
      <c r="D403" s="216" t="s">
        <v>161</v>
      </c>
      <c r="E403" s="39"/>
      <c r="F403" s="217" t="s">
        <v>868</v>
      </c>
      <c r="G403" s="39"/>
      <c r="H403" s="39"/>
      <c r="I403" s="218"/>
      <c r="J403" s="39"/>
      <c r="K403" s="39"/>
      <c r="L403" s="43"/>
      <c r="M403" s="219"/>
      <c r="N403" s="220"/>
      <c r="O403" s="83"/>
      <c r="P403" s="83"/>
      <c r="Q403" s="83"/>
      <c r="R403" s="83"/>
      <c r="S403" s="83"/>
      <c r="T403" s="84"/>
      <c r="U403" s="37"/>
      <c r="V403" s="37"/>
      <c r="W403" s="37"/>
      <c r="X403" s="37"/>
      <c r="Y403" s="37"/>
      <c r="Z403" s="37"/>
      <c r="AA403" s="37"/>
      <c r="AB403" s="37"/>
      <c r="AC403" s="37"/>
      <c r="AD403" s="37"/>
      <c r="AE403" s="37"/>
      <c r="AT403" s="16" t="s">
        <v>161</v>
      </c>
      <c r="AU403" s="16" t="s">
        <v>85</v>
      </c>
    </row>
    <row r="404" spans="1:65" s="2" customFormat="1" ht="14.4" customHeight="1">
      <c r="A404" s="37"/>
      <c r="B404" s="38"/>
      <c r="C404" s="203" t="s">
        <v>869</v>
      </c>
      <c r="D404" s="203" t="s">
        <v>152</v>
      </c>
      <c r="E404" s="204" t="s">
        <v>870</v>
      </c>
      <c r="F404" s="205" t="s">
        <v>871</v>
      </c>
      <c r="G404" s="206" t="s">
        <v>224</v>
      </c>
      <c r="H404" s="207">
        <v>90.4</v>
      </c>
      <c r="I404" s="208"/>
      <c r="J404" s="209">
        <f>ROUND(I404*H404,2)</f>
        <v>0</v>
      </c>
      <c r="K404" s="205" t="s">
        <v>156</v>
      </c>
      <c r="L404" s="43"/>
      <c r="M404" s="210" t="s">
        <v>19</v>
      </c>
      <c r="N404" s="211" t="s">
        <v>46</v>
      </c>
      <c r="O404" s="83"/>
      <c r="P404" s="212">
        <f>O404*H404</f>
        <v>0</v>
      </c>
      <c r="Q404" s="212">
        <v>0.00169</v>
      </c>
      <c r="R404" s="212">
        <f>Q404*H404</f>
        <v>0.15277600000000002</v>
      </c>
      <c r="S404" s="212">
        <v>0</v>
      </c>
      <c r="T404" s="213">
        <f>S404*H404</f>
        <v>0</v>
      </c>
      <c r="U404" s="37"/>
      <c r="V404" s="37"/>
      <c r="W404" s="37"/>
      <c r="X404" s="37"/>
      <c r="Y404" s="37"/>
      <c r="Z404" s="37"/>
      <c r="AA404" s="37"/>
      <c r="AB404" s="37"/>
      <c r="AC404" s="37"/>
      <c r="AD404" s="37"/>
      <c r="AE404" s="37"/>
      <c r="AR404" s="214" t="s">
        <v>237</v>
      </c>
      <c r="AT404" s="214" t="s">
        <v>152</v>
      </c>
      <c r="AU404" s="214" t="s">
        <v>85</v>
      </c>
      <c r="AY404" s="16" t="s">
        <v>150</v>
      </c>
      <c r="BE404" s="215">
        <f>IF(N404="základní",J404,0)</f>
        <v>0</v>
      </c>
      <c r="BF404" s="215">
        <f>IF(N404="snížená",J404,0)</f>
        <v>0</v>
      </c>
      <c r="BG404" s="215">
        <f>IF(N404="zákl. přenesená",J404,0)</f>
        <v>0</v>
      </c>
      <c r="BH404" s="215">
        <f>IF(N404="sníž. přenesená",J404,0)</f>
        <v>0</v>
      </c>
      <c r="BI404" s="215">
        <f>IF(N404="nulová",J404,0)</f>
        <v>0</v>
      </c>
      <c r="BJ404" s="16" t="s">
        <v>83</v>
      </c>
      <c r="BK404" s="215">
        <f>ROUND(I404*H404,2)</f>
        <v>0</v>
      </c>
      <c r="BL404" s="16" t="s">
        <v>237</v>
      </c>
      <c r="BM404" s="214" t="s">
        <v>872</v>
      </c>
    </row>
    <row r="405" spans="1:47" s="2" customFormat="1" ht="12">
      <c r="A405" s="37"/>
      <c r="B405" s="38"/>
      <c r="C405" s="39"/>
      <c r="D405" s="216" t="s">
        <v>161</v>
      </c>
      <c r="E405" s="39"/>
      <c r="F405" s="217" t="s">
        <v>873</v>
      </c>
      <c r="G405" s="39"/>
      <c r="H405" s="39"/>
      <c r="I405" s="218"/>
      <c r="J405" s="39"/>
      <c r="K405" s="39"/>
      <c r="L405" s="43"/>
      <c r="M405" s="219"/>
      <c r="N405" s="220"/>
      <c r="O405" s="83"/>
      <c r="P405" s="83"/>
      <c r="Q405" s="83"/>
      <c r="R405" s="83"/>
      <c r="S405" s="83"/>
      <c r="T405" s="84"/>
      <c r="U405" s="37"/>
      <c r="V405" s="37"/>
      <c r="W405" s="37"/>
      <c r="X405" s="37"/>
      <c r="Y405" s="37"/>
      <c r="Z405" s="37"/>
      <c r="AA405" s="37"/>
      <c r="AB405" s="37"/>
      <c r="AC405" s="37"/>
      <c r="AD405" s="37"/>
      <c r="AE405" s="37"/>
      <c r="AT405" s="16" t="s">
        <v>161</v>
      </c>
      <c r="AU405" s="16" t="s">
        <v>85</v>
      </c>
    </row>
    <row r="406" spans="1:65" s="2" customFormat="1" ht="24.15" customHeight="1">
      <c r="A406" s="37"/>
      <c r="B406" s="38"/>
      <c r="C406" s="203" t="s">
        <v>874</v>
      </c>
      <c r="D406" s="203" t="s">
        <v>152</v>
      </c>
      <c r="E406" s="204" t="s">
        <v>875</v>
      </c>
      <c r="F406" s="205" t="s">
        <v>876</v>
      </c>
      <c r="G406" s="206" t="s">
        <v>253</v>
      </c>
      <c r="H406" s="207">
        <v>4</v>
      </c>
      <c r="I406" s="208"/>
      <c r="J406" s="209">
        <f>ROUND(I406*H406,2)</f>
        <v>0</v>
      </c>
      <c r="K406" s="205" t="s">
        <v>156</v>
      </c>
      <c r="L406" s="43"/>
      <c r="M406" s="210" t="s">
        <v>19</v>
      </c>
      <c r="N406" s="211" t="s">
        <v>46</v>
      </c>
      <c r="O406" s="83"/>
      <c r="P406" s="212">
        <f>O406*H406</f>
        <v>0</v>
      </c>
      <c r="Q406" s="212">
        <v>0.00036</v>
      </c>
      <c r="R406" s="212">
        <f>Q406*H406</f>
        <v>0.00144</v>
      </c>
      <c r="S406" s="212">
        <v>0</v>
      </c>
      <c r="T406" s="213">
        <f>S406*H406</f>
        <v>0</v>
      </c>
      <c r="U406" s="37"/>
      <c r="V406" s="37"/>
      <c r="W406" s="37"/>
      <c r="X406" s="37"/>
      <c r="Y406" s="37"/>
      <c r="Z406" s="37"/>
      <c r="AA406" s="37"/>
      <c r="AB406" s="37"/>
      <c r="AC406" s="37"/>
      <c r="AD406" s="37"/>
      <c r="AE406" s="37"/>
      <c r="AR406" s="214" t="s">
        <v>237</v>
      </c>
      <c r="AT406" s="214" t="s">
        <v>152</v>
      </c>
      <c r="AU406" s="214" t="s">
        <v>85</v>
      </c>
      <c r="AY406" s="16" t="s">
        <v>150</v>
      </c>
      <c r="BE406" s="215">
        <f>IF(N406="základní",J406,0)</f>
        <v>0</v>
      </c>
      <c r="BF406" s="215">
        <f>IF(N406="snížená",J406,0)</f>
        <v>0</v>
      </c>
      <c r="BG406" s="215">
        <f>IF(N406="zákl. přenesená",J406,0)</f>
        <v>0</v>
      </c>
      <c r="BH406" s="215">
        <f>IF(N406="sníž. přenesená",J406,0)</f>
        <v>0</v>
      </c>
      <c r="BI406" s="215">
        <f>IF(N406="nulová",J406,0)</f>
        <v>0</v>
      </c>
      <c r="BJ406" s="16" t="s">
        <v>83</v>
      </c>
      <c r="BK406" s="215">
        <f>ROUND(I406*H406,2)</f>
        <v>0</v>
      </c>
      <c r="BL406" s="16" t="s">
        <v>237</v>
      </c>
      <c r="BM406" s="214" t="s">
        <v>877</v>
      </c>
    </row>
    <row r="407" spans="1:47" s="2" customFormat="1" ht="12">
      <c r="A407" s="37"/>
      <c r="B407" s="38"/>
      <c r="C407" s="39"/>
      <c r="D407" s="216" t="s">
        <v>161</v>
      </c>
      <c r="E407" s="39"/>
      <c r="F407" s="217" t="s">
        <v>878</v>
      </c>
      <c r="G407" s="39"/>
      <c r="H407" s="39"/>
      <c r="I407" s="218"/>
      <c r="J407" s="39"/>
      <c r="K407" s="39"/>
      <c r="L407" s="43"/>
      <c r="M407" s="219"/>
      <c r="N407" s="220"/>
      <c r="O407" s="83"/>
      <c r="P407" s="83"/>
      <c r="Q407" s="83"/>
      <c r="R407" s="83"/>
      <c r="S407" s="83"/>
      <c r="T407" s="84"/>
      <c r="U407" s="37"/>
      <c r="V407" s="37"/>
      <c r="W407" s="37"/>
      <c r="X407" s="37"/>
      <c r="Y407" s="37"/>
      <c r="Z407" s="37"/>
      <c r="AA407" s="37"/>
      <c r="AB407" s="37"/>
      <c r="AC407" s="37"/>
      <c r="AD407" s="37"/>
      <c r="AE407" s="37"/>
      <c r="AT407" s="16" t="s">
        <v>161</v>
      </c>
      <c r="AU407" s="16" t="s">
        <v>85</v>
      </c>
    </row>
    <row r="408" spans="1:65" s="2" customFormat="1" ht="24.15" customHeight="1">
      <c r="A408" s="37"/>
      <c r="B408" s="38"/>
      <c r="C408" s="203" t="s">
        <v>879</v>
      </c>
      <c r="D408" s="203" t="s">
        <v>152</v>
      </c>
      <c r="E408" s="204" t="s">
        <v>880</v>
      </c>
      <c r="F408" s="205" t="s">
        <v>881</v>
      </c>
      <c r="G408" s="206" t="s">
        <v>224</v>
      </c>
      <c r="H408" s="207">
        <v>13.601</v>
      </c>
      <c r="I408" s="208"/>
      <c r="J408" s="209">
        <f>ROUND(I408*H408,2)</f>
        <v>0</v>
      </c>
      <c r="K408" s="205" t="s">
        <v>156</v>
      </c>
      <c r="L408" s="43"/>
      <c r="M408" s="210" t="s">
        <v>19</v>
      </c>
      <c r="N408" s="211" t="s">
        <v>46</v>
      </c>
      <c r="O408" s="83"/>
      <c r="P408" s="212">
        <f>O408*H408</f>
        <v>0</v>
      </c>
      <c r="Q408" s="212">
        <v>0.0021</v>
      </c>
      <c r="R408" s="212">
        <f>Q408*H408</f>
        <v>0.0285621</v>
      </c>
      <c r="S408" s="212">
        <v>0</v>
      </c>
      <c r="T408" s="213">
        <f>S408*H408</f>
        <v>0</v>
      </c>
      <c r="U408" s="37"/>
      <c r="V408" s="37"/>
      <c r="W408" s="37"/>
      <c r="X408" s="37"/>
      <c r="Y408" s="37"/>
      <c r="Z408" s="37"/>
      <c r="AA408" s="37"/>
      <c r="AB408" s="37"/>
      <c r="AC408" s="37"/>
      <c r="AD408" s="37"/>
      <c r="AE408" s="37"/>
      <c r="AR408" s="214" t="s">
        <v>237</v>
      </c>
      <c r="AT408" s="214" t="s">
        <v>152</v>
      </c>
      <c r="AU408" s="214" t="s">
        <v>85</v>
      </c>
      <c r="AY408" s="16" t="s">
        <v>150</v>
      </c>
      <c r="BE408" s="215">
        <f>IF(N408="základní",J408,0)</f>
        <v>0</v>
      </c>
      <c r="BF408" s="215">
        <f>IF(N408="snížená",J408,0)</f>
        <v>0</v>
      </c>
      <c r="BG408" s="215">
        <f>IF(N408="zákl. přenesená",J408,0)</f>
        <v>0</v>
      </c>
      <c r="BH408" s="215">
        <f>IF(N408="sníž. přenesená",J408,0)</f>
        <v>0</v>
      </c>
      <c r="BI408" s="215">
        <f>IF(N408="nulová",J408,0)</f>
        <v>0</v>
      </c>
      <c r="BJ408" s="16" t="s">
        <v>83</v>
      </c>
      <c r="BK408" s="215">
        <f>ROUND(I408*H408,2)</f>
        <v>0</v>
      </c>
      <c r="BL408" s="16" t="s">
        <v>237</v>
      </c>
      <c r="BM408" s="214" t="s">
        <v>882</v>
      </c>
    </row>
    <row r="409" spans="1:47" s="2" customFormat="1" ht="12">
      <c r="A409" s="37"/>
      <c r="B409" s="38"/>
      <c r="C409" s="39"/>
      <c r="D409" s="216" t="s">
        <v>161</v>
      </c>
      <c r="E409" s="39"/>
      <c r="F409" s="217" t="s">
        <v>878</v>
      </c>
      <c r="G409" s="39"/>
      <c r="H409" s="39"/>
      <c r="I409" s="218"/>
      <c r="J409" s="39"/>
      <c r="K409" s="39"/>
      <c r="L409" s="43"/>
      <c r="M409" s="219"/>
      <c r="N409" s="220"/>
      <c r="O409" s="83"/>
      <c r="P409" s="83"/>
      <c r="Q409" s="83"/>
      <c r="R409" s="83"/>
      <c r="S409" s="83"/>
      <c r="T409" s="84"/>
      <c r="U409" s="37"/>
      <c r="V409" s="37"/>
      <c r="W409" s="37"/>
      <c r="X409" s="37"/>
      <c r="Y409" s="37"/>
      <c r="Z409" s="37"/>
      <c r="AA409" s="37"/>
      <c r="AB409" s="37"/>
      <c r="AC409" s="37"/>
      <c r="AD409" s="37"/>
      <c r="AE409" s="37"/>
      <c r="AT409" s="16" t="s">
        <v>161</v>
      </c>
      <c r="AU409" s="16" t="s">
        <v>85</v>
      </c>
    </row>
    <row r="410" spans="1:65" s="2" customFormat="1" ht="24.15" customHeight="1">
      <c r="A410" s="37"/>
      <c r="B410" s="38"/>
      <c r="C410" s="203" t="s">
        <v>883</v>
      </c>
      <c r="D410" s="203" t="s">
        <v>152</v>
      </c>
      <c r="E410" s="204" t="s">
        <v>884</v>
      </c>
      <c r="F410" s="205" t="s">
        <v>885</v>
      </c>
      <c r="G410" s="206" t="s">
        <v>595</v>
      </c>
      <c r="H410" s="241"/>
      <c r="I410" s="208"/>
      <c r="J410" s="209">
        <f>ROUND(I410*H410,2)</f>
        <v>0</v>
      </c>
      <c r="K410" s="205" t="s">
        <v>156</v>
      </c>
      <c r="L410" s="43"/>
      <c r="M410" s="210" t="s">
        <v>19</v>
      </c>
      <c r="N410" s="211" t="s">
        <v>46</v>
      </c>
      <c r="O410" s="83"/>
      <c r="P410" s="212">
        <f>O410*H410</f>
        <v>0</v>
      </c>
      <c r="Q410" s="212">
        <v>0</v>
      </c>
      <c r="R410" s="212">
        <f>Q410*H410</f>
        <v>0</v>
      </c>
      <c r="S410" s="212">
        <v>0</v>
      </c>
      <c r="T410" s="213">
        <f>S410*H410</f>
        <v>0</v>
      </c>
      <c r="U410" s="37"/>
      <c r="V410" s="37"/>
      <c r="W410" s="37"/>
      <c r="X410" s="37"/>
      <c r="Y410" s="37"/>
      <c r="Z410" s="37"/>
      <c r="AA410" s="37"/>
      <c r="AB410" s="37"/>
      <c r="AC410" s="37"/>
      <c r="AD410" s="37"/>
      <c r="AE410" s="37"/>
      <c r="AR410" s="214" t="s">
        <v>237</v>
      </c>
      <c r="AT410" s="214" t="s">
        <v>152</v>
      </c>
      <c r="AU410" s="214" t="s">
        <v>85</v>
      </c>
      <c r="AY410" s="16" t="s">
        <v>150</v>
      </c>
      <c r="BE410" s="215">
        <f>IF(N410="základní",J410,0)</f>
        <v>0</v>
      </c>
      <c r="BF410" s="215">
        <f>IF(N410="snížená",J410,0)</f>
        <v>0</v>
      </c>
      <c r="BG410" s="215">
        <f>IF(N410="zákl. přenesená",J410,0)</f>
        <v>0</v>
      </c>
      <c r="BH410" s="215">
        <f>IF(N410="sníž. přenesená",J410,0)</f>
        <v>0</v>
      </c>
      <c r="BI410" s="215">
        <f>IF(N410="nulová",J410,0)</f>
        <v>0</v>
      </c>
      <c r="BJ410" s="16" t="s">
        <v>83</v>
      </c>
      <c r="BK410" s="215">
        <f>ROUND(I410*H410,2)</f>
        <v>0</v>
      </c>
      <c r="BL410" s="16" t="s">
        <v>237</v>
      </c>
      <c r="BM410" s="214" t="s">
        <v>886</v>
      </c>
    </row>
    <row r="411" spans="1:47" s="2" customFormat="1" ht="12">
      <c r="A411" s="37"/>
      <c r="B411" s="38"/>
      <c r="C411" s="39"/>
      <c r="D411" s="216" t="s">
        <v>159</v>
      </c>
      <c r="E411" s="39"/>
      <c r="F411" s="217" t="s">
        <v>887</v>
      </c>
      <c r="G411" s="39"/>
      <c r="H411" s="39"/>
      <c r="I411" s="218"/>
      <c r="J411" s="39"/>
      <c r="K411" s="39"/>
      <c r="L411" s="43"/>
      <c r="M411" s="219"/>
      <c r="N411" s="220"/>
      <c r="O411" s="83"/>
      <c r="P411" s="83"/>
      <c r="Q411" s="83"/>
      <c r="R411" s="83"/>
      <c r="S411" s="83"/>
      <c r="T411" s="84"/>
      <c r="U411" s="37"/>
      <c r="V411" s="37"/>
      <c r="W411" s="37"/>
      <c r="X411" s="37"/>
      <c r="Y411" s="37"/>
      <c r="Z411" s="37"/>
      <c r="AA411" s="37"/>
      <c r="AB411" s="37"/>
      <c r="AC411" s="37"/>
      <c r="AD411" s="37"/>
      <c r="AE411" s="37"/>
      <c r="AT411" s="16" t="s">
        <v>159</v>
      </c>
      <c r="AU411" s="16" t="s">
        <v>85</v>
      </c>
    </row>
    <row r="412" spans="1:63" s="12" customFormat="1" ht="22.8" customHeight="1">
      <c r="A412" s="12"/>
      <c r="B412" s="187"/>
      <c r="C412" s="188"/>
      <c r="D412" s="189" t="s">
        <v>74</v>
      </c>
      <c r="E412" s="201" t="s">
        <v>888</v>
      </c>
      <c r="F412" s="201" t="s">
        <v>889</v>
      </c>
      <c r="G412" s="188"/>
      <c r="H412" s="188"/>
      <c r="I412" s="191"/>
      <c r="J412" s="202">
        <f>BK412</f>
        <v>0</v>
      </c>
      <c r="K412" s="188"/>
      <c r="L412" s="193"/>
      <c r="M412" s="194"/>
      <c r="N412" s="195"/>
      <c r="O412" s="195"/>
      <c r="P412" s="196">
        <f>SUM(P413:P427)</f>
        <v>0</v>
      </c>
      <c r="Q412" s="195"/>
      <c r="R412" s="196">
        <f>SUM(R413:R427)</f>
        <v>0.12515880000000001</v>
      </c>
      <c r="S412" s="195"/>
      <c r="T412" s="197">
        <f>SUM(T413:T427)</f>
        <v>8.031181199999999</v>
      </c>
      <c r="U412" s="12"/>
      <c r="V412" s="12"/>
      <c r="W412" s="12"/>
      <c r="X412" s="12"/>
      <c r="Y412" s="12"/>
      <c r="Z412" s="12"/>
      <c r="AA412" s="12"/>
      <c r="AB412" s="12"/>
      <c r="AC412" s="12"/>
      <c r="AD412" s="12"/>
      <c r="AE412" s="12"/>
      <c r="AR412" s="198" t="s">
        <v>85</v>
      </c>
      <c r="AT412" s="199" t="s">
        <v>74</v>
      </c>
      <c r="AU412" s="199" t="s">
        <v>83</v>
      </c>
      <c r="AY412" s="198" t="s">
        <v>150</v>
      </c>
      <c r="BK412" s="200">
        <f>SUM(BK413:BK427)</f>
        <v>0</v>
      </c>
    </row>
    <row r="413" spans="1:65" s="2" customFormat="1" ht="24.15" customHeight="1">
      <c r="A413" s="37"/>
      <c r="B413" s="38"/>
      <c r="C413" s="203" t="s">
        <v>890</v>
      </c>
      <c r="D413" s="203" t="s">
        <v>152</v>
      </c>
      <c r="E413" s="204" t="s">
        <v>891</v>
      </c>
      <c r="F413" s="205" t="s">
        <v>892</v>
      </c>
      <c r="G413" s="206" t="s">
        <v>224</v>
      </c>
      <c r="H413" s="207">
        <v>90.34</v>
      </c>
      <c r="I413" s="208"/>
      <c r="J413" s="209">
        <f>ROUND(I413*H413,2)</f>
        <v>0</v>
      </c>
      <c r="K413" s="205" t="s">
        <v>156</v>
      </c>
      <c r="L413" s="43"/>
      <c r="M413" s="210" t="s">
        <v>19</v>
      </c>
      <c r="N413" s="211" t="s">
        <v>46</v>
      </c>
      <c r="O413" s="83"/>
      <c r="P413" s="212">
        <f>O413*H413</f>
        <v>0</v>
      </c>
      <c r="Q413" s="212">
        <v>0.00032</v>
      </c>
      <c r="R413" s="212">
        <f>Q413*H413</f>
        <v>0.028908800000000002</v>
      </c>
      <c r="S413" s="212">
        <v>0</v>
      </c>
      <c r="T413" s="213">
        <f>S413*H413</f>
        <v>0</v>
      </c>
      <c r="U413" s="37"/>
      <c r="V413" s="37"/>
      <c r="W413" s="37"/>
      <c r="X413" s="37"/>
      <c r="Y413" s="37"/>
      <c r="Z413" s="37"/>
      <c r="AA413" s="37"/>
      <c r="AB413" s="37"/>
      <c r="AC413" s="37"/>
      <c r="AD413" s="37"/>
      <c r="AE413" s="37"/>
      <c r="AR413" s="214" t="s">
        <v>237</v>
      </c>
      <c r="AT413" s="214" t="s">
        <v>152</v>
      </c>
      <c r="AU413" s="214" t="s">
        <v>85</v>
      </c>
      <c r="AY413" s="16" t="s">
        <v>150</v>
      </c>
      <c r="BE413" s="215">
        <f>IF(N413="základní",J413,0)</f>
        <v>0</v>
      </c>
      <c r="BF413" s="215">
        <f>IF(N413="snížená",J413,0)</f>
        <v>0</v>
      </c>
      <c r="BG413" s="215">
        <f>IF(N413="zákl. přenesená",J413,0)</f>
        <v>0</v>
      </c>
      <c r="BH413" s="215">
        <f>IF(N413="sníž. přenesená",J413,0)</f>
        <v>0</v>
      </c>
      <c r="BI413" s="215">
        <f>IF(N413="nulová",J413,0)</f>
        <v>0</v>
      </c>
      <c r="BJ413" s="16" t="s">
        <v>83</v>
      </c>
      <c r="BK413" s="215">
        <f>ROUND(I413*H413,2)</f>
        <v>0</v>
      </c>
      <c r="BL413" s="16" t="s">
        <v>237</v>
      </c>
      <c r="BM413" s="214" t="s">
        <v>893</v>
      </c>
    </row>
    <row r="414" spans="1:47" s="2" customFormat="1" ht="12">
      <c r="A414" s="37"/>
      <c r="B414" s="38"/>
      <c r="C414" s="39"/>
      <c r="D414" s="216" t="s">
        <v>159</v>
      </c>
      <c r="E414" s="39"/>
      <c r="F414" s="217" t="s">
        <v>894</v>
      </c>
      <c r="G414" s="39"/>
      <c r="H414" s="39"/>
      <c r="I414" s="218"/>
      <c r="J414" s="39"/>
      <c r="K414" s="39"/>
      <c r="L414" s="43"/>
      <c r="M414" s="219"/>
      <c r="N414" s="220"/>
      <c r="O414" s="83"/>
      <c r="P414" s="83"/>
      <c r="Q414" s="83"/>
      <c r="R414" s="83"/>
      <c r="S414" s="83"/>
      <c r="T414" s="84"/>
      <c r="U414" s="37"/>
      <c r="V414" s="37"/>
      <c r="W414" s="37"/>
      <c r="X414" s="37"/>
      <c r="Y414" s="37"/>
      <c r="Z414" s="37"/>
      <c r="AA414" s="37"/>
      <c r="AB414" s="37"/>
      <c r="AC414" s="37"/>
      <c r="AD414" s="37"/>
      <c r="AE414" s="37"/>
      <c r="AT414" s="16" t="s">
        <v>159</v>
      </c>
      <c r="AU414" s="16" t="s">
        <v>85</v>
      </c>
    </row>
    <row r="415" spans="1:47" s="2" customFormat="1" ht="12">
      <c r="A415" s="37"/>
      <c r="B415" s="38"/>
      <c r="C415" s="39"/>
      <c r="D415" s="216" t="s">
        <v>161</v>
      </c>
      <c r="E415" s="39"/>
      <c r="F415" s="217" t="s">
        <v>895</v>
      </c>
      <c r="G415" s="39"/>
      <c r="H415" s="39"/>
      <c r="I415" s="218"/>
      <c r="J415" s="39"/>
      <c r="K415" s="39"/>
      <c r="L415" s="43"/>
      <c r="M415" s="219"/>
      <c r="N415" s="220"/>
      <c r="O415" s="83"/>
      <c r="P415" s="83"/>
      <c r="Q415" s="83"/>
      <c r="R415" s="83"/>
      <c r="S415" s="83"/>
      <c r="T415" s="84"/>
      <c r="U415" s="37"/>
      <c r="V415" s="37"/>
      <c r="W415" s="37"/>
      <c r="X415" s="37"/>
      <c r="Y415" s="37"/>
      <c r="Z415" s="37"/>
      <c r="AA415" s="37"/>
      <c r="AB415" s="37"/>
      <c r="AC415" s="37"/>
      <c r="AD415" s="37"/>
      <c r="AE415" s="37"/>
      <c r="AT415" s="16" t="s">
        <v>161</v>
      </c>
      <c r="AU415" s="16" t="s">
        <v>85</v>
      </c>
    </row>
    <row r="416" spans="1:65" s="2" customFormat="1" ht="14.4" customHeight="1">
      <c r="A416" s="37"/>
      <c r="B416" s="38"/>
      <c r="C416" s="203" t="s">
        <v>896</v>
      </c>
      <c r="D416" s="203" t="s">
        <v>152</v>
      </c>
      <c r="E416" s="204" t="s">
        <v>897</v>
      </c>
      <c r="F416" s="205" t="s">
        <v>898</v>
      </c>
      <c r="G416" s="206" t="s">
        <v>229</v>
      </c>
      <c r="H416" s="207">
        <v>302.84</v>
      </c>
      <c r="I416" s="208"/>
      <c r="J416" s="209">
        <f>ROUND(I416*H416,2)</f>
        <v>0</v>
      </c>
      <c r="K416" s="205" t="s">
        <v>156</v>
      </c>
      <c r="L416" s="43"/>
      <c r="M416" s="210" t="s">
        <v>19</v>
      </c>
      <c r="N416" s="211" t="s">
        <v>46</v>
      </c>
      <c r="O416" s="83"/>
      <c r="P416" s="212">
        <f>O416*H416</f>
        <v>0</v>
      </c>
      <c r="Q416" s="212">
        <v>0</v>
      </c>
      <c r="R416" s="212">
        <f>Q416*H416</f>
        <v>0</v>
      </c>
      <c r="S416" s="212">
        <v>0.02533</v>
      </c>
      <c r="T416" s="213">
        <f>S416*H416</f>
        <v>7.670937199999999</v>
      </c>
      <c r="U416" s="37"/>
      <c r="V416" s="37"/>
      <c r="W416" s="37"/>
      <c r="X416" s="37"/>
      <c r="Y416" s="37"/>
      <c r="Z416" s="37"/>
      <c r="AA416" s="37"/>
      <c r="AB416" s="37"/>
      <c r="AC416" s="37"/>
      <c r="AD416" s="37"/>
      <c r="AE416" s="37"/>
      <c r="AR416" s="214" t="s">
        <v>237</v>
      </c>
      <c r="AT416" s="214" t="s">
        <v>152</v>
      </c>
      <c r="AU416" s="214" t="s">
        <v>85</v>
      </c>
      <c r="AY416" s="16" t="s">
        <v>150</v>
      </c>
      <c r="BE416" s="215">
        <f>IF(N416="základní",J416,0)</f>
        <v>0</v>
      </c>
      <c r="BF416" s="215">
        <f>IF(N416="snížená",J416,0)</f>
        <v>0</v>
      </c>
      <c r="BG416" s="215">
        <f>IF(N416="zákl. přenesená",J416,0)</f>
        <v>0</v>
      </c>
      <c r="BH416" s="215">
        <f>IF(N416="sníž. přenesená",J416,0)</f>
        <v>0</v>
      </c>
      <c r="BI416" s="215">
        <f>IF(N416="nulová",J416,0)</f>
        <v>0</v>
      </c>
      <c r="BJ416" s="16" t="s">
        <v>83</v>
      </c>
      <c r="BK416" s="215">
        <f>ROUND(I416*H416,2)</f>
        <v>0</v>
      </c>
      <c r="BL416" s="16" t="s">
        <v>237</v>
      </c>
      <c r="BM416" s="214" t="s">
        <v>899</v>
      </c>
    </row>
    <row r="417" spans="1:47" s="2" customFormat="1" ht="12">
      <c r="A417" s="37"/>
      <c r="B417" s="38"/>
      <c r="C417" s="39"/>
      <c r="D417" s="216" t="s">
        <v>159</v>
      </c>
      <c r="E417" s="39"/>
      <c r="F417" s="217" t="s">
        <v>900</v>
      </c>
      <c r="G417" s="39"/>
      <c r="H417" s="39"/>
      <c r="I417" s="218"/>
      <c r="J417" s="39"/>
      <c r="K417" s="39"/>
      <c r="L417" s="43"/>
      <c r="M417" s="219"/>
      <c r="N417" s="220"/>
      <c r="O417" s="83"/>
      <c r="P417" s="83"/>
      <c r="Q417" s="83"/>
      <c r="R417" s="83"/>
      <c r="S417" s="83"/>
      <c r="T417" s="84"/>
      <c r="U417" s="37"/>
      <c r="V417" s="37"/>
      <c r="W417" s="37"/>
      <c r="X417" s="37"/>
      <c r="Y417" s="37"/>
      <c r="Z417" s="37"/>
      <c r="AA417" s="37"/>
      <c r="AB417" s="37"/>
      <c r="AC417" s="37"/>
      <c r="AD417" s="37"/>
      <c r="AE417" s="37"/>
      <c r="AT417" s="16" t="s">
        <v>159</v>
      </c>
      <c r="AU417" s="16" t="s">
        <v>85</v>
      </c>
    </row>
    <row r="418" spans="1:65" s="2" customFormat="1" ht="14.4" customHeight="1">
      <c r="A418" s="37"/>
      <c r="B418" s="38"/>
      <c r="C418" s="203" t="s">
        <v>901</v>
      </c>
      <c r="D418" s="203" t="s">
        <v>152</v>
      </c>
      <c r="E418" s="204" t="s">
        <v>902</v>
      </c>
      <c r="F418" s="205" t="s">
        <v>903</v>
      </c>
      <c r="G418" s="206" t="s">
        <v>224</v>
      </c>
      <c r="H418" s="207">
        <v>45.2</v>
      </c>
      <c r="I418" s="208"/>
      <c r="J418" s="209">
        <f>ROUND(I418*H418,2)</f>
        <v>0</v>
      </c>
      <c r="K418" s="205" t="s">
        <v>156</v>
      </c>
      <c r="L418" s="43"/>
      <c r="M418" s="210" t="s">
        <v>19</v>
      </c>
      <c r="N418" s="211" t="s">
        <v>46</v>
      </c>
      <c r="O418" s="83"/>
      <c r="P418" s="212">
        <f>O418*H418</f>
        <v>0</v>
      </c>
      <c r="Q418" s="212">
        <v>0</v>
      </c>
      <c r="R418" s="212">
        <f>Q418*H418</f>
        <v>0</v>
      </c>
      <c r="S418" s="212">
        <v>0.00797</v>
      </c>
      <c r="T418" s="213">
        <f>S418*H418</f>
        <v>0.360244</v>
      </c>
      <c r="U418" s="37"/>
      <c r="V418" s="37"/>
      <c r="W418" s="37"/>
      <c r="X418" s="37"/>
      <c r="Y418" s="37"/>
      <c r="Z418" s="37"/>
      <c r="AA418" s="37"/>
      <c r="AB418" s="37"/>
      <c r="AC418" s="37"/>
      <c r="AD418" s="37"/>
      <c r="AE418" s="37"/>
      <c r="AR418" s="214" t="s">
        <v>237</v>
      </c>
      <c r="AT418" s="214" t="s">
        <v>152</v>
      </c>
      <c r="AU418" s="214" t="s">
        <v>85</v>
      </c>
      <c r="AY418" s="16" t="s">
        <v>150</v>
      </c>
      <c r="BE418" s="215">
        <f>IF(N418="základní",J418,0)</f>
        <v>0</v>
      </c>
      <c r="BF418" s="215">
        <f>IF(N418="snížená",J418,0)</f>
        <v>0</v>
      </c>
      <c r="BG418" s="215">
        <f>IF(N418="zákl. přenesená",J418,0)</f>
        <v>0</v>
      </c>
      <c r="BH418" s="215">
        <f>IF(N418="sníž. přenesená",J418,0)</f>
        <v>0</v>
      </c>
      <c r="BI418" s="215">
        <f>IF(N418="nulová",J418,0)</f>
        <v>0</v>
      </c>
      <c r="BJ418" s="16" t="s">
        <v>83</v>
      </c>
      <c r="BK418" s="215">
        <f>ROUND(I418*H418,2)</f>
        <v>0</v>
      </c>
      <c r="BL418" s="16" t="s">
        <v>237</v>
      </c>
      <c r="BM418" s="214" t="s">
        <v>904</v>
      </c>
    </row>
    <row r="419" spans="1:47" s="2" customFormat="1" ht="12">
      <c r="A419" s="37"/>
      <c r="B419" s="38"/>
      <c r="C419" s="39"/>
      <c r="D419" s="216" t="s">
        <v>159</v>
      </c>
      <c r="E419" s="39"/>
      <c r="F419" s="217" t="s">
        <v>900</v>
      </c>
      <c r="G419" s="39"/>
      <c r="H419" s="39"/>
      <c r="I419" s="218"/>
      <c r="J419" s="39"/>
      <c r="K419" s="39"/>
      <c r="L419" s="43"/>
      <c r="M419" s="219"/>
      <c r="N419" s="220"/>
      <c r="O419" s="83"/>
      <c r="P419" s="83"/>
      <c r="Q419" s="83"/>
      <c r="R419" s="83"/>
      <c r="S419" s="83"/>
      <c r="T419" s="84"/>
      <c r="U419" s="37"/>
      <c r="V419" s="37"/>
      <c r="W419" s="37"/>
      <c r="X419" s="37"/>
      <c r="Y419" s="37"/>
      <c r="Z419" s="37"/>
      <c r="AA419" s="37"/>
      <c r="AB419" s="37"/>
      <c r="AC419" s="37"/>
      <c r="AD419" s="37"/>
      <c r="AE419" s="37"/>
      <c r="AT419" s="16" t="s">
        <v>159</v>
      </c>
      <c r="AU419" s="16" t="s">
        <v>85</v>
      </c>
    </row>
    <row r="420" spans="1:65" s="2" customFormat="1" ht="24.15" customHeight="1">
      <c r="A420" s="37"/>
      <c r="B420" s="38"/>
      <c r="C420" s="203" t="s">
        <v>905</v>
      </c>
      <c r="D420" s="203" t="s">
        <v>152</v>
      </c>
      <c r="E420" s="204" t="s">
        <v>906</v>
      </c>
      <c r="F420" s="205" t="s">
        <v>907</v>
      </c>
      <c r="G420" s="206" t="s">
        <v>229</v>
      </c>
      <c r="H420" s="207">
        <v>302.84</v>
      </c>
      <c r="I420" s="208"/>
      <c r="J420" s="209">
        <f>ROUND(I420*H420,2)</f>
        <v>0</v>
      </c>
      <c r="K420" s="205" t="s">
        <v>19</v>
      </c>
      <c r="L420" s="43"/>
      <c r="M420" s="210" t="s">
        <v>19</v>
      </c>
      <c r="N420" s="211" t="s">
        <v>46</v>
      </c>
      <c r="O420" s="83"/>
      <c r="P420" s="212">
        <f>O420*H420</f>
        <v>0</v>
      </c>
      <c r="Q420" s="212">
        <v>0</v>
      </c>
      <c r="R420" s="212">
        <f>Q420*H420</f>
        <v>0</v>
      </c>
      <c r="S420" s="212">
        <v>0</v>
      </c>
      <c r="T420" s="213">
        <f>S420*H420</f>
        <v>0</v>
      </c>
      <c r="U420" s="37"/>
      <c r="V420" s="37"/>
      <c r="W420" s="37"/>
      <c r="X420" s="37"/>
      <c r="Y420" s="37"/>
      <c r="Z420" s="37"/>
      <c r="AA420" s="37"/>
      <c r="AB420" s="37"/>
      <c r="AC420" s="37"/>
      <c r="AD420" s="37"/>
      <c r="AE420" s="37"/>
      <c r="AR420" s="214" t="s">
        <v>237</v>
      </c>
      <c r="AT420" s="214" t="s">
        <v>152</v>
      </c>
      <c r="AU420" s="214" t="s">
        <v>85</v>
      </c>
      <c r="AY420" s="16" t="s">
        <v>150</v>
      </c>
      <c r="BE420" s="215">
        <f>IF(N420="základní",J420,0)</f>
        <v>0</v>
      </c>
      <c r="BF420" s="215">
        <f>IF(N420="snížená",J420,0)</f>
        <v>0</v>
      </c>
      <c r="BG420" s="215">
        <f>IF(N420="zákl. přenesená",J420,0)</f>
        <v>0</v>
      </c>
      <c r="BH420" s="215">
        <f>IF(N420="sníž. přenesená",J420,0)</f>
        <v>0</v>
      </c>
      <c r="BI420" s="215">
        <f>IF(N420="nulová",J420,0)</f>
        <v>0</v>
      </c>
      <c r="BJ420" s="16" t="s">
        <v>83</v>
      </c>
      <c r="BK420" s="215">
        <f>ROUND(I420*H420,2)</f>
        <v>0</v>
      </c>
      <c r="BL420" s="16" t="s">
        <v>237</v>
      </c>
      <c r="BM420" s="214" t="s">
        <v>908</v>
      </c>
    </row>
    <row r="421" spans="1:47" s="2" customFormat="1" ht="12">
      <c r="A421" s="37"/>
      <c r="B421" s="38"/>
      <c r="C421" s="39"/>
      <c r="D421" s="216" t="s">
        <v>159</v>
      </c>
      <c r="E421" s="39"/>
      <c r="F421" s="217" t="s">
        <v>900</v>
      </c>
      <c r="G421" s="39"/>
      <c r="H421" s="39"/>
      <c r="I421" s="218"/>
      <c r="J421" s="39"/>
      <c r="K421" s="39"/>
      <c r="L421" s="43"/>
      <c r="M421" s="219"/>
      <c r="N421" s="220"/>
      <c r="O421" s="83"/>
      <c r="P421" s="83"/>
      <c r="Q421" s="83"/>
      <c r="R421" s="83"/>
      <c r="S421" s="83"/>
      <c r="T421" s="84"/>
      <c r="U421" s="37"/>
      <c r="V421" s="37"/>
      <c r="W421" s="37"/>
      <c r="X421" s="37"/>
      <c r="Y421" s="37"/>
      <c r="Z421" s="37"/>
      <c r="AA421" s="37"/>
      <c r="AB421" s="37"/>
      <c r="AC421" s="37"/>
      <c r="AD421" s="37"/>
      <c r="AE421" s="37"/>
      <c r="AT421" s="16" t="s">
        <v>159</v>
      </c>
      <c r="AU421" s="16" t="s">
        <v>85</v>
      </c>
    </row>
    <row r="422" spans="1:65" s="2" customFormat="1" ht="24.15" customHeight="1">
      <c r="A422" s="37"/>
      <c r="B422" s="38"/>
      <c r="C422" s="203" t="s">
        <v>909</v>
      </c>
      <c r="D422" s="203" t="s">
        <v>152</v>
      </c>
      <c r="E422" s="204" t="s">
        <v>910</v>
      </c>
      <c r="F422" s="205" t="s">
        <v>911</v>
      </c>
      <c r="G422" s="206" t="s">
        <v>229</v>
      </c>
      <c r="H422" s="207">
        <v>350</v>
      </c>
      <c r="I422" s="208"/>
      <c r="J422" s="209">
        <f>ROUND(I422*H422,2)</f>
        <v>0</v>
      </c>
      <c r="K422" s="205" t="s">
        <v>156</v>
      </c>
      <c r="L422" s="43"/>
      <c r="M422" s="210" t="s">
        <v>19</v>
      </c>
      <c r="N422" s="211" t="s">
        <v>46</v>
      </c>
      <c r="O422" s="83"/>
      <c r="P422" s="212">
        <f>O422*H422</f>
        <v>0</v>
      </c>
      <c r="Q422" s="212">
        <v>0</v>
      </c>
      <c r="R422" s="212">
        <f>Q422*H422</f>
        <v>0</v>
      </c>
      <c r="S422" s="212">
        <v>0</v>
      </c>
      <c r="T422" s="213">
        <f>S422*H422</f>
        <v>0</v>
      </c>
      <c r="U422" s="37"/>
      <c r="V422" s="37"/>
      <c r="W422" s="37"/>
      <c r="X422" s="37"/>
      <c r="Y422" s="37"/>
      <c r="Z422" s="37"/>
      <c r="AA422" s="37"/>
      <c r="AB422" s="37"/>
      <c r="AC422" s="37"/>
      <c r="AD422" s="37"/>
      <c r="AE422" s="37"/>
      <c r="AR422" s="214" t="s">
        <v>237</v>
      </c>
      <c r="AT422" s="214" t="s">
        <v>152</v>
      </c>
      <c r="AU422" s="214" t="s">
        <v>85</v>
      </c>
      <c r="AY422" s="16" t="s">
        <v>150</v>
      </c>
      <c r="BE422" s="215">
        <f>IF(N422="základní",J422,0)</f>
        <v>0</v>
      </c>
      <c r="BF422" s="215">
        <f>IF(N422="snížená",J422,0)</f>
        <v>0</v>
      </c>
      <c r="BG422" s="215">
        <f>IF(N422="zákl. přenesená",J422,0)</f>
        <v>0</v>
      </c>
      <c r="BH422" s="215">
        <f>IF(N422="sníž. přenesená",J422,0)</f>
        <v>0</v>
      </c>
      <c r="BI422" s="215">
        <f>IF(N422="nulová",J422,0)</f>
        <v>0</v>
      </c>
      <c r="BJ422" s="16" t="s">
        <v>83</v>
      </c>
      <c r="BK422" s="215">
        <f>ROUND(I422*H422,2)</f>
        <v>0</v>
      </c>
      <c r="BL422" s="16" t="s">
        <v>237</v>
      </c>
      <c r="BM422" s="214" t="s">
        <v>912</v>
      </c>
    </row>
    <row r="423" spans="1:47" s="2" customFormat="1" ht="12">
      <c r="A423" s="37"/>
      <c r="B423" s="38"/>
      <c r="C423" s="39"/>
      <c r="D423" s="216" t="s">
        <v>159</v>
      </c>
      <c r="E423" s="39"/>
      <c r="F423" s="217" t="s">
        <v>913</v>
      </c>
      <c r="G423" s="39"/>
      <c r="H423" s="39"/>
      <c r="I423" s="218"/>
      <c r="J423" s="39"/>
      <c r="K423" s="39"/>
      <c r="L423" s="43"/>
      <c r="M423" s="219"/>
      <c r="N423" s="220"/>
      <c r="O423" s="83"/>
      <c r="P423" s="83"/>
      <c r="Q423" s="83"/>
      <c r="R423" s="83"/>
      <c r="S423" s="83"/>
      <c r="T423" s="84"/>
      <c r="U423" s="37"/>
      <c r="V423" s="37"/>
      <c r="W423" s="37"/>
      <c r="X423" s="37"/>
      <c r="Y423" s="37"/>
      <c r="Z423" s="37"/>
      <c r="AA423" s="37"/>
      <c r="AB423" s="37"/>
      <c r="AC423" s="37"/>
      <c r="AD423" s="37"/>
      <c r="AE423" s="37"/>
      <c r="AT423" s="16" t="s">
        <v>159</v>
      </c>
      <c r="AU423" s="16" t="s">
        <v>85</v>
      </c>
    </row>
    <row r="424" spans="1:65" s="2" customFormat="1" ht="24.15" customHeight="1">
      <c r="A424" s="37"/>
      <c r="B424" s="38"/>
      <c r="C424" s="231" t="s">
        <v>914</v>
      </c>
      <c r="D424" s="231" t="s">
        <v>315</v>
      </c>
      <c r="E424" s="232" t="s">
        <v>915</v>
      </c>
      <c r="F424" s="233" t="s">
        <v>916</v>
      </c>
      <c r="G424" s="234" t="s">
        <v>229</v>
      </c>
      <c r="H424" s="235">
        <v>385</v>
      </c>
      <c r="I424" s="236"/>
      <c r="J424" s="237">
        <f>ROUND(I424*H424,2)</f>
        <v>0</v>
      </c>
      <c r="K424" s="233" t="s">
        <v>156</v>
      </c>
      <c r="L424" s="238"/>
      <c r="M424" s="239" t="s">
        <v>19</v>
      </c>
      <c r="N424" s="240" t="s">
        <v>46</v>
      </c>
      <c r="O424" s="83"/>
      <c r="P424" s="212">
        <f>O424*H424</f>
        <v>0</v>
      </c>
      <c r="Q424" s="212">
        <v>0.00025</v>
      </c>
      <c r="R424" s="212">
        <f>Q424*H424</f>
        <v>0.09625</v>
      </c>
      <c r="S424" s="212">
        <v>0</v>
      </c>
      <c r="T424" s="213">
        <f>S424*H424</f>
        <v>0</v>
      </c>
      <c r="U424" s="37"/>
      <c r="V424" s="37"/>
      <c r="W424" s="37"/>
      <c r="X424" s="37"/>
      <c r="Y424" s="37"/>
      <c r="Z424" s="37"/>
      <c r="AA424" s="37"/>
      <c r="AB424" s="37"/>
      <c r="AC424" s="37"/>
      <c r="AD424" s="37"/>
      <c r="AE424" s="37"/>
      <c r="AR424" s="214" t="s">
        <v>309</v>
      </c>
      <c r="AT424" s="214" t="s">
        <v>315</v>
      </c>
      <c r="AU424" s="214" t="s">
        <v>85</v>
      </c>
      <c r="AY424" s="16" t="s">
        <v>150</v>
      </c>
      <c r="BE424" s="215">
        <f>IF(N424="základní",J424,0)</f>
        <v>0</v>
      </c>
      <c r="BF424" s="215">
        <f>IF(N424="snížená",J424,0)</f>
        <v>0</v>
      </c>
      <c r="BG424" s="215">
        <f>IF(N424="zákl. přenesená",J424,0)</f>
        <v>0</v>
      </c>
      <c r="BH424" s="215">
        <f>IF(N424="sníž. přenesená",J424,0)</f>
        <v>0</v>
      </c>
      <c r="BI424" s="215">
        <f>IF(N424="nulová",J424,0)</f>
        <v>0</v>
      </c>
      <c r="BJ424" s="16" t="s">
        <v>83</v>
      </c>
      <c r="BK424" s="215">
        <f>ROUND(I424*H424,2)</f>
        <v>0</v>
      </c>
      <c r="BL424" s="16" t="s">
        <v>237</v>
      </c>
      <c r="BM424" s="214" t="s">
        <v>917</v>
      </c>
    </row>
    <row r="425" spans="1:51" s="13" customFormat="1" ht="12">
      <c r="A425" s="13"/>
      <c r="B425" s="221"/>
      <c r="C425" s="222"/>
      <c r="D425" s="216" t="s">
        <v>170</v>
      </c>
      <c r="E425" s="222"/>
      <c r="F425" s="223" t="s">
        <v>918</v>
      </c>
      <c r="G425" s="222"/>
      <c r="H425" s="224">
        <v>385</v>
      </c>
      <c r="I425" s="225"/>
      <c r="J425" s="222"/>
      <c r="K425" s="222"/>
      <c r="L425" s="226"/>
      <c r="M425" s="227"/>
      <c r="N425" s="228"/>
      <c r="O425" s="228"/>
      <c r="P425" s="228"/>
      <c r="Q425" s="228"/>
      <c r="R425" s="228"/>
      <c r="S425" s="228"/>
      <c r="T425" s="229"/>
      <c r="U425" s="13"/>
      <c r="V425" s="13"/>
      <c r="W425" s="13"/>
      <c r="X425" s="13"/>
      <c r="Y425" s="13"/>
      <c r="Z425" s="13"/>
      <c r="AA425" s="13"/>
      <c r="AB425" s="13"/>
      <c r="AC425" s="13"/>
      <c r="AD425" s="13"/>
      <c r="AE425" s="13"/>
      <c r="AT425" s="230" t="s">
        <v>170</v>
      </c>
      <c r="AU425" s="230" t="s">
        <v>85</v>
      </c>
      <c r="AV425" s="13" t="s">
        <v>85</v>
      </c>
      <c r="AW425" s="13" t="s">
        <v>4</v>
      </c>
      <c r="AX425" s="13" t="s">
        <v>83</v>
      </c>
      <c r="AY425" s="230" t="s">
        <v>150</v>
      </c>
    </row>
    <row r="426" spans="1:65" s="2" customFormat="1" ht="24.15" customHeight="1">
      <c r="A426" s="37"/>
      <c r="B426" s="38"/>
      <c r="C426" s="203" t="s">
        <v>919</v>
      </c>
      <c r="D426" s="203" t="s">
        <v>152</v>
      </c>
      <c r="E426" s="204" t="s">
        <v>920</v>
      </c>
      <c r="F426" s="205" t="s">
        <v>921</v>
      </c>
      <c r="G426" s="206" t="s">
        <v>595</v>
      </c>
      <c r="H426" s="241"/>
      <c r="I426" s="208"/>
      <c r="J426" s="209">
        <f>ROUND(I426*H426,2)</f>
        <v>0</v>
      </c>
      <c r="K426" s="205" t="s">
        <v>156</v>
      </c>
      <c r="L426" s="43"/>
      <c r="M426" s="210" t="s">
        <v>19</v>
      </c>
      <c r="N426" s="211" t="s">
        <v>46</v>
      </c>
      <c r="O426" s="83"/>
      <c r="P426" s="212">
        <f>O426*H426</f>
        <v>0</v>
      </c>
      <c r="Q426" s="212">
        <v>0</v>
      </c>
      <c r="R426" s="212">
        <f>Q426*H426</f>
        <v>0</v>
      </c>
      <c r="S426" s="212">
        <v>0</v>
      </c>
      <c r="T426" s="213">
        <f>S426*H426</f>
        <v>0</v>
      </c>
      <c r="U426" s="37"/>
      <c r="V426" s="37"/>
      <c r="W426" s="37"/>
      <c r="X426" s="37"/>
      <c r="Y426" s="37"/>
      <c r="Z426" s="37"/>
      <c r="AA426" s="37"/>
      <c r="AB426" s="37"/>
      <c r="AC426" s="37"/>
      <c r="AD426" s="37"/>
      <c r="AE426" s="37"/>
      <c r="AR426" s="214" t="s">
        <v>237</v>
      </c>
      <c r="AT426" s="214" t="s">
        <v>152</v>
      </c>
      <c r="AU426" s="214" t="s">
        <v>85</v>
      </c>
      <c r="AY426" s="16" t="s">
        <v>150</v>
      </c>
      <c r="BE426" s="215">
        <f>IF(N426="základní",J426,0)</f>
        <v>0</v>
      </c>
      <c r="BF426" s="215">
        <f>IF(N426="snížená",J426,0)</f>
        <v>0</v>
      </c>
      <c r="BG426" s="215">
        <f>IF(N426="zákl. přenesená",J426,0)</f>
        <v>0</v>
      </c>
      <c r="BH426" s="215">
        <f>IF(N426="sníž. přenesená",J426,0)</f>
        <v>0</v>
      </c>
      <c r="BI426" s="215">
        <f>IF(N426="nulová",J426,0)</f>
        <v>0</v>
      </c>
      <c r="BJ426" s="16" t="s">
        <v>83</v>
      </c>
      <c r="BK426" s="215">
        <f>ROUND(I426*H426,2)</f>
        <v>0</v>
      </c>
      <c r="BL426" s="16" t="s">
        <v>237</v>
      </c>
      <c r="BM426" s="214" t="s">
        <v>922</v>
      </c>
    </row>
    <row r="427" spans="1:47" s="2" customFormat="1" ht="12">
      <c r="A427" s="37"/>
      <c r="B427" s="38"/>
      <c r="C427" s="39"/>
      <c r="D427" s="216" t="s">
        <v>159</v>
      </c>
      <c r="E427" s="39"/>
      <c r="F427" s="217" t="s">
        <v>923</v>
      </c>
      <c r="G427" s="39"/>
      <c r="H427" s="39"/>
      <c r="I427" s="218"/>
      <c r="J427" s="39"/>
      <c r="K427" s="39"/>
      <c r="L427" s="43"/>
      <c r="M427" s="219"/>
      <c r="N427" s="220"/>
      <c r="O427" s="83"/>
      <c r="P427" s="83"/>
      <c r="Q427" s="83"/>
      <c r="R427" s="83"/>
      <c r="S427" s="83"/>
      <c r="T427" s="84"/>
      <c r="U427" s="37"/>
      <c r="V427" s="37"/>
      <c r="W427" s="37"/>
      <c r="X427" s="37"/>
      <c r="Y427" s="37"/>
      <c r="Z427" s="37"/>
      <c r="AA427" s="37"/>
      <c r="AB427" s="37"/>
      <c r="AC427" s="37"/>
      <c r="AD427" s="37"/>
      <c r="AE427" s="37"/>
      <c r="AT427" s="16" t="s">
        <v>159</v>
      </c>
      <c r="AU427" s="16" t="s">
        <v>85</v>
      </c>
    </row>
    <row r="428" spans="1:63" s="12" customFormat="1" ht="22.8" customHeight="1">
      <c r="A428" s="12"/>
      <c r="B428" s="187"/>
      <c r="C428" s="188"/>
      <c r="D428" s="189" t="s">
        <v>74</v>
      </c>
      <c r="E428" s="201" t="s">
        <v>924</v>
      </c>
      <c r="F428" s="201" t="s">
        <v>925</v>
      </c>
      <c r="G428" s="188"/>
      <c r="H428" s="188"/>
      <c r="I428" s="191"/>
      <c r="J428" s="202">
        <f>BK428</f>
        <v>0</v>
      </c>
      <c r="K428" s="188"/>
      <c r="L428" s="193"/>
      <c r="M428" s="194"/>
      <c r="N428" s="195"/>
      <c r="O428" s="195"/>
      <c r="P428" s="196">
        <f>SUM(P429:P465)</f>
        <v>0</v>
      </c>
      <c r="Q428" s="195"/>
      <c r="R428" s="196">
        <f>SUM(R429:R465)</f>
        <v>0.02541</v>
      </c>
      <c r="S428" s="195"/>
      <c r="T428" s="197">
        <f>SUM(T429:T465)</f>
        <v>0.1401</v>
      </c>
      <c r="U428" s="12"/>
      <c r="V428" s="12"/>
      <c r="W428" s="12"/>
      <c r="X428" s="12"/>
      <c r="Y428" s="12"/>
      <c r="Z428" s="12"/>
      <c r="AA428" s="12"/>
      <c r="AB428" s="12"/>
      <c r="AC428" s="12"/>
      <c r="AD428" s="12"/>
      <c r="AE428" s="12"/>
      <c r="AR428" s="198" t="s">
        <v>85</v>
      </c>
      <c r="AT428" s="199" t="s">
        <v>74</v>
      </c>
      <c r="AU428" s="199" t="s">
        <v>83</v>
      </c>
      <c r="AY428" s="198" t="s">
        <v>150</v>
      </c>
      <c r="BK428" s="200">
        <f>SUM(BK429:BK465)</f>
        <v>0</v>
      </c>
    </row>
    <row r="429" spans="1:65" s="2" customFormat="1" ht="14.4" customHeight="1">
      <c r="A429" s="37"/>
      <c r="B429" s="38"/>
      <c r="C429" s="203" t="s">
        <v>926</v>
      </c>
      <c r="D429" s="203" t="s">
        <v>152</v>
      </c>
      <c r="E429" s="204" t="s">
        <v>927</v>
      </c>
      <c r="F429" s="205" t="s">
        <v>928</v>
      </c>
      <c r="G429" s="206" t="s">
        <v>253</v>
      </c>
      <c r="H429" s="207">
        <v>12.5</v>
      </c>
      <c r="I429" s="208"/>
      <c r="J429" s="209">
        <f>ROUND(I429*H429,2)</f>
        <v>0</v>
      </c>
      <c r="K429" s="205" t="s">
        <v>156</v>
      </c>
      <c r="L429" s="43"/>
      <c r="M429" s="210" t="s">
        <v>19</v>
      </c>
      <c r="N429" s="211" t="s">
        <v>46</v>
      </c>
      <c r="O429" s="83"/>
      <c r="P429" s="212">
        <f>O429*H429</f>
        <v>0</v>
      </c>
      <c r="Q429" s="212">
        <v>0</v>
      </c>
      <c r="R429" s="212">
        <f>Q429*H429</f>
        <v>0</v>
      </c>
      <c r="S429" s="212">
        <v>0.005</v>
      </c>
      <c r="T429" s="213">
        <f>S429*H429</f>
        <v>0.0625</v>
      </c>
      <c r="U429" s="37"/>
      <c r="V429" s="37"/>
      <c r="W429" s="37"/>
      <c r="X429" s="37"/>
      <c r="Y429" s="37"/>
      <c r="Z429" s="37"/>
      <c r="AA429" s="37"/>
      <c r="AB429" s="37"/>
      <c r="AC429" s="37"/>
      <c r="AD429" s="37"/>
      <c r="AE429" s="37"/>
      <c r="AR429" s="214" t="s">
        <v>237</v>
      </c>
      <c r="AT429" s="214" t="s">
        <v>152</v>
      </c>
      <c r="AU429" s="214" t="s">
        <v>85</v>
      </c>
      <c r="AY429" s="16" t="s">
        <v>150</v>
      </c>
      <c r="BE429" s="215">
        <f>IF(N429="základní",J429,0)</f>
        <v>0</v>
      </c>
      <c r="BF429" s="215">
        <f>IF(N429="snížená",J429,0)</f>
        <v>0</v>
      </c>
      <c r="BG429" s="215">
        <f>IF(N429="zákl. přenesená",J429,0)</f>
        <v>0</v>
      </c>
      <c r="BH429" s="215">
        <f>IF(N429="sníž. přenesená",J429,0)</f>
        <v>0</v>
      </c>
      <c r="BI429" s="215">
        <f>IF(N429="nulová",J429,0)</f>
        <v>0</v>
      </c>
      <c r="BJ429" s="16" t="s">
        <v>83</v>
      </c>
      <c r="BK429" s="215">
        <f>ROUND(I429*H429,2)</f>
        <v>0</v>
      </c>
      <c r="BL429" s="16" t="s">
        <v>237</v>
      </c>
      <c r="BM429" s="214" t="s">
        <v>929</v>
      </c>
    </row>
    <row r="430" spans="1:65" s="2" customFormat="1" ht="24.15" customHeight="1">
      <c r="A430" s="37"/>
      <c r="B430" s="38"/>
      <c r="C430" s="203" t="s">
        <v>930</v>
      </c>
      <c r="D430" s="203" t="s">
        <v>152</v>
      </c>
      <c r="E430" s="204" t="s">
        <v>931</v>
      </c>
      <c r="F430" s="205" t="s">
        <v>932</v>
      </c>
      <c r="G430" s="206" t="s">
        <v>253</v>
      </c>
      <c r="H430" s="207">
        <v>2</v>
      </c>
      <c r="I430" s="208"/>
      <c r="J430" s="209">
        <f>ROUND(I430*H430,2)</f>
        <v>0</v>
      </c>
      <c r="K430" s="205" t="s">
        <v>156</v>
      </c>
      <c r="L430" s="43"/>
      <c r="M430" s="210" t="s">
        <v>19</v>
      </c>
      <c r="N430" s="211" t="s">
        <v>46</v>
      </c>
      <c r="O430" s="83"/>
      <c r="P430" s="212">
        <f>O430*H430</f>
        <v>0</v>
      </c>
      <c r="Q430" s="212">
        <v>0.00027</v>
      </c>
      <c r="R430" s="212">
        <f>Q430*H430</f>
        <v>0.00054</v>
      </c>
      <c r="S430" s="212">
        <v>0</v>
      </c>
      <c r="T430" s="213">
        <f>S430*H430</f>
        <v>0</v>
      </c>
      <c r="U430" s="37"/>
      <c r="V430" s="37"/>
      <c r="W430" s="37"/>
      <c r="X430" s="37"/>
      <c r="Y430" s="37"/>
      <c r="Z430" s="37"/>
      <c r="AA430" s="37"/>
      <c r="AB430" s="37"/>
      <c r="AC430" s="37"/>
      <c r="AD430" s="37"/>
      <c r="AE430" s="37"/>
      <c r="AR430" s="214" t="s">
        <v>237</v>
      </c>
      <c r="AT430" s="214" t="s">
        <v>152</v>
      </c>
      <c r="AU430" s="214" t="s">
        <v>85</v>
      </c>
      <c r="AY430" s="16" t="s">
        <v>150</v>
      </c>
      <c r="BE430" s="215">
        <f>IF(N430="základní",J430,0)</f>
        <v>0</v>
      </c>
      <c r="BF430" s="215">
        <f>IF(N430="snížená",J430,0)</f>
        <v>0</v>
      </c>
      <c r="BG430" s="215">
        <f>IF(N430="zákl. přenesená",J430,0)</f>
        <v>0</v>
      </c>
      <c r="BH430" s="215">
        <f>IF(N430="sníž. přenesená",J430,0)</f>
        <v>0</v>
      </c>
      <c r="BI430" s="215">
        <f>IF(N430="nulová",J430,0)</f>
        <v>0</v>
      </c>
      <c r="BJ430" s="16" t="s">
        <v>83</v>
      </c>
      <c r="BK430" s="215">
        <f>ROUND(I430*H430,2)</f>
        <v>0</v>
      </c>
      <c r="BL430" s="16" t="s">
        <v>237</v>
      </c>
      <c r="BM430" s="214" t="s">
        <v>933</v>
      </c>
    </row>
    <row r="431" spans="1:47" s="2" customFormat="1" ht="12">
      <c r="A431" s="37"/>
      <c r="B431" s="38"/>
      <c r="C431" s="39"/>
      <c r="D431" s="216" t="s">
        <v>159</v>
      </c>
      <c r="E431" s="39"/>
      <c r="F431" s="217" t="s">
        <v>934</v>
      </c>
      <c r="G431" s="39"/>
      <c r="H431" s="39"/>
      <c r="I431" s="218"/>
      <c r="J431" s="39"/>
      <c r="K431" s="39"/>
      <c r="L431" s="43"/>
      <c r="M431" s="219"/>
      <c r="N431" s="220"/>
      <c r="O431" s="83"/>
      <c r="P431" s="83"/>
      <c r="Q431" s="83"/>
      <c r="R431" s="83"/>
      <c r="S431" s="83"/>
      <c r="T431" s="84"/>
      <c r="U431" s="37"/>
      <c r="V431" s="37"/>
      <c r="W431" s="37"/>
      <c r="X431" s="37"/>
      <c r="Y431" s="37"/>
      <c r="Z431" s="37"/>
      <c r="AA431" s="37"/>
      <c r="AB431" s="37"/>
      <c r="AC431" s="37"/>
      <c r="AD431" s="37"/>
      <c r="AE431" s="37"/>
      <c r="AT431" s="16" t="s">
        <v>159</v>
      </c>
      <c r="AU431" s="16" t="s">
        <v>85</v>
      </c>
    </row>
    <row r="432" spans="1:47" s="2" customFormat="1" ht="12">
      <c r="A432" s="37"/>
      <c r="B432" s="38"/>
      <c r="C432" s="39"/>
      <c r="D432" s="216" t="s">
        <v>161</v>
      </c>
      <c r="E432" s="39"/>
      <c r="F432" s="217" t="s">
        <v>935</v>
      </c>
      <c r="G432" s="39"/>
      <c r="H432" s="39"/>
      <c r="I432" s="218"/>
      <c r="J432" s="39"/>
      <c r="K432" s="39"/>
      <c r="L432" s="43"/>
      <c r="M432" s="219"/>
      <c r="N432" s="220"/>
      <c r="O432" s="83"/>
      <c r="P432" s="83"/>
      <c r="Q432" s="83"/>
      <c r="R432" s="83"/>
      <c r="S432" s="83"/>
      <c r="T432" s="84"/>
      <c r="U432" s="37"/>
      <c r="V432" s="37"/>
      <c r="W432" s="37"/>
      <c r="X432" s="37"/>
      <c r="Y432" s="37"/>
      <c r="Z432" s="37"/>
      <c r="AA432" s="37"/>
      <c r="AB432" s="37"/>
      <c r="AC432" s="37"/>
      <c r="AD432" s="37"/>
      <c r="AE432" s="37"/>
      <c r="AT432" s="16" t="s">
        <v>161</v>
      </c>
      <c r="AU432" s="16" t="s">
        <v>85</v>
      </c>
    </row>
    <row r="433" spans="1:65" s="2" customFormat="1" ht="24.15" customHeight="1">
      <c r="A433" s="37"/>
      <c r="B433" s="38"/>
      <c r="C433" s="203" t="s">
        <v>936</v>
      </c>
      <c r="D433" s="203" t="s">
        <v>152</v>
      </c>
      <c r="E433" s="204" t="s">
        <v>937</v>
      </c>
      <c r="F433" s="205" t="s">
        <v>938</v>
      </c>
      <c r="G433" s="206" t="s">
        <v>253</v>
      </c>
      <c r="H433" s="207">
        <v>7</v>
      </c>
      <c r="I433" s="208"/>
      <c r="J433" s="209">
        <f>ROUND(I433*H433,2)</f>
        <v>0</v>
      </c>
      <c r="K433" s="205" t="s">
        <v>156</v>
      </c>
      <c r="L433" s="43"/>
      <c r="M433" s="210" t="s">
        <v>19</v>
      </c>
      <c r="N433" s="211" t="s">
        <v>46</v>
      </c>
      <c r="O433" s="83"/>
      <c r="P433" s="212">
        <f>O433*H433</f>
        <v>0</v>
      </c>
      <c r="Q433" s="212">
        <v>0.00027</v>
      </c>
      <c r="R433" s="212">
        <f>Q433*H433</f>
        <v>0.00189</v>
      </c>
      <c r="S433" s="212">
        <v>0</v>
      </c>
      <c r="T433" s="213">
        <f>S433*H433</f>
        <v>0</v>
      </c>
      <c r="U433" s="37"/>
      <c r="V433" s="37"/>
      <c r="W433" s="37"/>
      <c r="X433" s="37"/>
      <c r="Y433" s="37"/>
      <c r="Z433" s="37"/>
      <c r="AA433" s="37"/>
      <c r="AB433" s="37"/>
      <c r="AC433" s="37"/>
      <c r="AD433" s="37"/>
      <c r="AE433" s="37"/>
      <c r="AR433" s="214" t="s">
        <v>237</v>
      </c>
      <c r="AT433" s="214" t="s">
        <v>152</v>
      </c>
      <c r="AU433" s="214" t="s">
        <v>85</v>
      </c>
      <c r="AY433" s="16" t="s">
        <v>150</v>
      </c>
      <c r="BE433" s="215">
        <f>IF(N433="základní",J433,0)</f>
        <v>0</v>
      </c>
      <c r="BF433" s="215">
        <f>IF(N433="snížená",J433,0)</f>
        <v>0</v>
      </c>
      <c r="BG433" s="215">
        <f>IF(N433="zákl. přenesená",J433,0)</f>
        <v>0</v>
      </c>
      <c r="BH433" s="215">
        <f>IF(N433="sníž. přenesená",J433,0)</f>
        <v>0</v>
      </c>
      <c r="BI433" s="215">
        <f>IF(N433="nulová",J433,0)</f>
        <v>0</v>
      </c>
      <c r="BJ433" s="16" t="s">
        <v>83</v>
      </c>
      <c r="BK433" s="215">
        <f>ROUND(I433*H433,2)</f>
        <v>0</v>
      </c>
      <c r="BL433" s="16" t="s">
        <v>237</v>
      </c>
      <c r="BM433" s="214" t="s">
        <v>939</v>
      </c>
    </row>
    <row r="434" spans="1:47" s="2" customFormat="1" ht="12">
      <c r="A434" s="37"/>
      <c r="B434" s="38"/>
      <c r="C434" s="39"/>
      <c r="D434" s="216" t="s">
        <v>159</v>
      </c>
      <c r="E434" s="39"/>
      <c r="F434" s="217" t="s">
        <v>934</v>
      </c>
      <c r="G434" s="39"/>
      <c r="H434" s="39"/>
      <c r="I434" s="218"/>
      <c r="J434" s="39"/>
      <c r="K434" s="39"/>
      <c r="L434" s="43"/>
      <c r="M434" s="219"/>
      <c r="N434" s="220"/>
      <c r="O434" s="83"/>
      <c r="P434" s="83"/>
      <c r="Q434" s="83"/>
      <c r="R434" s="83"/>
      <c r="S434" s="83"/>
      <c r="T434" s="84"/>
      <c r="U434" s="37"/>
      <c r="V434" s="37"/>
      <c r="W434" s="37"/>
      <c r="X434" s="37"/>
      <c r="Y434" s="37"/>
      <c r="Z434" s="37"/>
      <c r="AA434" s="37"/>
      <c r="AB434" s="37"/>
      <c r="AC434" s="37"/>
      <c r="AD434" s="37"/>
      <c r="AE434" s="37"/>
      <c r="AT434" s="16" t="s">
        <v>159</v>
      </c>
      <c r="AU434" s="16" t="s">
        <v>85</v>
      </c>
    </row>
    <row r="435" spans="1:47" s="2" customFormat="1" ht="12">
      <c r="A435" s="37"/>
      <c r="B435" s="38"/>
      <c r="C435" s="39"/>
      <c r="D435" s="216" t="s">
        <v>161</v>
      </c>
      <c r="E435" s="39"/>
      <c r="F435" s="217" t="s">
        <v>940</v>
      </c>
      <c r="G435" s="39"/>
      <c r="H435" s="39"/>
      <c r="I435" s="218"/>
      <c r="J435" s="39"/>
      <c r="K435" s="39"/>
      <c r="L435" s="43"/>
      <c r="M435" s="219"/>
      <c r="N435" s="220"/>
      <c r="O435" s="83"/>
      <c r="P435" s="83"/>
      <c r="Q435" s="83"/>
      <c r="R435" s="83"/>
      <c r="S435" s="83"/>
      <c r="T435" s="84"/>
      <c r="U435" s="37"/>
      <c r="V435" s="37"/>
      <c r="W435" s="37"/>
      <c r="X435" s="37"/>
      <c r="Y435" s="37"/>
      <c r="Z435" s="37"/>
      <c r="AA435" s="37"/>
      <c r="AB435" s="37"/>
      <c r="AC435" s="37"/>
      <c r="AD435" s="37"/>
      <c r="AE435" s="37"/>
      <c r="AT435" s="16" t="s">
        <v>161</v>
      </c>
      <c r="AU435" s="16" t="s">
        <v>85</v>
      </c>
    </row>
    <row r="436" spans="1:65" s="2" customFormat="1" ht="24.15" customHeight="1">
      <c r="A436" s="37"/>
      <c r="B436" s="38"/>
      <c r="C436" s="203" t="s">
        <v>941</v>
      </c>
      <c r="D436" s="203" t="s">
        <v>152</v>
      </c>
      <c r="E436" s="204" t="s">
        <v>942</v>
      </c>
      <c r="F436" s="205" t="s">
        <v>943</v>
      </c>
      <c r="G436" s="206" t="s">
        <v>253</v>
      </c>
      <c r="H436" s="207">
        <v>3</v>
      </c>
      <c r="I436" s="208"/>
      <c r="J436" s="209">
        <f>ROUND(I436*H436,2)</f>
        <v>0</v>
      </c>
      <c r="K436" s="205" t="s">
        <v>156</v>
      </c>
      <c r="L436" s="43"/>
      <c r="M436" s="210" t="s">
        <v>19</v>
      </c>
      <c r="N436" s="211" t="s">
        <v>46</v>
      </c>
      <c r="O436" s="83"/>
      <c r="P436" s="212">
        <f>O436*H436</f>
        <v>0</v>
      </c>
      <c r="Q436" s="212">
        <v>0.00027</v>
      </c>
      <c r="R436" s="212">
        <f>Q436*H436</f>
        <v>0.00081</v>
      </c>
      <c r="S436" s="212">
        <v>0</v>
      </c>
      <c r="T436" s="213">
        <f>S436*H436</f>
        <v>0</v>
      </c>
      <c r="U436" s="37"/>
      <c r="V436" s="37"/>
      <c r="W436" s="37"/>
      <c r="X436" s="37"/>
      <c r="Y436" s="37"/>
      <c r="Z436" s="37"/>
      <c r="AA436" s="37"/>
      <c r="AB436" s="37"/>
      <c r="AC436" s="37"/>
      <c r="AD436" s="37"/>
      <c r="AE436" s="37"/>
      <c r="AR436" s="214" t="s">
        <v>237</v>
      </c>
      <c r="AT436" s="214" t="s">
        <v>152</v>
      </c>
      <c r="AU436" s="214" t="s">
        <v>85</v>
      </c>
      <c r="AY436" s="16" t="s">
        <v>150</v>
      </c>
      <c r="BE436" s="215">
        <f>IF(N436="základní",J436,0)</f>
        <v>0</v>
      </c>
      <c r="BF436" s="215">
        <f>IF(N436="snížená",J436,0)</f>
        <v>0</v>
      </c>
      <c r="BG436" s="215">
        <f>IF(N436="zákl. přenesená",J436,0)</f>
        <v>0</v>
      </c>
      <c r="BH436" s="215">
        <f>IF(N436="sníž. přenesená",J436,0)</f>
        <v>0</v>
      </c>
      <c r="BI436" s="215">
        <f>IF(N436="nulová",J436,0)</f>
        <v>0</v>
      </c>
      <c r="BJ436" s="16" t="s">
        <v>83</v>
      </c>
      <c r="BK436" s="215">
        <f>ROUND(I436*H436,2)</f>
        <v>0</v>
      </c>
      <c r="BL436" s="16" t="s">
        <v>237</v>
      </c>
      <c r="BM436" s="214" t="s">
        <v>944</v>
      </c>
    </row>
    <row r="437" spans="1:47" s="2" customFormat="1" ht="12">
      <c r="A437" s="37"/>
      <c r="B437" s="38"/>
      <c r="C437" s="39"/>
      <c r="D437" s="216" t="s">
        <v>159</v>
      </c>
      <c r="E437" s="39"/>
      <c r="F437" s="217" t="s">
        <v>934</v>
      </c>
      <c r="G437" s="39"/>
      <c r="H437" s="39"/>
      <c r="I437" s="218"/>
      <c r="J437" s="39"/>
      <c r="K437" s="39"/>
      <c r="L437" s="43"/>
      <c r="M437" s="219"/>
      <c r="N437" s="220"/>
      <c r="O437" s="83"/>
      <c r="P437" s="83"/>
      <c r="Q437" s="83"/>
      <c r="R437" s="83"/>
      <c r="S437" s="83"/>
      <c r="T437" s="84"/>
      <c r="U437" s="37"/>
      <c r="V437" s="37"/>
      <c r="W437" s="37"/>
      <c r="X437" s="37"/>
      <c r="Y437" s="37"/>
      <c r="Z437" s="37"/>
      <c r="AA437" s="37"/>
      <c r="AB437" s="37"/>
      <c r="AC437" s="37"/>
      <c r="AD437" s="37"/>
      <c r="AE437" s="37"/>
      <c r="AT437" s="16" t="s">
        <v>159</v>
      </c>
      <c r="AU437" s="16" t="s">
        <v>85</v>
      </c>
    </row>
    <row r="438" spans="1:47" s="2" customFormat="1" ht="12">
      <c r="A438" s="37"/>
      <c r="B438" s="38"/>
      <c r="C438" s="39"/>
      <c r="D438" s="216" t="s">
        <v>161</v>
      </c>
      <c r="E438" s="39"/>
      <c r="F438" s="217" t="s">
        <v>945</v>
      </c>
      <c r="G438" s="39"/>
      <c r="H438" s="39"/>
      <c r="I438" s="218"/>
      <c r="J438" s="39"/>
      <c r="K438" s="39"/>
      <c r="L438" s="43"/>
      <c r="M438" s="219"/>
      <c r="N438" s="220"/>
      <c r="O438" s="83"/>
      <c r="P438" s="83"/>
      <c r="Q438" s="83"/>
      <c r="R438" s="83"/>
      <c r="S438" s="83"/>
      <c r="T438" s="84"/>
      <c r="U438" s="37"/>
      <c r="V438" s="37"/>
      <c r="W438" s="37"/>
      <c r="X438" s="37"/>
      <c r="Y438" s="37"/>
      <c r="Z438" s="37"/>
      <c r="AA438" s="37"/>
      <c r="AB438" s="37"/>
      <c r="AC438" s="37"/>
      <c r="AD438" s="37"/>
      <c r="AE438" s="37"/>
      <c r="AT438" s="16" t="s">
        <v>161</v>
      </c>
      <c r="AU438" s="16" t="s">
        <v>85</v>
      </c>
    </row>
    <row r="439" spans="1:65" s="2" customFormat="1" ht="24.15" customHeight="1">
      <c r="A439" s="37"/>
      <c r="B439" s="38"/>
      <c r="C439" s="203" t="s">
        <v>946</v>
      </c>
      <c r="D439" s="203" t="s">
        <v>152</v>
      </c>
      <c r="E439" s="204" t="s">
        <v>947</v>
      </c>
      <c r="F439" s="205" t="s">
        <v>943</v>
      </c>
      <c r="G439" s="206" t="s">
        <v>253</v>
      </c>
      <c r="H439" s="207">
        <v>1</v>
      </c>
      <c r="I439" s="208"/>
      <c r="J439" s="209">
        <f>ROUND(I439*H439,2)</f>
        <v>0</v>
      </c>
      <c r="K439" s="205" t="s">
        <v>156</v>
      </c>
      <c r="L439" s="43"/>
      <c r="M439" s="210" t="s">
        <v>19</v>
      </c>
      <c r="N439" s="211" t="s">
        <v>46</v>
      </c>
      <c r="O439" s="83"/>
      <c r="P439" s="212">
        <f>O439*H439</f>
        <v>0</v>
      </c>
      <c r="Q439" s="212">
        <v>0.00027</v>
      </c>
      <c r="R439" s="212">
        <f>Q439*H439</f>
        <v>0.00027</v>
      </c>
      <c r="S439" s="212">
        <v>0</v>
      </c>
      <c r="T439" s="213">
        <f>S439*H439</f>
        <v>0</v>
      </c>
      <c r="U439" s="37"/>
      <c r="V439" s="37"/>
      <c r="W439" s="37"/>
      <c r="X439" s="37"/>
      <c r="Y439" s="37"/>
      <c r="Z439" s="37"/>
      <c r="AA439" s="37"/>
      <c r="AB439" s="37"/>
      <c r="AC439" s="37"/>
      <c r="AD439" s="37"/>
      <c r="AE439" s="37"/>
      <c r="AR439" s="214" t="s">
        <v>237</v>
      </c>
      <c r="AT439" s="214" t="s">
        <v>152</v>
      </c>
      <c r="AU439" s="214" t="s">
        <v>85</v>
      </c>
      <c r="AY439" s="16" t="s">
        <v>150</v>
      </c>
      <c r="BE439" s="215">
        <f>IF(N439="základní",J439,0)</f>
        <v>0</v>
      </c>
      <c r="BF439" s="215">
        <f>IF(N439="snížená",J439,0)</f>
        <v>0</v>
      </c>
      <c r="BG439" s="215">
        <f>IF(N439="zákl. přenesená",J439,0)</f>
        <v>0</v>
      </c>
      <c r="BH439" s="215">
        <f>IF(N439="sníž. přenesená",J439,0)</f>
        <v>0</v>
      </c>
      <c r="BI439" s="215">
        <f>IF(N439="nulová",J439,0)</f>
        <v>0</v>
      </c>
      <c r="BJ439" s="16" t="s">
        <v>83</v>
      </c>
      <c r="BK439" s="215">
        <f>ROUND(I439*H439,2)</f>
        <v>0</v>
      </c>
      <c r="BL439" s="16" t="s">
        <v>237</v>
      </c>
      <c r="BM439" s="214" t="s">
        <v>948</v>
      </c>
    </row>
    <row r="440" spans="1:47" s="2" customFormat="1" ht="12">
      <c r="A440" s="37"/>
      <c r="B440" s="38"/>
      <c r="C440" s="39"/>
      <c r="D440" s="216" t="s">
        <v>159</v>
      </c>
      <c r="E440" s="39"/>
      <c r="F440" s="217" t="s">
        <v>934</v>
      </c>
      <c r="G440" s="39"/>
      <c r="H440" s="39"/>
      <c r="I440" s="218"/>
      <c r="J440" s="39"/>
      <c r="K440" s="39"/>
      <c r="L440" s="43"/>
      <c r="M440" s="219"/>
      <c r="N440" s="220"/>
      <c r="O440" s="83"/>
      <c r="P440" s="83"/>
      <c r="Q440" s="83"/>
      <c r="R440" s="83"/>
      <c r="S440" s="83"/>
      <c r="T440" s="84"/>
      <c r="U440" s="37"/>
      <c r="V440" s="37"/>
      <c r="W440" s="37"/>
      <c r="X440" s="37"/>
      <c r="Y440" s="37"/>
      <c r="Z440" s="37"/>
      <c r="AA440" s="37"/>
      <c r="AB440" s="37"/>
      <c r="AC440" s="37"/>
      <c r="AD440" s="37"/>
      <c r="AE440" s="37"/>
      <c r="AT440" s="16" t="s">
        <v>159</v>
      </c>
      <c r="AU440" s="16" t="s">
        <v>85</v>
      </c>
    </row>
    <row r="441" spans="1:47" s="2" customFormat="1" ht="12">
      <c r="A441" s="37"/>
      <c r="B441" s="38"/>
      <c r="C441" s="39"/>
      <c r="D441" s="216" t="s">
        <v>161</v>
      </c>
      <c r="E441" s="39"/>
      <c r="F441" s="217" t="s">
        <v>949</v>
      </c>
      <c r="G441" s="39"/>
      <c r="H441" s="39"/>
      <c r="I441" s="218"/>
      <c r="J441" s="39"/>
      <c r="K441" s="39"/>
      <c r="L441" s="43"/>
      <c r="M441" s="219"/>
      <c r="N441" s="220"/>
      <c r="O441" s="83"/>
      <c r="P441" s="83"/>
      <c r="Q441" s="83"/>
      <c r="R441" s="83"/>
      <c r="S441" s="83"/>
      <c r="T441" s="84"/>
      <c r="U441" s="37"/>
      <c r="V441" s="37"/>
      <c r="W441" s="37"/>
      <c r="X441" s="37"/>
      <c r="Y441" s="37"/>
      <c r="Z441" s="37"/>
      <c r="AA441" s="37"/>
      <c r="AB441" s="37"/>
      <c r="AC441" s="37"/>
      <c r="AD441" s="37"/>
      <c r="AE441" s="37"/>
      <c r="AT441" s="16" t="s">
        <v>161</v>
      </c>
      <c r="AU441" s="16" t="s">
        <v>85</v>
      </c>
    </row>
    <row r="442" spans="1:65" s="2" customFormat="1" ht="24.15" customHeight="1">
      <c r="A442" s="37"/>
      <c r="B442" s="38"/>
      <c r="C442" s="203" t="s">
        <v>950</v>
      </c>
      <c r="D442" s="203" t="s">
        <v>152</v>
      </c>
      <c r="E442" s="204" t="s">
        <v>951</v>
      </c>
      <c r="F442" s="205" t="s">
        <v>952</v>
      </c>
      <c r="G442" s="206" t="s">
        <v>253</v>
      </c>
      <c r="H442" s="207">
        <v>1</v>
      </c>
      <c r="I442" s="208"/>
      <c r="J442" s="209">
        <f>ROUND(I442*H442,2)</f>
        <v>0</v>
      </c>
      <c r="K442" s="205" t="s">
        <v>156</v>
      </c>
      <c r="L442" s="43"/>
      <c r="M442" s="210" t="s">
        <v>19</v>
      </c>
      <c r="N442" s="211" t="s">
        <v>46</v>
      </c>
      <c r="O442" s="83"/>
      <c r="P442" s="212">
        <f>O442*H442</f>
        <v>0</v>
      </c>
      <c r="Q442" s="212">
        <v>0.00027</v>
      </c>
      <c r="R442" s="212">
        <f>Q442*H442</f>
        <v>0.00027</v>
      </c>
      <c r="S442" s="212">
        <v>0</v>
      </c>
      <c r="T442" s="213">
        <f>S442*H442</f>
        <v>0</v>
      </c>
      <c r="U442" s="37"/>
      <c r="V442" s="37"/>
      <c r="W442" s="37"/>
      <c r="X442" s="37"/>
      <c r="Y442" s="37"/>
      <c r="Z442" s="37"/>
      <c r="AA442" s="37"/>
      <c r="AB442" s="37"/>
      <c r="AC442" s="37"/>
      <c r="AD442" s="37"/>
      <c r="AE442" s="37"/>
      <c r="AR442" s="214" t="s">
        <v>237</v>
      </c>
      <c r="AT442" s="214" t="s">
        <v>152</v>
      </c>
      <c r="AU442" s="214" t="s">
        <v>85</v>
      </c>
      <c r="AY442" s="16" t="s">
        <v>150</v>
      </c>
      <c r="BE442" s="215">
        <f>IF(N442="základní",J442,0)</f>
        <v>0</v>
      </c>
      <c r="BF442" s="215">
        <f>IF(N442="snížená",J442,0)</f>
        <v>0</v>
      </c>
      <c r="BG442" s="215">
        <f>IF(N442="zákl. přenesená",J442,0)</f>
        <v>0</v>
      </c>
      <c r="BH442" s="215">
        <f>IF(N442="sníž. přenesená",J442,0)</f>
        <v>0</v>
      </c>
      <c r="BI442" s="215">
        <f>IF(N442="nulová",J442,0)</f>
        <v>0</v>
      </c>
      <c r="BJ442" s="16" t="s">
        <v>83</v>
      </c>
      <c r="BK442" s="215">
        <f>ROUND(I442*H442,2)</f>
        <v>0</v>
      </c>
      <c r="BL442" s="16" t="s">
        <v>237</v>
      </c>
      <c r="BM442" s="214" t="s">
        <v>953</v>
      </c>
    </row>
    <row r="443" spans="1:47" s="2" customFormat="1" ht="12">
      <c r="A443" s="37"/>
      <c r="B443" s="38"/>
      <c r="C443" s="39"/>
      <c r="D443" s="216" t="s">
        <v>159</v>
      </c>
      <c r="E443" s="39"/>
      <c r="F443" s="217" t="s">
        <v>934</v>
      </c>
      <c r="G443" s="39"/>
      <c r="H443" s="39"/>
      <c r="I443" s="218"/>
      <c r="J443" s="39"/>
      <c r="K443" s="39"/>
      <c r="L443" s="43"/>
      <c r="M443" s="219"/>
      <c r="N443" s="220"/>
      <c r="O443" s="83"/>
      <c r="P443" s="83"/>
      <c r="Q443" s="83"/>
      <c r="R443" s="83"/>
      <c r="S443" s="83"/>
      <c r="T443" s="84"/>
      <c r="U443" s="37"/>
      <c r="V443" s="37"/>
      <c r="W443" s="37"/>
      <c r="X443" s="37"/>
      <c r="Y443" s="37"/>
      <c r="Z443" s="37"/>
      <c r="AA443" s="37"/>
      <c r="AB443" s="37"/>
      <c r="AC443" s="37"/>
      <c r="AD443" s="37"/>
      <c r="AE443" s="37"/>
      <c r="AT443" s="16" t="s">
        <v>159</v>
      </c>
      <c r="AU443" s="16" t="s">
        <v>85</v>
      </c>
    </row>
    <row r="444" spans="1:47" s="2" customFormat="1" ht="12">
      <c r="A444" s="37"/>
      <c r="B444" s="38"/>
      <c r="C444" s="39"/>
      <c r="D444" s="216" t="s">
        <v>161</v>
      </c>
      <c r="E444" s="39"/>
      <c r="F444" s="217" t="s">
        <v>954</v>
      </c>
      <c r="G444" s="39"/>
      <c r="H444" s="39"/>
      <c r="I444" s="218"/>
      <c r="J444" s="39"/>
      <c r="K444" s="39"/>
      <c r="L444" s="43"/>
      <c r="M444" s="219"/>
      <c r="N444" s="220"/>
      <c r="O444" s="83"/>
      <c r="P444" s="83"/>
      <c r="Q444" s="83"/>
      <c r="R444" s="83"/>
      <c r="S444" s="83"/>
      <c r="T444" s="84"/>
      <c r="U444" s="37"/>
      <c r="V444" s="37"/>
      <c r="W444" s="37"/>
      <c r="X444" s="37"/>
      <c r="Y444" s="37"/>
      <c r="Z444" s="37"/>
      <c r="AA444" s="37"/>
      <c r="AB444" s="37"/>
      <c r="AC444" s="37"/>
      <c r="AD444" s="37"/>
      <c r="AE444" s="37"/>
      <c r="AT444" s="16" t="s">
        <v>161</v>
      </c>
      <c r="AU444" s="16" t="s">
        <v>85</v>
      </c>
    </row>
    <row r="445" spans="1:65" s="2" customFormat="1" ht="24.15" customHeight="1">
      <c r="A445" s="37"/>
      <c r="B445" s="38"/>
      <c r="C445" s="203" t="s">
        <v>955</v>
      </c>
      <c r="D445" s="203" t="s">
        <v>152</v>
      </c>
      <c r="E445" s="204" t="s">
        <v>956</v>
      </c>
      <c r="F445" s="205" t="s">
        <v>957</v>
      </c>
      <c r="G445" s="206" t="s">
        <v>253</v>
      </c>
      <c r="H445" s="207">
        <v>1</v>
      </c>
      <c r="I445" s="208"/>
      <c r="J445" s="209">
        <f>ROUND(I445*H445,2)</f>
        <v>0</v>
      </c>
      <c r="K445" s="205" t="s">
        <v>156</v>
      </c>
      <c r="L445" s="43"/>
      <c r="M445" s="210" t="s">
        <v>19</v>
      </c>
      <c r="N445" s="211" t="s">
        <v>46</v>
      </c>
      <c r="O445" s="83"/>
      <c r="P445" s="212">
        <f>O445*H445</f>
        <v>0</v>
      </c>
      <c r="Q445" s="212">
        <v>0.00027</v>
      </c>
      <c r="R445" s="212">
        <f>Q445*H445</f>
        <v>0.00027</v>
      </c>
      <c r="S445" s="212">
        <v>0</v>
      </c>
      <c r="T445" s="213">
        <f>S445*H445</f>
        <v>0</v>
      </c>
      <c r="U445" s="37"/>
      <c r="V445" s="37"/>
      <c r="W445" s="37"/>
      <c r="X445" s="37"/>
      <c r="Y445" s="37"/>
      <c r="Z445" s="37"/>
      <c r="AA445" s="37"/>
      <c r="AB445" s="37"/>
      <c r="AC445" s="37"/>
      <c r="AD445" s="37"/>
      <c r="AE445" s="37"/>
      <c r="AR445" s="214" t="s">
        <v>237</v>
      </c>
      <c r="AT445" s="214" t="s">
        <v>152</v>
      </c>
      <c r="AU445" s="214" t="s">
        <v>85</v>
      </c>
      <c r="AY445" s="16" t="s">
        <v>150</v>
      </c>
      <c r="BE445" s="215">
        <f>IF(N445="základní",J445,0)</f>
        <v>0</v>
      </c>
      <c r="BF445" s="215">
        <f>IF(N445="snížená",J445,0)</f>
        <v>0</v>
      </c>
      <c r="BG445" s="215">
        <f>IF(N445="zákl. přenesená",J445,0)</f>
        <v>0</v>
      </c>
      <c r="BH445" s="215">
        <f>IF(N445="sníž. přenesená",J445,0)</f>
        <v>0</v>
      </c>
      <c r="BI445" s="215">
        <f>IF(N445="nulová",J445,0)</f>
        <v>0</v>
      </c>
      <c r="BJ445" s="16" t="s">
        <v>83</v>
      </c>
      <c r="BK445" s="215">
        <f>ROUND(I445*H445,2)</f>
        <v>0</v>
      </c>
      <c r="BL445" s="16" t="s">
        <v>237</v>
      </c>
      <c r="BM445" s="214" t="s">
        <v>958</v>
      </c>
    </row>
    <row r="446" spans="1:47" s="2" customFormat="1" ht="12">
      <c r="A446" s="37"/>
      <c r="B446" s="38"/>
      <c r="C446" s="39"/>
      <c r="D446" s="216" t="s">
        <v>159</v>
      </c>
      <c r="E446" s="39"/>
      <c r="F446" s="217" t="s">
        <v>934</v>
      </c>
      <c r="G446" s="39"/>
      <c r="H446" s="39"/>
      <c r="I446" s="218"/>
      <c r="J446" s="39"/>
      <c r="K446" s="39"/>
      <c r="L446" s="43"/>
      <c r="M446" s="219"/>
      <c r="N446" s="220"/>
      <c r="O446" s="83"/>
      <c r="P446" s="83"/>
      <c r="Q446" s="83"/>
      <c r="R446" s="83"/>
      <c r="S446" s="83"/>
      <c r="T446" s="84"/>
      <c r="U446" s="37"/>
      <c r="V446" s="37"/>
      <c r="W446" s="37"/>
      <c r="X446" s="37"/>
      <c r="Y446" s="37"/>
      <c r="Z446" s="37"/>
      <c r="AA446" s="37"/>
      <c r="AB446" s="37"/>
      <c r="AC446" s="37"/>
      <c r="AD446" s="37"/>
      <c r="AE446" s="37"/>
      <c r="AT446" s="16" t="s">
        <v>159</v>
      </c>
      <c r="AU446" s="16" t="s">
        <v>85</v>
      </c>
    </row>
    <row r="447" spans="1:47" s="2" customFormat="1" ht="12">
      <c r="A447" s="37"/>
      <c r="B447" s="38"/>
      <c r="C447" s="39"/>
      <c r="D447" s="216" t="s">
        <v>161</v>
      </c>
      <c r="E447" s="39"/>
      <c r="F447" s="217" t="s">
        <v>959</v>
      </c>
      <c r="G447" s="39"/>
      <c r="H447" s="39"/>
      <c r="I447" s="218"/>
      <c r="J447" s="39"/>
      <c r="K447" s="39"/>
      <c r="L447" s="43"/>
      <c r="M447" s="219"/>
      <c r="N447" s="220"/>
      <c r="O447" s="83"/>
      <c r="P447" s="83"/>
      <c r="Q447" s="83"/>
      <c r="R447" s="83"/>
      <c r="S447" s="83"/>
      <c r="T447" s="84"/>
      <c r="U447" s="37"/>
      <c r="V447" s="37"/>
      <c r="W447" s="37"/>
      <c r="X447" s="37"/>
      <c r="Y447" s="37"/>
      <c r="Z447" s="37"/>
      <c r="AA447" s="37"/>
      <c r="AB447" s="37"/>
      <c r="AC447" s="37"/>
      <c r="AD447" s="37"/>
      <c r="AE447" s="37"/>
      <c r="AT447" s="16" t="s">
        <v>161</v>
      </c>
      <c r="AU447" s="16" t="s">
        <v>85</v>
      </c>
    </row>
    <row r="448" spans="1:65" s="2" customFormat="1" ht="24.15" customHeight="1">
      <c r="A448" s="37"/>
      <c r="B448" s="38"/>
      <c r="C448" s="203" t="s">
        <v>960</v>
      </c>
      <c r="D448" s="203" t="s">
        <v>152</v>
      </c>
      <c r="E448" s="204" t="s">
        <v>961</v>
      </c>
      <c r="F448" s="205" t="s">
        <v>962</v>
      </c>
      <c r="G448" s="206" t="s">
        <v>253</v>
      </c>
      <c r="H448" s="207">
        <v>2</v>
      </c>
      <c r="I448" s="208"/>
      <c r="J448" s="209">
        <f>ROUND(I448*H448,2)</f>
        <v>0</v>
      </c>
      <c r="K448" s="205" t="s">
        <v>156</v>
      </c>
      <c r="L448" s="43"/>
      <c r="M448" s="210" t="s">
        <v>19</v>
      </c>
      <c r="N448" s="211" t="s">
        <v>46</v>
      </c>
      <c r="O448" s="83"/>
      <c r="P448" s="212">
        <f>O448*H448</f>
        <v>0</v>
      </c>
      <c r="Q448" s="212">
        <v>0.00027</v>
      </c>
      <c r="R448" s="212">
        <f>Q448*H448</f>
        <v>0.00054</v>
      </c>
      <c r="S448" s="212">
        <v>0</v>
      </c>
      <c r="T448" s="213">
        <f>S448*H448</f>
        <v>0</v>
      </c>
      <c r="U448" s="37"/>
      <c r="V448" s="37"/>
      <c r="W448" s="37"/>
      <c r="X448" s="37"/>
      <c r="Y448" s="37"/>
      <c r="Z448" s="37"/>
      <c r="AA448" s="37"/>
      <c r="AB448" s="37"/>
      <c r="AC448" s="37"/>
      <c r="AD448" s="37"/>
      <c r="AE448" s="37"/>
      <c r="AR448" s="214" t="s">
        <v>237</v>
      </c>
      <c r="AT448" s="214" t="s">
        <v>152</v>
      </c>
      <c r="AU448" s="214" t="s">
        <v>85</v>
      </c>
      <c r="AY448" s="16" t="s">
        <v>150</v>
      </c>
      <c r="BE448" s="215">
        <f>IF(N448="základní",J448,0)</f>
        <v>0</v>
      </c>
      <c r="BF448" s="215">
        <f>IF(N448="snížená",J448,0)</f>
        <v>0</v>
      </c>
      <c r="BG448" s="215">
        <f>IF(N448="zákl. přenesená",J448,0)</f>
        <v>0</v>
      </c>
      <c r="BH448" s="215">
        <f>IF(N448="sníž. přenesená",J448,0)</f>
        <v>0</v>
      </c>
      <c r="BI448" s="215">
        <f>IF(N448="nulová",J448,0)</f>
        <v>0</v>
      </c>
      <c r="BJ448" s="16" t="s">
        <v>83</v>
      </c>
      <c r="BK448" s="215">
        <f>ROUND(I448*H448,2)</f>
        <v>0</v>
      </c>
      <c r="BL448" s="16" t="s">
        <v>237</v>
      </c>
      <c r="BM448" s="214" t="s">
        <v>963</v>
      </c>
    </row>
    <row r="449" spans="1:47" s="2" customFormat="1" ht="12">
      <c r="A449" s="37"/>
      <c r="B449" s="38"/>
      <c r="C449" s="39"/>
      <c r="D449" s="216" t="s">
        <v>159</v>
      </c>
      <c r="E449" s="39"/>
      <c r="F449" s="217" t="s">
        <v>934</v>
      </c>
      <c r="G449" s="39"/>
      <c r="H449" s="39"/>
      <c r="I449" s="218"/>
      <c r="J449" s="39"/>
      <c r="K449" s="39"/>
      <c r="L449" s="43"/>
      <c r="M449" s="219"/>
      <c r="N449" s="220"/>
      <c r="O449" s="83"/>
      <c r="P449" s="83"/>
      <c r="Q449" s="83"/>
      <c r="R449" s="83"/>
      <c r="S449" s="83"/>
      <c r="T449" s="84"/>
      <c r="U449" s="37"/>
      <c r="V449" s="37"/>
      <c r="W449" s="37"/>
      <c r="X449" s="37"/>
      <c r="Y449" s="37"/>
      <c r="Z449" s="37"/>
      <c r="AA449" s="37"/>
      <c r="AB449" s="37"/>
      <c r="AC449" s="37"/>
      <c r="AD449" s="37"/>
      <c r="AE449" s="37"/>
      <c r="AT449" s="16" t="s">
        <v>159</v>
      </c>
      <c r="AU449" s="16" t="s">
        <v>85</v>
      </c>
    </row>
    <row r="450" spans="1:47" s="2" customFormat="1" ht="12">
      <c r="A450" s="37"/>
      <c r="B450" s="38"/>
      <c r="C450" s="39"/>
      <c r="D450" s="216" t="s">
        <v>161</v>
      </c>
      <c r="E450" s="39"/>
      <c r="F450" s="217" t="s">
        <v>964</v>
      </c>
      <c r="G450" s="39"/>
      <c r="H450" s="39"/>
      <c r="I450" s="218"/>
      <c r="J450" s="39"/>
      <c r="K450" s="39"/>
      <c r="L450" s="43"/>
      <c r="M450" s="219"/>
      <c r="N450" s="220"/>
      <c r="O450" s="83"/>
      <c r="P450" s="83"/>
      <c r="Q450" s="83"/>
      <c r="R450" s="83"/>
      <c r="S450" s="83"/>
      <c r="T450" s="84"/>
      <c r="U450" s="37"/>
      <c r="V450" s="37"/>
      <c r="W450" s="37"/>
      <c r="X450" s="37"/>
      <c r="Y450" s="37"/>
      <c r="Z450" s="37"/>
      <c r="AA450" s="37"/>
      <c r="AB450" s="37"/>
      <c r="AC450" s="37"/>
      <c r="AD450" s="37"/>
      <c r="AE450" s="37"/>
      <c r="AT450" s="16" t="s">
        <v>161</v>
      </c>
      <c r="AU450" s="16" t="s">
        <v>85</v>
      </c>
    </row>
    <row r="451" spans="1:65" s="2" customFormat="1" ht="24.15" customHeight="1">
      <c r="A451" s="37"/>
      <c r="B451" s="38"/>
      <c r="C451" s="203" t="s">
        <v>965</v>
      </c>
      <c r="D451" s="203" t="s">
        <v>152</v>
      </c>
      <c r="E451" s="204" t="s">
        <v>966</v>
      </c>
      <c r="F451" s="205" t="s">
        <v>967</v>
      </c>
      <c r="G451" s="206" t="s">
        <v>253</v>
      </c>
      <c r="H451" s="207">
        <v>1</v>
      </c>
      <c r="I451" s="208"/>
      <c r="J451" s="209">
        <f>ROUND(I451*H451,2)</f>
        <v>0</v>
      </c>
      <c r="K451" s="205" t="s">
        <v>156</v>
      </c>
      <c r="L451" s="43"/>
      <c r="M451" s="210" t="s">
        <v>19</v>
      </c>
      <c r="N451" s="211" t="s">
        <v>46</v>
      </c>
      <c r="O451" s="83"/>
      <c r="P451" s="212">
        <f>O451*H451</f>
        <v>0</v>
      </c>
      <c r="Q451" s="212">
        <v>0.00027</v>
      </c>
      <c r="R451" s="212">
        <f>Q451*H451</f>
        <v>0.00027</v>
      </c>
      <c r="S451" s="212">
        <v>0</v>
      </c>
      <c r="T451" s="213">
        <f>S451*H451</f>
        <v>0</v>
      </c>
      <c r="U451" s="37"/>
      <c r="V451" s="37"/>
      <c r="W451" s="37"/>
      <c r="X451" s="37"/>
      <c r="Y451" s="37"/>
      <c r="Z451" s="37"/>
      <c r="AA451" s="37"/>
      <c r="AB451" s="37"/>
      <c r="AC451" s="37"/>
      <c r="AD451" s="37"/>
      <c r="AE451" s="37"/>
      <c r="AR451" s="214" t="s">
        <v>237</v>
      </c>
      <c r="AT451" s="214" t="s">
        <v>152</v>
      </c>
      <c r="AU451" s="214" t="s">
        <v>85</v>
      </c>
      <c r="AY451" s="16" t="s">
        <v>150</v>
      </c>
      <c r="BE451" s="215">
        <f>IF(N451="základní",J451,0)</f>
        <v>0</v>
      </c>
      <c r="BF451" s="215">
        <f>IF(N451="snížená",J451,0)</f>
        <v>0</v>
      </c>
      <c r="BG451" s="215">
        <f>IF(N451="zákl. přenesená",J451,0)</f>
        <v>0</v>
      </c>
      <c r="BH451" s="215">
        <f>IF(N451="sníž. přenesená",J451,0)</f>
        <v>0</v>
      </c>
      <c r="BI451" s="215">
        <f>IF(N451="nulová",J451,0)</f>
        <v>0</v>
      </c>
      <c r="BJ451" s="16" t="s">
        <v>83</v>
      </c>
      <c r="BK451" s="215">
        <f>ROUND(I451*H451,2)</f>
        <v>0</v>
      </c>
      <c r="BL451" s="16" t="s">
        <v>237</v>
      </c>
      <c r="BM451" s="214" t="s">
        <v>968</v>
      </c>
    </row>
    <row r="452" spans="1:47" s="2" customFormat="1" ht="12">
      <c r="A452" s="37"/>
      <c r="B452" s="38"/>
      <c r="C452" s="39"/>
      <c r="D452" s="216" t="s">
        <v>159</v>
      </c>
      <c r="E452" s="39"/>
      <c r="F452" s="217" t="s">
        <v>934</v>
      </c>
      <c r="G452" s="39"/>
      <c r="H452" s="39"/>
      <c r="I452" s="218"/>
      <c r="J452" s="39"/>
      <c r="K452" s="39"/>
      <c r="L452" s="43"/>
      <c r="M452" s="219"/>
      <c r="N452" s="220"/>
      <c r="O452" s="83"/>
      <c r="P452" s="83"/>
      <c r="Q452" s="83"/>
      <c r="R452" s="83"/>
      <c r="S452" s="83"/>
      <c r="T452" s="84"/>
      <c r="U452" s="37"/>
      <c r="V452" s="37"/>
      <c r="W452" s="37"/>
      <c r="X452" s="37"/>
      <c r="Y452" s="37"/>
      <c r="Z452" s="37"/>
      <c r="AA452" s="37"/>
      <c r="AB452" s="37"/>
      <c r="AC452" s="37"/>
      <c r="AD452" s="37"/>
      <c r="AE452" s="37"/>
      <c r="AT452" s="16" t="s">
        <v>159</v>
      </c>
      <c r="AU452" s="16" t="s">
        <v>85</v>
      </c>
    </row>
    <row r="453" spans="1:47" s="2" customFormat="1" ht="12">
      <c r="A453" s="37"/>
      <c r="B453" s="38"/>
      <c r="C453" s="39"/>
      <c r="D453" s="216" t="s">
        <v>161</v>
      </c>
      <c r="E453" s="39"/>
      <c r="F453" s="217" t="s">
        <v>969</v>
      </c>
      <c r="G453" s="39"/>
      <c r="H453" s="39"/>
      <c r="I453" s="218"/>
      <c r="J453" s="39"/>
      <c r="K453" s="39"/>
      <c r="L453" s="43"/>
      <c r="M453" s="219"/>
      <c r="N453" s="220"/>
      <c r="O453" s="83"/>
      <c r="P453" s="83"/>
      <c r="Q453" s="83"/>
      <c r="R453" s="83"/>
      <c r="S453" s="83"/>
      <c r="T453" s="84"/>
      <c r="U453" s="37"/>
      <c r="V453" s="37"/>
      <c r="W453" s="37"/>
      <c r="X453" s="37"/>
      <c r="Y453" s="37"/>
      <c r="Z453" s="37"/>
      <c r="AA453" s="37"/>
      <c r="AB453" s="37"/>
      <c r="AC453" s="37"/>
      <c r="AD453" s="37"/>
      <c r="AE453" s="37"/>
      <c r="AT453" s="16" t="s">
        <v>161</v>
      </c>
      <c r="AU453" s="16" t="s">
        <v>85</v>
      </c>
    </row>
    <row r="454" spans="1:65" s="2" customFormat="1" ht="14.4" customHeight="1">
      <c r="A454" s="37"/>
      <c r="B454" s="38"/>
      <c r="C454" s="203" t="s">
        <v>970</v>
      </c>
      <c r="D454" s="203" t="s">
        <v>152</v>
      </c>
      <c r="E454" s="204" t="s">
        <v>971</v>
      </c>
      <c r="F454" s="205" t="s">
        <v>972</v>
      </c>
      <c r="G454" s="206" t="s">
        <v>253</v>
      </c>
      <c r="H454" s="207">
        <v>2</v>
      </c>
      <c r="I454" s="208"/>
      <c r="J454" s="209">
        <f>ROUND(I454*H454,2)</f>
        <v>0</v>
      </c>
      <c r="K454" s="205" t="s">
        <v>156</v>
      </c>
      <c r="L454" s="43"/>
      <c r="M454" s="210" t="s">
        <v>19</v>
      </c>
      <c r="N454" s="211" t="s">
        <v>46</v>
      </c>
      <c r="O454" s="83"/>
      <c r="P454" s="212">
        <f>O454*H454</f>
        <v>0</v>
      </c>
      <c r="Q454" s="212">
        <v>0</v>
      </c>
      <c r="R454" s="212">
        <f>Q454*H454</f>
        <v>0</v>
      </c>
      <c r="S454" s="212">
        <v>0.0018</v>
      </c>
      <c r="T454" s="213">
        <f>S454*H454</f>
        <v>0.0036</v>
      </c>
      <c r="U454" s="37"/>
      <c r="V454" s="37"/>
      <c r="W454" s="37"/>
      <c r="X454" s="37"/>
      <c r="Y454" s="37"/>
      <c r="Z454" s="37"/>
      <c r="AA454" s="37"/>
      <c r="AB454" s="37"/>
      <c r="AC454" s="37"/>
      <c r="AD454" s="37"/>
      <c r="AE454" s="37"/>
      <c r="AR454" s="214" t="s">
        <v>237</v>
      </c>
      <c r="AT454" s="214" t="s">
        <v>152</v>
      </c>
      <c r="AU454" s="214" t="s">
        <v>85</v>
      </c>
      <c r="AY454" s="16" t="s">
        <v>150</v>
      </c>
      <c r="BE454" s="215">
        <f>IF(N454="základní",J454,0)</f>
        <v>0</v>
      </c>
      <c r="BF454" s="215">
        <f>IF(N454="snížená",J454,0)</f>
        <v>0</v>
      </c>
      <c r="BG454" s="215">
        <f>IF(N454="zákl. přenesená",J454,0)</f>
        <v>0</v>
      </c>
      <c r="BH454" s="215">
        <f>IF(N454="sníž. přenesená",J454,0)</f>
        <v>0</v>
      </c>
      <c r="BI454" s="215">
        <f>IF(N454="nulová",J454,0)</f>
        <v>0</v>
      </c>
      <c r="BJ454" s="16" t="s">
        <v>83</v>
      </c>
      <c r="BK454" s="215">
        <f>ROUND(I454*H454,2)</f>
        <v>0</v>
      </c>
      <c r="BL454" s="16" t="s">
        <v>237</v>
      </c>
      <c r="BM454" s="214" t="s">
        <v>973</v>
      </c>
    </row>
    <row r="455" spans="1:65" s="2" customFormat="1" ht="24.15" customHeight="1">
      <c r="A455" s="37"/>
      <c r="B455" s="38"/>
      <c r="C455" s="203" t="s">
        <v>974</v>
      </c>
      <c r="D455" s="203" t="s">
        <v>152</v>
      </c>
      <c r="E455" s="204" t="s">
        <v>975</v>
      </c>
      <c r="F455" s="205" t="s">
        <v>976</v>
      </c>
      <c r="G455" s="206" t="s">
        <v>253</v>
      </c>
      <c r="H455" s="207">
        <v>2</v>
      </c>
      <c r="I455" s="208"/>
      <c r="J455" s="209">
        <f>ROUND(I455*H455,2)</f>
        <v>0</v>
      </c>
      <c r="K455" s="205" t="s">
        <v>156</v>
      </c>
      <c r="L455" s="43"/>
      <c r="M455" s="210" t="s">
        <v>19</v>
      </c>
      <c r="N455" s="211" t="s">
        <v>46</v>
      </c>
      <c r="O455" s="83"/>
      <c r="P455" s="212">
        <f>O455*H455</f>
        <v>0</v>
      </c>
      <c r="Q455" s="212">
        <v>0</v>
      </c>
      <c r="R455" s="212">
        <f>Q455*H455</f>
        <v>0</v>
      </c>
      <c r="S455" s="212">
        <v>0.024</v>
      </c>
      <c r="T455" s="213">
        <f>S455*H455</f>
        <v>0.048</v>
      </c>
      <c r="U455" s="37"/>
      <c r="V455" s="37"/>
      <c r="W455" s="37"/>
      <c r="X455" s="37"/>
      <c r="Y455" s="37"/>
      <c r="Z455" s="37"/>
      <c r="AA455" s="37"/>
      <c r="AB455" s="37"/>
      <c r="AC455" s="37"/>
      <c r="AD455" s="37"/>
      <c r="AE455" s="37"/>
      <c r="AR455" s="214" t="s">
        <v>237</v>
      </c>
      <c r="AT455" s="214" t="s">
        <v>152</v>
      </c>
      <c r="AU455" s="214" t="s">
        <v>85</v>
      </c>
      <c r="AY455" s="16" t="s">
        <v>150</v>
      </c>
      <c r="BE455" s="215">
        <f>IF(N455="základní",J455,0)</f>
        <v>0</v>
      </c>
      <c r="BF455" s="215">
        <f>IF(N455="snížená",J455,0)</f>
        <v>0</v>
      </c>
      <c r="BG455" s="215">
        <f>IF(N455="zákl. přenesená",J455,0)</f>
        <v>0</v>
      </c>
      <c r="BH455" s="215">
        <f>IF(N455="sníž. přenesená",J455,0)</f>
        <v>0</v>
      </c>
      <c r="BI455" s="215">
        <f>IF(N455="nulová",J455,0)</f>
        <v>0</v>
      </c>
      <c r="BJ455" s="16" t="s">
        <v>83</v>
      </c>
      <c r="BK455" s="215">
        <f>ROUND(I455*H455,2)</f>
        <v>0</v>
      </c>
      <c r="BL455" s="16" t="s">
        <v>237</v>
      </c>
      <c r="BM455" s="214" t="s">
        <v>977</v>
      </c>
    </row>
    <row r="456" spans="1:47" s="2" customFormat="1" ht="12">
      <c r="A456" s="37"/>
      <c r="B456" s="38"/>
      <c r="C456" s="39"/>
      <c r="D456" s="216" t="s">
        <v>159</v>
      </c>
      <c r="E456" s="39"/>
      <c r="F456" s="217" t="s">
        <v>978</v>
      </c>
      <c r="G456" s="39"/>
      <c r="H456" s="39"/>
      <c r="I456" s="218"/>
      <c r="J456" s="39"/>
      <c r="K456" s="39"/>
      <c r="L456" s="43"/>
      <c r="M456" s="219"/>
      <c r="N456" s="220"/>
      <c r="O456" s="83"/>
      <c r="P456" s="83"/>
      <c r="Q456" s="83"/>
      <c r="R456" s="83"/>
      <c r="S456" s="83"/>
      <c r="T456" s="84"/>
      <c r="U456" s="37"/>
      <c r="V456" s="37"/>
      <c r="W456" s="37"/>
      <c r="X456" s="37"/>
      <c r="Y456" s="37"/>
      <c r="Z456" s="37"/>
      <c r="AA456" s="37"/>
      <c r="AB456" s="37"/>
      <c r="AC456" s="37"/>
      <c r="AD456" s="37"/>
      <c r="AE456" s="37"/>
      <c r="AT456" s="16" t="s">
        <v>159</v>
      </c>
      <c r="AU456" s="16" t="s">
        <v>85</v>
      </c>
    </row>
    <row r="457" spans="1:65" s="2" customFormat="1" ht="24.15" customHeight="1">
      <c r="A457" s="37"/>
      <c r="B457" s="38"/>
      <c r="C457" s="203" t="s">
        <v>979</v>
      </c>
      <c r="D457" s="203" t="s">
        <v>152</v>
      </c>
      <c r="E457" s="204" t="s">
        <v>980</v>
      </c>
      <c r="F457" s="205" t="s">
        <v>981</v>
      </c>
      <c r="G457" s="206" t="s">
        <v>253</v>
      </c>
      <c r="H457" s="207">
        <v>1</v>
      </c>
      <c r="I457" s="208"/>
      <c r="J457" s="209">
        <f>ROUND(I457*H457,2)</f>
        <v>0</v>
      </c>
      <c r="K457" s="205" t="s">
        <v>156</v>
      </c>
      <c r="L457" s="43"/>
      <c r="M457" s="210" t="s">
        <v>19</v>
      </c>
      <c r="N457" s="211" t="s">
        <v>46</v>
      </c>
      <c r="O457" s="83"/>
      <c r="P457" s="212">
        <f>O457*H457</f>
        <v>0</v>
      </c>
      <c r="Q457" s="212">
        <v>0</v>
      </c>
      <c r="R457" s="212">
        <f>Q457*H457</f>
        <v>0</v>
      </c>
      <c r="S457" s="212">
        <v>0.026</v>
      </c>
      <c r="T457" s="213">
        <f>S457*H457</f>
        <v>0.026</v>
      </c>
      <c r="U457" s="37"/>
      <c r="V457" s="37"/>
      <c r="W457" s="37"/>
      <c r="X457" s="37"/>
      <c r="Y457" s="37"/>
      <c r="Z457" s="37"/>
      <c r="AA457" s="37"/>
      <c r="AB457" s="37"/>
      <c r="AC457" s="37"/>
      <c r="AD457" s="37"/>
      <c r="AE457" s="37"/>
      <c r="AR457" s="214" t="s">
        <v>237</v>
      </c>
      <c r="AT457" s="214" t="s">
        <v>152</v>
      </c>
      <c r="AU457" s="214" t="s">
        <v>85</v>
      </c>
      <c r="AY457" s="16" t="s">
        <v>150</v>
      </c>
      <c r="BE457" s="215">
        <f>IF(N457="základní",J457,0)</f>
        <v>0</v>
      </c>
      <c r="BF457" s="215">
        <f>IF(N457="snížená",J457,0)</f>
        <v>0</v>
      </c>
      <c r="BG457" s="215">
        <f>IF(N457="zákl. přenesená",J457,0)</f>
        <v>0</v>
      </c>
      <c r="BH457" s="215">
        <f>IF(N457="sníž. přenesená",J457,0)</f>
        <v>0</v>
      </c>
      <c r="BI457" s="215">
        <f>IF(N457="nulová",J457,0)</f>
        <v>0</v>
      </c>
      <c r="BJ457" s="16" t="s">
        <v>83</v>
      </c>
      <c r="BK457" s="215">
        <f>ROUND(I457*H457,2)</f>
        <v>0</v>
      </c>
      <c r="BL457" s="16" t="s">
        <v>237</v>
      </c>
      <c r="BM457" s="214" t="s">
        <v>982</v>
      </c>
    </row>
    <row r="458" spans="1:47" s="2" customFormat="1" ht="12">
      <c r="A458" s="37"/>
      <c r="B458" s="38"/>
      <c r="C458" s="39"/>
      <c r="D458" s="216" t="s">
        <v>159</v>
      </c>
      <c r="E458" s="39"/>
      <c r="F458" s="217" t="s">
        <v>978</v>
      </c>
      <c r="G458" s="39"/>
      <c r="H458" s="39"/>
      <c r="I458" s="218"/>
      <c r="J458" s="39"/>
      <c r="K458" s="39"/>
      <c r="L458" s="43"/>
      <c r="M458" s="219"/>
      <c r="N458" s="220"/>
      <c r="O458" s="83"/>
      <c r="P458" s="83"/>
      <c r="Q458" s="83"/>
      <c r="R458" s="83"/>
      <c r="S458" s="83"/>
      <c r="T458" s="84"/>
      <c r="U458" s="37"/>
      <c r="V458" s="37"/>
      <c r="W458" s="37"/>
      <c r="X458" s="37"/>
      <c r="Y458" s="37"/>
      <c r="Z458" s="37"/>
      <c r="AA458" s="37"/>
      <c r="AB458" s="37"/>
      <c r="AC458" s="37"/>
      <c r="AD458" s="37"/>
      <c r="AE458" s="37"/>
      <c r="AT458" s="16" t="s">
        <v>159</v>
      </c>
      <c r="AU458" s="16" t="s">
        <v>85</v>
      </c>
    </row>
    <row r="459" spans="1:65" s="2" customFormat="1" ht="24.15" customHeight="1">
      <c r="A459" s="37"/>
      <c r="B459" s="38"/>
      <c r="C459" s="203" t="s">
        <v>983</v>
      </c>
      <c r="D459" s="203" t="s">
        <v>152</v>
      </c>
      <c r="E459" s="204" t="s">
        <v>984</v>
      </c>
      <c r="F459" s="205" t="s">
        <v>985</v>
      </c>
      <c r="G459" s="206" t="s">
        <v>253</v>
      </c>
      <c r="H459" s="207">
        <v>2</v>
      </c>
      <c r="I459" s="208"/>
      <c r="J459" s="209">
        <f>ROUND(I459*H459,2)</f>
        <v>0</v>
      </c>
      <c r="K459" s="205" t="s">
        <v>156</v>
      </c>
      <c r="L459" s="43"/>
      <c r="M459" s="210" t="s">
        <v>19</v>
      </c>
      <c r="N459" s="211" t="s">
        <v>46</v>
      </c>
      <c r="O459" s="83"/>
      <c r="P459" s="212">
        <f>O459*H459</f>
        <v>0</v>
      </c>
      <c r="Q459" s="212">
        <v>0</v>
      </c>
      <c r="R459" s="212">
        <f>Q459*H459</f>
        <v>0</v>
      </c>
      <c r="S459" s="212">
        <v>0</v>
      </c>
      <c r="T459" s="213">
        <f>S459*H459</f>
        <v>0</v>
      </c>
      <c r="U459" s="37"/>
      <c r="V459" s="37"/>
      <c r="W459" s="37"/>
      <c r="X459" s="37"/>
      <c r="Y459" s="37"/>
      <c r="Z459" s="37"/>
      <c r="AA459" s="37"/>
      <c r="AB459" s="37"/>
      <c r="AC459" s="37"/>
      <c r="AD459" s="37"/>
      <c r="AE459" s="37"/>
      <c r="AR459" s="214" t="s">
        <v>237</v>
      </c>
      <c r="AT459" s="214" t="s">
        <v>152</v>
      </c>
      <c r="AU459" s="214" t="s">
        <v>85</v>
      </c>
      <c r="AY459" s="16" t="s">
        <v>150</v>
      </c>
      <c r="BE459" s="215">
        <f>IF(N459="základní",J459,0)</f>
        <v>0</v>
      </c>
      <c r="BF459" s="215">
        <f>IF(N459="snížená",J459,0)</f>
        <v>0</v>
      </c>
      <c r="BG459" s="215">
        <f>IF(N459="zákl. přenesená",J459,0)</f>
        <v>0</v>
      </c>
      <c r="BH459" s="215">
        <f>IF(N459="sníž. přenesená",J459,0)</f>
        <v>0</v>
      </c>
      <c r="BI459" s="215">
        <f>IF(N459="nulová",J459,0)</f>
        <v>0</v>
      </c>
      <c r="BJ459" s="16" t="s">
        <v>83</v>
      </c>
      <c r="BK459" s="215">
        <f>ROUND(I459*H459,2)</f>
        <v>0</v>
      </c>
      <c r="BL459" s="16" t="s">
        <v>237</v>
      </c>
      <c r="BM459" s="214" t="s">
        <v>986</v>
      </c>
    </row>
    <row r="460" spans="1:47" s="2" customFormat="1" ht="12">
      <c r="A460" s="37"/>
      <c r="B460" s="38"/>
      <c r="C460" s="39"/>
      <c r="D460" s="216" t="s">
        <v>159</v>
      </c>
      <c r="E460" s="39"/>
      <c r="F460" s="217" t="s">
        <v>987</v>
      </c>
      <c r="G460" s="39"/>
      <c r="H460" s="39"/>
      <c r="I460" s="218"/>
      <c r="J460" s="39"/>
      <c r="K460" s="39"/>
      <c r="L460" s="43"/>
      <c r="M460" s="219"/>
      <c r="N460" s="220"/>
      <c r="O460" s="83"/>
      <c r="P460" s="83"/>
      <c r="Q460" s="83"/>
      <c r="R460" s="83"/>
      <c r="S460" s="83"/>
      <c r="T460" s="84"/>
      <c r="U460" s="37"/>
      <c r="V460" s="37"/>
      <c r="W460" s="37"/>
      <c r="X460" s="37"/>
      <c r="Y460" s="37"/>
      <c r="Z460" s="37"/>
      <c r="AA460" s="37"/>
      <c r="AB460" s="37"/>
      <c r="AC460" s="37"/>
      <c r="AD460" s="37"/>
      <c r="AE460" s="37"/>
      <c r="AT460" s="16" t="s">
        <v>159</v>
      </c>
      <c r="AU460" s="16" t="s">
        <v>85</v>
      </c>
    </row>
    <row r="461" spans="1:65" s="2" customFormat="1" ht="24.15" customHeight="1">
      <c r="A461" s="37"/>
      <c r="B461" s="38"/>
      <c r="C461" s="203" t="s">
        <v>988</v>
      </c>
      <c r="D461" s="203" t="s">
        <v>152</v>
      </c>
      <c r="E461" s="204" t="s">
        <v>989</v>
      </c>
      <c r="F461" s="205" t="s">
        <v>990</v>
      </c>
      <c r="G461" s="206" t="s">
        <v>253</v>
      </c>
      <c r="H461" s="207">
        <v>7</v>
      </c>
      <c r="I461" s="208"/>
      <c r="J461" s="209">
        <f>ROUND(I461*H461,2)</f>
        <v>0</v>
      </c>
      <c r="K461" s="205" t="s">
        <v>156</v>
      </c>
      <c r="L461" s="43"/>
      <c r="M461" s="210" t="s">
        <v>19</v>
      </c>
      <c r="N461" s="211" t="s">
        <v>46</v>
      </c>
      <c r="O461" s="83"/>
      <c r="P461" s="212">
        <f>O461*H461</f>
        <v>0</v>
      </c>
      <c r="Q461" s="212">
        <v>0</v>
      </c>
      <c r="R461" s="212">
        <f>Q461*H461</f>
        <v>0</v>
      </c>
      <c r="S461" s="212">
        <v>0</v>
      </c>
      <c r="T461" s="213">
        <f>S461*H461</f>
        <v>0</v>
      </c>
      <c r="U461" s="37"/>
      <c r="V461" s="37"/>
      <c r="W461" s="37"/>
      <c r="X461" s="37"/>
      <c r="Y461" s="37"/>
      <c r="Z461" s="37"/>
      <c r="AA461" s="37"/>
      <c r="AB461" s="37"/>
      <c r="AC461" s="37"/>
      <c r="AD461" s="37"/>
      <c r="AE461" s="37"/>
      <c r="AR461" s="214" t="s">
        <v>237</v>
      </c>
      <c r="AT461" s="214" t="s">
        <v>152</v>
      </c>
      <c r="AU461" s="214" t="s">
        <v>85</v>
      </c>
      <c r="AY461" s="16" t="s">
        <v>150</v>
      </c>
      <c r="BE461" s="215">
        <f>IF(N461="základní",J461,0)</f>
        <v>0</v>
      </c>
      <c r="BF461" s="215">
        <f>IF(N461="snížená",J461,0)</f>
        <v>0</v>
      </c>
      <c r="BG461" s="215">
        <f>IF(N461="zákl. přenesená",J461,0)</f>
        <v>0</v>
      </c>
      <c r="BH461" s="215">
        <f>IF(N461="sníž. přenesená",J461,0)</f>
        <v>0</v>
      </c>
      <c r="BI461" s="215">
        <f>IF(N461="nulová",J461,0)</f>
        <v>0</v>
      </c>
      <c r="BJ461" s="16" t="s">
        <v>83</v>
      </c>
      <c r="BK461" s="215">
        <f>ROUND(I461*H461,2)</f>
        <v>0</v>
      </c>
      <c r="BL461" s="16" t="s">
        <v>237</v>
      </c>
      <c r="BM461" s="214" t="s">
        <v>991</v>
      </c>
    </row>
    <row r="462" spans="1:47" s="2" customFormat="1" ht="12">
      <c r="A462" s="37"/>
      <c r="B462" s="38"/>
      <c r="C462" s="39"/>
      <c r="D462" s="216" t="s">
        <v>159</v>
      </c>
      <c r="E462" s="39"/>
      <c r="F462" s="217" t="s">
        <v>987</v>
      </c>
      <c r="G462" s="39"/>
      <c r="H462" s="39"/>
      <c r="I462" s="218"/>
      <c r="J462" s="39"/>
      <c r="K462" s="39"/>
      <c r="L462" s="43"/>
      <c r="M462" s="219"/>
      <c r="N462" s="220"/>
      <c r="O462" s="83"/>
      <c r="P462" s="83"/>
      <c r="Q462" s="83"/>
      <c r="R462" s="83"/>
      <c r="S462" s="83"/>
      <c r="T462" s="84"/>
      <c r="U462" s="37"/>
      <c r="V462" s="37"/>
      <c r="W462" s="37"/>
      <c r="X462" s="37"/>
      <c r="Y462" s="37"/>
      <c r="Z462" s="37"/>
      <c r="AA462" s="37"/>
      <c r="AB462" s="37"/>
      <c r="AC462" s="37"/>
      <c r="AD462" s="37"/>
      <c r="AE462" s="37"/>
      <c r="AT462" s="16" t="s">
        <v>159</v>
      </c>
      <c r="AU462" s="16" t="s">
        <v>85</v>
      </c>
    </row>
    <row r="463" spans="1:65" s="2" customFormat="1" ht="14.4" customHeight="1">
      <c r="A463" s="37"/>
      <c r="B463" s="38"/>
      <c r="C463" s="231" t="s">
        <v>992</v>
      </c>
      <c r="D463" s="231" t="s">
        <v>315</v>
      </c>
      <c r="E463" s="232" t="s">
        <v>993</v>
      </c>
      <c r="F463" s="233" t="s">
        <v>994</v>
      </c>
      <c r="G463" s="234" t="s">
        <v>224</v>
      </c>
      <c r="H463" s="235">
        <v>13.7</v>
      </c>
      <c r="I463" s="236"/>
      <c r="J463" s="237">
        <f>ROUND(I463*H463,2)</f>
        <v>0</v>
      </c>
      <c r="K463" s="233" t="s">
        <v>156</v>
      </c>
      <c r="L463" s="238"/>
      <c r="M463" s="239" t="s">
        <v>19</v>
      </c>
      <c r="N463" s="240" t="s">
        <v>46</v>
      </c>
      <c r="O463" s="83"/>
      <c r="P463" s="212">
        <f>O463*H463</f>
        <v>0</v>
      </c>
      <c r="Q463" s="212">
        <v>0.0015</v>
      </c>
      <c r="R463" s="212">
        <f>Q463*H463</f>
        <v>0.02055</v>
      </c>
      <c r="S463" s="212">
        <v>0</v>
      </c>
      <c r="T463" s="213">
        <f>S463*H463</f>
        <v>0</v>
      </c>
      <c r="U463" s="37"/>
      <c r="V463" s="37"/>
      <c r="W463" s="37"/>
      <c r="X463" s="37"/>
      <c r="Y463" s="37"/>
      <c r="Z463" s="37"/>
      <c r="AA463" s="37"/>
      <c r="AB463" s="37"/>
      <c r="AC463" s="37"/>
      <c r="AD463" s="37"/>
      <c r="AE463" s="37"/>
      <c r="AR463" s="214" t="s">
        <v>309</v>
      </c>
      <c r="AT463" s="214" t="s">
        <v>315</v>
      </c>
      <c r="AU463" s="214" t="s">
        <v>85</v>
      </c>
      <c r="AY463" s="16" t="s">
        <v>150</v>
      </c>
      <c r="BE463" s="215">
        <f>IF(N463="základní",J463,0)</f>
        <v>0</v>
      </c>
      <c r="BF463" s="215">
        <f>IF(N463="snížená",J463,0)</f>
        <v>0</v>
      </c>
      <c r="BG463" s="215">
        <f>IF(N463="zákl. přenesená",J463,0)</f>
        <v>0</v>
      </c>
      <c r="BH463" s="215">
        <f>IF(N463="sníž. přenesená",J463,0)</f>
        <v>0</v>
      </c>
      <c r="BI463" s="215">
        <f>IF(N463="nulová",J463,0)</f>
        <v>0</v>
      </c>
      <c r="BJ463" s="16" t="s">
        <v>83</v>
      </c>
      <c r="BK463" s="215">
        <f>ROUND(I463*H463,2)</f>
        <v>0</v>
      </c>
      <c r="BL463" s="16" t="s">
        <v>237</v>
      </c>
      <c r="BM463" s="214" t="s">
        <v>995</v>
      </c>
    </row>
    <row r="464" spans="1:65" s="2" customFormat="1" ht="24.15" customHeight="1">
      <c r="A464" s="37"/>
      <c r="B464" s="38"/>
      <c r="C464" s="203" t="s">
        <v>996</v>
      </c>
      <c r="D464" s="203" t="s">
        <v>152</v>
      </c>
      <c r="E464" s="204" t="s">
        <v>997</v>
      </c>
      <c r="F464" s="205" t="s">
        <v>998</v>
      </c>
      <c r="G464" s="206" t="s">
        <v>595</v>
      </c>
      <c r="H464" s="241"/>
      <c r="I464" s="208"/>
      <c r="J464" s="209">
        <f>ROUND(I464*H464,2)</f>
        <v>0</v>
      </c>
      <c r="K464" s="205" t="s">
        <v>156</v>
      </c>
      <c r="L464" s="43"/>
      <c r="M464" s="210" t="s">
        <v>19</v>
      </c>
      <c r="N464" s="211" t="s">
        <v>46</v>
      </c>
      <c r="O464" s="83"/>
      <c r="P464" s="212">
        <f>O464*H464</f>
        <v>0</v>
      </c>
      <c r="Q464" s="212">
        <v>0</v>
      </c>
      <c r="R464" s="212">
        <f>Q464*H464</f>
        <v>0</v>
      </c>
      <c r="S464" s="212">
        <v>0</v>
      </c>
      <c r="T464" s="213">
        <f>S464*H464</f>
        <v>0</v>
      </c>
      <c r="U464" s="37"/>
      <c r="V464" s="37"/>
      <c r="W464" s="37"/>
      <c r="X464" s="37"/>
      <c r="Y464" s="37"/>
      <c r="Z464" s="37"/>
      <c r="AA464" s="37"/>
      <c r="AB464" s="37"/>
      <c r="AC464" s="37"/>
      <c r="AD464" s="37"/>
      <c r="AE464" s="37"/>
      <c r="AR464" s="214" t="s">
        <v>237</v>
      </c>
      <c r="AT464" s="214" t="s">
        <v>152</v>
      </c>
      <c r="AU464" s="214" t="s">
        <v>85</v>
      </c>
      <c r="AY464" s="16" t="s">
        <v>150</v>
      </c>
      <c r="BE464" s="215">
        <f>IF(N464="základní",J464,0)</f>
        <v>0</v>
      </c>
      <c r="BF464" s="215">
        <f>IF(N464="snížená",J464,0)</f>
        <v>0</v>
      </c>
      <c r="BG464" s="215">
        <f>IF(N464="zákl. přenesená",J464,0)</f>
        <v>0</v>
      </c>
      <c r="BH464" s="215">
        <f>IF(N464="sníž. přenesená",J464,0)</f>
        <v>0</v>
      </c>
      <c r="BI464" s="215">
        <f>IF(N464="nulová",J464,0)</f>
        <v>0</v>
      </c>
      <c r="BJ464" s="16" t="s">
        <v>83</v>
      </c>
      <c r="BK464" s="215">
        <f>ROUND(I464*H464,2)</f>
        <v>0</v>
      </c>
      <c r="BL464" s="16" t="s">
        <v>237</v>
      </c>
      <c r="BM464" s="214" t="s">
        <v>999</v>
      </c>
    </row>
    <row r="465" spans="1:47" s="2" customFormat="1" ht="12">
      <c r="A465" s="37"/>
      <c r="B465" s="38"/>
      <c r="C465" s="39"/>
      <c r="D465" s="216" t="s">
        <v>159</v>
      </c>
      <c r="E465" s="39"/>
      <c r="F465" s="217" t="s">
        <v>1000</v>
      </c>
      <c r="G465" s="39"/>
      <c r="H465" s="39"/>
      <c r="I465" s="218"/>
      <c r="J465" s="39"/>
      <c r="K465" s="39"/>
      <c r="L465" s="43"/>
      <c r="M465" s="219"/>
      <c r="N465" s="220"/>
      <c r="O465" s="83"/>
      <c r="P465" s="83"/>
      <c r="Q465" s="83"/>
      <c r="R465" s="83"/>
      <c r="S465" s="83"/>
      <c r="T465" s="84"/>
      <c r="U465" s="37"/>
      <c r="V465" s="37"/>
      <c r="W465" s="37"/>
      <c r="X465" s="37"/>
      <c r="Y465" s="37"/>
      <c r="Z465" s="37"/>
      <c r="AA465" s="37"/>
      <c r="AB465" s="37"/>
      <c r="AC465" s="37"/>
      <c r="AD465" s="37"/>
      <c r="AE465" s="37"/>
      <c r="AT465" s="16" t="s">
        <v>159</v>
      </c>
      <c r="AU465" s="16" t="s">
        <v>85</v>
      </c>
    </row>
    <row r="466" spans="1:63" s="12" customFormat="1" ht="22.8" customHeight="1">
      <c r="A466" s="12"/>
      <c r="B466" s="187"/>
      <c r="C466" s="188"/>
      <c r="D466" s="189" t="s">
        <v>74</v>
      </c>
      <c r="E466" s="201" t="s">
        <v>1001</v>
      </c>
      <c r="F466" s="201" t="s">
        <v>1002</v>
      </c>
      <c r="G466" s="188"/>
      <c r="H466" s="188"/>
      <c r="I466" s="191"/>
      <c r="J466" s="202">
        <f>BK466</f>
        <v>0</v>
      </c>
      <c r="K466" s="188"/>
      <c r="L466" s="193"/>
      <c r="M466" s="194"/>
      <c r="N466" s="195"/>
      <c r="O466" s="195"/>
      <c r="P466" s="196">
        <f>SUM(P467:P508)</f>
        <v>0</v>
      </c>
      <c r="Q466" s="195"/>
      <c r="R466" s="196">
        <f>SUM(R467:R508)</f>
        <v>2.81047328</v>
      </c>
      <c r="S466" s="195"/>
      <c r="T466" s="197">
        <f>SUM(T467:T508)</f>
        <v>0.85112</v>
      </c>
      <c r="U466" s="12"/>
      <c r="V466" s="12"/>
      <c r="W466" s="12"/>
      <c r="X466" s="12"/>
      <c r="Y466" s="12"/>
      <c r="Z466" s="12"/>
      <c r="AA466" s="12"/>
      <c r="AB466" s="12"/>
      <c r="AC466" s="12"/>
      <c r="AD466" s="12"/>
      <c r="AE466" s="12"/>
      <c r="AR466" s="198" t="s">
        <v>85</v>
      </c>
      <c r="AT466" s="199" t="s">
        <v>74</v>
      </c>
      <c r="AU466" s="199" t="s">
        <v>83</v>
      </c>
      <c r="AY466" s="198" t="s">
        <v>150</v>
      </c>
      <c r="BK466" s="200">
        <f>SUM(BK467:BK508)</f>
        <v>0</v>
      </c>
    </row>
    <row r="467" spans="1:65" s="2" customFormat="1" ht="14.4" customHeight="1">
      <c r="A467" s="37"/>
      <c r="B467" s="38"/>
      <c r="C467" s="203" t="s">
        <v>1003</v>
      </c>
      <c r="D467" s="203" t="s">
        <v>152</v>
      </c>
      <c r="E467" s="204" t="s">
        <v>1004</v>
      </c>
      <c r="F467" s="205" t="s">
        <v>1005</v>
      </c>
      <c r="G467" s="206" t="s">
        <v>229</v>
      </c>
      <c r="H467" s="207">
        <v>8.75</v>
      </c>
      <c r="I467" s="208"/>
      <c r="J467" s="209">
        <f>ROUND(I467*H467,2)</f>
        <v>0</v>
      </c>
      <c r="K467" s="205" t="s">
        <v>156</v>
      </c>
      <c r="L467" s="43"/>
      <c r="M467" s="210" t="s">
        <v>19</v>
      </c>
      <c r="N467" s="211" t="s">
        <v>46</v>
      </c>
      <c r="O467" s="83"/>
      <c r="P467" s="212">
        <f>O467*H467</f>
        <v>0</v>
      </c>
      <c r="Q467" s="212">
        <v>0.0001</v>
      </c>
      <c r="R467" s="212">
        <f>Q467*H467</f>
        <v>0.000875</v>
      </c>
      <c r="S467" s="212">
        <v>0</v>
      </c>
      <c r="T467" s="213">
        <f>S467*H467</f>
        <v>0</v>
      </c>
      <c r="U467" s="37"/>
      <c r="V467" s="37"/>
      <c r="W467" s="37"/>
      <c r="X467" s="37"/>
      <c r="Y467" s="37"/>
      <c r="Z467" s="37"/>
      <c r="AA467" s="37"/>
      <c r="AB467" s="37"/>
      <c r="AC467" s="37"/>
      <c r="AD467" s="37"/>
      <c r="AE467" s="37"/>
      <c r="AR467" s="214" t="s">
        <v>237</v>
      </c>
      <c r="AT467" s="214" t="s">
        <v>152</v>
      </c>
      <c r="AU467" s="214" t="s">
        <v>85</v>
      </c>
      <c r="AY467" s="16" t="s">
        <v>150</v>
      </c>
      <c r="BE467" s="215">
        <f>IF(N467="základní",J467,0)</f>
        <v>0</v>
      </c>
      <c r="BF467" s="215">
        <f>IF(N467="snížená",J467,0)</f>
        <v>0</v>
      </c>
      <c r="BG467" s="215">
        <f>IF(N467="zákl. přenesená",J467,0)</f>
        <v>0</v>
      </c>
      <c r="BH467" s="215">
        <f>IF(N467="sníž. přenesená",J467,0)</f>
        <v>0</v>
      </c>
      <c r="BI467" s="215">
        <f>IF(N467="nulová",J467,0)</f>
        <v>0</v>
      </c>
      <c r="BJ467" s="16" t="s">
        <v>83</v>
      </c>
      <c r="BK467" s="215">
        <f>ROUND(I467*H467,2)</f>
        <v>0</v>
      </c>
      <c r="BL467" s="16" t="s">
        <v>237</v>
      </c>
      <c r="BM467" s="214" t="s">
        <v>1006</v>
      </c>
    </row>
    <row r="468" spans="1:47" s="2" customFormat="1" ht="12">
      <c r="A468" s="37"/>
      <c r="B468" s="38"/>
      <c r="C468" s="39"/>
      <c r="D468" s="216" t="s">
        <v>159</v>
      </c>
      <c r="E468" s="39"/>
      <c r="F468" s="217" t="s">
        <v>1007</v>
      </c>
      <c r="G468" s="39"/>
      <c r="H468" s="39"/>
      <c r="I468" s="218"/>
      <c r="J468" s="39"/>
      <c r="K468" s="39"/>
      <c r="L468" s="43"/>
      <c r="M468" s="219"/>
      <c r="N468" s="220"/>
      <c r="O468" s="83"/>
      <c r="P468" s="83"/>
      <c r="Q468" s="83"/>
      <c r="R468" s="83"/>
      <c r="S468" s="83"/>
      <c r="T468" s="84"/>
      <c r="U468" s="37"/>
      <c r="V468" s="37"/>
      <c r="W468" s="37"/>
      <c r="X468" s="37"/>
      <c r="Y468" s="37"/>
      <c r="Z468" s="37"/>
      <c r="AA468" s="37"/>
      <c r="AB468" s="37"/>
      <c r="AC468" s="37"/>
      <c r="AD468" s="37"/>
      <c r="AE468" s="37"/>
      <c r="AT468" s="16" t="s">
        <v>159</v>
      </c>
      <c r="AU468" s="16" t="s">
        <v>85</v>
      </c>
    </row>
    <row r="469" spans="1:47" s="2" customFormat="1" ht="12">
      <c r="A469" s="37"/>
      <c r="B469" s="38"/>
      <c r="C469" s="39"/>
      <c r="D469" s="216" t="s">
        <v>161</v>
      </c>
      <c r="E469" s="39"/>
      <c r="F469" s="217" t="s">
        <v>1008</v>
      </c>
      <c r="G469" s="39"/>
      <c r="H469" s="39"/>
      <c r="I469" s="218"/>
      <c r="J469" s="39"/>
      <c r="K469" s="39"/>
      <c r="L469" s="43"/>
      <c r="M469" s="219"/>
      <c r="N469" s="220"/>
      <c r="O469" s="83"/>
      <c r="P469" s="83"/>
      <c r="Q469" s="83"/>
      <c r="R469" s="83"/>
      <c r="S469" s="83"/>
      <c r="T469" s="84"/>
      <c r="U469" s="37"/>
      <c r="V469" s="37"/>
      <c r="W469" s="37"/>
      <c r="X469" s="37"/>
      <c r="Y469" s="37"/>
      <c r="Z469" s="37"/>
      <c r="AA469" s="37"/>
      <c r="AB469" s="37"/>
      <c r="AC469" s="37"/>
      <c r="AD469" s="37"/>
      <c r="AE469" s="37"/>
      <c r="AT469" s="16" t="s">
        <v>161</v>
      </c>
      <c r="AU469" s="16" t="s">
        <v>85</v>
      </c>
    </row>
    <row r="470" spans="1:65" s="2" customFormat="1" ht="14.4" customHeight="1">
      <c r="A470" s="37"/>
      <c r="B470" s="38"/>
      <c r="C470" s="231" t="s">
        <v>1009</v>
      </c>
      <c r="D470" s="231" t="s">
        <v>315</v>
      </c>
      <c r="E470" s="232" t="s">
        <v>1010</v>
      </c>
      <c r="F470" s="233" t="s">
        <v>1011</v>
      </c>
      <c r="G470" s="234" t="s">
        <v>229</v>
      </c>
      <c r="H470" s="235">
        <v>8.75</v>
      </c>
      <c r="I470" s="236"/>
      <c r="J470" s="237">
        <f>ROUND(I470*H470,2)</f>
        <v>0</v>
      </c>
      <c r="K470" s="233" t="s">
        <v>19</v>
      </c>
      <c r="L470" s="238"/>
      <c r="M470" s="239" t="s">
        <v>19</v>
      </c>
      <c r="N470" s="240" t="s">
        <v>46</v>
      </c>
      <c r="O470" s="83"/>
      <c r="P470" s="212">
        <f>O470*H470</f>
        <v>0</v>
      </c>
      <c r="Q470" s="212">
        <v>0.00244</v>
      </c>
      <c r="R470" s="212">
        <f>Q470*H470</f>
        <v>0.021349999999999997</v>
      </c>
      <c r="S470" s="212">
        <v>0</v>
      </c>
      <c r="T470" s="213">
        <f>S470*H470</f>
        <v>0</v>
      </c>
      <c r="U470" s="37"/>
      <c r="V470" s="37"/>
      <c r="W470" s="37"/>
      <c r="X470" s="37"/>
      <c r="Y470" s="37"/>
      <c r="Z470" s="37"/>
      <c r="AA470" s="37"/>
      <c r="AB470" s="37"/>
      <c r="AC470" s="37"/>
      <c r="AD470" s="37"/>
      <c r="AE470" s="37"/>
      <c r="AR470" s="214" t="s">
        <v>309</v>
      </c>
      <c r="AT470" s="214" t="s">
        <v>315</v>
      </c>
      <c r="AU470" s="214" t="s">
        <v>85</v>
      </c>
      <c r="AY470" s="16" t="s">
        <v>150</v>
      </c>
      <c r="BE470" s="215">
        <f>IF(N470="základní",J470,0)</f>
        <v>0</v>
      </c>
      <c r="BF470" s="215">
        <f>IF(N470="snížená",J470,0)</f>
        <v>0</v>
      </c>
      <c r="BG470" s="215">
        <f>IF(N470="zákl. přenesená",J470,0)</f>
        <v>0</v>
      </c>
      <c r="BH470" s="215">
        <f>IF(N470="sníž. přenesená",J470,0)</f>
        <v>0</v>
      </c>
      <c r="BI470" s="215">
        <f>IF(N470="nulová",J470,0)</f>
        <v>0</v>
      </c>
      <c r="BJ470" s="16" t="s">
        <v>83</v>
      </c>
      <c r="BK470" s="215">
        <f>ROUND(I470*H470,2)</f>
        <v>0</v>
      </c>
      <c r="BL470" s="16" t="s">
        <v>237</v>
      </c>
      <c r="BM470" s="214" t="s">
        <v>1012</v>
      </c>
    </row>
    <row r="471" spans="1:65" s="2" customFormat="1" ht="14.4" customHeight="1">
      <c r="A471" s="37"/>
      <c r="B471" s="38"/>
      <c r="C471" s="203" t="s">
        <v>1013</v>
      </c>
      <c r="D471" s="203" t="s">
        <v>152</v>
      </c>
      <c r="E471" s="204" t="s">
        <v>1014</v>
      </c>
      <c r="F471" s="205" t="s">
        <v>1015</v>
      </c>
      <c r="G471" s="206" t="s">
        <v>253</v>
      </c>
      <c r="H471" s="207">
        <v>6</v>
      </c>
      <c r="I471" s="208"/>
      <c r="J471" s="209">
        <f>ROUND(I471*H471,2)</f>
        <v>0</v>
      </c>
      <c r="K471" s="205" t="s">
        <v>156</v>
      </c>
      <c r="L471" s="43"/>
      <c r="M471" s="210" t="s">
        <v>19</v>
      </c>
      <c r="N471" s="211" t="s">
        <v>46</v>
      </c>
      <c r="O471" s="83"/>
      <c r="P471" s="212">
        <f>O471*H471</f>
        <v>0</v>
      </c>
      <c r="Q471" s="212">
        <v>0.00049</v>
      </c>
      <c r="R471" s="212">
        <f>Q471*H471</f>
        <v>0.00294</v>
      </c>
      <c r="S471" s="212">
        <v>0</v>
      </c>
      <c r="T471" s="213">
        <f>S471*H471</f>
        <v>0</v>
      </c>
      <c r="U471" s="37"/>
      <c r="V471" s="37"/>
      <c r="W471" s="37"/>
      <c r="X471" s="37"/>
      <c r="Y471" s="37"/>
      <c r="Z471" s="37"/>
      <c r="AA471" s="37"/>
      <c r="AB471" s="37"/>
      <c r="AC471" s="37"/>
      <c r="AD471" s="37"/>
      <c r="AE471" s="37"/>
      <c r="AR471" s="214" t="s">
        <v>237</v>
      </c>
      <c r="AT471" s="214" t="s">
        <v>152</v>
      </c>
      <c r="AU471" s="214" t="s">
        <v>85</v>
      </c>
      <c r="AY471" s="16" t="s">
        <v>150</v>
      </c>
      <c r="BE471" s="215">
        <f>IF(N471="základní",J471,0)</f>
        <v>0</v>
      </c>
      <c r="BF471" s="215">
        <f>IF(N471="snížená",J471,0)</f>
        <v>0</v>
      </c>
      <c r="BG471" s="215">
        <f>IF(N471="zákl. přenesená",J471,0)</f>
        <v>0</v>
      </c>
      <c r="BH471" s="215">
        <f>IF(N471="sníž. přenesená",J471,0)</f>
        <v>0</v>
      </c>
      <c r="BI471" s="215">
        <f>IF(N471="nulová",J471,0)</f>
        <v>0</v>
      </c>
      <c r="BJ471" s="16" t="s">
        <v>83</v>
      </c>
      <c r="BK471" s="215">
        <f>ROUND(I471*H471,2)</f>
        <v>0</v>
      </c>
      <c r="BL471" s="16" t="s">
        <v>237</v>
      </c>
      <c r="BM471" s="214" t="s">
        <v>1016</v>
      </c>
    </row>
    <row r="472" spans="1:47" s="2" customFormat="1" ht="12">
      <c r="A472" s="37"/>
      <c r="B472" s="38"/>
      <c r="C472" s="39"/>
      <c r="D472" s="216" t="s">
        <v>161</v>
      </c>
      <c r="E472" s="39"/>
      <c r="F472" s="217" t="s">
        <v>371</v>
      </c>
      <c r="G472" s="39"/>
      <c r="H472" s="39"/>
      <c r="I472" s="218"/>
      <c r="J472" s="39"/>
      <c r="K472" s="39"/>
      <c r="L472" s="43"/>
      <c r="M472" s="219"/>
      <c r="N472" s="220"/>
      <c r="O472" s="83"/>
      <c r="P472" s="83"/>
      <c r="Q472" s="83"/>
      <c r="R472" s="83"/>
      <c r="S472" s="83"/>
      <c r="T472" s="84"/>
      <c r="U472" s="37"/>
      <c r="V472" s="37"/>
      <c r="W472" s="37"/>
      <c r="X472" s="37"/>
      <c r="Y472" s="37"/>
      <c r="Z472" s="37"/>
      <c r="AA472" s="37"/>
      <c r="AB472" s="37"/>
      <c r="AC472" s="37"/>
      <c r="AD472" s="37"/>
      <c r="AE472" s="37"/>
      <c r="AT472" s="16" t="s">
        <v>161</v>
      </c>
      <c r="AU472" s="16" t="s">
        <v>85</v>
      </c>
    </row>
    <row r="473" spans="1:65" s="2" customFormat="1" ht="14.4" customHeight="1">
      <c r="A473" s="37"/>
      <c r="B473" s="38"/>
      <c r="C473" s="231" t="s">
        <v>1017</v>
      </c>
      <c r="D473" s="231" t="s">
        <v>315</v>
      </c>
      <c r="E473" s="232" t="s">
        <v>1018</v>
      </c>
      <c r="F473" s="233" t="s">
        <v>1019</v>
      </c>
      <c r="G473" s="234" t="s">
        <v>253</v>
      </c>
      <c r="H473" s="235">
        <v>6</v>
      </c>
      <c r="I473" s="236"/>
      <c r="J473" s="237">
        <f>ROUND(I473*H473,2)</f>
        <v>0</v>
      </c>
      <c r="K473" s="233" t="s">
        <v>156</v>
      </c>
      <c r="L473" s="238"/>
      <c r="M473" s="239" t="s">
        <v>19</v>
      </c>
      <c r="N473" s="240" t="s">
        <v>46</v>
      </c>
      <c r="O473" s="83"/>
      <c r="P473" s="212">
        <f>O473*H473</f>
        <v>0</v>
      </c>
      <c r="Q473" s="212">
        <v>0.0053</v>
      </c>
      <c r="R473" s="212">
        <f>Q473*H473</f>
        <v>0.0318</v>
      </c>
      <c r="S473" s="212">
        <v>0</v>
      </c>
      <c r="T473" s="213">
        <f>S473*H473</f>
        <v>0</v>
      </c>
      <c r="U473" s="37"/>
      <c r="V473" s="37"/>
      <c r="W473" s="37"/>
      <c r="X473" s="37"/>
      <c r="Y473" s="37"/>
      <c r="Z473" s="37"/>
      <c r="AA473" s="37"/>
      <c r="AB473" s="37"/>
      <c r="AC473" s="37"/>
      <c r="AD473" s="37"/>
      <c r="AE473" s="37"/>
      <c r="AR473" s="214" t="s">
        <v>309</v>
      </c>
      <c r="AT473" s="214" t="s">
        <v>315</v>
      </c>
      <c r="AU473" s="214" t="s">
        <v>85</v>
      </c>
      <c r="AY473" s="16" t="s">
        <v>150</v>
      </c>
      <c r="BE473" s="215">
        <f>IF(N473="základní",J473,0)</f>
        <v>0</v>
      </c>
      <c r="BF473" s="215">
        <f>IF(N473="snížená",J473,0)</f>
        <v>0</v>
      </c>
      <c r="BG473" s="215">
        <f>IF(N473="zákl. přenesená",J473,0)</f>
        <v>0</v>
      </c>
      <c r="BH473" s="215">
        <f>IF(N473="sníž. přenesená",J473,0)</f>
        <v>0</v>
      </c>
      <c r="BI473" s="215">
        <f>IF(N473="nulová",J473,0)</f>
        <v>0</v>
      </c>
      <c r="BJ473" s="16" t="s">
        <v>83</v>
      </c>
      <c r="BK473" s="215">
        <f>ROUND(I473*H473,2)</f>
        <v>0</v>
      </c>
      <c r="BL473" s="16" t="s">
        <v>237</v>
      </c>
      <c r="BM473" s="214" t="s">
        <v>1020</v>
      </c>
    </row>
    <row r="474" spans="1:65" s="2" customFormat="1" ht="37.8" customHeight="1">
      <c r="A474" s="37"/>
      <c r="B474" s="38"/>
      <c r="C474" s="203" t="s">
        <v>1021</v>
      </c>
      <c r="D474" s="203" t="s">
        <v>152</v>
      </c>
      <c r="E474" s="204" t="s">
        <v>1022</v>
      </c>
      <c r="F474" s="205" t="s">
        <v>1023</v>
      </c>
      <c r="G474" s="206" t="s">
        <v>229</v>
      </c>
      <c r="H474" s="207">
        <v>38</v>
      </c>
      <c r="I474" s="208"/>
      <c r="J474" s="209">
        <f>ROUND(I474*H474,2)</f>
        <v>0</v>
      </c>
      <c r="K474" s="205" t="s">
        <v>156</v>
      </c>
      <c r="L474" s="43"/>
      <c r="M474" s="210" t="s">
        <v>19</v>
      </c>
      <c r="N474" s="211" t="s">
        <v>46</v>
      </c>
      <c r="O474" s="83"/>
      <c r="P474" s="212">
        <f>O474*H474</f>
        <v>0</v>
      </c>
      <c r="Q474" s="212">
        <v>0</v>
      </c>
      <c r="R474" s="212">
        <f>Q474*H474</f>
        <v>0</v>
      </c>
      <c r="S474" s="212">
        <v>0</v>
      </c>
      <c r="T474" s="213">
        <f>S474*H474</f>
        <v>0</v>
      </c>
      <c r="U474" s="37"/>
      <c r="V474" s="37"/>
      <c r="W474" s="37"/>
      <c r="X474" s="37"/>
      <c r="Y474" s="37"/>
      <c r="Z474" s="37"/>
      <c r="AA474" s="37"/>
      <c r="AB474" s="37"/>
      <c r="AC474" s="37"/>
      <c r="AD474" s="37"/>
      <c r="AE474" s="37"/>
      <c r="AR474" s="214" t="s">
        <v>157</v>
      </c>
      <c r="AT474" s="214" t="s">
        <v>152</v>
      </c>
      <c r="AU474" s="214" t="s">
        <v>85</v>
      </c>
      <c r="AY474" s="16" t="s">
        <v>150</v>
      </c>
      <c r="BE474" s="215">
        <f>IF(N474="základní",J474,0)</f>
        <v>0</v>
      </c>
      <c r="BF474" s="215">
        <f>IF(N474="snížená",J474,0)</f>
        <v>0</v>
      </c>
      <c r="BG474" s="215">
        <f>IF(N474="zákl. přenesená",J474,0)</f>
        <v>0</v>
      </c>
      <c r="BH474" s="215">
        <f>IF(N474="sníž. přenesená",J474,0)</f>
        <v>0</v>
      </c>
      <c r="BI474" s="215">
        <f>IF(N474="nulová",J474,0)</f>
        <v>0</v>
      </c>
      <c r="BJ474" s="16" t="s">
        <v>83</v>
      </c>
      <c r="BK474" s="215">
        <f>ROUND(I474*H474,2)</f>
        <v>0</v>
      </c>
      <c r="BL474" s="16" t="s">
        <v>157</v>
      </c>
      <c r="BM474" s="214" t="s">
        <v>1024</v>
      </c>
    </row>
    <row r="475" spans="1:47" s="2" customFormat="1" ht="12">
      <c r="A475" s="37"/>
      <c r="B475" s="38"/>
      <c r="C475" s="39"/>
      <c r="D475" s="216" t="s">
        <v>159</v>
      </c>
      <c r="E475" s="39"/>
      <c r="F475" s="217" t="s">
        <v>1025</v>
      </c>
      <c r="G475" s="39"/>
      <c r="H475" s="39"/>
      <c r="I475" s="218"/>
      <c r="J475" s="39"/>
      <c r="K475" s="39"/>
      <c r="L475" s="43"/>
      <c r="M475" s="219"/>
      <c r="N475" s="220"/>
      <c r="O475" s="83"/>
      <c r="P475" s="83"/>
      <c r="Q475" s="83"/>
      <c r="R475" s="83"/>
      <c r="S475" s="83"/>
      <c r="T475" s="84"/>
      <c r="U475" s="37"/>
      <c r="V475" s="37"/>
      <c r="W475" s="37"/>
      <c r="X475" s="37"/>
      <c r="Y475" s="37"/>
      <c r="Z475" s="37"/>
      <c r="AA475" s="37"/>
      <c r="AB475" s="37"/>
      <c r="AC475" s="37"/>
      <c r="AD475" s="37"/>
      <c r="AE475" s="37"/>
      <c r="AT475" s="16" t="s">
        <v>159</v>
      </c>
      <c r="AU475" s="16" t="s">
        <v>85</v>
      </c>
    </row>
    <row r="476" spans="1:65" s="2" customFormat="1" ht="14.4" customHeight="1">
      <c r="A476" s="37"/>
      <c r="B476" s="38"/>
      <c r="C476" s="231" t="s">
        <v>1026</v>
      </c>
      <c r="D476" s="231" t="s">
        <v>315</v>
      </c>
      <c r="E476" s="232" t="s">
        <v>1027</v>
      </c>
      <c r="F476" s="233" t="s">
        <v>1028</v>
      </c>
      <c r="G476" s="234" t="s">
        <v>229</v>
      </c>
      <c r="H476" s="235">
        <v>38</v>
      </c>
      <c r="I476" s="236"/>
      <c r="J476" s="237">
        <f>ROUND(I476*H476,2)</f>
        <v>0</v>
      </c>
      <c r="K476" s="233" t="s">
        <v>19</v>
      </c>
      <c r="L476" s="238"/>
      <c r="M476" s="239" t="s">
        <v>19</v>
      </c>
      <c r="N476" s="240" t="s">
        <v>46</v>
      </c>
      <c r="O476" s="83"/>
      <c r="P476" s="212">
        <f>O476*H476</f>
        <v>0</v>
      </c>
      <c r="Q476" s="212">
        <v>0.0199</v>
      </c>
      <c r="R476" s="212">
        <f>Q476*H476</f>
        <v>0.7562</v>
      </c>
      <c r="S476" s="212">
        <v>0</v>
      </c>
      <c r="T476" s="213">
        <f>S476*H476</f>
        <v>0</v>
      </c>
      <c r="U476" s="37"/>
      <c r="V476" s="37"/>
      <c r="W476" s="37"/>
      <c r="X476" s="37"/>
      <c r="Y476" s="37"/>
      <c r="Z476" s="37"/>
      <c r="AA476" s="37"/>
      <c r="AB476" s="37"/>
      <c r="AC476" s="37"/>
      <c r="AD476" s="37"/>
      <c r="AE476" s="37"/>
      <c r="AR476" s="214" t="s">
        <v>191</v>
      </c>
      <c r="AT476" s="214" t="s">
        <v>315</v>
      </c>
      <c r="AU476" s="214" t="s">
        <v>85</v>
      </c>
      <c r="AY476" s="16" t="s">
        <v>150</v>
      </c>
      <c r="BE476" s="215">
        <f>IF(N476="základní",J476,0)</f>
        <v>0</v>
      </c>
      <c r="BF476" s="215">
        <f>IF(N476="snížená",J476,0)</f>
        <v>0</v>
      </c>
      <c r="BG476" s="215">
        <f>IF(N476="zákl. přenesená",J476,0)</f>
        <v>0</v>
      </c>
      <c r="BH476" s="215">
        <f>IF(N476="sníž. přenesená",J476,0)</f>
        <v>0</v>
      </c>
      <c r="BI476" s="215">
        <f>IF(N476="nulová",J476,0)</f>
        <v>0</v>
      </c>
      <c r="BJ476" s="16" t="s">
        <v>83</v>
      </c>
      <c r="BK476" s="215">
        <f>ROUND(I476*H476,2)</f>
        <v>0</v>
      </c>
      <c r="BL476" s="16" t="s">
        <v>157</v>
      </c>
      <c r="BM476" s="214" t="s">
        <v>1029</v>
      </c>
    </row>
    <row r="477" spans="1:65" s="2" customFormat="1" ht="24.15" customHeight="1">
      <c r="A477" s="37"/>
      <c r="B477" s="38"/>
      <c r="C477" s="203" t="s">
        <v>1030</v>
      </c>
      <c r="D477" s="203" t="s">
        <v>152</v>
      </c>
      <c r="E477" s="204" t="s">
        <v>1031</v>
      </c>
      <c r="F477" s="205" t="s">
        <v>1032</v>
      </c>
      <c r="G477" s="206" t="s">
        <v>253</v>
      </c>
      <c r="H477" s="207">
        <v>2</v>
      </c>
      <c r="I477" s="208"/>
      <c r="J477" s="209">
        <f>ROUND(I477*H477,2)</f>
        <v>0</v>
      </c>
      <c r="K477" s="205" t="s">
        <v>156</v>
      </c>
      <c r="L477" s="43"/>
      <c r="M477" s="210" t="s">
        <v>19</v>
      </c>
      <c r="N477" s="211" t="s">
        <v>46</v>
      </c>
      <c r="O477" s="83"/>
      <c r="P477" s="212">
        <f>O477*H477</f>
        <v>0</v>
      </c>
      <c r="Q477" s="212">
        <v>0</v>
      </c>
      <c r="R477" s="212">
        <f>Q477*H477</f>
        <v>0</v>
      </c>
      <c r="S477" s="212">
        <v>0</v>
      </c>
      <c r="T477" s="213">
        <f>S477*H477</f>
        <v>0</v>
      </c>
      <c r="U477" s="37"/>
      <c r="V477" s="37"/>
      <c r="W477" s="37"/>
      <c r="X477" s="37"/>
      <c r="Y477" s="37"/>
      <c r="Z477" s="37"/>
      <c r="AA477" s="37"/>
      <c r="AB477" s="37"/>
      <c r="AC477" s="37"/>
      <c r="AD477" s="37"/>
      <c r="AE477" s="37"/>
      <c r="AR477" s="214" t="s">
        <v>237</v>
      </c>
      <c r="AT477" s="214" t="s">
        <v>152</v>
      </c>
      <c r="AU477" s="214" t="s">
        <v>85</v>
      </c>
      <c r="AY477" s="16" t="s">
        <v>150</v>
      </c>
      <c r="BE477" s="215">
        <f>IF(N477="základní",J477,0)</f>
        <v>0</v>
      </c>
      <c r="BF477" s="215">
        <f>IF(N477="snížená",J477,0)</f>
        <v>0</v>
      </c>
      <c r="BG477" s="215">
        <f>IF(N477="zákl. přenesená",J477,0)</f>
        <v>0</v>
      </c>
      <c r="BH477" s="215">
        <f>IF(N477="sníž. přenesená",J477,0)</f>
        <v>0</v>
      </c>
      <c r="BI477" s="215">
        <f>IF(N477="nulová",J477,0)</f>
        <v>0</v>
      </c>
      <c r="BJ477" s="16" t="s">
        <v>83</v>
      </c>
      <c r="BK477" s="215">
        <f>ROUND(I477*H477,2)</f>
        <v>0</v>
      </c>
      <c r="BL477" s="16" t="s">
        <v>237</v>
      </c>
      <c r="BM477" s="214" t="s">
        <v>1033</v>
      </c>
    </row>
    <row r="478" spans="1:65" s="2" customFormat="1" ht="24.15" customHeight="1">
      <c r="A478" s="37"/>
      <c r="B478" s="38"/>
      <c r="C478" s="203" t="s">
        <v>1034</v>
      </c>
      <c r="D478" s="203" t="s">
        <v>152</v>
      </c>
      <c r="E478" s="204" t="s">
        <v>1035</v>
      </c>
      <c r="F478" s="205" t="s">
        <v>1036</v>
      </c>
      <c r="G478" s="206" t="s">
        <v>253</v>
      </c>
      <c r="H478" s="207">
        <v>4</v>
      </c>
      <c r="I478" s="208"/>
      <c r="J478" s="209">
        <f>ROUND(I478*H478,2)</f>
        <v>0</v>
      </c>
      <c r="K478" s="205" t="s">
        <v>156</v>
      </c>
      <c r="L478" s="43"/>
      <c r="M478" s="210" t="s">
        <v>19</v>
      </c>
      <c r="N478" s="211" t="s">
        <v>46</v>
      </c>
      <c r="O478" s="83"/>
      <c r="P478" s="212">
        <f>O478*H478</f>
        <v>0</v>
      </c>
      <c r="Q478" s="212">
        <v>0</v>
      </c>
      <c r="R478" s="212">
        <f>Q478*H478</f>
        <v>0</v>
      </c>
      <c r="S478" s="212">
        <v>0</v>
      </c>
      <c r="T478" s="213">
        <f>S478*H478</f>
        <v>0</v>
      </c>
      <c r="U478" s="37"/>
      <c r="V478" s="37"/>
      <c r="W478" s="37"/>
      <c r="X478" s="37"/>
      <c r="Y478" s="37"/>
      <c r="Z478" s="37"/>
      <c r="AA478" s="37"/>
      <c r="AB478" s="37"/>
      <c r="AC478" s="37"/>
      <c r="AD478" s="37"/>
      <c r="AE478" s="37"/>
      <c r="AR478" s="214" t="s">
        <v>237</v>
      </c>
      <c r="AT478" s="214" t="s">
        <v>152</v>
      </c>
      <c r="AU478" s="214" t="s">
        <v>85</v>
      </c>
      <c r="AY478" s="16" t="s">
        <v>150</v>
      </c>
      <c r="BE478" s="215">
        <f>IF(N478="základní",J478,0)</f>
        <v>0</v>
      </c>
      <c r="BF478" s="215">
        <f>IF(N478="snížená",J478,0)</f>
        <v>0</v>
      </c>
      <c r="BG478" s="215">
        <f>IF(N478="zákl. přenesená",J478,0)</f>
        <v>0</v>
      </c>
      <c r="BH478" s="215">
        <f>IF(N478="sníž. přenesená",J478,0)</f>
        <v>0</v>
      </c>
      <c r="BI478" s="215">
        <f>IF(N478="nulová",J478,0)</f>
        <v>0</v>
      </c>
      <c r="BJ478" s="16" t="s">
        <v>83</v>
      </c>
      <c r="BK478" s="215">
        <f>ROUND(I478*H478,2)</f>
        <v>0</v>
      </c>
      <c r="BL478" s="16" t="s">
        <v>237</v>
      </c>
      <c r="BM478" s="214" t="s">
        <v>1037</v>
      </c>
    </row>
    <row r="479" spans="1:65" s="2" customFormat="1" ht="14.4" customHeight="1">
      <c r="A479" s="37"/>
      <c r="B479" s="38"/>
      <c r="C479" s="203" t="s">
        <v>1038</v>
      </c>
      <c r="D479" s="203" t="s">
        <v>152</v>
      </c>
      <c r="E479" s="204" t="s">
        <v>1039</v>
      </c>
      <c r="F479" s="205" t="s">
        <v>1040</v>
      </c>
      <c r="G479" s="206" t="s">
        <v>368</v>
      </c>
      <c r="H479" s="207">
        <v>360.624</v>
      </c>
      <c r="I479" s="208"/>
      <c r="J479" s="209">
        <f>ROUND(I479*H479,2)</f>
        <v>0</v>
      </c>
      <c r="K479" s="205" t="s">
        <v>156</v>
      </c>
      <c r="L479" s="43"/>
      <c r="M479" s="210" t="s">
        <v>19</v>
      </c>
      <c r="N479" s="211" t="s">
        <v>46</v>
      </c>
      <c r="O479" s="83"/>
      <c r="P479" s="212">
        <f>O479*H479</f>
        <v>0</v>
      </c>
      <c r="Q479" s="212">
        <v>7E-05</v>
      </c>
      <c r="R479" s="212">
        <f>Q479*H479</f>
        <v>0.02524368</v>
      </c>
      <c r="S479" s="212">
        <v>0</v>
      </c>
      <c r="T479" s="213">
        <f>S479*H479</f>
        <v>0</v>
      </c>
      <c r="U479" s="37"/>
      <c r="V479" s="37"/>
      <c r="W479" s="37"/>
      <c r="X479" s="37"/>
      <c r="Y479" s="37"/>
      <c r="Z479" s="37"/>
      <c r="AA479" s="37"/>
      <c r="AB479" s="37"/>
      <c r="AC479" s="37"/>
      <c r="AD479" s="37"/>
      <c r="AE479" s="37"/>
      <c r="AR479" s="214" t="s">
        <v>237</v>
      </c>
      <c r="AT479" s="214" t="s">
        <v>152</v>
      </c>
      <c r="AU479" s="214" t="s">
        <v>85</v>
      </c>
      <c r="AY479" s="16" t="s">
        <v>150</v>
      </c>
      <c r="BE479" s="215">
        <f>IF(N479="základní",J479,0)</f>
        <v>0</v>
      </c>
      <c r="BF479" s="215">
        <f>IF(N479="snížená",J479,0)</f>
        <v>0</v>
      </c>
      <c r="BG479" s="215">
        <f>IF(N479="zákl. přenesená",J479,0)</f>
        <v>0</v>
      </c>
      <c r="BH479" s="215">
        <f>IF(N479="sníž. přenesená",J479,0)</f>
        <v>0</v>
      </c>
      <c r="BI479" s="215">
        <f>IF(N479="nulová",J479,0)</f>
        <v>0</v>
      </c>
      <c r="BJ479" s="16" t="s">
        <v>83</v>
      </c>
      <c r="BK479" s="215">
        <f>ROUND(I479*H479,2)</f>
        <v>0</v>
      </c>
      <c r="BL479" s="16" t="s">
        <v>237</v>
      </c>
      <c r="BM479" s="214" t="s">
        <v>1041</v>
      </c>
    </row>
    <row r="480" spans="1:47" s="2" customFormat="1" ht="12">
      <c r="A480" s="37"/>
      <c r="B480" s="38"/>
      <c r="C480" s="39"/>
      <c r="D480" s="216" t="s">
        <v>159</v>
      </c>
      <c r="E480" s="39"/>
      <c r="F480" s="217" t="s">
        <v>1042</v>
      </c>
      <c r="G480" s="39"/>
      <c r="H480" s="39"/>
      <c r="I480" s="218"/>
      <c r="J480" s="39"/>
      <c r="K480" s="39"/>
      <c r="L480" s="43"/>
      <c r="M480" s="219"/>
      <c r="N480" s="220"/>
      <c r="O480" s="83"/>
      <c r="P480" s="83"/>
      <c r="Q480" s="83"/>
      <c r="R480" s="83"/>
      <c r="S480" s="83"/>
      <c r="T480" s="84"/>
      <c r="U480" s="37"/>
      <c r="V480" s="37"/>
      <c r="W480" s="37"/>
      <c r="X480" s="37"/>
      <c r="Y480" s="37"/>
      <c r="Z480" s="37"/>
      <c r="AA480" s="37"/>
      <c r="AB480" s="37"/>
      <c r="AC480" s="37"/>
      <c r="AD480" s="37"/>
      <c r="AE480" s="37"/>
      <c r="AT480" s="16" t="s">
        <v>159</v>
      </c>
      <c r="AU480" s="16" t="s">
        <v>85</v>
      </c>
    </row>
    <row r="481" spans="1:47" s="2" customFormat="1" ht="12">
      <c r="A481" s="37"/>
      <c r="B481" s="38"/>
      <c r="C481" s="39"/>
      <c r="D481" s="216" t="s">
        <v>161</v>
      </c>
      <c r="E481" s="39"/>
      <c r="F481" s="217" t="s">
        <v>1043</v>
      </c>
      <c r="G481" s="39"/>
      <c r="H481" s="39"/>
      <c r="I481" s="218"/>
      <c r="J481" s="39"/>
      <c r="K481" s="39"/>
      <c r="L481" s="43"/>
      <c r="M481" s="219"/>
      <c r="N481" s="220"/>
      <c r="O481" s="83"/>
      <c r="P481" s="83"/>
      <c r="Q481" s="83"/>
      <c r="R481" s="83"/>
      <c r="S481" s="83"/>
      <c r="T481" s="84"/>
      <c r="U481" s="37"/>
      <c r="V481" s="37"/>
      <c r="W481" s="37"/>
      <c r="X481" s="37"/>
      <c r="Y481" s="37"/>
      <c r="Z481" s="37"/>
      <c r="AA481" s="37"/>
      <c r="AB481" s="37"/>
      <c r="AC481" s="37"/>
      <c r="AD481" s="37"/>
      <c r="AE481" s="37"/>
      <c r="AT481" s="16" t="s">
        <v>161</v>
      </c>
      <c r="AU481" s="16" t="s">
        <v>85</v>
      </c>
    </row>
    <row r="482" spans="1:65" s="2" customFormat="1" ht="14.4" customHeight="1">
      <c r="A482" s="37"/>
      <c r="B482" s="38"/>
      <c r="C482" s="231" t="s">
        <v>1044</v>
      </c>
      <c r="D482" s="231" t="s">
        <v>315</v>
      </c>
      <c r="E482" s="232" t="s">
        <v>1045</v>
      </c>
      <c r="F482" s="233" t="s">
        <v>1046</v>
      </c>
      <c r="G482" s="234" t="s">
        <v>194</v>
      </c>
      <c r="H482" s="235">
        <v>0.097</v>
      </c>
      <c r="I482" s="236"/>
      <c r="J482" s="237">
        <f>ROUND(I482*H482,2)</f>
        <v>0</v>
      </c>
      <c r="K482" s="233" t="s">
        <v>156</v>
      </c>
      <c r="L482" s="238"/>
      <c r="M482" s="239" t="s">
        <v>19</v>
      </c>
      <c r="N482" s="240" t="s">
        <v>46</v>
      </c>
      <c r="O482" s="83"/>
      <c r="P482" s="212">
        <f>O482*H482</f>
        <v>0</v>
      </c>
      <c r="Q482" s="212">
        <v>1</v>
      </c>
      <c r="R482" s="212">
        <f>Q482*H482</f>
        <v>0.097</v>
      </c>
      <c r="S482" s="212">
        <v>0</v>
      </c>
      <c r="T482" s="213">
        <f>S482*H482</f>
        <v>0</v>
      </c>
      <c r="U482" s="37"/>
      <c r="V482" s="37"/>
      <c r="W482" s="37"/>
      <c r="X482" s="37"/>
      <c r="Y482" s="37"/>
      <c r="Z482" s="37"/>
      <c r="AA482" s="37"/>
      <c r="AB482" s="37"/>
      <c r="AC482" s="37"/>
      <c r="AD482" s="37"/>
      <c r="AE482" s="37"/>
      <c r="AR482" s="214" t="s">
        <v>309</v>
      </c>
      <c r="AT482" s="214" t="s">
        <v>315</v>
      </c>
      <c r="AU482" s="214" t="s">
        <v>85</v>
      </c>
      <c r="AY482" s="16" t="s">
        <v>150</v>
      </c>
      <c r="BE482" s="215">
        <f>IF(N482="základní",J482,0)</f>
        <v>0</v>
      </c>
      <c r="BF482" s="215">
        <f>IF(N482="snížená",J482,0)</f>
        <v>0</v>
      </c>
      <c r="BG482" s="215">
        <f>IF(N482="zákl. přenesená",J482,0)</f>
        <v>0</v>
      </c>
      <c r="BH482" s="215">
        <f>IF(N482="sníž. přenesená",J482,0)</f>
        <v>0</v>
      </c>
      <c r="BI482" s="215">
        <f>IF(N482="nulová",J482,0)</f>
        <v>0</v>
      </c>
      <c r="BJ482" s="16" t="s">
        <v>83</v>
      </c>
      <c r="BK482" s="215">
        <f>ROUND(I482*H482,2)</f>
        <v>0</v>
      </c>
      <c r="BL482" s="16" t="s">
        <v>237</v>
      </c>
      <c r="BM482" s="214" t="s">
        <v>1047</v>
      </c>
    </row>
    <row r="483" spans="1:65" s="2" customFormat="1" ht="14.4" customHeight="1">
      <c r="A483" s="37"/>
      <c r="B483" s="38"/>
      <c r="C483" s="231" t="s">
        <v>1048</v>
      </c>
      <c r="D483" s="231" t="s">
        <v>315</v>
      </c>
      <c r="E483" s="232" t="s">
        <v>1049</v>
      </c>
      <c r="F483" s="233" t="s">
        <v>1050</v>
      </c>
      <c r="G483" s="234" t="s">
        <v>194</v>
      </c>
      <c r="H483" s="235">
        <v>0.082</v>
      </c>
      <c r="I483" s="236"/>
      <c r="J483" s="237">
        <f>ROUND(I483*H483,2)</f>
        <v>0</v>
      </c>
      <c r="K483" s="233" t="s">
        <v>156</v>
      </c>
      <c r="L483" s="238"/>
      <c r="M483" s="239" t="s">
        <v>19</v>
      </c>
      <c r="N483" s="240" t="s">
        <v>46</v>
      </c>
      <c r="O483" s="83"/>
      <c r="P483" s="212">
        <f>O483*H483</f>
        <v>0</v>
      </c>
      <c r="Q483" s="212">
        <v>1</v>
      </c>
      <c r="R483" s="212">
        <f>Q483*H483</f>
        <v>0.082</v>
      </c>
      <c r="S483" s="212">
        <v>0</v>
      </c>
      <c r="T483" s="213">
        <f>S483*H483</f>
        <v>0</v>
      </c>
      <c r="U483" s="37"/>
      <c r="V483" s="37"/>
      <c r="W483" s="37"/>
      <c r="X483" s="37"/>
      <c r="Y483" s="37"/>
      <c r="Z483" s="37"/>
      <c r="AA483" s="37"/>
      <c r="AB483" s="37"/>
      <c r="AC483" s="37"/>
      <c r="AD483" s="37"/>
      <c r="AE483" s="37"/>
      <c r="AR483" s="214" t="s">
        <v>309</v>
      </c>
      <c r="AT483" s="214" t="s">
        <v>315</v>
      </c>
      <c r="AU483" s="214" t="s">
        <v>85</v>
      </c>
      <c r="AY483" s="16" t="s">
        <v>150</v>
      </c>
      <c r="BE483" s="215">
        <f>IF(N483="základní",J483,0)</f>
        <v>0</v>
      </c>
      <c r="BF483" s="215">
        <f>IF(N483="snížená",J483,0)</f>
        <v>0</v>
      </c>
      <c r="BG483" s="215">
        <f>IF(N483="zákl. přenesená",J483,0)</f>
        <v>0</v>
      </c>
      <c r="BH483" s="215">
        <f>IF(N483="sníž. přenesená",J483,0)</f>
        <v>0</v>
      </c>
      <c r="BI483" s="215">
        <f>IF(N483="nulová",J483,0)</f>
        <v>0</v>
      </c>
      <c r="BJ483" s="16" t="s">
        <v>83</v>
      </c>
      <c r="BK483" s="215">
        <f>ROUND(I483*H483,2)</f>
        <v>0</v>
      </c>
      <c r="BL483" s="16" t="s">
        <v>237</v>
      </c>
      <c r="BM483" s="214" t="s">
        <v>1051</v>
      </c>
    </row>
    <row r="484" spans="1:65" s="2" customFormat="1" ht="14.4" customHeight="1">
      <c r="A484" s="37"/>
      <c r="B484" s="38"/>
      <c r="C484" s="231" t="s">
        <v>1052</v>
      </c>
      <c r="D484" s="231" t="s">
        <v>315</v>
      </c>
      <c r="E484" s="232" t="s">
        <v>1053</v>
      </c>
      <c r="F484" s="233" t="s">
        <v>1054</v>
      </c>
      <c r="G484" s="234" t="s">
        <v>194</v>
      </c>
      <c r="H484" s="235">
        <v>0.097</v>
      </c>
      <c r="I484" s="236"/>
      <c r="J484" s="237">
        <f>ROUND(I484*H484,2)</f>
        <v>0</v>
      </c>
      <c r="K484" s="233" t="s">
        <v>156</v>
      </c>
      <c r="L484" s="238"/>
      <c r="M484" s="239" t="s">
        <v>19</v>
      </c>
      <c r="N484" s="240" t="s">
        <v>46</v>
      </c>
      <c r="O484" s="83"/>
      <c r="P484" s="212">
        <f>O484*H484</f>
        <v>0</v>
      </c>
      <c r="Q484" s="212">
        <v>1</v>
      </c>
      <c r="R484" s="212">
        <f>Q484*H484</f>
        <v>0.097</v>
      </c>
      <c r="S484" s="212">
        <v>0</v>
      </c>
      <c r="T484" s="213">
        <f>S484*H484</f>
        <v>0</v>
      </c>
      <c r="U484" s="37"/>
      <c r="V484" s="37"/>
      <c r="W484" s="37"/>
      <c r="X484" s="37"/>
      <c r="Y484" s="37"/>
      <c r="Z484" s="37"/>
      <c r="AA484" s="37"/>
      <c r="AB484" s="37"/>
      <c r="AC484" s="37"/>
      <c r="AD484" s="37"/>
      <c r="AE484" s="37"/>
      <c r="AR484" s="214" t="s">
        <v>309</v>
      </c>
      <c r="AT484" s="214" t="s">
        <v>315</v>
      </c>
      <c r="AU484" s="214" t="s">
        <v>85</v>
      </c>
      <c r="AY484" s="16" t="s">
        <v>150</v>
      </c>
      <c r="BE484" s="215">
        <f>IF(N484="základní",J484,0)</f>
        <v>0</v>
      </c>
      <c r="BF484" s="215">
        <f>IF(N484="snížená",J484,0)</f>
        <v>0</v>
      </c>
      <c r="BG484" s="215">
        <f>IF(N484="zákl. přenesená",J484,0)</f>
        <v>0</v>
      </c>
      <c r="BH484" s="215">
        <f>IF(N484="sníž. přenesená",J484,0)</f>
        <v>0</v>
      </c>
      <c r="BI484" s="215">
        <f>IF(N484="nulová",J484,0)</f>
        <v>0</v>
      </c>
      <c r="BJ484" s="16" t="s">
        <v>83</v>
      </c>
      <c r="BK484" s="215">
        <f>ROUND(I484*H484,2)</f>
        <v>0</v>
      </c>
      <c r="BL484" s="16" t="s">
        <v>237</v>
      </c>
      <c r="BM484" s="214" t="s">
        <v>1055</v>
      </c>
    </row>
    <row r="485" spans="1:65" s="2" customFormat="1" ht="14.4" customHeight="1">
      <c r="A485" s="37"/>
      <c r="B485" s="38"/>
      <c r="C485" s="231" t="s">
        <v>1056</v>
      </c>
      <c r="D485" s="231" t="s">
        <v>315</v>
      </c>
      <c r="E485" s="232" t="s">
        <v>1057</v>
      </c>
      <c r="F485" s="233" t="s">
        <v>1058</v>
      </c>
      <c r="G485" s="234" t="s">
        <v>194</v>
      </c>
      <c r="H485" s="235">
        <v>0.048</v>
      </c>
      <c r="I485" s="236"/>
      <c r="J485" s="237">
        <f>ROUND(I485*H485,2)</f>
        <v>0</v>
      </c>
      <c r="K485" s="233" t="s">
        <v>156</v>
      </c>
      <c r="L485" s="238"/>
      <c r="M485" s="239" t="s">
        <v>19</v>
      </c>
      <c r="N485" s="240" t="s">
        <v>46</v>
      </c>
      <c r="O485" s="83"/>
      <c r="P485" s="212">
        <f>O485*H485</f>
        <v>0</v>
      </c>
      <c r="Q485" s="212">
        <v>1</v>
      </c>
      <c r="R485" s="212">
        <f>Q485*H485</f>
        <v>0.048</v>
      </c>
      <c r="S485" s="212">
        <v>0</v>
      </c>
      <c r="T485" s="213">
        <f>S485*H485</f>
        <v>0</v>
      </c>
      <c r="U485" s="37"/>
      <c r="V485" s="37"/>
      <c r="W485" s="37"/>
      <c r="X485" s="37"/>
      <c r="Y485" s="37"/>
      <c r="Z485" s="37"/>
      <c r="AA485" s="37"/>
      <c r="AB485" s="37"/>
      <c r="AC485" s="37"/>
      <c r="AD485" s="37"/>
      <c r="AE485" s="37"/>
      <c r="AR485" s="214" t="s">
        <v>309</v>
      </c>
      <c r="AT485" s="214" t="s">
        <v>315</v>
      </c>
      <c r="AU485" s="214" t="s">
        <v>85</v>
      </c>
      <c r="AY485" s="16" t="s">
        <v>150</v>
      </c>
      <c r="BE485" s="215">
        <f>IF(N485="základní",J485,0)</f>
        <v>0</v>
      </c>
      <c r="BF485" s="215">
        <f>IF(N485="snížená",J485,0)</f>
        <v>0</v>
      </c>
      <c r="BG485" s="215">
        <f>IF(N485="zákl. přenesená",J485,0)</f>
        <v>0</v>
      </c>
      <c r="BH485" s="215">
        <f>IF(N485="sníž. přenesená",J485,0)</f>
        <v>0</v>
      </c>
      <c r="BI485" s="215">
        <f>IF(N485="nulová",J485,0)</f>
        <v>0</v>
      </c>
      <c r="BJ485" s="16" t="s">
        <v>83</v>
      </c>
      <c r="BK485" s="215">
        <f>ROUND(I485*H485,2)</f>
        <v>0</v>
      </c>
      <c r="BL485" s="16" t="s">
        <v>237</v>
      </c>
      <c r="BM485" s="214" t="s">
        <v>1059</v>
      </c>
    </row>
    <row r="486" spans="1:65" s="2" customFormat="1" ht="14.4" customHeight="1">
      <c r="A486" s="37"/>
      <c r="B486" s="38"/>
      <c r="C486" s="231" t="s">
        <v>1060</v>
      </c>
      <c r="D486" s="231" t="s">
        <v>315</v>
      </c>
      <c r="E486" s="232" t="s">
        <v>1061</v>
      </c>
      <c r="F486" s="233" t="s">
        <v>1062</v>
      </c>
      <c r="G486" s="234" t="s">
        <v>194</v>
      </c>
      <c r="H486" s="235">
        <v>0.035</v>
      </c>
      <c r="I486" s="236"/>
      <c r="J486" s="237">
        <f>ROUND(I486*H486,2)</f>
        <v>0</v>
      </c>
      <c r="K486" s="233" t="s">
        <v>156</v>
      </c>
      <c r="L486" s="238"/>
      <c r="M486" s="239" t="s">
        <v>19</v>
      </c>
      <c r="N486" s="240" t="s">
        <v>46</v>
      </c>
      <c r="O486" s="83"/>
      <c r="P486" s="212">
        <f>O486*H486</f>
        <v>0</v>
      </c>
      <c r="Q486" s="212">
        <v>1</v>
      </c>
      <c r="R486" s="212">
        <f>Q486*H486</f>
        <v>0.035</v>
      </c>
      <c r="S486" s="212">
        <v>0</v>
      </c>
      <c r="T486" s="213">
        <f>S486*H486</f>
        <v>0</v>
      </c>
      <c r="U486" s="37"/>
      <c r="V486" s="37"/>
      <c r="W486" s="37"/>
      <c r="X486" s="37"/>
      <c r="Y486" s="37"/>
      <c r="Z486" s="37"/>
      <c r="AA486" s="37"/>
      <c r="AB486" s="37"/>
      <c r="AC486" s="37"/>
      <c r="AD486" s="37"/>
      <c r="AE486" s="37"/>
      <c r="AR486" s="214" t="s">
        <v>309</v>
      </c>
      <c r="AT486" s="214" t="s">
        <v>315</v>
      </c>
      <c r="AU486" s="214" t="s">
        <v>85</v>
      </c>
      <c r="AY486" s="16" t="s">
        <v>150</v>
      </c>
      <c r="BE486" s="215">
        <f>IF(N486="základní",J486,0)</f>
        <v>0</v>
      </c>
      <c r="BF486" s="215">
        <f>IF(N486="snížená",J486,0)</f>
        <v>0</v>
      </c>
      <c r="BG486" s="215">
        <f>IF(N486="zákl. přenesená",J486,0)</f>
        <v>0</v>
      </c>
      <c r="BH486" s="215">
        <f>IF(N486="sníž. přenesená",J486,0)</f>
        <v>0</v>
      </c>
      <c r="BI486" s="215">
        <f>IF(N486="nulová",J486,0)</f>
        <v>0</v>
      </c>
      <c r="BJ486" s="16" t="s">
        <v>83</v>
      </c>
      <c r="BK486" s="215">
        <f>ROUND(I486*H486,2)</f>
        <v>0</v>
      </c>
      <c r="BL486" s="16" t="s">
        <v>237</v>
      </c>
      <c r="BM486" s="214" t="s">
        <v>1063</v>
      </c>
    </row>
    <row r="487" spans="1:65" s="2" customFormat="1" ht="14.4" customHeight="1">
      <c r="A487" s="37"/>
      <c r="B487" s="38"/>
      <c r="C487" s="203" t="s">
        <v>1064</v>
      </c>
      <c r="D487" s="203" t="s">
        <v>152</v>
      </c>
      <c r="E487" s="204" t="s">
        <v>1065</v>
      </c>
      <c r="F487" s="205" t="s">
        <v>1066</v>
      </c>
      <c r="G487" s="206" t="s">
        <v>368</v>
      </c>
      <c r="H487" s="207">
        <v>1032.89</v>
      </c>
      <c r="I487" s="208"/>
      <c r="J487" s="209">
        <f>ROUND(I487*H487,2)</f>
        <v>0</v>
      </c>
      <c r="K487" s="205" t="s">
        <v>156</v>
      </c>
      <c r="L487" s="43"/>
      <c r="M487" s="210" t="s">
        <v>19</v>
      </c>
      <c r="N487" s="211" t="s">
        <v>46</v>
      </c>
      <c r="O487" s="83"/>
      <c r="P487" s="212">
        <f>O487*H487</f>
        <v>0</v>
      </c>
      <c r="Q487" s="212">
        <v>6E-05</v>
      </c>
      <c r="R487" s="212">
        <f>Q487*H487</f>
        <v>0.061973400000000005</v>
      </c>
      <c r="S487" s="212">
        <v>0</v>
      </c>
      <c r="T487" s="213">
        <f>S487*H487</f>
        <v>0</v>
      </c>
      <c r="U487" s="37"/>
      <c r="V487" s="37"/>
      <c r="W487" s="37"/>
      <c r="X487" s="37"/>
      <c r="Y487" s="37"/>
      <c r="Z487" s="37"/>
      <c r="AA487" s="37"/>
      <c r="AB487" s="37"/>
      <c r="AC487" s="37"/>
      <c r="AD487" s="37"/>
      <c r="AE487" s="37"/>
      <c r="AR487" s="214" t="s">
        <v>237</v>
      </c>
      <c r="AT487" s="214" t="s">
        <v>152</v>
      </c>
      <c r="AU487" s="214" t="s">
        <v>85</v>
      </c>
      <c r="AY487" s="16" t="s">
        <v>150</v>
      </c>
      <c r="BE487" s="215">
        <f>IF(N487="základní",J487,0)</f>
        <v>0</v>
      </c>
      <c r="BF487" s="215">
        <f>IF(N487="snížená",J487,0)</f>
        <v>0</v>
      </c>
      <c r="BG487" s="215">
        <f>IF(N487="zákl. přenesená",J487,0)</f>
        <v>0</v>
      </c>
      <c r="BH487" s="215">
        <f>IF(N487="sníž. přenesená",J487,0)</f>
        <v>0</v>
      </c>
      <c r="BI487" s="215">
        <f>IF(N487="nulová",J487,0)</f>
        <v>0</v>
      </c>
      <c r="BJ487" s="16" t="s">
        <v>83</v>
      </c>
      <c r="BK487" s="215">
        <f>ROUND(I487*H487,2)</f>
        <v>0</v>
      </c>
      <c r="BL487" s="16" t="s">
        <v>237</v>
      </c>
      <c r="BM487" s="214" t="s">
        <v>1067</v>
      </c>
    </row>
    <row r="488" spans="1:47" s="2" customFormat="1" ht="12">
      <c r="A488" s="37"/>
      <c r="B488" s="38"/>
      <c r="C488" s="39"/>
      <c r="D488" s="216" t="s">
        <v>159</v>
      </c>
      <c r="E488" s="39"/>
      <c r="F488" s="217" t="s">
        <v>1042</v>
      </c>
      <c r="G488" s="39"/>
      <c r="H488" s="39"/>
      <c r="I488" s="218"/>
      <c r="J488" s="39"/>
      <c r="K488" s="39"/>
      <c r="L488" s="43"/>
      <c r="M488" s="219"/>
      <c r="N488" s="220"/>
      <c r="O488" s="83"/>
      <c r="P488" s="83"/>
      <c r="Q488" s="83"/>
      <c r="R488" s="83"/>
      <c r="S488" s="83"/>
      <c r="T488" s="84"/>
      <c r="U488" s="37"/>
      <c r="V488" s="37"/>
      <c r="W488" s="37"/>
      <c r="X488" s="37"/>
      <c r="Y488" s="37"/>
      <c r="Z488" s="37"/>
      <c r="AA488" s="37"/>
      <c r="AB488" s="37"/>
      <c r="AC488" s="37"/>
      <c r="AD488" s="37"/>
      <c r="AE488" s="37"/>
      <c r="AT488" s="16" t="s">
        <v>159</v>
      </c>
      <c r="AU488" s="16" t="s">
        <v>85</v>
      </c>
    </row>
    <row r="489" spans="1:47" s="2" customFormat="1" ht="12">
      <c r="A489" s="37"/>
      <c r="B489" s="38"/>
      <c r="C489" s="39"/>
      <c r="D489" s="216" t="s">
        <v>161</v>
      </c>
      <c r="E489" s="39"/>
      <c r="F489" s="217" t="s">
        <v>1068</v>
      </c>
      <c r="G489" s="39"/>
      <c r="H489" s="39"/>
      <c r="I489" s="218"/>
      <c r="J489" s="39"/>
      <c r="K489" s="39"/>
      <c r="L489" s="43"/>
      <c r="M489" s="219"/>
      <c r="N489" s="220"/>
      <c r="O489" s="83"/>
      <c r="P489" s="83"/>
      <c r="Q489" s="83"/>
      <c r="R489" s="83"/>
      <c r="S489" s="83"/>
      <c r="T489" s="84"/>
      <c r="U489" s="37"/>
      <c r="V489" s="37"/>
      <c r="W489" s="37"/>
      <c r="X489" s="37"/>
      <c r="Y489" s="37"/>
      <c r="Z489" s="37"/>
      <c r="AA489" s="37"/>
      <c r="AB489" s="37"/>
      <c r="AC489" s="37"/>
      <c r="AD489" s="37"/>
      <c r="AE489" s="37"/>
      <c r="AT489" s="16" t="s">
        <v>161</v>
      </c>
      <c r="AU489" s="16" t="s">
        <v>85</v>
      </c>
    </row>
    <row r="490" spans="1:65" s="2" customFormat="1" ht="14.4" customHeight="1">
      <c r="A490" s="37"/>
      <c r="B490" s="38"/>
      <c r="C490" s="231" t="s">
        <v>1069</v>
      </c>
      <c r="D490" s="231" t="s">
        <v>315</v>
      </c>
      <c r="E490" s="232" t="s">
        <v>1070</v>
      </c>
      <c r="F490" s="233" t="s">
        <v>1071</v>
      </c>
      <c r="G490" s="234" t="s">
        <v>194</v>
      </c>
      <c r="H490" s="235">
        <v>0.577</v>
      </c>
      <c r="I490" s="236"/>
      <c r="J490" s="237">
        <f>ROUND(I490*H490,2)</f>
        <v>0</v>
      </c>
      <c r="K490" s="233" t="s">
        <v>156</v>
      </c>
      <c r="L490" s="238"/>
      <c r="M490" s="239" t="s">
        <v>19</v>
      </c>
      <c r="N490" s="240" t="s">
        <v>46</v>
      </c>
      <c r="O490" s="83"/>
      <c r="P490" s="212">
        <f>O490*H490</f>
        <v>0</v>
      </c>
      <c r="Q490" s="212">
        <v>1</v>
      </c>
      <c r="R490" s="212">
        <f>Q490*H490</f>
        <v>0.577</v>
      </c>
      <c r="S490" s="212">
        <v>0</v>
      </c>
      <c r="T490" s="213">
        <f>S490*H490</f>
        <v>0</v>
      </c>
      <c r="U490" s="37"/>
      <c r="V490" s="37"/>
      <c r="W490" s="37"/>
      <c r="X490" s="37"/>
      <c r="Y490" s="37"/>
      <c r="Z490" s="37"/>
      <c r="AA490" s="37"/>
      <c r="AB490" s="37"/>
      <c r="AC490" s="37"/>
      <c r="AD490" s="37"/>
      <c r="AE490" s="37"/>
      <c r="AR490" s="214" t="s">
        <v>309</v>
      </c>
      <c r="AT490" s="214" t="s">
        <v>315</v>
      </c>
      <c r="AU490" s="214" t="s">
        <v>85</v>
      </c>
      <c r="AY490" s="16" t="s">
        <v>150</v>
      </c>
      <c r="BE490" s="215">
        <f>IF(N490="základní",J490,0)</f>
        <v>0</v>
      </c>
      <c r="BF490" s="215">
        <f>IF(N490="snížená",J490,0)</f>
        <v>0</v>
      </c>
      <c r="BG490" s="215">
        <f>IF(N490="zákl. přenesená",J490,0)</f>
        <v>0</v>
      </c>
      <c r="BH490" s="215">
        <f>IF(N490="sníž. přenesená",J490,0)</f>
        <v>0</v>
      </c>
      <c r="BI490" s="215">
        <f>IF(N490="nulová",J490,0)</f>
        <v>0</v>
      </c>
      <c r="BJ490" s="16" t="s">
        <v>83</v>
      </c>
      <c r="BK490" s="215">
        <f>ROUND(I490*H490,2)</f>
        <v>0</v>
      </c>
      <c r="BL490" s="16" t="s">
        <v>237</v>
      </c>
      <c r="BM490" s="214" t="s">
        <v>1072</v>
      </c>
    </row>
    <row r="491" spans="1:65" s="2" customFormat="1" ht="14.4" customHeight="1">
      <c r="A491" s="37"/>
      <c r="B491" s="38"/>
      <c r="C491" s="231" t="s">
        <v>1073</v>
      </c>
      <c r="D491" s="231" t="s">
        <v>315</v>
      </c>
      <c r="E491" s="232" t="s">
        <v>1074</v>
      </c>
      <c r="F491" s="233" t="s">
        <v>1075</v>
      </c>
      <c r="G491" s="234" t="s">
        <v>194</v>
      </c>
      <c r="H491" s="235">
        <v>0.379</v>
      </c>
      <c r="I491" s="236"/>
      <c r="J491" s="237">
        <f>ROUND(I491*H491,2)</f>
        <v>0</v>
      </c>
      <c r="K491" s="233" t="s">
        <v>156</v>
      </c>
      <c r="L491" s="238"/>
      <c r="M491" s="239" t="s">
        <v>19</v>
      </c>
      <c r="N491" s="240" t="s">
        <v>46</v>
      </c>
      <c r="O491" s="83"/>
      <c r="P491" s="212">
        <f>O491*H491</f>
        <v>0</v>
      </c>
      <c r="Q491" s="212">
        <v>1</v>
      </c>
      <c r="R491" s="212">
        <f>Q491*H491</f>
        <v>0.379</v>
      </c>
      <c r="S491" s="212">
        <v>0</v>
      </c>
      <c r="T491" s="213">
        <f>S491*H491</f>
        <v>0</v>
      </c>
      <c r="U491" s="37"/>
      <c r="V491" s="37"/>
      <c r="W491" s="37"/>
      <c r="X491" s="37"/>
      <c r="Y491" s="37"/>
      <c r="Z491" s="37"/>
      <c r="AA491" s="37"/>
      <c r="AB491" s="37"/>
      <c r="AC491" s="37"/>
      <c r="AD491" s="37"/>
      <c r="AE491" s="37"/>
      <c r="AR491" s="214" t="s">
        <v>309</v>
      </c>
      <c r="AT491" s="214" t="s">
        <v>315</v>
      </c>
      <c r="AU491" s="214" t="s">
        <v>85</v>
      </c>
      <c r="AY491" s="16" t="s">
        <v>150</v>
      </c>
      <c r="BE491" s="215">
        <f>IF(N491="základní",J491,0)</f>
        <v>0</v>
      </c>
      <c r="BF491" s="215">
        <f>IF(N491="snížená",J491,0)</f>
        <v>0</v>
      </c>
      <c r="BG491" s="215">
        <f>IF(N491="zákl. přenesená",J491,0)</f>
        <v>0</v>
      </c>
      <c r="BH491" s="215">
        <f>IF(N491="sníž. přenesená",J491,0)</f>
        <v>0</v>
      </c>
      <c r="BI491" s="215">
        <f>IF(N491="nulová",J491,0)</f>
        <v>0</v>
      </c>
      <c r="BJ491" s="16" t="s">
        <v>83</v>
      </c>
      <c r="BK491" s="215">
        <f>ROUND(I491*H491,2)</f>
        <v>0</v>
      </c>
      <c r="BL491" s="16" t="s">
        <v>237</v>
      </c>
      <c r="BM491" s="214" t="s">
        <v>1076</v>
      </c>
    </row>
    <row r="492" spans="1:65" s="2" customFormat="1" ht="14.4" customHeight="1">
      <c r="A492" s="37"/>
      <c r="B492" s="38"/>
      <c r="C492" s="231" t="s">
        <v>1077</v>
      </c>
      <c r="D492" s="231" t="s">
        <v>315</v>
      </c>
      <c r="E492" s="232" t="s">
        <v>1078</v>
      </c>
      <c r="F492" s="233" t="s">
        <v>1079</v>
      </c>
      <c r="G492" s="234" t="s">
        <v>194</v>
      </c>
      <c r="H492" s="235">
        <v>0.028</v>
      </c>
      <c r="I492" s="236"/>
      <c r="J492" s="237">
        <f>ROUND(I492*H492,2)</f>
        <v>0</v>
      </c>
      <c r="K492" s="233" t="s">
        <v>156</v>
      </c>
      <c r="L492" s="238"/>
      <c r="M492" s="239" t="s">
        <v>19</v>
      </c>
      <c r="N492" s="240" t="s">
        <v>46</v>
      </c>
      <c r="O492" s="83"/>
      <c r="P492" s="212">
        <f>O492*H492</f>
        <v>0</v>
      </c>
      <c r="Q492" s="212">
        <v>1</v>
      </c>
      <c r="R492" s="212">
        <f>Q492*H492</f>
        <v>0.028</v>
      </c>
      <c r="S492" s="212">
        <v>0</v>
      </c>
      <c r="T492" s="213">
        <f>S492*H492</f>
        <v>0</v>
      </c>
      <c r="U492" s="37"/>
      <c r="V492" s="37"/>
      <c r="W492" s="37"/>
      <c r="X492" s="37"/>
      <c r="Y492" s="37"/>
      <c r="Z492" s="37"/>
      <c r="AA492" s="37"/>
      <c r="AB492" s="37"/>
      <c r="AC492" s="37"/>
      <c r="AD492" s="37"/>
      <c r="AE492" s="37"/>
      <c r="AR492" s="214" t="s">
        <v>309</v>
      </c>
      <c r="AT492" s="214" t="s">
        <v>315</v>
      </c>
      <c r="AU492" s="214" t="s">
        <v>85</v>
      </c>
      <c r="AY492" s="16" t="s">
        <v>150</v>
      </c>
      <c r="BE492" s="215">
        <f>IF(N492="základní",J492,0)</f>
        <v>0</v>
      </c>
      <c r="BF492" s="215">
        <f>IF(N492="snížená",J492,0)</f>
        <v>0</v>
      </c>
      <c r="BG492" s="215">
        <f>IF(N492="zákl. přenesená",J492,0)</f>
        <v>0</v>
      </c>
      <c r="BH492" s="215">
        <f>IF(N492="sníž. přenesená",J492,0)</f>
        <v>0</v>
      </c>
      <c r="BI492" s="215">
        <f>IF(N492="nulová",J492,0)</f>
        <v>0</v>
      </c>
      <c r="BJ492" s="16" t="s">
        <v>83</v>
      </c>
      <c r="BK492" s="215">
        <f>ROUND(I492*H492,2)</f>
        <v>0</v>
      </c>
      <c r="BL492" s="16" t="s">
        <v>237</v>
      </c>
      <c r="BM492" s="214" t="s">
        <v>1080</v>
      </c>
    </row>
    <row r="493" spans="1:65" s="2" customFormat="1" ht="14.4" customHeight="1">
      <c r="A493" s="37"/>
      <c r="B493" s="38"/>
      <c r="C493" s="231" t="s">
        <v>1081</v>
      </c>
      <c r="D493" s="231" t="s">
        <v>315</v>
      </c>
      <c r="E493" s="232" t="s">
        <v>1082</v>
      </c>
      <c r="F493" s="233" t="s">
        <v>1083</v>
      </c>
      <c r="G493" s="234" t="s">
        <v>194</v>
      </c>
      <c r="H493" s="235">
        <v>0.049</v>
      </c>
      <c r="I493" s="236"/>
      <c r="J493" s="237">
        <f>ROUND(I493*H493,2)</f>
        <v>0</v>
      </c>
      <c r="K493" s="233" t="s">
        <v>156</v>
      </c>
      <c r="L493" s="238"/>
      <c r="M493" s="239" t="s">
        <v>19</v>
      </c>
      <c r="N493" s="240" t="s">
        <v>46</v>
      </c>
      <c r="O493" s="83"/>
      <c r="P493" s="212">
        <f>O493*H493</f>
        <v>0</v>
      </c>
      <c r="Q493" s="212">
        <v>1</v>
      </c>
      <c r="R493" s="212">
        <f>Q493*H493</f>
        <v>0.049</v>
      </c>
      <c r="S493" s="212">
        <v>0</v>
      </c>
      <c r="T493" s="213">
        <f>S493*H493</f>
        <v>0</v>
      </c>
      <c r="U493" s="37"/>
      <c r="V493" s="37"/>
      <c r="W493" s="37"/>
      <c r="X493" s="37"/>
      <c r="Y493" s="37"/>
      <c r="Z493" s="37"/>
      <c r="AA493" s="37"/>
      <c r="AB493" s="37"/>
      <c r="AC493" s="37"/>
      <c r="AD493" s="37"/>
      <c r="AE493" s="37"/>
      <c r="AR493" s="214" t="s">
        <v>309</v>
      </c>
      <c r="AT493" s="214" t="s">
        <v>315</v>
      </c>
      <c r="AU493" s="214" t="s">
        <v>85</v>
      </c>
      <c r="AY493" s="16" t="s">
        <v>150</v>
      </c>
      <c r="BE493" s="215">
        <f>IF(N493="základní",J493,0)</f>
        <v>0</v>
      </c>
      <c r="BF493" s="215">
        <f>IF(N493="snížená",J493,0)</f>
        <v>0</v>
      </c>
      <c r="BG493" s="215">
        <f>IF(N493="zákl. přenesená",J493,0)</f>
        <v>0</v>
      </c>
      <c r="BH493" s="215">
        <f>IF(N493="sníž. přenesená",J493,0)</f>
        <v>0</v>
      </c>
      <c r="BI493" s="215">
        <f>IF(N493="nulová",J493,0)</f>
        <v>0</v>
      </c>
      <c r="BJ493" s="16" t="s">
        <v>83</v>
      </c>
      <c r="BK493" s="215">
        <f>ROUND(I493*H493,2)</f>
        <v>0</v>
      </c>
      <c r="BL493" s="16" t="s">
        <v>237</v>
      </c>
      <c r="BM493" s="214" t="s">
        <v>1084</v>
      </c>
    </row>
    <row r="494" spans="1:65" s="2" customFormat="1" ht="14.4" customHeight="1">
      <c r="A494" s="37"/>
      <c r="B494" s="38"/>
      <c r="C494" s="203" t="s">
        <v>1085</v>
      </c>
      <c r="D494" s="203" t="s">
        <v>152</v>
      </c>
      <c r="E494" s="204" t="s">
        <v>1086</v>
      </c>
      <c r="F494" s="205" t="s">
        <v>1087</v>
      </c>
      <c r="G494" s="206" t="s">
        <v>368</v>
      </c>
      <c r="H494" s="207">
        <v>481.824</v>
      </c>
      <c r="I494" s="208"/>
      <c r="J494" s="209">
        <f>ROUND(I494*H494,2)</f>
        <v>0</v>
      </c>
      <c r="K494" s="205" t="s">
        <v>156</v>
      </c>
      <c r="L494" s="43"/>
      <c r="M494" s="210" t="s">
        <v>19</v>
      </c>
      <c r="N494" s="211" t="s">
        <v>46</v>
      </c>
      <c r="O494" s="83"/>
      <c r="P494" s="212">
        <f>O494*H494</f>
        <v>0</v>
      </c>
      <c r="Q494" s="212">
        <v>5E-05</v>
      </c>
      <c r="R494" s="212">
        <f>Q494*H494</f>
        <v>0.0240912</v>
      </c>
      <c r="S494" s="212">
        <v>0</v>
      </c>
      <c r="T494" s="213">
        <f>S494*H494</f>
        <v>0</v>
      </c>
      <c r="U494" s="37"/>
      <c r="V494" s="37"/>
      <c r="W494" s="37"/>
      <c r="X494" s="37"/>
      <c r="Y494" s="37"/>
      <c r="Z494" s="37"/>
      <c r="AA494" s="37"/>
      <c r="AB494" s="37"/>
      <c r="AC494" s="37"/>
      <c r="AD494" s="37"/>
      <c r="AE494" s="37"/>
      <c r="AR494" s="214" t="s">
        <v>237</v>
      </c>
      <c r="AT494" s="214" t="s">
        <v>152</v>
      </c>
      <c r="AU494" s="214" t="s">
        <v>85</v>
      </c>
      <c r="AY494" s="16" t="s">
        <v>150</v>
      </c>
      <c r="BE494" s="215">
        <f>IF(N494="základní",J494,0)</f>
        <v>0</v>
      </c>
      <c r="BF494" s="215">
        <f>IF(N494="snížená",J494,0)</f>
        <v>0</v>
      </c>
      <c r="BG494" s="215">
        <f>IF(N494="zákl. přenesená",J494,0)</f>
        <v>0</v>
      </c>
      <c r="BH494" s="215">
        <f>IF(N494="sníž. přenesená",J494,0)</f>
        <v>0</v>
      </c>
      <c r="BI494" s="215">
        <f>IF(N494="nulová",J494,0)</f>
        <v>0</v>
      </c>
      <c r="BJ494" s="16" t="s">
        <v>83</v>
      </c>
      <c r="BK494" s="215">
        <f>ROUND(I494*H494,2)</f>
        <v>0</v>
      </c>
      <c r="BL494" s="16" t="s">
        <v>237</v>
      </c>
      <c r="BM494" s="214" t="s">
        <v>1088</v>
      </c>
    </row>
    <row r="495" spans="1:47" s="2" customFormat="1" ht="12">
      <c r="A495" s="37"/>
      <c r="B495" s="38"/>
      <c r="C495" s="39"/>
      <c r="D495" s="216" t="s">
        <v>159</v>
      </c>
      <c r="E495" s="39"/>
      <c r="F495" s="217" t="s">
        <v>1042</v>
      </c>
      <c r="G495" s="39"/>
      <c r="H495" s="39"/>
      <c r="I495" s="218"/>
      <c r="J495" s="39"/>
      <c r="K495" s="39"/>
      <c r="L495" s="43"/>
      <c r="M495" s="219"/>
      <c r="N495" s="220"/>
      <c r="O495" s="83"/>
      <c r="P495" s="83"/>
      <c r="Q495" s="83"/>
      <c r="R495" s="83"/>
      <c r="S495" s="83"/>
      <c r="T495" s="84"/>
      <c r="U495" s="37"/>
      <c r="V495" s="37"/>
      <c r="W495" s="37"/>
      <c r="X495" s="37"/>
      <c r="Y495" s="37"/>
      <c r="Z495" s="37"/>
      <c r="AA495" s="37"/>
      <c r="AB495" s="37"/>
      <c r="AC495" s="37"/>
      <c r="AD495" s="37"/>
      <c r="AE495" s="37"/>
      <c r="AT495" s="16" t="s">
        <v>159</v>
      </c>
      <c r="AU495" s="16" t="s">
        <v>85</v>
      </c>
    </row>
    <row r="496" spans="1:47" s="2" customFormat="1" ht="12">
      <c r="A496" s="37"/>
      <c r="B496" s="38"/>
      <c r="C496" s="39"/>
      <c r="D496" s="216" t="s">
        <v>161</v>
      </c>
      <c r="E496" s="39"/>
      <c r="F496" s="217" t="s">
        <v>1089</v>
      </c>
      <c r="G496" s="39"/>
      <c r="H496" s="39"/>
      <c r="I496" s="218"/>
      <c r="J496" s="39"/>
      <c r="K496" s="39"/>
      <c r="L496" s="43"/>
      <c r="M496" s="219"/>
      <c r="N496" s="220"/>
      <c r="O496" s="83"/>
      <c r="P496" s="83"/>
      <c r="Q496" s="83"/>
      <c r="R496" s="83"/>
      <c r="S496" s="83"/>
      <c r="T496" s="84"/>
      <c r="U496" s="37"/>
      <c r="V496" s="37"/>
      <c r="W496" s="37"/>
      <c r="X496" s="37"/>
      <c r="Y496" s="37"/>
      <c r="Z496" s="37"/>
      <c r="AA496" s="37"/>
      <c r="AB496" s="37"/>
      <c r="AC496" s="37"/>
      <c r="AD496" s="37"/>
      <c r="AE496" s="37"/>
      <c r="AT496" s="16" t="s">
        <v>161</v>
      </c>
      <c r="AU496" s="16" t="s">
        <v>85</v>
      </c>
    </row>
    <row r="497" spans="1:65" s="2" customFormat="1" ht="14.4" customHeight="1">
      <c r="A497" s="37"/>
      <c r="B497" s="38"/>
      <c r="C497" s="231" t="s">
        <v>1090</v>
      </c>
      <c r="D497" s="231" t="s">
        <v>315</v>
      </c>
      <c r="E497" s="232" t="s">
        <v>1091</v>
      </c>
      <c r="F497" s="233" t="s">
        <v>1092</v>
      </c>
      <c r="G497" s="234" t="s">
        <v>194</v>
      </c>
      <c r="H497" s="235">
        <v>0.482</v>
      </c>
      <c r="I497" s="236"/>
      <c r="J497" s="237">
        <f>ROUND(I497*H497,2)</f>
        <v>0</v>
      </c>
      <c r="K497" s="233" t="s">
        <v>156</v>
      </c>
      <c r="L497" s="238"/>
      <c r="M497" s="239" t="s">
        <v>19</v>
      </c>
      <c r="N497" s="240" t="s">
        <v>46</v>
      </c>
      <c r="O497" s="83"/>
      <c r="P497" s="212">
        <f>O497*H497</f>
        <v>0</v>
      </c>
      <c r="Q497" s="212">
        <v>1</v>
      </c>
      <c r="R497" s="212">
        <f>Q497*H497</f>
        <v>0.482</v>
      </c>
      <c r="S497" s="212">
        <v>0</v>
      </c>
      <c r="T497" s="213">
        <f>S497*H497</f>
        <v>0</v>
      </c>
      <c r="U497" s="37"/>
      <c r="V497" s="37"/>
      <c r="W497" s="37"/>
      <c r="X497" s="37"/>
      <c r="Y497" s="37"/>
      <c r="Z497" s="37"/>
      <c r="AA497" s="37"/>
      <c r="AB497" s="37"/>
      <c r="AC497" s="37"/>
      <c r="AD497" s="37"/>
      <c r="AE497" s="37"/>
      <c r="AR497" s="214" t="s">
        <v>309</v>
      </c>
      <c r="AT497" s="214" t="s">
        <v>315</v>
      </c>
      <c r="AU497" s="214" t="s">
        <v>85</v>
      </c>
      <c r="AY497" s="16" t="s">
        <v>150</v>
      </c>
      <c r="BE497" s="215">
        <f>IF(N497="základní",J497,0)</f>
        <v>0</v>
      </c>
      <c r="BF497" s="215">
        <f>IF(N497="snížená",J497,0)</f>
        <v>0</v>
      </c>
      <c r="BG497" s="215">
        <f>IF(N497="zákl. přenesená",J497,0)</f>
        <v>0</v>
      </c>
      <c r="BH497" s="215">
        <f>IF(N497="sníž. přenesená",J497,0)</f>
        <v>0</v>
      </c>
      <c r="BI497" s="215">
        <f>IF(N497="nulová",J497,0)</f>
        <v>0</v>
      </c>
      <c r="BJ497" s="16" t="s">
        <v>83</v>
      </c>
      <c r="BK497" s="215">
        <f>ROUND(I497*H497,2)</f>
        <v>0</v>
      </c>
      <c r="BL497" s="16" t="s">
        <v>237</v>
      </c>
      <c r="BM497" s="214" t="s">
        <v>1093</v>
      </c>
    </row>
    <row r="498" spans="1:65" s="2" customFormat="1" ht="14.4" customHeight="1">
      <c r="A498" s="37"/>
      <c r="B498" s="38"/>
      <c r="C498" s="203" t="s">
        <v>1094</v>
      </c>
      <c r="D498" s="203" t="s">
        <v>152</v>
      </c>
      <c r="E498" s="204" t="s">
        <v>1095</v>
      </c>
      <c r="F498" s="205" t="s">
        <v>1096</v>
      </c>
      <c r="G498" s="206" t="s">
        <v>368</v>
      </c>
      <c r="H498" s="207">
        <v>90</v>
      </c>
      <c r="I498" s="208"/>
      <c r="J498" s="209">
        <f>ROUND(I498*H498,2)</f>
        <v>0</v>
      </c>
      <c r="K498" s="205" t="s">
        <v>156</v>
      </c>
      <c r="L498" s="43"/>
      <c r="M498" s="210" t="s">
        <v>19</v>
      </c>
      <c r="N498" s="211" t="s">
        <v>46</v>
      </c>
      <c r="O498" s="83"/>
      <c r="P498" s="212">
        <f>O498*H498</f>
        <v>0</v>
      </c>
      <c r="Q498" s="212">
        <v>5E-05</v>
      </c>
      <c r="R498" s="212">
        <f>Q498*H498</f>
        <v>0.0045000000000000005</v>
      </c>
      <c r="S498" s="212">
        <v>0</v>
      </c>
      <c r="T498" s="213">
        <f>S498*H498</f>
        <v>0</v>
      </c>
      <c r="U498" s="37"/>
      <c r="V498" s="37"/>
      <c r="W498" s="37"/>
      <c r="X498" s="37"/>
      <c r="Y498" s="37"/>
      <c r="Z498" s="37"/>
      <c r="AA498" s="37"/>
      <c r="AB498" s="37"/>
      <c r="AC498" s="37"/>
      <c r="AD498" s="37"/>
      <c r="AE498" s="37"/>
      <c r="AR498" s="214" t="s">
        <v>237</v>
      </c>
      <c r="AT498" s="214" t="s">
        <v>152</v>
      </c>
      <c r="AU498" s="214" t="s">
        <v>85</v>
      </c>
      <c r="AY498" s="16" t="s">
        <v>150</v>
      </c>
      <c r="BE498" s="215">
        <f>IF(N498="základní",J498,0)</f>
        <v>0</v>
      </c>
      <c r="BF498" s="215">
        <f>IF(N498="snížená",J498,0)</f>
        <v>0</v>
      </c>
      <c r="BG498" s="215">
        <f>IF(N498="zákl. přenesená",J498,0)</f>
        <v>0</v>
      </c>
      <c r="BH498" s="215">
        <f>IF(N498="sníž. přenesená",J498,0)</f>
        <v>0</v>
      </c>
      <c r="BI498" s="215">
        <f>IF(N498="nulová",J498,0)</f>
        <v>0</v>
      </c>
      <c r="BJ498" s="16" t="s">
        <v>83</v>
      </c>
      <c r="BK498" s="215">
        <f>ROUND(I498*H498,2)</f>
        <v>0</v>
      </c>
      <c r="BL498" s="16" t="s">
        <v>237</v>
      </c>
      <c r="BM498" s="214" t="s">
        <v>1097</v>
      </c>
    </row>
    <row r="499" spans="1:47" s="2" customFormat="1" ht="12">
      <c r="A499" s="37"/>
      <c r="B499" s="38"/>
      <c r="C499" s="39"/>
      <c r="D499" s="216" t="s">
        <v>159</v>
      </c>
      <c r="E499" s="39"/>
      <c r="F499" s="217" t="s">
        <v>1042</v>
      </c>
      <c r="G499" s="39"/>
      <c r="H499" s="39"/>
      <c r="I499" s="218"/>
      <c r="J499" s="39"/>
      <c r="K499" s="39"/>
      <c r="L499" s="43"/>
      <c r="M499" s="219"/>
      <c r="N499" s="220"/>
      <c r="O499" s="83"/>
      <c r="P499" s="83"/>
      <c r="Q499" s="83"/>
      <c r="R499" s="83"/>
      <c r="S499" s="83"/>
      <c r="T499" s="84"/>
      <c r="U499" s="37"/>
      <c r="V499" s="37"/>
      <c r="W499" s="37"/>
      <c r="X499" s="37"/>
      <c r="Y499" s="37"/>
      <c r="Z499" s="37"/>
      <c r="AA499" s="37"/>
      <c r="AB499" s="37"/>
      <c r="AC499" s="37"/>
      <c r="AD499" s="37"/>
      <c r="AE499" s="37"/>
      <c r="AT499" s="16" t="s">
        <v>159</v>
      </c>
      <c r="AU499" s="16" t="s">
        <v>85</v>
      </c>
    </row>
    <row r="500" spans="1:47" s="2" customFormat="1" ht="12">
      <c r="A500" s="37"/>
      <c r="B500" s="38"/>
      <c r="C500" s="39"/>
      <c r="D500" s="216" t="s">
        <v>161</v>
      </c>
      <c r="E500" s="39"/>
      <c r="F500" s="217" t="s">
        <v>1098</v>
      </c>
      <c r="G500" s="39"/>
      <c r="H500" s="39"/>
      <c r="I500" s="218"/>
      <c r="J500" s="39"/>
      <c r="K500" s="39"/>
      <c r="L500" s="43"/>
      <c r="M500" s="219"/>
      <c r="N500" s="220"/>
      <c r="O500" s="83"/>
      <c r="P500" s="83"/>
      <c r="Q500" s="83"/>
      <c r="R500" s="83"/>
      <c r="S500" s="83"/>
      <c r="T500" s="84"/>
      <c r="U500" s="37"/>
      <c r="V500" s="37"/>
      <c r="W500" s="37"/>
      <c r="X500" s="37"/>
      <c r="Y500" s="37"/>
      <c r="Z500" s="37"/>
      <c r="AA500" s="37"/>
      <c r="AB500" s="37"/>
      <c r="AC500" s="37"/>
      <c r="AD500" s="37"/>
      <c r="AE500" s="37"/>
      <c r="AT500" s="16" t="s">
        <v>161</v>
      </c>
      <c r="AU500" s="16" t="s">
        <v>85</v>
      </c>
    </row>
    <row r="501" spans="1:65" s="2" customFormat="1" ht="14.4" customHeight="1">
      <c r="A501" s="37"/>
      <c r="B501" s="38"/>
      <c r="C501" s="231" t="s">
        <v>1099</v>
      </c>
      <c r="D501" s="231" t="s">
        <v>315</v>
      </c>
      <c r="E501" s="232" t="s">
        <v>1100</v>
      </c>
      <c r="F501" s="233" t="s">
        <v>1101</v>
      </c>
      <c r="G501" s="234" t="s">
        <v>253</v>
      </c>
      <c r="H501" s="235">
        <v>1</v>
      </c>
      <c r="I501" s="236"/>
      <c r="J501" s="237">
        <f>ROUND(I501*H501,2)</f>
        <v>0</v>
      </c>
      <c r="K501" s="233" t="s">
        <v>19</v>
      </c>
      <c r="L501" s="238"/>
      <c r="M501" s="239" t="s">
        <v>19</v>
      </c>
      <c r="N501" s="240" t="s">
        <v>46</v>
      </c>
      <c r="O501" s="83"/>
      <c r="P501" s="212">
        <f>O501*H501</f>
        <v>0</v>
      </c>
      <c r="Q501" s="212">
        <v>0.0075</v>
      </c>
      <c r="R501" s="212">
        <f>Q501*H501</f>
        <v>0.0075</v>
      </c>
      <c r="S501" s="212">
        <v>0</v>
      </c>
      <c r="T501" s="213">
        <f>S501*H501</f>
        <v>0</v>
      </c>
      <c r="U501" s="37"/>
      <c r="V501" s="37"/>
      <c r="W501" s="37"/>
      <c r="X501" s="37"/>
      <c r="Y501" s="37"/>
      <c r="Z501" s="37"/>
      <c r="AA501" s="37"/>
      <c r="AB501" s="37"/>
      <c r="AC501" s="37"/>
      <c r="AD501" s="37"/>
      <c r="AE501" s="37"/>
      <c r="AR501" s="214" t="s">
        <v>309</v>
      </c>
      <c r="AT501" s="214" t="s">
        <v>315</v>
      </c>
      <c r="AU501" s="214" t="s">
        <v>85</v>
      </c>
      <c r="AY501" s="16" t="s">
        <v>150</v>
      </c>
      <c r="BE501" s="215">
        <f>IF(N501="základní",J501,0)</f>
        <v>0</v>
      </c>
      <c r="BF501" s="215">
        <f>IF(N501="snížená",J501,0)</f>
        <v>0</v>
      </c>
      <c r="BG501" s="215">
        <f>IF(N501="zákl. přenesená",J501,0)</f>
        <v>0</v>
      </c>
      <c r="BH501" s="215">
        <f>IF(N501="sníž. přenesená",J501,0)</f>
        <v>0</v>
      </c>
      <c r="BI501" s="215">
        <f>IF(N501="nulová",J501,0)</f>
        <v>0</v>
      </c>
      <c r="BJ501" s="16" t="s">
        <v>83</v>
      </c>
      <c r="BK501" s="215">
        <f>ROUND(I501*H501,2)</f>
        <v>0</v>
      </c>
      <c r="BL501" s="16" t="s">
        <v>237</v>
      </c>
      <c r="BM501" s="214" t="s">
        <v>1102</v>
      </c>
    </row>
    <row r="502" spans="1:65" s="2" customFormat="1" ht="14.4" customHeight="1">
      <c r="A502" s="37"/>
      <c r="B502" s="38"/>
      <c r="C502" s="203" t="s">
        <v>1103</v>
      </c>
      <c r="D502" s="203" t="s">
        <v>152</v>
      </c>
      <c r="E502" s="204" t="s">
        <v>1104</v>
      </c>
      <c r="F502" s="205" t="s">
        <v>1105</v>
      </c>
      <c r="G502" s="206" t="s">
        <v>368</v>
      </c>
      <c r="H502" s="207">
        <v>850.12</v>
      </c>
      <c r="I502" s="208"/>
      <c r="J502" s="209">
        <f>ROUND(I502*H502,2)</f>
        <v>0</v>
      </c>
      <c r="K502" s="205" t="s">
        <v>156</v>
      </c>
      <c r="L502" s="43"/>
      <c r="M502" s="210" t="s">
        <v>19</v>
      </c>
      <c r="N502" s="211" t="s">
        <v>46</v>
      </c>
      <c r="O502" s="83"/>
      <c r="P502" s="212">
        <f>O502*H502</f>
        <v>0</v>
      </c>
      <c r="Q502" s="212">
        <v>0</v>
      </c>
      <c r="R502" s="212">
        <f>Q502*H502</f>
        <v>0</v>
      </c>
      <c r="S502" s="212">
        <v>0.001</v>
      </c>
      <c r="T502" s="213">
        <f>S502*H502</f>
        <v>0.85012</v>
      </c>
      <c r="U502" s="37"/>
      <c r="V502" s="37"/>
      <c r="W502" s="37"/>
      <c r="X502" s="37"/>
      <c r="Y502" s="37"/>
      <c r="Z502" s="37"/>
      <c r="AA502" s="37"/>
      <c r="AB502" s="37"/>
      <c r="AC502" s="37"/>
      <c r="AD502" s="37"/>
      <c r="AE502" s="37"/>
      <c r="AR502" s="214" t="s">
        <v>237</v>
      </c>
      <c r="AT502" s="214" t="s">
        <v>152</v>
      </c>
      <c r="AU502" s="214" t="s">
        <v>85</v>
      </c>
      <c r="AY502" s="16" t="s">
        <v>150</v>
      </c>
      <c r="BE502" s="215">
        <f>IF(N502="základní",J502,0)</f>
        <v>0</v>
      </c>
      <c r="BF502" s="215">
        <f>IF(N502="snížená",J502,0)</f>
        <v>0</v>
      </c>
      <c r="BG502" s="215">
        <f>IF(N502="zákl. přenesená",J502,0)</f>
        <v>0</v>
      </c>
      <c r="BH502" s="215">
        <f>IF(N502="sníž. přenesená",J502,0)</f>
        <v>0</v>
      </c>
      <c r="BI502" s="215">
        <f>IF(N502="nulová",J502,0)</f>
        <v>0</v>
      </c>
      <c r="BJ502" s="16" t="s">
        <v>83</v>
      </c>
      <c r="BK502" s="215">
        <f>ROUND(I502*H502,2)</f>
        <v>0</v>
      </c>
      <c r="BL502" s="16" t="s">
        <v>237</v>
      </c>
      <c r="BM502" s="214" t="s">
        <v>1106</v>
      </c>
    </row>
    <row r="503" spans="1:47" s="2" customFormat="1" ht="12">
      <c r="A503" s="37"/>
      <c r="B503" s="38"/>
      <c r="C503" s="39"/>
      <c r="D503" s="216" t="s">
        <v>159</v>
      </c>
      <c r="E503" s="39"/>
      <c r="F503" s="217" t="s">
        <v>1107</v>
      </c>
      <c r="G503" s="39"/>
      <c r="H503" s="39"/>
      <c r="I503" s="218"/>
      <c r="J503" s="39"/>
      <c r="K503" s="39"/>
      <c r="L503" s="43"/>
      <c r="M503" s="219"/>
      <c r="N503" s="220"/>
      <c r="O503" s="83"/>
      <c r="P503" s="83"/>
      <c r="Q503" s="83"/>
      <c r="R503" s="83"/>
      <c r="S503" s="83"/>
      <c r="T503" s="84"/>
      <c r="U503" s="37"/>
      <c r="V503" s="37"/>
      <c r="W503" s="37"/>
      <c r="X503" s="37"/>
      <c r="Y503" s="37"/>
      <c r="Z503" s="37"/>
      <c r="AA503" s="37"/>
      <c r="AB503" s="37"/>
      <c r="AC503" s="37"/>
      <c r="AD503" s="37"/>
      <c r="AE503" s="37"/>
      <c r="AT503" s="16" t="s">
        <v>159</v>
      </c>
      <c r="AU503" s="16" t="s">
        <v>85</v>
      </c>
    </row>
    <row r="504" spans="1:47" s="2" customFormat="1" ht="12">
      <c r="A504" s="37"/>
      <c r="B504" s="38"/>
      <c r="C504" s="39"/>
      <c r="D504" s="216" t="s">
        <v>161</v>
      </c>
      <c r="E504" s="39"/>
      <c r="F504" s="217" t="s">
        <v>1108</v>
      </c>
      <c r="G504" s="39"/>
      <c r="H504" s="39"/>
      <c r="I504" s="218"/>
      <c r="J504" s="39"/>
      <c r="K504" s="39"/>
      <c r="L504" s="43"/>
      <c r="M504" s="219"/>
      <c r="N504" s="220"/>
      <c r="O504" s="83"/>
      <c r="P504" s="83"/>
      <c r="Q504" s="83"/>
      <c r="R504" s="83"/>
      <c r="S504" s="83"/>
      <c r="T504" s="84"/>
      <c r="U504" s="37"/>
      <c r="V504" s="37"/>
      <c r="W504" s="37"/>
      <c r="X504" s="37"/>
      <c r="Y504" s="37"/>
      <c r="Z504" s="37"/>
      <c r="AA504" s="37"/>
      <c r="AB504" s="37"/>
      <c r="AC504" s="37"/>
      <c r="AD504" s="37"/>
      <c r="AE504" s="37"/>
      <c r="AT504" s="16" t="s">
        <v>161</v>
      </c>
      <c r="AU504" s="16" t="s">
        <v>85</v>
      </c>
    </row>
    <row r="505" spans="1:65" s="2" customFormat="1" ht="14.4" customHeight="1">
      <c r="A505" s="37"/>
      <c r="B505" s="38"/>
      <c r="C505" s="203" t="s">
        <v>1109</v>
      </c>
      <c r="D505" s="203" t="s">
        <v>152</v>
      </c>
      <c r="E505" s="204" t="s">
        <v>1110</v>
      </c>
      <c r="F505" s="205" t="s">
        <v>1111</v>
      </c>
      <c r="G505" s="206" t="s">
        <v>253</v>
      </c>
      <c r="H505" s="207">
        <v>1</v>
      </c>
      <c r="I505" s="208"/>
      <c r="J505" s="209">
        <f>ROUND(I505*H505,2)</f>
        <v>0</v>
      </c>
      <c r="K505" s="205" t="s">
        <v>19</v>
      </c>
      <c r="L505" s="43"/>
      <c r="M505" s="210" t="s">
        <v>19</v>
      </c>
      <c r="N505" s="211" t="s">
        <v>46</v>
      </c>
      <c r="O505" s="83"/>
      <c r="P505" s="212">
        <f>O505*H505</f>
        <v>0</v>
      </c>
      <c r="Q505" s="212">
        <v>0</v>
      </c>
      <c r="R505" s="212">
        <f>Q505*H505</f>
        <v>0</v>
      </c>
      <c r="S505" s="212">
        <v>0.001</v>
      </c>
      <c r="T505" s="213">
        <f>S505*H505</f>
        <v>0.001</v>
      </c>
      <c r="U505" s="37"/>
      <c r="V505" s="37"/>
      <c r="W505" s="37"/>
      <c r="X505" s="37"/>
      <c r="Y505" s="37"/>
      <c r="Z505" s="37"/>
      <c r="AA505" s="37"/>
      <c r="AB505" s="37"/>
      <c r="AC505" s="37"/>
      <c r="AD505" s="37"/>
      <c r="AE505" s="37"/>
      <c r="AR505" s="214" t="s">
        <v>237</v>
      </c>
      <c r="AT505" s="214" t="s">
        <v>152</v>
      </c>
      <c r="AU505" s="214" t="s">
        <v>85</v>
      </c>
      <c r="AY505" s="16" t="s">
        <v>150</v>
      </c>
      <c r="BE505" s="215">
        <f>IF(N505="základní",J505,0)</f>
        <v>0</v>
      </c>
      <c r="BF505" s="215">
        <f>IF(N505="snížená",J505,0)</f>
        <v>0</v>
      </c>
      <c r="BG505" s="215">
        <f>IF(N505="zákl. přenesená",J505,0)</f>
        <v>0</v>
      </c>
      <c r="BH505" s="215">
        <f>IF(N505="sníž. přenesená",J505,0)</f>
        <v>0</v>
      </c>
      <c r="BI505" s="215">
        <f>IF(N505="nulová",J505,0)</f>
        <v>0</v>
      </c>
      <c r="BJ505" s="16" t="s">
        <v>83</v>
      </c>
      <c r="BK505" s="215">
        <f>ROUND(I505*H505,2)</f>
        <v>0</v>
      </c>
      <c r="BL505" s="16" t="s">
        <v>237</v>
      </c>
      <c r="BM505" s="214" t="s">
        <v>1112</v>
      </c>
    </row>
    <row r="506" spans="1:47" s="2" customFormat="1" ht="12">
      <c r="A506" s="37"/>
      <c r="B506" s="38"/>
      <c r="C506" s="39"/>
      <c r="D506" s="216" t="s">
        <v>159</v>
      </c>
      <c r="E506" s="39"/>
      <c r="F506" s="217" t="s">
        <v>1107</v>
      </c>
      <c r="G506" s="39"/>
      <c r="H506" s="39"/>
      <c r="I506" s="218"/>
      <c r="J506" s="39"/>
      <c r="K506" s="39"/>
      <c r="L506" s="43"/>
      <c r="M506" s="219"/>
      <c r="N506" s="220"/>
      <c r="O506" s="83"/>
      <c r="P506" s="83"/>
      <c r="Q506" s="83"/>
      <c r="R506" s="83"/>
      <c r="S506" s="83"/>
      <c r="T506" s="84"/>
      <c r="U506" s="37"/>
      <c r="V506" s="37"/>
      <c r="W506" s="37"/>
      <c r="X506" s="37"/>
      <c r="Y506" s="37"/>
      <c r="Z506" s="37"/>
      <c r="AA506" s="37"/>
      <c r="AB506" s="37"/>
      <c r="AC506" s="37"/>
      <c r="AD506" s="37"/>
      <c r="AE506" s="37"/>
      <c r="AT506" s="16" t="s">
        <v>159</v>
      </c>
      <c r="AU506" s="16" t="s">
        <v>85</v>
      </c>
    </row>
    <row r="507" spans="1:65" s="2" customFormat="1" ht="24.15" customHeight="1">
      <c r="A507" s="37"/>
      <c r="B507" s="38"/>
      <c r="C507" s="203" t="s">
        <v>1113</v>
      </c>
      <c r="D507" s="203" t="s">
        <v>152</v>
      </c>
      <c r="E507" s="204" t="s">
        <v>1114</v>
      </c>
      <c r="F507" s="205" t="s">
        <v>1115</v>
      </c>
      <c r="G507" s="206" t="s">
        <v>595</v>
      </c>
      <c r="H507" s="241"/>
      <c r="I507" s="208"/>
      <c r="J507" s="209">
        <f>ROUND(I507*H507,2)</f>
        <v>0</v>
      </c>
      <c r="K507" s="205" t="s">
        <v>156</v>
      </c>
      <c r="L507" s="43"/>
      <c r="M507" s="210" t="s">
        <v>19</v>
      </c>
      <c r="N507" s="211" t="s">
        <v>46</v>
      </c>
      <c r="O507" s="83"/>
      <c r="P507" s="212">
        <f>O507*H507</f>
        <v>0</v>
      </c>
      <c r="Q507" s="212">
        <v>0</v>
      </c>
      <c r="R507" s="212">
        <f>Q507*H507</f>
        <v>0</v>
      </c>
      <c r="S507" s="212">
        <v>0</v>
      </c>
      <c r="T507" s="213">
        <f>S507*H507</f>
        <v>0</v>
      </c>
      <c r="U507" s="37"/>
      <c r="V507" s="37"/>
      <c r="W507" s="37"/>
      <c r="X507" s="37"/>
      <c r="Y507" s="37"/>
      <c r="Z507" s="37"/>
      <c r="AA507" s="37"/>
      <c r="AB507" s="37"/>
      <c r="AC507" s="37"/>
      <c r="AD507" s="37"/>
      <c r="AE507" s="37"/>
      <c r="AR507" s="214" t="s">
        <v>237</v>
      </c>
      <c r="AT507" s="214" t="s">
        <v>152</v>
      </c>
      <c r="AU507" s="214" t="s">
        <v>85</v>
      </c>
      <c r="AY507" s="16" t="s">
        <v>150</v>
      </c>
      <c r="BE507" s="215">
        <f>IF(N507="základní",J507,0)</f>
        <v>0</v>
      </c>
      <c r="BF507" s="215">
        <f>IF(N507="snížená",J507,0)</f>
        <v>0</v>
      </c>
      <c r="BG507" s="215">
        <f>IF(N507="zákl. přenesená",J507,0)</f>
        <v>0</v>
      </c>
      <c r="BH507" s="215">
        <f>IF(N507="sníž. přenesená",J507,0)</f>
        <v>0</v>
      </c>
      <c r="BI507" s="215">
        <f>IF(N507="nulová",J507,0)</f>
        <v>0</v>
      </c>
      <c r="BJ507" s="16" t="s">
        <v>83</v>
      </c>
      <c r="BK507" s="215">
        <f>ROUND(I507*H507,2)</f>
        <v>0</v>
      </c>
      <c r="BL507" s="16" t="s">
        <v>237</v>
      </c>
      <c r="BM507" s="214" t="s">
        <v>1116</v>
      </c>
    </row>
    <row r="508" spans="1:47" s="2" customFormat="1" ht="12">
      <c r="A508" s="37"/>
      <c r="B508" s="38"/>
      <c r="C508" s="39"/>
      <c r="D508" s="216" t="s">
        <v>159</v>
      </c>
      <c r="E508" s="39"/>
      <c r="F508" s="217" t="s">
        <v>1117</v>
      </c>
      <c r="G508" s="39"/>
      <c r="H508" s="39"/>
      <c r="I508" s="218"/>
      <c r="J508" s="39"/>
      <c r="K508" s="39"/>
      <c r="L508" s="43"/>
      <c r="M508" s="219"/>
      <c r="N508" s="220"/>
      <c r="O508" s="83"/>
      <c r="P508" s="83"/>
      <c r="Q508" s="83"/>
      <c r="R508" s="83"/>
      <c r="S508" s="83"/>
      <c r="T508" s="84"/>
      <c r="U508" s="37"/>
      <c r="V508" s="37"/>
      <c r="W508" s="37"/>
      <c r="X508" s="37"/>
      <c r="Y508" s="37"/>
      <c r="Z508" s="37"/>
      <c r="AA508" s="37"/>
      <c r="AB508" s="37"/>
      <c r="AC508" s="37"/>
      <c r="AD508" s="37"/>
      <c r="AE508" s="37"/>
      <c r="AT508" s="16" t="s">
        <v>159</v>
      </c>
      <c r="AU508" s="16" t="s">
        <v>85</v>
      </c>
    </row>
    <row r="509" spans="1:63" s="12" customFormat="1" ht="22.8" customHeight="1">
      <c r="A509" s="12"/>
      <c r="B509" s="187"/>
      <c r="C509" s="188"/>
      <c r="D509" s="189" t="s">
        <v>74</v>
      </c>
      <c r="E509" s="201" t="s">
        <v>1118</v>
      </c>
      <c r="F509" s="201" t="s">
        <v>1119</v>
      </c>
      <c r="G509" s="188"/>
      <c r="H509" s="188"/>
      <c r="I509" s="191"/>
      <c r="J509" s="202">
        <f>BK509</f>
        <v>0</v>
      </c>
      <c r="K509" s="188"/>
      <c r="L509" s="193"/>
      <c r="M509" s="194"/>
      <c r="N509" s="195"/>
      <c r="O509" s="195"/>
      <c r="P509" s="196">
        <f>SUM(P510:P536)</f>
        <v>0</v>
      </c>
      <c r="Q509" s="195"/>
      <c r="R509" s="196">
        <f>SUM(R510:R536)</f>
        <v>0.6207969</v>
      </c>
      <c r="S509" s="195"/>
      <c r="T509" s="197">
        <f>SUM(T510:T536)</f>
        <v>0.08965000000000001</v>
      </c>
      <c r="U509" s="12"/>
      <c r="V509" s="12"/>
      <c r="W509" s="12"/>
      <c r="X509" s="12"/>
      <c r="Y509" s="12"/>
      <c r="Z509" s="12"/>
      <c r="AA509" s="12"/>
      <c r="AB509" s="12"/>
      <c r="AC509" s="12"/>
      <c r="AD509" s="12"/>
      <c r="AE509" s="12"/>
      <c r="AR509" s="198" t="s">
        <v>85</v>
      </c>
      <c r="AT509" s="199" t="s">
        <v>74</v>
      </c>
      <c r="AU509" s="199" t="s">
        <v>83</v>
      </c>
      <c r="AY509" s="198" t="s">
        <v>150</v>
      </c>
      <c r="BK509" s="200">
        <f>SUM(BK510:BK536)</f>
        <v>0</v>
      </c>
    </row>
    <row r="510" spans="1:65" s="2" customFormat="1" ht="14.4" customHeight="1">
      <c r="A510" s="37"/>
      <c r="B510" s="38"/>
      <c r="C510" s="203" t="s">
        <v>1120</v>
      </c>
      <c r="D510" s="203" t="s">
        <v>152</v>
      </c>
      <c r="E510" s="204" t="s">
        <v>1121</v>
      </c>
      <c r="F510" s="205" t="s">
        <v>1122</v>
      </c>
      <c r="G510" s="206" t="s">
        <v>229</v>
      </c>
      <c r="H510" s="207">
        <v>31.9</v>
      </c>
      <c r="I510" s="208"/>
      <c r="J510" s="209">
        <f>ROUND(I510*H510,2)</f>
        <v>0</v>
      </c>
      <c r="K510" s="205" t="s">
        <v>156</v>
      </c>
      <c r="L510" s="43"/>
      <c r="M510" s="210" t="s">
        <v>19</v>
      </c>
      <c r="N510" s="211" t="s">
        <v>46</v>
      </c>
      <c r="O510" s="83"/>
      <c r="P510" s="212">
        <f>O510*H510</f>
        <v>0</v>
      </c>
      <c r="Q510" s="212">
        <v>0</v>
      </c>
      <c r="R510" s="212">
        <f>Q510*H510</f>
        <v>0</v>
      </c>
      <c r="S510" s="212">
        <v>0</v>
      </c>
      <c r="T510" s="213">
        <f>S510*H510</f>
        <v>0</v>
      </c>
      <c r="U510" s="37"/>
      <c r="V510" s="37"/>
      <c r="W510" s="37"/>
      <c r="X510" s="37"/>
      <c r="Y510" s="37"/>
      <c r="Z510" s="37"/>
      <c r="AA510" s="37"/>
      <c r="AB510" s="37"/>
      <c r="AC510" s="37"/>
      <c r="AD510" s="37"/>
      <c r="AE510" s="37"/>
      <c r="AR510" s="214" t="s">
        <v>237</v>
      </c>
      <c r="AT510" s="214" t="s">
        <v>152</v>
      </c>
      <c r="AU510" s="214" t="s">
        <v>85</v>
      </c>
      <c r="AY510" s="16" t="s">
        <v>150</v>
      </c>
      <c r="BE510" s="215">
        <f>IF(N510="základní",J510,0)</f>
        <v>0</v>
      </c>
      <c r="BF510" s="215">
        <f>IF(N510="snížená",J510,0)</f>
        <v>0</v>
      </c>
      <c r="BG510" s="215">
        <f>IF(N510="zákl. přenesená",J510,0)</f>
        <v>0</v>
      </c>
      <c r="BH510" s="215">
        <f>IF(N510="sníž. přenesená",J510,0)</f>
        <v>0</v>
      </c>
      <c r="BI510" s="215">
        <f>IF(N510="nulová",J510,0)</f>
        <v>0</v>
      </c>
      <c r="BJ510" s="16" t="s">
        <v>83</v>
      </c>
      <c r="BK510" s="215">
        <f>ROUND(I510*H510,2)</f>
        <v>0</v>
      </c>
      <c r="BL510" s="16" t="s">
        <v>237</v>
      </c>
      <c r="BM510" s="214" t="s">
        <v>1123</v>
      </c>
    </row>
    <row r="511" spans="1:47" s="2" customFormat="1" ht="12">
      <c r="A511" s="37"/>
      <c r="B511" s="38"/>
      <c r="C511" s="39"/>
      <c r="D511" s="216" t="s">
        <v>159</v>
      </c>
      <c r="E511" s="39"/>
      <c r="F511" s="217" t="s">
        <v>1124</v>
      </c>
      <c r="G511" s="39"/>
      <c r="H511" s="39"/>
      <c r="I511" s="218"/>
      <c r="J511" s="39"/>
      <c r="K511" s="39"/>
      <c r="L511" s="43"/>
      <c r="M511" s="219"/>
      <c r="N511" s="220"/>
      <c r="O511" s="83"/>
      <c r="P511" s="83"/>
      <c r="Q511" s="83"/>
      <c r="R511" s="83"/>
      <c r="S511" s="83"/>
      <c r="T511" s="84"/>
      <c r="U511" s="37"/>
      <c r="V511" s="37"/>
      <c r="W511" s="37"/>
      <c r="X511" s="37"/>
      <c r="Y511" s="37"/>
      <c r="Z511" s="37"/>
      <c r="AA511" s="37"/>
      <c r="AB511" s="37"/>
      <c r="AC511" s="37"/>
      <c r="AD511" s="37"/>
      <c r="AE511" s="37"/>
      <c r="AT511" s="16" t="s">
        <v>159</v>
      </c>
      <c r="AU511" s="16" t="s">
        <v>85</v>
      </c>
    </row>
    <row r="512" spans="1:47" s="2" customFormat="1" ht="12">
      <c r="A512" s="37"/>
      <c r="B512" s="38"/>
      <c r="C512" s="39"/>
      <c r="D512" s="216" t="s">
        <v>161</v>
      </c>
      <c r="E512" s="39"/>
      <c r="F512" s="217" t="s">
        <v>1125</v>
      </c>
      <c r="G512" s="39"/>
      <c r="H512" s="39"/>
      <c r="I512" s="218"/>
      <c r="J512" s="39"/>
      <c r="K512" s="39"/>
      <c r="L512" s="43"/>
      <c r="M512" s="219"/>
      <c r="N512" s="220"/>
      <c r="O512" s="83"/>
      <c r="P512" s="83"/>
      <c r="Q512" s="83"/>
      <c r="R512" s="83"/>
      <c r="S512" s="83"/>
      <c r="T512" s="84"/>
      <c r="U512" s="37"/>
      <c r="V512" s="37"/>
      <c r="W512" s="37"/>
      <c r="X512" s="37"/>
      <c r="Y512" s="37"/>
      <c r="Z512" s="37"/>
      <c r="AA512" s="37"/>
      <c r="AB512" s="37"/>
      <c r="AC512" s="37"/>
      <c r="AD512" s="37"/>
      <c r="AE512" s="37"/>
      <c r="AT512" s="16" t="s">
        <v>161</v>
      </c>
      <c r="AU512" s="16" t="s">
        <v>85</v>
      </c>
    </row>
    <row r="513" spans="1:65" s="2" customFormat="1" ht="14.4" customHeight="1">
      <c r="A513" s="37"/>
      <c r="B513" s="38"/>
      <c r="C513" s="203" t="s">
        <v>1126</v>
      </c>
      <c r="D513" s="203" t="s">
        <v>152</v>
      </c>
      <c r="E513" s="204" t="s">
        <v>1127</v>
      </c>
      <c r="F513" s="205" t="s">
        <v>1128</v>
      </c>
      <c r="G513" s="206" t="s">
        <v>229</v>
      </c>
      <c r="H513" s="207">
        <v>31.9</v>
      </c>
      <c r="I513" s="208"/>
      <c r="J513" s="209">
        <f>ROUND(I513*H513,2)</f>
        <v>0</v>
      </c>
      <c r="K513" s="205" t="s">
        <v>156</v>
      </c>
      <c r="L513" s="43"/>
      <c r="M513" s="210" t="s">
        <v>19</v>
      </c>
      <c r="N513" s="211" t="s">
        <v>46</v>
      </c>
      <c r="O513" s="83"/>
      <c r="P513" s="212">
        <f>O513*H513</f>
        <v>0</v>
      </c>
      <c r="Q513" s="212">
        <v>0</v>
      </c>
      <c r="R513" s="212">
        <f>Q513*H513</f>
        <v>0</v>
      </c>
      <c r="S513" s="212">
        <v>0</v>
      </c>
      <c r="T513" s="213">
        <f>S513*H513</f>
        <v>0</v>
      </c>
      <c r="U513" s="37"/>
      <c r="V513" s="37"/>
      <c r="W513" s="37"/>
      <c r="X513" s="37"/>
      <c r="Y513" s="37"/>
      <c r="Z513" s="37"/>
      <c r="AA513" s="37"/>
      <c r="AB513" s="37"/>
      <c r="AC513" s="37"/>
      <c r="AD513" s="37"/>
      <c r="AE513" s="37"/>
      <c r="AR513" s="214" t="s">
        <v>237</v>
      </c>
      <c r="AT513" s="214" t="s">
        <v>152</v>
      </c>
      <c r="AU513" s="214" t="s">
        <v>85</v>
      </c>
      <c r="AY513" s="16" t="s">
        <v>150</v>
      </c>
      <c r="BE513" s="215">
        <f>IF(N513="základní",J513,0)</f>
        <v>0</v>
      </c>
      <c r="BF513" s="215">
        <f>IF(N513="snížená",J513,0)</f>
        <v>0</v>
      </c>
      <c r="BG513" s="215">
        <f>IF(N513="zákl. přenesená",J513,0)</f>
        <v>0</v>
      </c>
      <c r="BH513" s="215">
        <f>IF(N513="sníž. přenesená",J513,0)</f>
        <v>0</v>
      </c>
      <c r="BI513" s="215">
        <f>IF(N513="nulová",J513,0)</f>
        <v>0</v>
      </c>
      <c r="BJ513" s="16" t="s">
        <v>83</v>
      </c>
      <c r="BK513" s="215">
        <f>ROUND(I513*H513,2)</f>
        <v>0</v>
      </c>
      <c r="BL513" s="16" t="s">
        <v>237</v>
      </c>
      <c r="BM513" s="214" t="s">
        <v>1129</v>
      </c>
    </row>
    <row r="514" spans="1:47" s="2" customFormat="1" ht="12">
      <c r="A514" s="37"/>
      <c r="B514" s="38"/>
      <c r="C514" s="39"/>
      <c r="D514" s="216" t="s">
        <v>159</v>
      </c>
      <c r="E514" s="39"/>
      <c r="F514" s="217" t="s">
        <v>1124</v>
      </c>
      <c r="G514" s="39"/>
      <c r="H514" s="39"/>
      <c r="I514" s="218"/>
      <c r="J514" s="39"/>
      <c r="K514" s="39"/>
      <c r="L514" s="43"/>
      <c r="M514" s="219"/>
      <c r="N514" s="220"/>
      <c r="O514" s="83"/>
      <c r="P514" s="83"/>
      <c r="Q514" s="83"/>
      <c r="R514" s="83"/>
      <c r="S514" s="83"/>
      <c r="T514" s="84"/>
      <c r="U514" s="37"/>
      <c r="V514" s="37"/>
      <c r="W514" s="37"/>
      <c r="X514" s="37"/>
      <c r="Y514" s="37"/>
      <c r="Z514" s="37"/>
      <c r="AA514" s="37"/>
      <c r="AB514" s="37"/>
      <c r="AC514" s="37"/>
      <c r="AD514" s="37"/>
      <c r="AE514" s="37"/>
      <c r="AT514" s="16" t="s">
        <v>159</v>
      </c>
      <c r="AU514" s="16" t="s">
        <v>85</v>
      </c>
    </row>
    <row r="515" spans="1:47" s="2" customFormat="1" ht="12">
      <c r="A515" s="37"/>
      <c r="B515" s="38"/>
      <c r="C515" s="39"/>
      <c r="D515" s="216" t="s">
        <v>161</v>
      </c>
      <c r="E515" s="39"/>
      <c r="F515" s="217" t="s">
        <v>1125</v>
      </c>
      <c r="G515" s="39"/>
      <c r="H515" s="39"/>
      <c r="I515" s="218"/>
      <c r="J515" s="39"/>
      <c r="K515" s="39"/>
      <c r="L515" s="43"/>
      <c r="M515" s="219"/>
      <c r="N515" s="220"/>
      <c r="O515" s="83"/>
      <c r="P515" s="83"/>
      <c r="Q515" s="83"/>
      <c r="R515" s="83"/>
      <c r="S515" s="83"/>
      <c r="T515" s="84"/>
      <c r="U515" s="37"/>
      <c r="V515" s="37"/>
      <c r="W515" s="37"/>
      <c r="X515" s="37"/>
      <c r="Y515" s="37"/>
      <c r="Z515" s="37"/>
      <c r="AA515" s="37"/>
      <c r="AB515" s="37"/>
      <c r="AC515" s="37"/>
      <c r="AD515" s="37"/>
      <c r="AE515" s="37"/>
      <c r="AT515" s="16" t="s">
        <v>161</v>
      </c>
      <c r="AU515" s="16" t="s">
        <v>85</v>
      </c>
    </row>
    <row r="516" spans="1:65" s="2" customFormat="1" ht="14.4" customHeight="1">
      <c r="A516" s="37"/>
      <c r="B516" s="38"/>
      <c r="C516" s="203" t="s">
        <v>1130</v>
      </c>
      <c r="D516" s="203" t="s">
        <v>152</v>
      </c>
      <c r="E516" s="204" t="s">
        <v>1131</v>
      </c>
      <c r="F516" s="205" t="s">
        <v>1132</v>
      </c>
      <c r="G516" s="206" t="s">
        <v>229</v>
      </c>
      <c r="H516" s="207">
        <v>31.9</v>
      </c>
      <c r="I516" s="208"/>
      <c r="J516" s="209">
        <f>ROUND(I516*H516,2)</f>
        <v>0</v>
      </c>
      <c r="K516" s="205" t="s">
        <v>156</v>
      </c>
      <c r="L516" s="43"/>
      <c r="M516" s="210" t="s">
        <v>19</v>
      </c>
      <c r="N516" s="211" t="s">
        <v>46</v>
      </c>
      <c r="O516" s="83"/>
      <c r="P516" s="212">
        <f>O516*H516</f>
        <v>0</v>
      </c>
      <c r="Q516" s="212">
        <v>0.0002</v>
      </c>
      <c r="R516" s="212">
        <f>Q516*H516</f>
        <v>0.00638</v>
      </c>
      <c r="S516" s="212">
        <v>0</v>
      </c>
      <c r="T516" s="213">
        <f>S516*H516</f>
        <v>0</v>
      </c>
      <c r="U516" s="37"/>
      <c r="V516" s="37"/>
      <c r="W516" s="37"/>
      <c r="X516" s="37"/>
      <c r="Y516" s="37"/>
      <c r="Z516" s="37"/>
      <c r="AA516" s="37"/>
      <c r="AB516" s="37"/>
      <c r="AC516" s="37"/>
      <c r="AD516" s="37"/>
      <c r="AE516" s="37"/>
      <c r="AR516" s="214" t="s">
        <v>237</v>
      </c>
      <c r="AT516" s="214" t="s">
        <v>152</v>
      </c>
      <c r="AU516" s="214" t="s">
        <v>85</v>
      </c>
      <c r="AY516" s="16" t="s">
        <v>150</v>
      </c>
      <c r="BE516" s="215">
        <f>IF(N516="základní",J516,0)</f>
        <v>0</v>
      </c>
      <c r="BF516" s="215">
        <f>IF(N516="snížená",J516,0)</f>
        <v>0</v>
      </c>
      <c r="BG516" s="215">
        <f>IF(N516="zákl. přenesená",J516,0)</f>
        <v>0</v>
      </c>
      <c r="BH516" s="215">
        <f>IF(N516="sníž. přenesená",J516,0)</f>
        <v>0</v>
      </c>
      <c r="BI516" s="215">
        <f>IF(N516="nulová",J516,0)</f>
        <v>0</v>
      </c>
      <c r="BJ516" s="16" t="s">
        <v>83</v>
      </c>
      <c r="BK516" s="215">
        <f>ROUND(I516*H516,2)</f>
        <v>0</v>
      </c>
      <c r="BL516" s="16" t="s">
        <v>237</v>
      </c>
      <c r="BM516" s="214" t="s">
        <v>1133</v>
      </c>
    </row>
    <row r="517" spans="1:47" s="2" customFormat="1" ht="12">
      <c r="A517" s="37"/>
      <c r="B517" s="38"/>
      <c r="C517" s="39"/>
      <c r="D517" s="216" t="s">
        <v>159</v>
      </c>
      <c r="E517" s="39"/>
      <c r="F517" s="217" t="s">
        <v>1124</v>
      </c>
      <c r="G517" s="39"/>
      <c r="H517" s="39"/>
      <c r="I517" s="218"/>
      <c r="J517" s="39"/>
      <c r="K517" s="39"/>
      <c r="L517" s="43"/>
      <c r="M517" s="219"/>
      <c r="N517" s="220"/>
      <c r="O517" s="83"/>
      <c r="P517" s="83"/>
      <c r="Q517" s="83"/>
      <c r="R517" s="83"/>
      <c r="S517" s="83"/>
      <c r="T517" s="84"/>
      <c r="U517" s="37"/>
      <c r="V517" s="37"/>
      <c r="W517" s="37"/>
      <c r="X517" s="37"/>
      <c r="Y517" s="37"/>
      <c r="Z517" s="37"/>
      <c r="AA517" s="37"/>
      <c r="AB517" s="37"/>
      <c r="AC517" s="37"/>
      <c r="AD517" s="37"/>
      <c r="AE517" s="37"/>
      <c r="AT517" s="16" t="s">
        <v>159</v>
      </c>
      <c r="AU517" s="16" t="s">
        <v>85</v>
      </c>
    </row>
    <row r="518" spans="1:47" s="2" customFormat="1" ht="12">
      <c r="A518" s="37"/>
      <c r="B518" s="38"/>
      <c r="C518" s="39"/>
      <c r="D518" s="216" t="s">
        <v>161</v>
      </c>
      <c r="E518" s="39"/>
      <c r="F518" s="217" t="s">
        <v>1125</v>
      </c>
      <c r="G518" s="39"/>
      <c r="H518" s="39"/>
      <c r="I518" s="218"/>
      <c r="J518" s="39"/>
      <c r="K518" s="39"/>
      <c r="L518" s="43"/>
      <c r="M518" s="219"/>
      <c r="N518" s="220"/>
      <c r="O518" s="83"/>
      <c r="P518" s="83"/>
      <c r="Q518" s="83"/>
      <c r="R518" s="83"/>
      <c r="S518" s="83"/>
      <c r="T518" s="84"/>
      <c r="U518" s="37"/>
      <c r="V518" s="37"/>
      <c r="W518" s="37"/>
      <c r="X518" s="37"/>
      <c r="Y518" s="37"/>
      <c r="Z518" s="37"/>
      <c r="AA518" s="37"/>
      <c r="AB518" s="37"/>
      <c r="AC518" s="37"/>
      <c r="AD518" s="37"/>
      <c r="AE518" s="37"/>
      <c r="AT518" s="16" t="s">
        <v>161</v>
      </c>
      <c r="AU518" s="16" t="s">
        <v>85</v>
      </c>
    </row>
    <row r="519" spans="1:65" s="2" customFormat="1" ht="14.4" customHeight="1">
      <c r="A519" s="37"/>
      <c r="B519" s="38"/>
      <c r="C519" s="203" t="s">
        <v>1134</v>
      </c>
      <c r="D519" s="203" t="s">
        <v>152</v>
      </c>
      <c r="E519" s="204" t="s">
        <v>1135</v>
      </c>
      <c r="F519" s="205" t="s">
        <v>1136</v>
      </c>
      <c r="G519" s="206" t="s">
        <v>229</v>
      </c>
      <c r="H519" s="207">
        <v>31.9</v>
      </c>
      <c r="I519" s="208"/>
      <c r="J519" s="209">
        <f>ROUND(I519*H519,2)</f>
        <v>0</v>
      </c>
      <c r="K519" s="205" t="s">
        <v>156</v>
      </c>
      <c r="L519" s="43"/>
      <c r="M519" s="210" t="s">
        <v>19</v>
      </c>
      <c r="N519" s="211" t="s">
        <v>46</v>
      </c>
      <c r="O519" s="83"/>
      <c r="P519" s="212">
        <f>O519*H519</f>
        <v>0</v>
      </c>
      <c r="Q519" s="212">
        <v>0.015</v>
      </c>
      <c r="R519" s="212">
        <f>Q519*H519</f>
        <v>0.4785</v>
      </c>
      <c r="S519" s="212">
        <v>0</v>
      </c>
      <c r="T519" s="213">
        <f>S519*H519</f>
        <v>0</v>
      </c>
      <c r="U519" s="37"/>
      <c r="V519" s="37"/>
      <c r="W519" s="37"/>
      <c r="X519" s="37"/>
      <c r="Y519" s="37"/>
      <c r="Z519" s="37"/>
      <c r="AA519" s="37"/>
      <c r="AB519" s="37"/>
      <c r="AC519" s="37"/>
      <c r="AD519" s="37"/>
      <c r="AE519" s="37"/>
      <c r="AR519" s="214" t="s">
        <v>237</v>
      </c>
      <c r="AT519" s="214" t="s">
        <v>152</v>
      </c>
      <c r="AU519" s="214" t="s">
        <v>85</v>
      </c>
      <c r="AY519" s="16" t="s">
        <v>150</v>
      </c>
      <c r="BE519" s="215">
        <f>IF(N519="základní",J519,0)</f>
        <v>0</v>
      </c>
      <c r="BF519" s="215">
        <f>IF(N519="snížená",J519,0)</f>
        <v>0</v>
      </c>
      <c r="BG519" s="215">
        <f>IF(N519="zákl. přenesená",J519,0)</f>
        <v>0</v>
      </c>
      <c r="BH519" s="215">
        <f>IF(N519="sníž. přenesená",J519,0)</f>
        <v>0</v>
      </c>
      <c r="BI519" s="215">
        <f>IF(N519="nulová",J519,0)</f>
        <v>0</v>
      </c>
      <c r="BJ519" s="16" t="s">
        <v>83</v>
      </c>
      <c r="BK519" s="215">
        <f>ROUND(I519*H519,2)</f>
        <v>0</v>
      </c>
      <c r="BL519" s="16" t="s">
        <v>237</v>
      </c>
      <c r="BM519" s="214" t="s">
        <v>1137</v>
      </c>
    </row>
    <row r="520" spans="1:47" s="2" customFormat="1" ht="12">
      <c r="A520" s="37"/>
      <c r="B520" s="38"/>
      <c r="C520" s="39"/>
      <c r="D520" s="216" t="s">
        <v>159</v>
      </c>
      <c r="E520" s="39"/>
      <c r="F520" s="217" t="s">
        <v>1124</v>
      </c>
      <c r="G520" s="39"/>
      <c r="H520" s="39"/>
      <c r="I520" s="218"/>
      <c r="J520" s="39"/>
      <c r="K520" s="39"/>
      <c r="L520" s="43"/>
      <c r="M520" s="219"/>
      <c r="N520" s="220"/>
      <c r="O520" s="83"/>
      <c r="P520" s="83"/>
      <c r="Q520" s="83"/>
      <c r="R520" s="83"/>
      <c r="S520" s="83"/>
      <c r="T520" s="84"/>
      <c r="U520" s="37"/>
      <c r="V520" s="37"/>
      <c r="W520" s="37"/>
      <c r="X520" s="37"/>
      <c r="Y520" s="37"/>
      <c r="Z520" s="37"/>
      <c r="AA520" s="37"/>
      <c r="AB520" s="37"/>
      <c r="AC520" s="37"/>
      <c r="AD520" s="37"/>
      <c r="AE520" s="37"/>
      <c r="AT520" s="16" t="s">
        <v>159</v>
      </c>
      <c r="AU520" s="16" t="s">
        <v>85</v>
      </c>
    </row>
    <row r="521" spans="1:65" s="2" customFormat="1" ht="14.4" customHeight="1">
      <c r="A521" s="37"/>
      <c r="B521" s="38"/>
      <c r="C521" s="203" t="s">
        <v>1138</v>
      </c>
      <c r="D521" s="203" t="s">
        <v>152</v>
      </c>
      <c r="E521" s="204" t="s">
        <v>1139</v>
      </c>
      <c r="F521" s="205" t="s">
        <v>1140</v>
      </c>
      <c r="G521" s="206" t="s">
        <v>229</v>
      </c>
      <c r="H521" s="207">
        <v>31.9</v>
      </c>
      <c r="I521" s="208"/>
      <c r="J521" s="209">
        <f>ROUND(I521*H521,2)</f>
        <v>0</v>
      </c>
      <c r="K521" s="205" t="s">
        <v>156</v>
      </c>
      <c r="L521" s="43"/>
      <c r="M521" s="210" t="s">
        <v>19</v>
      </c>
      <c r="N521" s="211" t="s">
        <v>46</v>
      </c>
      <c r="O521" s="83"/>
      <c r="P521" s="212">
        <f>O521*H521</f>
        <v>0</v>
      </c>
      <c r="Q521" s="212">
        <v>0</v>
      </c>
      <c r="R521" s="212">
        <f>Q521*H521</f>
        <v>0</v>
      </c>
      <c r="S521" s="212">
        <v>0.0025</v>
      </c>
      <c r="T521" s="213">
        <f>S521*H521</f>
        <v>0.07975</v>
      </c>
      <c r="U521" s="37"/>
      <c r="V521" s="37"/>
      <c r="W521" s="37"/>
      <c r="X521" s="37"/>
      <c r="Y521" s="37"/>
      <c r="Z521" s="37"/>
      <c r="AA521" s="37"/>
      <c r="AB521" s="37"/>
      <c r="AC521" s="37"/>
      <c r="AD521" s="37"/>
      <c r="AE521" s="37"/>
      <c r="AR521" s="214" t="s">
        <v>237</v>
      </c>
      <c r="AT521" s="214" t="s">
        <v>152</v>
      </c>
      <c r="AU521" s="214" t="s">
        <v>85</v>
      </c>
      <c r="AY521" s="16" t="s">
        <v>150</v>
      </c>
      <c r="BE521" s="215">
        <f>IF(N521="základní",J521,0)</f>
        <v>0</v>
      </c>
      <c r="BF521" s="215">
        <f>IF(N521="snížená",J521,0)</f>
        <v>0</v>
      </c>
      <c r="BG521" s="215">
        <f>IF(N521="zákl. přenesená",J521,0)</f>
        <v>0</v>
      </c>
      <c r="BH521" s="215">
        <f>IF(N521="sníž. přenesená",J521,0)</f>
        <v>0</v>
      </c>
      <c r="BI521" s="215">
        <f>IF(N521="nulová",J521,0)</f>
        <v>0</v>
      </c>
      <c r="BJ521" s="16" t="s">
        <v>83</v>
      </c>
      <c r="BK521" s="215">
        <f>ROUND(I521*H521,2)</f>
        <v>0</v>
      </c>
      <c r="BL521" s="16" t="s">
        <v>237</v>
      </c>
      <c r="BM521" s="214" t="s">
        <v>1141</v>
      </c>
    </row>
    <row r="522" spans="1:47" s="2" customFormat="1" ht="12">
      <c r="A522" s="37"/>
      <c r="B522" s="38"/>
      <c r="C522" s="39"/>
      <c r="D522" s="216" t="s">
        <v>161</v>
      </c>
      <c r="E522" s="39"/>
      <c r="F522" s="217" t="s">
        <v>1125</v>
      </c>
      <c r="G522" s="39"/>
      <c r="H522" s="39"/>
      <c r="I522" s="218"/>
      <c r="J522" s="39"/>
      <c r="K522" s="39"/>
      <c r="L522" s="43"/>
      <c r="M522" s="219"/>
      <c r="N522" s="220"/>
      <c r="O522" s="83"/>
      <c r="P522" s="83"/>
      <c r="Q522" s="83"/>
      <c r="R522" s="83"/>
      <c r="S522" s="83"/>
      <c r="T522" s="84"/>
      <c r="U522" s="37"/>
      <c r="V522" s="37"/>
      <c r="W522" s="37"/>
      <c r="X522" s="37"/>
      <c r="Y522" s="37"/>
      <c r="Z522" s="37"/>
      <c r="AA522" s="37"/>
      <c r="AB522" s="37"/>
      <c r="AC522" s="37"/>
      <c r="AD522" s="37"/>
      <c r="AE522" s="37"/>
      <c r="AT522" s="16" t="s">
        <v>161</v>
      </c>
      <c r="AU522" s="16" t="s">
        <v>85</v>
      </c>
    </row>
    <row r="523" spans="1:65" s="2" customFormat="1" ht="14.4" customHeight="1">
      <c r="A523" s="37"/>
      <c r="B523" s="38"/>
      <c r="C523" s="203" t="s">
        <v>1142</v>
      </c>
      <c r="D523" s="203" t="s">
        <v>152</v>
      </c>
      <c r="E523" s="204" t="s">
        <v>1143</v>
      </c>
      <c r="F523" s="205" t="s">
        <v>1144</v>
      </c>
      <c r="G523" s="206" t="s">
        <v>229</v>
      </c>
      <c r="H523" s="207">
        <v>31.9</v>
      </c>
      <c r="I523" s="208"/>
      <c r="J523" s="209">
        <f>ROUND(I523*H523,2)</f>
        <v>0</v>
      </c>
      <c r="K523" s="205" t="s">
        <v>156</v>
      </c>
      <c r="L523" s="43"/>
      <c r="M523" s="210" t="s">
        <v>19</v>
      </c>
      <c r="N523" s="211" t="s">
        <v>46</v>
      </c>
      <c r="O523" s="83"/>
      <c r="P523" s="212">
        <f>O523*H523</f>
        <v>0</v>
      </c>
      <c r="Q523" s="212">
        <v>0.0007</v>
      </c>
      <c r="R523" s="212">
        <f>Q523*H523</f>
        <v>0.02233</v>
      </c>
      <c r="S523" s="212">
        <v>0</v>
      </c>
      <c r="T523" s="213">
        <f>S523*H523</f>
        <v>0</v>
      </c>
      <c r="U523" s="37"/>
      <c r="V523" s="37"/>
      <c r="W523" s="37"/>
      <c r="X523" s="37"/>
      <c r="Y523" s="37"/>
      <c r="Z523" s="37"/>
      <c r="AA523" s="37"/>
      <c r="AB523" s="37"/>
      <c r="AC523" s="37"/>
      <c r="AD523" s="37"/>
      <c r="AE523" s="37"/>
      <c r="AR523" s="214" t="s">
        <v>237</v>
      </c>
      <c r="AT523" s="214" t="s">
        <v>152</v>
      </c>
      <c r="AU523" s="214" t="s">
        <v>85</v>
      </c>
      <c r="AY523" s="16" t="s">
        <v>150</v>
      </c>
      <c r="BE523" s="215">
        <f>IF(N523="základní",J523,0)</f>
        <v>0</v>
      </c>
      <c r="BF523" s="215">
        <f>IF(N523="snížená",J523,0)</f>
        <v>0</v>
      </c>
      <c r="BG523" s="215">
        <f>IF(N523="zákl. přenesená",J523,0)</f>
        <v>0</v>
      </c>
      <c r="BH523" s="215">
        <f>IF(N523="sníž. přenesená",J523,0)</f>
        <v>0</v>
      </c>
      <c r="BI523" s="215">
        <f>IF(N523="nulová",J523,0)</f>
        <v>0</v>
      </c>
      <c r="BJ523" s="16" t="s">
        <v>83</v>
      </c>
      <c r="BK523" s="215">
        <f>ROUND(I523*H523,2)</f>
        <v>0</v>
      </c>
      <c r="BL523" s="16" t="s">
        <v>237</v>
      </c>
      <c r="BM523" s="214" t="s">
        <v>1145</v>
      </c>
    </row>
    <row r="524" spans="1:65" s="2" customFormat="1" ht="14.4" customHeight="1">
      <c r="A524" s="37"/>
      <c r="B524" s="38"/>
      <c r="C524" s="231" t="s">
        <v>1146</v>
      </c>
      <c r="D524" s="231" t="s">
        <v>315</v>
      </c>
      <c r="E524" s="232" t="s">
        <v>1147</v>
      </c>
      <c r="F524" s="233" t="s">
        <v>1148</v>
      </c>
      <c r="G524" s="234" t="s">
        <v>229</v>
      </c>
      <c r="H524" s="235">
        <v>35.09</v>
      </c>
      <c r="I524" s="236"/>
      <c r="J524" s="237">
        <f>ROUND(I524*H524,2)</f>
        <v>0</v>
      </c>
      <c r="K524" s="233" t="s">
        <v>156</v>
      </c>
      <c r="L524" s="238"/>
      <c r="M524" s="239" t="s">
        <v>19</v>
      </c>
      <c r="N524" s="240" t="s">
        <v>46</v>
      </c>
      <c r="O524" s="83"/>
      <c r="P524" s="212">
        <f>O524*H524</f>
        <v>0</v>
      </c>
      <c r="Q524" s="212">
        <v>0.00283</v>
      </c>
      <c r="R524" s="212">
        <f>Q524*H524</f>
        <v>0.09930470000000001</v>
      </c>
      <c r="S524" s="212">
        <v>0</v>
      </c>
      <c r="T524" s="213">
        <f>S524*H524</f>
        <v>0</v>
      </c>
      <c r="U524" s="37"/>
      <c r="V524" s="37"/>
      <c r="W524" s="37"/>
      <c r="X524" s="37"/>
      <c r="Y524" s="37"/>
      <c r="Z524" s="37"/>
      <c r="AA524" s="37"/>
      <c r="AB524" s="37"/>
      <c r="AC524" s="37"/>
      <c r="AD524" s="37"/>
      <c r="AE524" s="37"/>
      <c r="AR524" s="214" t="s">
        <v>309</v>
      </c>
      <c r="AT524" s="214" t="s">
        <v>315</v>
      </c>
      <c r="AU524" s="214" t="s">
        <v>85</v>
      </c>
      <c r="AY524" s="16" t="s">
        <v>150</v>
      </c>
      <c r="BE524" s="215">
        <f>IF(N524="základní",J524,0)</f>
        <v>0</v>
      </c>
      <c r="BF524" s="215">
        <f>IF(N524="snížená",J524,0)</f>
        <v>0</v>
      </c>
      <c r="BG524" s="215">
        <f>IF(N524="zákl. přenesená",J524,0)</f>
        <v>0</v>
      </c>
      <c r="BH524" s="215">
        <f>IF(N524="sníž. přenesená",J524,0)</f>
        <v>0</v>
      </c>
      <c r="BI524" s="215">
        <f>IF(N524="nulová",J524,0)</f>
        <v>0</v>
      </c>
      <c r="BJ524" s="16" t="s">
        <v>83</v>
      </c>
      <c r="BK524" s="215">
        <f>ROUND(I524*H524,2)</f>
        <v>0</v>
      </c>
      <c r="BL524" s="16" t="s">
        <v>237</v>
      </c>
      <c r="BM524" s="214" t="s">
        <v>1149</v>
      </c>
    </row>
    <row r="525" spans="1:51" s="13" customFormat="1" ht="12">
      <c r="A525" s="13"/>
      <c r="B525" s="221"/>
      <c r="C525" s="222"/>
      <c r="D525" s="216" t="s">
        <v>170</v>
      </c>
      <c r="E525" s="222"/>
      <c r="F525" s="223" t="s">
        <v>1150</v>
      </c>
      <c r="G525" s="222"/>
      <c r="H525" s="224">
        <v>35.09</v>
      </c>
      <c r="I525" s="225"/>
      <c r="J525" s="222"/>
      <c r="K525" s="222"/>
      <c r="L525" s="226"/>
      <c r="M525" s="227"/>
      <c r="N525" s="228"/>
      <c r="O525" s="228"/>
      <c r="P525" s="228"/>
      <c r="Q525" s="228"/>
      <c r="R525" s="228"/>
      <c r="S525" s="228"/>
      <c r="T525" s="229"/>
      <c r="U525" s="13"/>
      <c r="V525" s="13"/>
      <c r="W525" s="13"/>
      <c r="X525" s="13"/>
      <c r="Y525" s="13"/>
      <c r="Z525" s="13"/>
      <c r="AA525" s="13"/>
      <c r="AB525" s="13"/>
      <c r="AC525" s="13"/>
      <c r="AD525" s="13"/>
      <c r="AE525" s="13"/>
      <c r="AT525" s="230" t="s">
        <v>170</v>
      </c>
      <c r="AU525" s="230" t="s">
        <v>85</v>
      </c>
      <c r="AV525" s="13" t="s">
        <v>85</v>
      </c>
      <c r="AW525" s="13" t="s">
        <v>4</v>
      </c>
      <c r="AX525" s="13" t="s">
        <v>83</v>
      </c>
      <c r="AY525" s="230" t="s">
        <v>150</v>
      </c>
    </row>
    <row r="526" spans="1:65" s="2" customFormat="1" ht="14.4" customHeight="1">
      <c r="A526" s="37"/>
      <c r="B526" s="38"/>
      <c r="C526" s="203" t="s">
        <v>1151</v>
      </c>
      <c r="D526" s="203" t="s">
        <v>152</v>
      </c>
      <c r="E526" s="204" t="s">
        <v>1152</v>
      </c>
      <c r="F526" s="205" t="s">
        <v>1153</v>
      </c>
      <c r="G526" s="206" t="s">
        <v>224</v>
      </c>
      <c r="H526" s="207">
        <v>20.27</v>
      </c>
      <c r="I526" s="208"/>
      <c r="J526" s="209">
        <f>ROUND(I526*H526,2)</f>
        <v>0</v>
      </c>
      <c r="K526" s="205" t="s">
        <v>156</v>
      </c>
      <c r="L526" s="43"/>
      <c r="M526" s="210" t="s">
        <v>19</v>
      </c>
      <c r="N526" s="211" t="s">
        <v>46</v>
      </c>
      <c r="O526" s="83"/>
      <c r="P526" s="212">
        <f>O526*H526</f>
        <v>0</v>
      </c>
      <c r="Q526" s="212">
        <v>0</v>
      </c>
      <c r="R526" s="212">
        <f>Q526*H526</f>
        <v>0</v>
      </c>
      <c r="S526" s="212">
        <v>0</v>
      </c>
      <c r="T526" s="213">
        <f>S526*H526</f>
        <v>0</v>
      </c>
      <c r="U526" s="37"/>
      <c r="V526" s="37"/>
      <c r="W526" s="37"/>
      <c r="X526" s="37"/>
      <c r="Y526" s="37"/>
      <c r="Z526" s="37"/>
      <c r="AA526" s="37"/>
      <c r="AB526" s="37"/>
      <c r="AC526" s="37"/>
      <c r="AD526" s="37"/>
      <c r="AE526" s="37"/>
      <c r="AR526" s="214" t="s">
        <v>237</v>
      </c>
      <c r="AT526" s="214" t="s">
        <v>152</v>
      </c>
      <c r="AU526" s="214" t="s">
        <v>85</v>
      </c>
      <c r="AY526" s="16" t="s">
        <v>150</v>
      </c>
      <c r="BE526" s="215">
        <f>IF(N526="základní",J526,0)</f>
        <v>0</v>
      </c>
      <c r="BF526" s="215">
        <f>IF(N526="snížená",J526,0)</f>
        <v>0</v>
      </c>
      <c r="BG526" s="215">
        <f>IF(N526="zákl. přenesená",J526,0)</f>
        <v>0</v>
      </c>
      <c r="BH526" s="215">
        <f>IF(N526="sníž. přenesená",J526,0)</f>
        <v>0</v>
      </c>
      <c r="BI526" s="215">
        <f>IF(N526="nulová",J526,0)</f>
        <v>0</v>
      </c>
      <c r="BJ526" s="16" t="s">
        <v>83</v>
      </c>
      <c r="BK526" s="215">
        <f>ROUND(I526*H526,2)</f>
        <v>0</v>
      </c>
      <c r="BL526" s="16" t="s">
        <v>237</v>
      </c>
      <c r="BM526" s="214" t="s">
        <v>1154</v>
      </c>
    </row>
    <row r="527" spans="1:65" s="2" customFormat="1" ht="14.4" customHeight="1">
      <c r="A527" s="37"/>
      <c r="B527" s="38"/>
      <c r="C527" s="203" t="s">
        <v>1155</v>
      </c>
      <c r="D527" s="203" t="s">
        <v>152</v>
      </c>
      <c r="E527" s="204" t="s">
        <v>1156</v>
      </c>
      <c r="F527" s="205" t="s">
        <v>1157</v>
      </c>
      <c r="G527" s="206" t="s">
        <v>224</v>
      </c>
      <c r="H527" s="207">
        <v>33</v>
      </c>
      <c r="I527" s="208"/>
      <c r="J527" s="209">
        <f>ROUND(I527*H527,2)</f>
        <v>0</v>
      </c>
      <c r="K527" s="205" t="s">
        <v>156</v>
      </c>
      <c r="L527" s="43"/>
      <c r="M527" s="210" t="s">
        <v>19</v>
      </c>
      <c r="N527" s="211" t="s">
        <v>46</v>
      </c>
      <c r="O527" s="83"/>
      <c r="P527" s="212">
        <f>O527*H527</f>
        <v>0</v>
      </c>
      <c r="Q527" s="212">
        <v>0</v>
      </c>
      <c r="R527" s="212">
        <f>Q527*H527</f>
        <v>0</v>
      </c>
      <c r="S527" s="212">
        <v>0.0003</v>
      </c>
      <c r="T527" s="213">
        <f>S527*H527</f>
        <v>0.009899999999999999</v>
      </c>
      <c r="U527" s="37"/>
      <c r="V527" s="37"/>
      <c r="W527" s="37"/>
      <c r="X527" s="37"/>
      <c r="Y527" s="37"/>
      <c r="Z527" s="37"/>
      <c r="AA527" s="37"/>
      <c r="AB527" s="37"/>
      <c r="AC527" s="37"/>
      <c r="AD527" s="37"/>
      <c r="AE527" s="37"/>
      <c r="AR527" s="214" t="s">
        <v>237</v>
      </c>
      <c r="AT527" s="214" t="s">
        <v>152</v>
      </c>
      <c r="AU527" s="214" t="s">
        <v>85</v>
      </c>
      <c r="AY527" s="16" t="s">
        <v>150</v>
      </c>
      <c r="BE527" s="215">
        <f>IF(N527="základní",J527,0)</f>
        <v>0</v>
      </c>
      <c r="BF527" s="215">
        <f>IF(N527="snížená",J527,0)</f>
        <v>0</v>
      </c>
      <c r="BG527" s="215">
        <f>IF(N527="zákl. přenesená",J527,0)</f>
        <v>0</v>
      </c>
      <c r="BH527" s="215">
        <f>IF(N527="sníž. přenesená",J527,0)</f>
        <v>0</v>
      </c>
      <c r="BI527" s="215">
        <f>IF(N527="nulová",J527,0)</f>
        <v>0</v>
      </c>
      <c r="BJ527" s="16" t="s">
        <v>83</v>
      </c>
      <c r="BK527" s="215">
        <f>ROUND(I527*H527,2)</f>
        <v>0</v>
      </c>
      <c r="BL527" s="16" t="s">
        <v>237</v>
      </c>
      <c r="BM527" s="214" t="s">
        <v>1158</v>
      </c>
    </row>
    <row r="528" spans="1:65" s="2" customFormat="1" ht="14.4" customHeight="1">
      <c r="A528" s="37"/>
      <c r="B528" s="38"/>
      <c r="C528" s="203" t="s">
        <v>1159</v>
      </c>
      <c r="D528" s="203" t="s">
        <v>152</v>
      </c>
      <c r="E528" s="204" t="s">
        <v>1160</v>
      </c>
      <c r="F528" s="205" t="s">
        <v>1161</v>
      </c>
      <c r="G528" s="206" t="s">
        <v>224</v>
      </c>
      <c r="H528" s="207">
        <v>32.97</v>
      </c>
      <c r="I528" s="208"/>
      <c r="J528" s="209">
        <f>ROUND(I528*H528,2)</f>
        <v>0</v>
      </c>
      <c r="K528" s="205" t="s">
        <v>156</v>
      </c>
      <c r="L528" s="43"/>
      <c r="M528" s="210" t="s">
        <v>19</v>
      </c>
      <c r="N528" s="211" t="s">
        <v>46</v>
      </c>
      <c r="O528" s="83"/>
      <c r="P528" s="212">
        <f>O528*H528</f>
        <v>0</v>
      </c>
      <c r="Q528" s="212">
        <v>3E-05</v>
      </c>
      <c r="R528" s="212">
        <f>Q528*H528</f>
        <v>0.0009891</v>
      </c>
      <c r="S528" s="212">
        <v>0</v>
      </c>
      <c r="T528" s="213">
        <f>S528*H528</f>
        <v>0</v>
      </c>
      <c r="U528" s="37"/>
      <c r="V528" s="37"/>
      <c r="W528" s="37"/>
      <c r="X528" s="37"/>
      <c r="Y528" s="37"/>
      <c r="Z528" s="37"/>
      <c r="AA528" s="37"/>
      <c r="AB528" s="37"/>
      <c r="AC528" s="37"/>
      <c r="AD528" s="37"/>
      <c r="AE528" s="37"/>
      <c r="AR528" s="214" t="s">
        <v>237</v>
      </c>
      <c r="AT528" s="214" t="s">
        <v>152</v>
      </c>
      <c r="AU528" s="214" t="s">
        <v>85</v>
      </c>
      <c r="AY528" s="16" t="s">
        <v>150</v>
      </c>
      <c r="BE528" s="215">
        <f>IF(N528="základní",J528,0)</f>
        <v>0</v>
      </c>
      <c r="BF528" s="215">
        <f>IF(N528="snížená",J528,0)</f>
        <v>0</v>
      </c>
      <c r="BG528" s="215">
        <f>IF(N528="zákl. přenesená",J528,0)</f>
        <v>0</v>
      </c>
      <c r="BH528" s="215">
        <f>IF(N528="sníž. přenesená",J528,0)</f>
        <v>0</v>
      </c>
      <c r="BI528" s="215">
        <f>IF(N528="nulová",J528,0)</f>
        <v>0</v>
      </c>
      <c r="BJ528" s="16" t="s">
        <v>83</v>
      </c>
      <c r="BK528" s="215">
        <f>ROUND(I528*H528,2)</f>
        <v>0</v>
      </c>
      <c r="BL528" s="16" t="s">
        <v>237</v>
      </c>
      <c r="BM528" s="214" t="s">
        <v>1162</v>
      </c>
    </row>
    <row r="529" spans="1:65" s="2" customFormat="1" ht="14.4" customHeight="1">
      <c r="A529" s="37"/>
      <c r="B529" s="38"/>
      <c r="C529" s="231" t="s">
        <v>1163</v>
      </c>
      <c r="D529" s="231" t="s">
        <v>315</v>
      </c>
      <c r="E529" s="232" t="s">
        <v>1164</v>
      </c>
      <c r="F529" s="233" t="s">
        <v>1165</v>
      </c>
      <c r="G529" s="234" t="s">
        <v>224</v>
      </c>
      <c r="H529" s="235">
        <v>33.629</v>
      </c>
      <c r="I529" s="236"/>
      <c r="J529" s="237">
        <f>ROUND(I529*H529,2)</f>
        <v>0</v>
      </c>
      <c r="K529" s="233" t="s">
        <v>156</v>
      </c>
      <c r="L529" s="238"/>
      <c r="M529" s="239" t="s">
        <v>19</v>
      </c>
      <c r="N529" s="240" t="s">
        <v>46</v>
      </c>
      <c r="O529" s="83"/>
      <c r="P529" s="212">
        <f>O529*H529</f>
        <v>0</v>
      </c>
      <c r="Q529" s="212">
        <v>0.00038</v>
      </c>
      <c r="R529" s="212">
        <f>Q529*H529</f>
        <v>0.01277902</v>
      </c>
      <c r="S529" s="212">
        <v>0</v>
      </c>
      <c r="T529" s="213">
        <f>S529*H529</f>
        <v>0</v>
      </c>
      <c r="U529" s="37"/>
      <c r="V529" s="37"/>
      <c r="W529" s="37"/>
      <c r="X529" s="37"/>
      <c r="Y529" s="37"/>
      <c r="Z529" s="37"/>
      <c r="AA529" s="37"/>
      <c r="AB529" s="37"/>
      <c r="AC529" s="37"/>
      <c r="AD529" s="37"/>
      <c r="AE529" s="37"/>
      <c r="AR529" s="214" t="s">
        <v>309</v>
      </c>
      <c r="AT529" s="214" t="s">
        <v>315</v>
      </c>
      <c r="AU529" s="214" t="s">
        <v>85</v>
      </c>
      <c r="AY529" s="16" t="s">
        <v>150</v>
      </c>
      <c r="BE529" s="215">
        <f>IF(N529="základní",J529,0)</f>
        <v>0</v>
      </c>
      <c r="BF529" s="215">
        <f>IF(N529="snížená",J529,0)</f>
        <v>0</v>
      </c>
      <c r="BG529" s="215">
        <f>IF(N529="zákl. přenesená",J529,0)</f>
        <v>0</v>
      </c>
      <c r="BH529" s="215">
        <f>IF(N529="sníž. přenesená",J529,0)</f>
        <v>0</v>
      </c>
      <c r="BI529" s="215">
        <f>IF(N529="nulová",J529,0)</f>
        <v>0</v>
      </c>
      <c r="BJ529" s="16" t="s">
        <v>83</v>
      </c>
      <c r="BK529" s="215">
        <f>ROUND(I529*H529,2)</f>
        <v>0</v>
      </c>
      <c r="BL529" s="16" t="s">
        <v>237</v>
      </c>
      <c r="BM529" s="214" t="s">
        <v>1166</v>
      </c>
    </row>
    <row r="530" spans="1:51" s="13" customFormat="1" ht="12">
      <c r="A530" s="13"/>
      <c r="B530" s="221"/>
      <c r="C530" s="222"/>
      <c r="D530" s="216" t="s">
        <v>170</v>
      </c>
      <c r="E530" s="222"/>
      <c r="F530" s="223" t="s">
        <v>1167</v>
      </c>
      <c r="G530" s="222"/>
      <c r="H530" s="224">
        <v>33.629</v>
      </c>
      <c r="I530" s="225"/>
      <c r="J530" s="222"/>
      <c r="K530" s="222"/>
      <c r="L530" s="226"/>
      <c r="M530" s="227"/>
      <c r="N530" s="228"/>
      <c r="O530" s="228"/>
      <c r="P530" s="228"/>
      <c r="Q530" s="228"/>
      <c r="R530" s="228"/>
      <c r="S530" s="228"/>
      <c r="T530" s="229"/>
      <c r="U530" s="13"/>
      <c r="V530" s="13"/>
      <c r="W530" s="13"/>
      <c r="X530" s="13"/>
      <c r="Y530" s="13"/>
      <c r="Z530" s="13"/>
      <c r="AA530" s="13"/>
      <c r="AB530" s="13"/>
      <c r="AC530" s="13"/>
      <c r="AD530" s="13"/>
      <c r="AE530" s="13"/>
      <c r="AT530" s="230" t="s">
        <v>170</v>
      </c>
      <c r="AU530" s="230" t="s">
        <v>85</v>
      </c>
      <c r="AV530" s="13" t="s">
        <v>85</v>
      </c>
      <c r="AW530" s="13" t="s">
        <v>4</v>
      </c>
      <c r="AX530" s="13" t="s">
        <v>83</v>
      </c>
      <c r="AY530" s="230" t="s">
        <v>150</v>
      </c>
    </row>
    <row r="531" spans="1:65" s="2" customFormat="1" ht="14.4" customHeight="1">
      <c r="A531" s="37"/>
      <c r="B531" s="38"/>
      <c r="C531" s="203" t="s">
        <v>1168</v>
      </c>
      <c r="D531" s="203" t="s">
        <v>152</v>
      </c>
      <c r="E531" s="204" t="s">
        <v>1169</v>
      </c>
      <c r="F531" s="205" t="s">
        <v>1170</v>
      </c>
      <c r="G531" s="206" t="s">
        <v>224</v>
      </c>
      <c r="H531" s="207">
        <v>2.4</v>
      </c>
      <c r="I531" s="208"/>
      <c r="J531" s="209">
        <f>ROUND(I531*H531,2)</f>
        <v>0</v>
      </c>
      <c r="K531" s="205" t="s">
        <v>156</v>
      </c>
      <c r="L531" s="43"/>
      <c r="M531" s="210" t="s">
        <v>19</v>
      </c>
      <c r="N531" s="211" t="s">
        <v>46</v>
      </c>
      <c r="O531" s="83"/>
      <c r="P531" s="212">
        <f>O531*H531</f>
        <v>0</v>
      </c>
      <c r="Q531" s="212">
        <v>0</v>
      </c>
      <c r="R531" s="212">
        <f>Q531*H531</f>
        <v>0</v>
      </c>
      <c r="S531" s="212">
        <v>0</v>
      </c>
      <c r="T531" s="213">
        <f>S531*H531</f>
        <v>0</v>
      </c>
      <c r="U531" s="37"/>
      <c r="V531" s="37"/>
      <c r="W531" s="37"/>
      <c r="X531" s="37"/>
      <c r="Y531" s="37"/>
      <c r="Z531" s="37"/>
      <c r="AA531" s="37"/>
      <c r="AB531" s="37"/>
      <c r="AC531" s="37"/>
      <c r="AD531" s="37"/>
      <c r="AE531" s="37"/>
      <c r="AR531" s="214" t="s">
        <v>237</v>
      </c>
      <c r="AT531" s="214" t="s">
        <v>152</v>
      </c>
      <c r="AU531" s="214" t="s">
        <v>85</v>
      </c>
      <c r="AY531" s="16" t="s">
        <v>150</v>
      </c>
      <c r="BE531" s="215">
        <f>IF(N531="základní",J531,0)</f>
        <v>0</v>
      </c>
      <c r="BF531" s="215">
        <f>IF(N531="snížená",J531,0)</f>
        <v>0</v>
      </c>
      <c r="BG531" s="215">
        <f>IF(N531="zákl. přenesená",J531,0)</f>
        <v>0</v>
      </c>
      <c r="BH531" s="215">
        <f>IF(N531="sníž. přenesená",J531,0)</f>
        <v>0</v>
      </c>
      <c r="BI531" s="215">
        <f>IF(N531="nulová",J531,0)</f>
        <v>0</v>
      </c>
      <c r="BJ531" s="16" t="s">
        <v>83</v>
      </c>
      <c r="BK531" s="215">
        <f>ROUND(I531*H531,2)</f>
        <v>0</v>
      </c>
      <c r="BL531" s="16" t="s">
        <v>237</v>
      </c>
      <c r="BM531" s="214" t="s">
        <v>1171</v>
      </c>
    </row>
    <row r="532" spans="1:65" s="2" customFormat="1" ht="14.4" customHeight="1">
      <c r="A532" s="37"/>
      <c r="B532" s="38"/>
      <c r="C532" s="231" t="s">
        <v>1172</v>
      </c>
      <c r="D532" s="231" t="s">
        <v>315</v>
      </c>
      <c r="E532" s="232" t="s">
        <v>1173</v>
      </c>
      <c r="F532" s="233" t="s">
        <v>1174</v>
      </c>
      <c r="G532" s="234" t="s">
        <v>224</v>
      </c>
      <c r="H532" s="235">
        <v>2.448</v>
      </c>
      <c r="I532" s="236"/>
      <c r="J532" s="237">
        <f>ROUND(I532*H532,2)</f>
        <v>0</v>
      </c>
      <c r="K532" s="233" t="s">
        <v>156</v>
      </c>
      <c r="L532" s="238"/>
      <c r="M532" s="239" t="s">
        <v>19</v>
      </c>
      <c r="N532" s="240" t="s">
        <v>46</v>
      </c>
      <c r="O532" s="83"/>
      <c r="P532" s="212">
        <f>O532*H532</f>
        <v>0</v>
      </c>
      <c r="Q532" s="212">
        <v>0.00021</v>
      </c>
      <c r="R532" s="212">
        <f>Q532*H532</f>
        <v>0.00051408</v>
      </c>
      <c r="S532" s="212">
        <v>0</v>
      </c>
      <c r="T532" s="213">
        <f>S532*H532</f>
        <v>0</v>
      </c>
      <c r="U532" s="37"/>
      <c r="V532" s="37"/>
      <c r="W532" s="37"/>
      <c r="X532" s="37"/>
      <c r="Y532" s="37"/>
      <c r="Z532" s="37"/>
      <c r="AA532" s="37"/>
      <c r="AB532" s="37"/>
      <c r="AC532" s="37"/>
      <c r="AD532" s="37"/>
      <c r="AE532" s="37"/>
      <c r="AR532" s="214" t="s">
        <v>309</v>
      </c>
      <c r="AT532" s="214" t="s">
        <v>315</v>
      </c>
      <c r="AU532" s="214" t="s">
        <v>85</v>
      </c>
      <c r="AY532" s="16" t="s">
        <v>150</v>
      </c>
      <c r="BE532" s="215">
        <f>IF(N532="základní",J532,0)</f>
        <v>0</v>
      </c>
      <c r="BF532" s="215">
        <f>IF(N532="snížená",J532,0)</f>
        <v>0</v>
      </c>
      <c r="BG532" s="215">
        <f>IF(N532="zákl. přenesená",J532,0)</f>
        <v>0</v>
      </c>
      <c r="BH532" s="215">
        <f>IF(N532="sníž. přenesená",J532,0)</f>
        <v>0</v>
      </c>
      <c r="BI532" s="215">
        <f>IF(N532="nulová",J532,0)</f>
        <v>0</v>
      </c>
      <c r="BJ532" s="16" t="s">
        <v>83</v>
      </c>
      <c r="BK532" s="215">
        <f>ROUND(I532*H532,2)</f>
        <v>0</v>
      </c>
      <c r="BL532" s="16" t="s">
        <v>237</v>
      </c>
      <c r="BM532" s="214" t="s">
        <v>1175</v>
      </c>
    </row>
    <row r="533" spans="1:51" s="13" customFormat="1" ht="12">
      <c r="A533" s="13"/>
      <c r="B533" s="221"/>
      <c r="C533" s="222"/>
      <c r="D533" s="216" t="s">
        <v>170</v>
      </c>
      <c r="E533" s="222"/>
      <c r="F533" s="223" t="s">
        <v>1176</v>
      </c>
      <c r="G533" s="222"/>
      <c r="H533" s="224">
        <v>2.448</v>
      </c>
      <c r="I533" s="225"/>
      <c r="J533" s="222"/>
      <c r="K533" s="222"/>
      <c r="L533" s="226"/>
      <c r="M533" s="227"/>
      <c r="N533" s="228"/>
      <c r="O533" s="228"/>
      <c r="P533" s="228"/>
      <c r="Q533" s="228"/>
      <c r="R533" s="228"/>
      <c r="S533" s="228"/>
      <c r="T533" s="229"/>
      <c r="U533" s="13"/>
      <c r="V533" s="13"/>
      <c r="W533" s="13"/>
      <c r="X533" s="13"/>
      <c r="Y533" s="13"/>
      <c r="Z533" s="13"/>
      <c r="AA533" s="13"/>
      <c r="AB533" s="13"/>
      <c r="AC533" s="13"/>
      <c r="AD533" s="13"/>
      <c r="AE533" s="13"/>
      <c r="AT533" s="230" t="s">
        <v>170</v>
      </c>
      <c r="AU533" s="230" t="s">
        <v>85</v>
      </c>
      <c r="AV533" s="13" t="s">
        <v>85</v>
      </c>
      <c r="AW533" s="13" t="s">
        <v>4</v>
      </c>
      <c r="AX533" s="13" t="s">
        <v>83</v>
      </c>
      <c r="AY533" s="230" t="s">
        <v>150</v>
      </c>
    </row>
    <row r="534" spans="1:65" s="2" customFormat="1" ht="14.4" customHeight="1">
      <c r="A534" s="37"/>
      <c r="B534" s="38"/>
      <c r="C534" s="203" t="s">
        <v>1177</v>
      </c>
      <c r="D534" s="203" t="s">
        <v>152</v>
      </c>
      <c r="E534" s="204" t="s">
        <v>1178</v>
      </c>
      <c r="F534" s="205" t="s">
        <v>1179</v>
      </c>
      <c r="G534" s="206" t="s">
        <v>229</v>
      </c>
      <c r="H534" s="207">
        <v>31.9</v>
      </c>
      <c r="I534" s="208"/>
      <c r="J534" s="209">
        <f>ROUND(I534*H534,2)</f>
        <v>0</v>
      </c>
      <c r="K534" s="205" t="s">
        <v>156</v>
      </c>
      <c r="L534" s="43"/>
      <c r="M534" s="210" t="s">
        <v>19</v>
      </c>
      <c r="N534" s="211" t="s">
        <v>46</v>
      </c>
      <c r="O534" s="83"/>
      <c r="P534" s="212">
        <f>O534*H534</f>
        <v>0</v>
      </c>
      <c r="Q534" s="212">
        <v>0</v>
      </c>
      <c r="R534" s="212">
        <f>Q534*H534</f>
        <v>0</v>
      </c>
      <c r="S534" s="212">
        <v>0</v>
      </c>
      <c r="T534" s="213">
        <f>S534*H534</f>
        <v>0</v>
      </c>
      <c r="U534" s="37"/>
      <c r="V534" s="37"/>
      <c r="W534" s="37"/>
      <c r="X534" s="37"/>
      <c r="Y534" s="37"/>
      <c r="Z534" s="37"/>
      <c r="AA534" s="37"/>
      <c r="AB534" s="37"/>
      <c r="AC534" s="37"/>
      <c r="AD534" s="37"/>
      <c r="AE534" s="37"/>
      <c r="AR534" s="214" t="s">
        <v>237</v>
      </c>
      <c r="AT534" s="214" t="s">
        <v>152</v>
      </c>
      <c r="AU534" s="214" t="s">
        <v>85</v>
      </c>
      <c r="AY534" s="16" t="s">
        <v>150</v>
      </c>
      <c r="BE534" s="215">
        <f>IF(N534="základní",J534,0)</f>
        <v>0</v>
      </c>
      <c r="BF534" s="215">
        <f>IF(N534="snížená",J534,0)</f>
        <v>0</v>
      </c>
      <c r="BG534" s="215">
        <f>IF(N534="zákl. přenesená",J534,0)</f>
        <v>0</v>
      </c>
      <c r="BH534" s="215">
        <f>IF(N534="sníž. přenesená",J534,0)</f>
        <v>0</v>
      </c>
      <c r="BI534" s="215">
        <f>IF(N534="nulová",J534,0)</f>
        <v>0</v>
      </c>
      <c r="BJ534" s="16" t="s">
        <v>83</v>
      </c>
      <c r="BK534" s="215">
        <f>ROUND(I534*H534,2)</f>
        <v>0</v>
      </c>
      <c r="BL534" s="16" t="s">
        <v>237</v>
      </c>
      <c r="BM534" s="214" t="s">
        <v>1180</v>
      </c>
    </row>
    <row r="535" spans="1:65" s="2" customFormat="1" ht="24.15" customHeight="1">
      <c r="A535" s="37"/>
      <c r="B535" s="38"/>
      <c r="C535" s="203" t="s">
        <v>1181</v>
      </c>
      <c r="D535" s="203" t="s">
        <v>152</v>
      </c>
      <c r="E535" s="204" t="s">
        <v>1182</v>
      </c>
      <c r="F535" s="205" t="s">
        <v>1183</v>
      </c>
      <c r="G535" s="206" t="s">
        <v>595</v>
      </c>
      <c r="H535" s="241"/>
      <c r="I535" s="208"/>
      <c r="J535" s="209">
        <f>ROUND(I535*H535,2)</f>
        <v>0</v>
      </c>
      <c r="K535" s="205" t="s">
        <v>156</v>
      </c>
      <c r="L535" s="43"/>
      <c r="M535" s="210" t="s">
        <v>19</v>
      </c>
      <c r="N535" s="211" t="s">
        <v>46</v>
      </c>
      <c r="O535" s="83"/>
      <c r="P535" s="212">
        <f>O535*H535</f>
        <v>0</v>
      </c>
      <c r="Q535" s="212">
        <v>0</v>
      </c>
      <c r="R535" s="212">
        <f>Q535*H535</f>
        <v>0</v>
      </c>
      <c r="S535" s="212">
        <v>0</v>
      </c>
      <c r="T535" s="213">
        <f>S535*H535</f>
        <v>0</v>
      </c>
      <c r="U535" s="37"/>
      <c r="V535" s="37"/>
      <c r="W535" s="37"/>
      <c r="X535" s="37"/>
      <c r="Y535" s="37"/>
      <c r="Z535" s="37"/>
      <c r="AA535" s="37"/>
      <c r="AB535" s="37"/>
      <c r="AC535" s="37"/>
      <c r="AD535" s="37"/>
      <c r="AE535" s="37"/>
      <c r="AR535" s="214" t="s">
        <v>237</v>
      </c>
      <c r="AT535" s="214" t="s">
        <v>152</v>
      </c>
      <c r="AU535" s="214" t="s">
        <v>85</v>
      </c>
      <c r="AY535" s="16" t="s">
        <v>150</v>
      </c>
      <c r="BE535" s="215">
        <f>IF(N535="základní",J535,0)</f>
        <v>0</v>
      </c>
      <c r="BF535" s="215">
        <f>IF(N535="snížená",J535,0)</f>
        <v>0</v>
      </c>
      <c r="BG535" s="215">
        <f>IF(N535="zákl. přenesená",J535,0)</f>
        <v>0</v>
      </c>
      <c r="BH535" s="215">
        <f>IF(N535="sníž. přenesená",J535,0)</f>
        <v>0</v>
      </c>
      <c r="BI535" s="215">
        <f>IF(N535="nulová",J535,0)</f>
        <v>0</v>
      </c>
      <c r="BJ535" s="16" t="s">
        <v>83</v>
      </c>
      <c r="BK535" s="215">
        <f>ROUND(I535*H535,2)</f>
        <v>0</v>
      </c>
      <c r="BL535" s="16" t="s">
        <v>237</v>
      </c>
      <c r="BM535" s="214" t="s">
        <v>1184</v>
      </c>
    </row>
    <row r="536" spans="1:47" s="2" customFormat="1" ht="12">
      <c r="A536" s="37"/>
      <c r="B536" s="38"/>
      <c r="C536" s="39"/>
      <c r="D536" s="216" t="s">
        <v>159</v>
      </c>
      <c r="E536" s="39"/>
      <c r="F536" s="217" t="s">
        <v>1000</v>
      </c>
      <c r="G536" s="39"/>
      <c r="H536" s="39"/>
      <c r="I536" s="218"/>
      <c r="J536" s="39"/>
      <c r="K536" s="39"/>
      <c r="L536" s="43"/>
      <c r="M536" s="219"/>
      <c r="N536" s="220"/>
      <c r="O536" s="83"/>
      <c r="P536" s="83"/>
      <c r="Q536" s="83"/>
      <c r="R536" s="83"/>
      <c r="S536" s="83"/>
      <c r="T536" s="84"/>
      <c r="U536" s="37"/>
      <c r="V536" s="37"/>
      <c r="W536" s="37"/>
      <c r="X536" s="37"/>
      <c r="Y536" s="37"/>
      <c r="Z536" s="37"/>
      <c r="AA536" s="37"/>
      <c r="AB536" s="37"/>
      <c r="AC536" s="37"/>
      <c r="AD536" s="37"/>
      <c r="AE536" s="37"/>
      <c r="AT536" s="16" t="s">
        <v>159</v>
      </c>
      <c r="AU536" s="16" t="s">
        <v>85</v>
      </c>
    </row>
    <row r="537" spans="1:63" s="12" customFormat="1" ht="22.8" customHeight="1">
      <c r="A537" s="12"/>
      <c r="B537" s="187"/>
      <c r="C537" s="188"/>
      <c r="D537" s="189" t="s">
        <v>74</v>
      </c>
      <c r="E537" s="201" t="s">
        <v>1185</v>
      </c>
      <c r="F537" s="201" t="s">
        <v>1186</v>
      </c>
      <c r="G537" s="188"/>
      <c r="H537" s="188"/>
      <c r="I537" s="191"/>
      <c r="J537" s="202">
        <f>BK537</f>
        <v>0</v>
      </c>
      <c r="K537" s="188"/>
      <c r="L537" s="193"/>
      <c r="M537" s="194"/>
      <c r="N537" s="195"/>
      <c r="O537" s="195"/>
      <c r="P537" s="196">
        <f>SUM(P538:P556)</f>
        <v>0</v>
      </c>
      <c r="Q537" s="195"/>
      <c r="R537" s="196">
        <f>SUM(R538:R556)</f>
        <v>0.5029446</v>
      </c>
      <c r="S537" s="195"/>
      <c r="T537" s="197">
        <f>SUM(T538:T556)</f>
        <v>0</v>
      </c>
      <c r="U537" s="12"/>
      <c r="V537" s="12"/>
      <c r="W537" s="12"/>
      <c r="X537" s="12"/>
      <c r="Y537" s="12"/>
      <c r="Z537" s="12"/>
      <c r="AA537" s="12"/>
      <c r="AB537" s="12"/>
      <c r="AC537" s="12"/>
      <c r="AD537" s="12"/>
      <c r="AE537" s="12"/>
      <c r="AR537" s="198" t="s">
        <v>85</v>
      </c>
      <c r="AT537" s="199" t="s">
        <v>74</v>
      </c>
      <c r="AU537" s="199" t="s">
        <v>83</v>
      </c>
      <c r="AY537" s="198" t="s">
        <v>150</v>
      </c>
      <c r="BK537" s="200">
        <f>SUM(BK538:BK556)</f>
        <v>0</v>
      </c>
    </row>
    <row r="538" spans="1:65" s="2" customFormat="1" ht="14.4" customHeight="1">
      <c r="A538" s="37"/>
      <c r="B538" s="38"/>
      <c r="C538" s="203" t="s">
        <v>1187</v>
      </c>
      <c r="D538" s="203" t="s">
        <v>152</v>
      </c>
      <c r="E538" s="204" t="s">
        <v>1188</v>
      </c>
      <c r="F538" s="205" t="s">
        <v>1189</v>
      </c>
      <c r="G538" s="206" t="s">
        <v>229</v>
      </c>
      <c r="H538" s="207">
        <v>409.23</v>
      </c>
      <c r="I538" s="208"/>
      <c r="J538" s="209">
        <f>ROUND(I538*H538,2)</f>
        <v>0</v>
      </c>
      <c r="K538" s="205" t="s">
        <v>156</v>
      </c>
      <c r="L538" s="43"/>
      <c r="M538" s="210" t="s">
        <v>19</v>
      </c>
      <c r="N538" s="211" t="s">
        <v>46</v>
      </c>
      <c r="O538" s="83"/>
      <c r="P538" s="212">
        <f>O538*H538</f>
        <v>0</v>
      </c>
      <c r="Q538" s="212">
        <v>2E-05</v>
      </c>
      <c r="R538" s="212">
        <f>Q538*H538</f>
        <v>0.0081846</v>
      </c>
      <c r="S538" s="212">
        <v>0</v>
      </c>
      <c r="T538" s="213">
        <f>S538*H538</f>
        <v>0</v>
      </c>
      <c r="U538" s="37"/>
      <c r="V538" s="37"/>
      <c r="W538" s="37"/>
      <c r="X538" s="37"/>
      <c r="Y538" s="37"/>
      <c r="Z538" s="37"/>
      <c r="AA538" s="37"/>
      <c r="AB538" s="37"/>
      <c r="AC538" s="37"/>
      <c r="AD538" s="37"/>
      <c r="AE538" s="37"/>
      <c r="AR538" s="214" t="s">
        <v>237</v>
      </c>
      <c r="AT538" s="214" t="s">
        <v>152</v>
      </c>
      <c r="AU538" s="214" t="s">
        <v>85</v>
      </c>
      <c r="AY538" s="16" t="s">
        <v>150</v>
      </c>
      <c r="BE538" s="215">
        <f>IF(N538="základní",J538,0)</f>
        <v>0</v>
      </c>
      <c r="BF538" s="215">
        <f>IF(N538="snížená",J538,0)</f>
        <v>0</v>
      </c>
      <c r="BG538" s="215">
        <f>IF(N538="zákl. přenesená",J538,0)</f>
        <v>0</v>
      </c>
      <c r="BH538" s="215">
        <f>IF(N538="sníž. přenesená",J538,0)</f>
        <v>0</v>
      </c>
      <c r="BI538" s="215">
        <f>IF(N538="nulová",J538,0)</f>
        <v>0</v>
      </c>
      <c r="BJ538" s="16" t="s">
        <v>83</v>
      </c>
      <c r="BK538" s="215">
        <f>ROUND(I538*H538,2)</f>
        <v>0</v>
      </c>
      <c r="BL538" s="16" t="s">
        <v>237</v>
      </c>
      <c r="BM538" s="214" t="s">
        <v>1190</v>
      </c>
    </row>
    <row r="539" spans="1:65" s="2" customFormat="1" ht="14.4" customHeight="1">
      <c r="A539" s="37"/>
      <c r="B539" s="38"/>
      <c r="C539" s="203" t="s">
        <v>1191</v>
      </c>
      <c r="D539" s="203" t="s">
        <v>152</v>
      </c>
      <c r="E539" s="204" t="s">
        <v>1192</v>
      </c>
      <c r="F539" s="205" t="s">
        <v>1193</v>
      </c>
      <c r="G539" s="206" t="s">
        <v>229</v>
      </c>
      <c r="H539" s="207">
        <v>409.23</v>
      </c>
      <c r="I539" s="208"/>
      <c r="J539" s="209">
        <f>ROUND(I539*H539,2)</f>
        <v>0</v>
      </c>
      <c r="K539" s="205" t="s">
        <v>156</v>
      </c>
      <c r="L539" s="43"/>
      <c r="M539" s="210" t="s">
        <v>19</v>
      </c>
      <c r="N539" s="211" t="s">
        <v>46</v>
      </c>
      <c r="O539" s="83"/>
      <c r="P539" s="212">
        <f>O539*H539</f>
        <v>0</v>
      </c>
      <c r="Q539" s="212">
        <v>0</v>
      </c>
      <c r="R539" s="212">
        <f>Q539*H539</f>
        <v>0</v>
      </c>
      <c r="S539" s="212">
        <v>0</v>
      </c>
      <c r="T539" s="213">
        <f>S539*H539</f>
        <v>0</v>
      </c>
      <c r="U539" s="37"/>
      <c r="V539" s="37"/>
      <c r="W539" s="37"/>
      <c r="X539" s="37"/>
      <c r="Y539" s="37"/>
      <c r="Z539" s="37"/>
      <c r="AA539" s="37"/>
      <c r="AB539" s="37"/>
      <c r="AC539" s="37"/>
      <c r="AD539" s="37"/>
      <c r="AE539" s="37"/>
      <c r="AR539" s="214" t="s">
        <v>237</v>
      </c>
      <c r="AT539" s="214" t="s">
        <v>152</v>
      </c>
      <c r="AU539" s="214" t="s">
        <v>85</v>
      </c>
      <c r="AY539" s="16" t="s">
        <v>150</v>
      </c>
      <c r="BE539" s="215">
        <f>IF(N539="základní",J539,0)</f>
        <v>0</v>
      </c>
      <c r="BF539" s="215">
        <f>IF(N539="snížená",J539,0)</f>
        <v>0</v>
      </c>
      <c r="BG539" s="215">
        <f>IF(N539="zákl. přenesená",J539,0)</f>
        <v>0</v>
      </c>
      <c r="BH539" s="215">
        <f>IF(N539="sníž. přenesená",J539,0)</f>
        <v>0</v>
      </c>
      <c r="BI539" s="215">
        <f>IF(N539="nulová",J539,0)</f>
        <v>0</v>
      </c>
      <c r="BJ539" s="16" t="s">
        <v>83</v>
      </c>
      <c r="BK539" s="215">
        <f>ROUND(I539*H539,2)</f>
        <v>0</v>
      </c>
      <c r="BL539" s="16" t="s">
        <v>237</v>
      </c>
      <c r="BM539" s="214" t="s">
        <v>1194</v>
      </c>
    </row>
    <row r="540" spans="1:65" s="2" customFormat="1" ht="24.15" customHeight="1">
      <c r="A540" s="37"/>
      <c r="B540" s="38"/>
      <c r="C540" s="203" t="s">
        <v>1195</v>
      </c>
      <c r="D540" s="203" t="s">
        <v>152</v>
      </c>
      <c r="E540" s="204" t="s">
        <v>1196</v>
      </c>
      <c r="F540" s="205" t="s">
        <v>1197</v>
      </c>
      <c r="G540" s="206" t="s">
        <v>229</v>
      </c>
      <c r="H540" s="207">
        <v>1002.3</v>
      </c>
      <c r="I540" s="208"/>
      <c r="J540" s="209">
        <f>ROUND(I540*H540,2)</f>
        <v>0</v>
      </c>
      <c r="K540" s="205" t="s">
        <v>156</v>
      </c>
      <c r="L540" s="43"/>
      <c r="M540" s="210" t="s">
        <v>19</v>
      </c>
      <c r="N540" s="211" t="s">
        <v>46</v>
      </c>
      <c r="O540" s="83"/>
      <c r="P540" s="212">
        <f>O540*H540</f>
        <v>0</v>
      </c>
      <c r="Q540" s="212">
        <v>0.00022</v>
      </c>
      <c r="R540" s="212">
        <f>Q540*H540</f>
        <v>0.220506</v>
      </c>
      <c r="S540" s="212">
        <v>0</v>
      </c>
      <c r="T540" s="213">
        <f>S540*H540</f>
        <v>0</v>
      </c>
      <c r="U540" s="37"/>
      <c r="V540" s="37"/>
      <c r="W540" s="37"/>
      <c r="X540" s="37"/>
      <c r="Y540" s="37"/>
      <c r="Z540" s="37"/>
      <c r="AA540" s="37"/>
      <c r="AB540" s="37"/>
      <c r="AC540" s="37"/>
      <c r="AD540" s="37"/>
      <c r="AE540" s="37"/>
      <c r="AR540" s="214" t="s">
        <v>237</v>
      </c>
      <c r="AT540" s="214" t="s">
        <v>152</v>
      </c>
      <c r="AU540" s="214" t="s">
        <v>85</v>
      </c>
      <c r="AY540" s="16" t="s">
        <v>150</v>
      </c>
      <c r="BE540" s="215">
        <f>IF(N540="základní",J540,0)</f>
        <v>0</v>
      </c>
      <c r="BF540" s="215">
        <f>IF(N540="snížená",J540,0)</f>
        <v>0</v>
      </c>
      <c r="BG540" s="215">
        <f>IF(N540="zákl. přenesená",J540,0)</f>
        <v>0</v>
      </c>
      <c r="BH540" s="215">
        <f>IF(N540="sníž. přenesená",J540,0)</f>
        <v>0</v>
      </c>
      <c r="BI540" s="215">
        <f>IF(N540="nulová",J540,0)</f>
        <v>0</v>
      </c>
      <c r="BJ540" s="16" t="s">
        <v>83</v>
      </c>
      <c r="BK540" s="215">
        <f>ROUND(I540*H540,2)</f>
        <v>0</v>
      </c>
      <c r="BL540" s="16" t="s">
        <v>237</v>
      </c>
      <c r="BM540" s="214" t="s">
        <v>1198</v>
      </c>
    </row>
    <row r="541" spans="1:47" s="2" customFormat="1" ht="12">
      <c r="A541" s="37"/>
      <c r="B541" s="38"/>
      <c r="C541" s="39"/>
      <c r="D541" s="216" t="s">
        <v>159</v>
      </c>
      <c r="E541" s="39"/>
      <c r="F541" s="217" t="s">
        <v>1199</v>
      </c>
      <c r="G541" s="39"/>
      <c r="H541" s="39"/>
      <c r="I541" s="218"/>
      <c r="J541" s="39"/>
      <c r="K541" s="39"/>
      <c r="L541" s="43"/>
      <c r="M541" s="219"/>
      <c r="N541" s="220"/>
      <c r="O541" s="83"/>
      <c r="P541" s="83"/>
      <c r="Q541" s="83"/>
      <c r="R541" s="83"/>
      <c r="S541" s="83"/>
      <c r="T541" s="84"/>
      <c r="U541" s="37"/>
      <c r="V541" s="37"/>
      <c r="W541" s="37"/>
      <c r="X541" s="37"/>
      <c r="Y541" s="37"/>
      <c r="Z541" s="37"/>
      <c r="AA541" s="37"/>
      <c r="AB541" s="37"/>
      <c r="AC541" s="37"/>
      <c r="AD541" s="37"/>
      <c r="AE541" s="37"/>
      <c r="AT541" s="16" t="s">
        <v>159</v>
      </c>
      <c r="AU541" s="16" t="s">
        <v>85</v>
      </c>
    </row>
    <row r="542" spans="1:65" s="2" customFormat="1" ht="14.4" customHeight="1">
      <c r="A542" s="37"/>
      <c r="B542" s="38"/>
      <c r="C542" s="203" t="s">
        <v>1200</v>
      </c>
      <c r="D542" s="203" t="s">
        <v>152</v>
      </c>
      <c r="E542" s="204" t="s">
        <v>1201</v>
      </c>
      <c r="F542" s="205" t="s">
        <v>1202</v>
      </c>
      <c r="G542" s="206" t="s">
        <v>229</v>
      </c>
      <c r="H542" s="207">
        <v>409.23</v>
      </c>
      <c r="I542" s="208"/>
      <c r="J542" s="209">
        <f>ROUND(I542*H542,2)</f>
        <v>0</v>
      </c>
      <c r="K542" s="205" t="s">
        <v>156</v>
      </c>
      <c r="L542" s="43"/>
      <c r="M542" s="210" t="s">
        <v>19</v>
      </c>
      <c r="N542" s="211" t="s">
        <v>46</v>
      </c>
      <c r="O542" s="83"/>
      <c r="P542" s="212">
        <f>O542*H542</f>
        <v>0</v>
      </c>
      <c r="Q542" s="212">
        <v>0.00013</v>
      </c>
      <c r="R542" s="212">
        <f>Q542*H542</f>
        <v>0.053199899999999994</v>
      </c>
      <c r="S542" s="212">
        <v>0</v>
      </c>
      <c r="T542" s="213">
        <f>S542*H542</f>
        <v>0</v>
      </c>
      <c r="U542" s="37"/>
      <c r="V542" s="37"/>
      <c r="W542" s="37"/>
      <c r="X542" s="37"/>
      <c r="Y542" s="37"/>
      <c r="Z542" s="37"/>
      <c r="AA542" s="37"/>
      <c r="AB542" s="37"/>
      <c r="AC542" s="37"/>
      <c r="AD542" s="37"/>
      <c r="AE542" s="37"/>
      <c r="AR542" s="214" t="s">
        <v>237</v>
      </c>
      <c r="AT542" s="214" t="s">
        <v>152</v>
      </c>
      <c r="AU542" s="214" t="s">
        <v>85</v>
      </c>
      <c r="AY542" s="16" t="s">
        <v>150</v>
      </c>
      <c r="BE542" s="215">
        <f>IF(N542="základní",J542,0)</f>
        <v>0</v>
      </c>
      <c r="BF542" s="215">
        <f>IF(N542="snížená",J542,0)</f>
        <v>0</v>
      </c>
      <c r="BG542" s="215">
        <f>IF(N542="zákl. přenesená",J542,0)</f>
        <v>0</v>
      </c>
      <c r="BH542" s="215">
        <f>IF(N542="sníž. přenesená",J542,0)</f>
        <v>0</v>
      </c>
      <c r="BI542" s="215">
        <f>IF(N542="nulová",J542,0)</f>
        <v>0</v>
      </c>
      <c r="BJ542" s="16" t="s">
        <v>83</v>
      </c>
      <c r="BK542" s="215">
        <f>ROUND(I542*H542,2)</f>
        <v>0</v>
      </c>
      <c r="BL542" s="16" t="s">
        <v>237</v>
      </c>
      <c r="BM542" s="214" t="s">
        <v>1203</v>
      </c>
    </row>
    <row r="543" spans="1:65" s="2" customFormat="1" ht="14.4" customHeight="1">
      <c r="A543" s="37"/>
      <c r="B543" s="38"/>
      <c r="C543" s="203" t="s">
        <v>1204</v>
      </c>
      <c r="D543" s="203" t="s">
        <v>152</v>
      </c>
      <c r="E543" s="204" t="s">
        <v>1205</v>
      </c>
      <c r="F543" s="205" t="s">
        <v>1206</v>
      </c>
      <c r="G543" s="206" t="s">
        <v>229</v>
      </c>
      <c r="H543" s="207">
        <v>409.23</v>
      </c>
      <c r="I543" s="208"/>
      <c r="J543" s="209">
        <f>ROUND(I543*H543,2)</f>
        <v>0</v>
      </c>
      <c r="K543" s="205" t="s">
        <v>156</v>
      </c>
      <c r="L543" s="43"/>
      <c r="M543" s="210" t="s">
        <v>19</v>
      </c>
      <c r="N543" s="211" t="s">
        <v>46</v>
      </c>
      <c r="O543" s="83"/>
      <c r="P543" s="212">
        <f>O543*H543</f>
        <v>0</v>
      </c>
      <c r="Q543" s="212">
        <v>0.00011</v>
      </c>
      <c r="R543" s="212">
        <f>Q543*H543</f>
        <v>0.0450153</v>
      </c>
      <c r="S543" s="212">
        <v>0</v>
      </c>
      <c r="T543" s="213">
        <f>S543*H543</f>
        <v>0</v>
      </c>
      <c r="U543" s="37"/>
      <c r="V543" s="37"/>
      <c r="W543" s="37"/>
      <c r="X543" s="37"/>
      <c r="Y543" s="37"/>
      <c r="Z543" s="37"/>
      <c r="AA543" s="37"/>
      <c r="AB543" s="37"/>
      <c r="AC543" s="37"/>
      <c r="AD543" s="37"/>
      <c r="AE543" s="37"/>
      <c r="AR543" s="214" t="s">
        <v>237</v>
      </c>
      <c r="AT543" s="214" t="s">
        <v>152</v>
      </c>
      <c r="AU543" s="214" t="s">
        <v>85</v>
      </c>
      <c r="AY543" s="16" t="s">
        <v>150</v>
      </c>
      <c r="BE543" s="215">
        <f>IF(N543="základní",J543,0)</f>
        <v>0</v>
      </c>
      <c r="BF543" s="215">
        <f>IF(N543="snížená",J543,0)</f>
        <v>0</v>
      </c>
      <c r="BG543" s="215">
        <f>IF(N543="zákl. přenesená",J543,0)</f>
        <v>0</v>
      </c>
      <c r="BH543" s="215">
        <f>IF(N543="sníž. přenesená",J543,0)</f>
        <v>0</v>
      </c>
      <c r="BI543" s="215">
        <f>IF(N543="nulová",J543,0)</f>
        <v>0</v>
      </c>
      <c r="BJ543" s="16" t="s">
        <v>83</v>
      </c>
      <c r="BK543" s="215">
        <f>ROUND(I543*H543,2)</f>
        <v>0</v>
      </c>
      <c r="BL543" s="16" t="s">
        <v>237</v>
      </c>
      <c r="BM543" s="214" t="s">
        <v>1207</v>
      </c>
    </row>
    <row r="544" spans="1:65" s="2" customFormat="1" ht="14.4" customHeight="1">
      <c r="A544" s="37"/>
      <c r="B544" s="38"/>
      <c r="C544" s="203" t="s">
        <v>1208</v>
      </c>
      <c r="D544" s="203" t="s">
        <v>152</v>
      </c>
      <c r="E544" s="204" t="s">
        <v>1209</v>
      </c>
      <c r="F544" s="205" t="s">
        <v>1210</v>
      </c>
      <c r="G544" s="206" t="s">
        <v>229</v>
      </c>
      <c r="H544" s="207">
        <v>409.23</v>
      </c>
      <c r="I544" s="208"/>
      <c r="J544" s="209">
        <f>ROUND(I544*H544,2)</f>
        <v>0</v>
      </c>
      <c r="K544" s="205" t="s">
        <v>156</v>
      </c>
      <c r="L544" s="43"/>
      <c r="M544" s="210" t="s">
        <v>19</v>
      </c>
      <c r="N544" s="211" t="s">
        <v>46</v>
      </c>
      <c r="O544" s="83"/>
      <c r="P544" s="212">
        <f>O544*H544</f>
        <v>0</v>
      </c>
      <c r="Q544" s="212">
        <v>0.00029</v>
      </c>
      <c r="R544" s="212">
        <f>Q544*H544</f>
        <v>0.11867670000000001</v>
      </c>
      <c r="S544" s="212">
        <v>0</v>
      </c>
      <c r="T544" s="213">
        <f>S544*H544</f>
        <v>0</v>
      </c>
      <c r="U544" s="37"/>
      <c r="V544" s="37"/>
      <c r="W544" s="37"/>
      <c r="X544" s="37"/>
      <c r="Y544" s="37"/>
      <c r="Z544" s="37"/>
      <c r="AA544" s="37"/>
      <c r="AB544" s="37"/>
      <c r="AC544" s="37"/>
      <c r="AD544" s="37"/>
      <c r="AE544" s="37"/>
      <c r="AR544" s="214" t="s">
        <v>237</v>
      </c>
      <c r="AT544" s="214" t="s">
        <v>152</v>
      </c>
      <c r="AU544" s="214" t="s">
        <v>85</v>
      </c>
      <c r="AY544" s="16" t="s">
        <v>150</v>
      </c>
      <c r="BE544" s="215">
        <f>IF(N544="základní",J544,0)</f>
        <v>0</v>
      </c>
      <c r="BF544" s="215">
        <f>IF(N544="snížená",J544,0)</f>
        <v>0</v>
      </c>
      <c r="BG544" s="215">
        <f>IF(N544="zákl. přenesená",J544,0)</f>
        <v>0</v>
      </c>
      <c r="BH544" s="215">
        <f>IF(N544="sníž. přenesená",J544,0)</f>
        <v>0</v>
      </c>
      <c r="BI544" s="215">
        <f>IF(N544="nulová",J544,0)</f>
        <v>0</v>
      </c>
      <c r="BJ544" s="16" t="s">
        <v>83</v>
      </c>
      <c r="BK544" s="215">
        <f>ROUND(I544*H544,2)</f>
        <v>0</v>
      </c>
      <c r="BL544" s="16" t="s">
        <v>237</v>
      </c>
      <c r="BM544" s="214" t="s">
        <v>1211</v>
      </c>
    </row>
    <row r="545" spans="1:65" s="2" customFormat="1" ht="24.15" customHeight="1">
      <c r="A545" s="37"/>
      <c r="B545" s="38"/>
      <c r="C545" s="203" t="s">
        <v>1212</v>
      </c>
      <c r="D545" s="203" t="s">
        <v>152</v>
      </c>
      <c r="E545" s="204" t="s">
        <v>1213</v>
      </c>
      <c r="F545" s="205" t="s">
        <v>1214</v>
      </c>
      <c r="G545" s="206" t="s">
        <v>229</v>
      </c>
      <c r="H545" s="207">
        <v>409.23</v>
      </c>
      <c r="I545" s="208"/>
      <c r="J545" s="209">
        <f>ROUND(I545*H545,2)</f>
        <v>0</v>
      </c>
      <c r="K545" s="205" t="s">
        <v>156</v>
      </c>
      <c r="L545" s="43"/>
      <c r="M545" s="210" t="s">
        <v>19</v>
      </c>
      <c r="N545" s="211" t="s">
        <v>46</v>
      </c>
      <c r="O545" s="83"/>
      <c r="P545" s="212">
        <f>O545*H545</f>
        <v>0</v>
      </c>
      <c r="Q545" s="212">
        <v>3E-05</v>
      </c>
      <c r="R545" s="212">
        <f>Q545*H545</f>
        <v>0.0122769</v>
      </c>
      <c r="S545" s="212">
        <v>0</v>
      </c>
      <c r="T545" s="213">
        <f>S545*H545</f>
        <v>0</v>
      </c>
      <c r="U545" s="37"/>
      <c r="V545" s="37"/>
      <c r="W545" s="37"/>
      <c r="X545" s="37"/>
      <c r="Y545" s="37"/>
      <c r="Z545" s="37"/>
      <c r="AA545" s="37"/>
      <c r="AB545" s="37"/>
      <c r="AC545" s="37"/>
      <c r="AD545" s="37"/>
      <c r="AE545" s="37"/>
      <c r="AR545" s="214" t="s">
        <v>237</v>
      </c>
      <c r="AT545" s="214" t="s">
        <v>152</v>
      </c>
      <c r="AU545" s="214" t="s">
        <v>85</v>
      </c>
      <c r="AY545" s="16" t="s">
        <v>150</v>
      </c>
      <c r="BE545" s="215">
        <f>IF(N545="základní",J545,0)</f>
        <v>0</v>
      </c>
      <c r="BF545" s="215">
        <f>IF(N545="snížená",J545,0)</f>
        <v>0</v>
      </c>
      <c r="BG545" s="215">
        <f>IF(N545="zákl. přenesená",J545,0)</f>
        <v>0</v>
      </c>
      <c r="BH545" s="215">
        <f>IF(N545="sníž. přenesená",J545,0)</f>
        <v>0</v>
      </c>
      <c r="BI545" s="215">
        <f>IF(N545="nulová",J545,0)</f>
        <v>0</v>
      </c>
      <c r="BJ545" s="16" t="s">
        <v>83</v>
      </c>
      <c r="BK545" s="215">
        <f>ROUND(I545*H545,2)</f>
        <v>0</v>
      </c>
      <c r="BL545" s="16" t="s">
        <v>237</v>
      </c>
      <c r="BM545" s="214" t="s">
        <v>1215</v>
      </c>
    </row>
    <row r="546" spans="1:65" s="2" customFormat="1" ht="14.4" customHeight="1">
      <c r="A546" s="37"/>
      <c r="B546" s="38"/>
      <c r="C546" s="203" t="s">
        <v>1216</v>
      </c>
      <c r="D546" s="203" t="s">
        <v>152</v>
      </c>
      <c r="E546" s="204" t="s">
        <v>1217</v>
      </c>
      <c r="F546" s="205" t="s">
        <v>1218</v>
      </c>
      <c r="G546" s="206" t="s">
        <v>229</v>
      </c>
      <c r="H546" s="207">
        <v>91.656</v>
      </c>
      <c r="I546" s="208"/>
      <c r="J546" s="209">
        <f>ROUND(I546*H546,2)</f>
        <v>0</v>
      </c>
      <c r="K546" s="205" t="s">
        <v>156</v>
      </c>
      <c r="L546" s="43"/>
      <c r="M546" s="210" t="s">
        <v>19</v>
      </c>
      <c r="N546" s="211" t="s">
        <v>46</v>
      </c>
      <c r="O546" s="83"/>
      <c r="P546" s="212">
        <f>O546*H546</f>
        <v>0</v>
      </c>
      <c r="Q546" s="212">
        <v>7E-05</v>
      </c>
      <c r="R546" s="212">
        <f>Q546*H546</f>
        <v>0.0064159199999999994</v>
      </c>
      <c r="S546" s="212">
        <v>0</v>
      </c>
      <c r="T546" s="213">
        <f>S546*H546</f>
        <v>0</v>
      </c>
      <c r="U546" s="37"/>
      <c r="V546" s="37"/>
      <c r="W546" s="37"/>
      <c r="X546" s="37"/>
      <c r="Y546" s="37"/>
      <c r="Z546" s="37"/>
      <c r="AA546" s="37"/>
      <c r="AB546" s="37"/>
      <c r="AC546" s="37"/>
      <c r="AD546" s="37"/>
      <c r="AE546" s="37"/>
      <c r="AR546" s="214" t="s">
        <v>237</v>
      </c>
      <c r="AT546" s="214" t="s">
        <v>152</v>
      </c>
      <c r="AU546" s="214" t="s">
        <v>85</v>
      </c>
      <c r="AY546" s="16" t="s">
        <v>150</v>
      </c>
      <c r="BE546" s="215">
        <f>IF(N546="základní",J546,0)</f>
        <v>0</v>
      </c>
      <c r="BF546" s="215">
        <f>IF(N546="snížená",J546,0)</f>
        <v>0</v>
      </c>
      <c r="BG546" s="215">
        <f>IF(N546="zákl. přenesená",J546,0)</f>
        <v>0</v>
      </c>
      <c r="BH546" s="215">
        <f>IF(N546="sníž. přenesená",J546,0)</f>
        <v>0</v>
      </c>
      <c r="BI546" s="215">
        <f>IF(N546="nulová",J546,0)</f>
        <v>0</v>
      </c>
      <c r="BJ546" s="16" t="s">
        <v>83</v>
      </c>
      <c r="BK546" s="215">
        <f>ROUND(I546*H546,2)</f>
        <v>0</v>
      </c>
      <c r="BL546" s="16" t="s">
        <v>237</v>
      </c>
      <c r="BM546" s="214" t="s">
        <v>1219</v>
      </c>
    </row>
    <row r="547" spans="1:65" s="2" customFormat="1" ht="14.4" customHeight="1">
      <c r="A547" s="37"/>
      <c r="B547" s="38"/>
      <c r="C547" s="203" t="s">
        <v>1220</v>
      </c>
      <c r="D547" s="203" t="s">
        <v>152</v>
      </c>
      <c r="E547" s="204" t="s">
        <v>1221</v>
      </c>
      <c r="F547" s="205" t="s">
        <v>1222</v>
      </c>
      <c r="G547" s="206" t="s">
        <v>229</v>
      </c>
      <c r="H547" s="207">
        <v>91.656</v>
      </c>
      <c r="I547" s="208"/>
      <c r="J547" s="209">
        <f>ROUND(I547*H547,2)</f>
        <v>0</v>
      </c>
      <c r="K547" s="205" t="s">
        <v>156</v>
      </c>
      <c r="L547" s="43"/>
      <c r="M547" s="210" t="s">
        <v>19</v>
      </c>
      <c r="N547" s="211" t="s">
        <v>46</v>
      </c>
      <c r="O547" s="83"/>
      <c r="P547" s="212">
        <f>O547*H547</f>
        <v>0</v>
      </c>
      <c r="Q547" s="212">
        <v>0.00014</v>
      </c>
      <c r="R547" s="212">
        <f>Q547*H547</f>
        <v>0.012831839999999999</v>
      </c>
      <c r="S547" s="212">
        <v>0</v>
      </c>
      <c r="T547" s="213">
        <f>S547*H547</f>
        <v>0</v>
      </c>
      <c r="U547" s="37"/>
      <c r="V547" s="37"/>
      <c r="W547" s="37"/>
      <c r="X547" s="37"/>
      <c r="Y547" s="37"/>
      <c r="Z547" s="37"/>
      <c r="AA547" s="37"/>
      <c r="AB547" s="37"/>
      <c r="AC547" s="37"/>
      <c r="AD547" s="37"/>
      <c r="AE547" s="37"/>
      <c r="AR547" s="214" t="s">
        <v>237</v>
      </c>
      <c r="AT547" s="214" t="s">
        <v>152</v>
      </c>
      <c r="AU547" s="214" t="s">
        <v>85</v>
      </c>
      <c r="AY547" s="16" t="s">
        <v>150</v>
      </c>
      <c r="BE547" s="215">
        <f>IF(N547="základní",J547,0)</f>
        <v>0</v>
      </c>
      <c r="BF547" s="215">
        <f>IF(N547="snížená",J547,0)</f>
        <v>0</v>
      </c>
      <c r="BG547" s="215">
        <f>IF(N547="zákl. přenesená",J547,0)</f>
        <v>0</v>
      </c>
      <c r="BH547" s="215">
        <f>IF(N547="sníž. přenesená",J547,0)</f>
        <v>0</v>
      </c>
      <c r="BI547" s="215">
        <f>IF(N547="nulová",J547,0)</f>
        <v>0</v>
      </c>
      <c r="BJ547" s="16" t="s">
        <v>83</v>
      </c>
      <c r="BK547" s="215">
        <f>ROUND(I547*H547,2)</f>
        <v>0</v>
      </c>
      <c r="BL547" s="16" t="s">
        <v>237</v>
      </c>
      <c r="BM547" s="214" t="s">
        <v>1223</v>
      </c>
    </row>
    <row r="548" spans="1:65" s="2" customFormat="1" ht="14.4" customHeight="1">
      <c r="A548" s="37"/>
      <c r="B548" s="38"/>
      <c r="C548" s="203" t="s">
        <v>1224</v>
      </c>
      <c r="D548" s="203" t="s">
        <v>152</v>
      </c>
      <c r="E548" s="204" t="s">
        <v>1225</v>
      </c>
      <c r="F548" s="205" t="s">
        <v>1226</v>
      </c>
      <c r="G548" s="206" t="s">
        <v>229</v>
      </c>
      <c r="H548" s="207">
        <v>91.656</v>
      </c>
      <c r="I548" s="208"/>
      <c r="J548" s="209">
        <f>ROUND(I548*H548,2)</f>
        <v>0</v>
      </c>
      <c r="K548" s="205" t="s">
        <v>156</v>
      </c>
      <c r="L548" s="43"/>
      <c r="M548" s="210" t="s">
        <v>19</v>
      </c>
      <c r="N548" s="211" t="s">
        <v>46</v>
      </c>
      <c r="O548" s="83"/>
      <c r="P548" s="212">
        <f>O548*H548</f>
        <v>0</v>
      </c>
      <c r="Q548" s="212">
        <v>0.00012</v>
      </c>
      <c r="R548" s="212">
        <f>Q548*H548</f>
        <v>0.010998720000000002</v>
      </c>
      <c r="S548" s="212">
        <v>0</v>
      </c>
      <c r="T548" s="213">
        <f>S548*H548</f>
        <v>0</v>
      </c>
      <c r="U548" s="37"/>
      <c r="V548" s="37"/>
      <c r="W548" s="37"/>
      <c r="X548" s="37"/>
      <c r="Y548" s="37"/>
      <c r="Z548" s="37"/>
      <c r="AA548" s="37"/>
      <c r="AB548" s="37"/>
      <c r="AC548" s="37"/>
      <c r="AD548" s="37"/>
      <c r="AE548" s="37"/>
      <c r="AR548" s="214" t="s">
        <v>237</v>
      </c>
      <c r="AT548" s="214" t="s">
        <v>152</v>
      </c>
      <c r="AU548" s="214" t="s">
        <v>85</v>
      </c>
      <c r="AY548" s="16" t="s">
        <v>150</v>
      </c>
      <c r="BE548" s="215">
        <f>IF(N548="základní",J548,0)</f>
        <v>0</v>
      </c>
      <c r="BF548" s="215">
        <f>IF(N548="snížená",J548,0)</f>
        <v>0</v>
      </c>
      <c r="BG548" s="215">
        <f>IF(N548="zákl. přenesená",J548,0)</f>
        <v>0</v>
      </c>
      <c r="BH548" s="215">
        <f>IF(N548="sníž. přenesená",J548,0)</f>
        <v>0</v>
      </c>
      <c r="BI548" s="215">
        <f>IF(N548="nulová",J548,0)</f>
        <v>0</v>
      </c>
      <c r="BJ548" s="16" t="s">
        <v>83</v>
      </c>
      <c r="BK548" s="215">
        <f>ROUND(I548*H548,2)</f>
        <v>0</v>
      </c>
      <c r="BL548" s="16" t="s">
        <v>237</v>
      </c>
      <c r="BM548" s="214" t="s">
        <v>1227</v>
      </c>
    </row>
    <row r="549" spans="1:65" s="2" customFormat="1" ht="14.4" customHeight="1">
      <c r="A549" s="37"/>
      <c r="B549" s="38"/>
      <c r="C549" s="203" t="s">
        <v>1228</v>
      </c>
      <c r="D549" s="203" t="s">
        <v>152</v>
      </c>
      <c r="E549" s="204" t="s">
        <v>1229</v>
      </c>
      <c r="F549" s="205" t="s">
        <v>1230</v>
      </c>
      <c r="G549" s="206" t="s">
        <v>229</v>
      </c>
      <c r="H549" s="207">
        <v>91.656</v>
      </c>
      <c r="I549" s="208"/>
      <c r="J549" s="209">
        <f>ROUND(I549*H549,2)</f>
        <v>0</v>
      </c>
      <c r="K549" s="205" t="s">
        <v>156</v>
      </c>
      <c r="L549" s="43"/>
      <c r="M549" s="210" t="s">
        <v>19</v>
      </c>
      <c r="N549" s="211" t="s">
        <v>46</v>
      </c>
      <c r="O549" s="83"/>
      <c r="P549" s="212">
        <f>O549*H549</f>
        <v>0</v>
      </c>
      <c r="Q549" s="212">
        <v>0.00012</v>
      </c>
      <c r="R549" s="212">
        <f>Q549*H549</f>
        <v>0.010998720000000002</v>
      </c>
      <c r="S549" s="212">
        <v>0</v>
      </c>
      <c r="T549" s="213">
        <f>S549*H549</f>
        <v>0</v>
      </c>
      <c r="U549" s="37"/>
      <c r="V549" s="37"/>
      <c r="W549" s="37"/>
      <c r="X549" s="37"/>
      <c r="Y549" s="37"/>
      <c r="Z549" s="37"/>
      <c r="AA549" s="37"/>
      <c r="AB549" s="37"/>
      <c r="AC549" s="37"/>
      <c r="AD549" s="37"/>
      <c r="AE549" s="37"/>
      <c r="AR549" s="214" t="s">
        <v>237</v>
      </c>
      <c r="AT549" s="214" t="s">
        <v>152</v>
      </c>
      <c r="AU549" s="214" t="s">
        <v>85</v>
      </c>
      <c r="AY549" s="16" t="s">
        <v>150</v>
      </c>
      <c r="BE549" s="215">
        <f>IF(N549="základní",J549,0)</f>
        <v>0</v>
      </c>
      <c r="BF549" s="215">
        <f>IF(N549="snížená",J549,0)</f>
        <v>0</v>
      </c>
      <c r="BG549" s="215">
        <f>IF(N549="zákl. přenesená",J549,0)</f>
        <v>0</v>
      </c>
      <c r="BH549" s="215">
        <f>IF(N549="sníž. přenesená",J549,0)</f>
        <v>0</v>
      </c>
      <c r="BI549" s="215">
        <f>IF(N549="nulová",J549,0)</f>
        <v>0</v>
      </c>
      <c r="BJ549" s="16" t="s">
        <v>83</v>
      </c>
      <c r="BK549" s="215">
        <f>ROUND(I549*H549,2)</f>
        <v>0</v>
      </c>
      <c r="BL549" s="16" t="s">
        <v>237</v>
      </c>
      <c r="BM549" s="214" t="s">
        <v>1231</v>
      </c>
    </row>
    <row r="550" spans="1:47" s="2" customFormat="1" ht="12">
      <c r="A550" s="37"/>
      <c r="B550" s="38"/>
      <c r="C550" s="39"/>
      <c r="D550" s="216" t="s">
        <v>161</v>
      </c>
      <c r="E550" s="39"/>
      <c r="F550" s="217" t="s">
        <v>1232</v>
      </c>
      <c r="G550" s="39"/>
      <c r="H550" s="39"/>
      <c r="I550" s="218"/>
      <c r="J550" s="39"/>
      <c r="K550" s="39"/>
      <c r="L550" s="43"/>
      <c r="M550" s="219"/>
      <c r="N550" s="220"/>
      <c r="O550" s="83"/>
      <c r="P550" s="83"/>
      <c r="Q550" s="83"/>
      <c r="R550" s="83"/>
      <c r="S550" s="83"/>
      <c r="T550" s="84"/>
      <c r="U550" s="37"/>
      <c r="V550" s="37"/>
      <c r="W550" s="37"/>
      <c r="X550" s="37"/>
      <c r="Y550" s="37"/>
      <c r="Z550" s="37"/>
      <c r="AA550" s="37"/>
      <c r="AB550" s="37"/>
      <c r="AC550" s="37"/>
      <c r="AD550" s="37"/>
      <c r="AE550" s="37"/>
      <c r="AT550" s="16" t="s">
        <v>161</v>
      </c>
      <c r="AU550" s="16" t="s">
        <v>85</v>
      </c>
    </row>
    <row r="551" spans="1:65" s="2" customFormat="1" ht="14.4" customHeight="1">
      <c r="A551" s="37"/>
      <c r="B551" s="38"/>
      <c r="C551" s="203" t="s">
        <v>1233</v>
      </c>
      <c r="D551" s="203" t="s">
        <v>152</v>
      </c>
      <c r="E551" s="204" t="s">
        <v>1234</v>
      </c>
      <c r="F551" s="205" t="s">
        <v>1235</v>
      </c>
      <c r="G551" s="206" t="s">
        <v>229</v>
      </c>
      <c r="H551" s="207">
        <v>8</v>
      </c>
      <c r="I551" s="208"/>
      <c r="J551" s="209">
        <f>ROUND(I551*H551,2)</f>
        <v>0</v>
      </c>
      <c r="K551" s="205" t="s">
        <v>156</v>
      </c>
      <c r="L551" s="43"/>
      <c r="M551" s="210" t="s">
        <v>19</v>
      </c>
      <c r="N551" s="211" t="s">
        <v>46</v>
      </c>
      <c r="O551" s="83"/>
      <c r="P551" s="212">
        <f>O551*H551</f>
        <v>0</v>
      </c>
      <c r="Q551" s="212">
        <v>7E-05</v>
      </c>
      <c r="R551" s="212">
        <f>Q551*H551</f>
        <v>0.00056</v>
      </c>
      <c r="S551" s="212">
        <v>0</v>
      </c>
      <c r="T551" s="213">
        <f>S551*H551</f>
        <v>0</v>
      </c>
      <c r="U551" s="37"/>
      <c r="V551" s="37"/>
      <c r="W551" s="37"/>
      <c r="X551" s="37"/>
      <c r="Y551" s="37"/>
      <c r="Z551" s="37"/>
      <c r="AA551" s="37"/>
      <c r="AB551" s="37"/>
      <c r="AC551" s="37"/>
      <c r="AD551" s="37"/>
      <c r="AE551" s="37"/>
      <c r="AR551" s="214" t="s">
        <v>237</v>
      </c>
      <c r="AT551" s="214" t="s">
        <v>152</v>
      </c>
      <c r="AU551" s="214" t="s">
        <v>85</v>
      </c>
      <c r="AY551" s="16" t="s">
        <v>150</v>
      </c>
      <c r="BE551" s="215">
        <f>IF(N551="základní",J551,0)</f>
        <v>0</v>
      </c>
      <c r="BF551" s="215">
        <f>IF(N551="snížená",J551,0)</f>
        <v>0</v>
      </c>
      <c r="BG551" s="215">
        <f>IF(N551="zákl. přenesená",J551,0)</f>
        <v>0</v>
      </c>
      <c r="BH551" s="215">
        <f>IF(N551="sníž. přenesená",J551,0)</f>
        <v>0</v>
      </c>
      <c r="BI551" s="215">
        <f>IF(N551="nulová",J551,0)</f>
        <v>0</v>
      </c>
      <c r="BJ551" s="16" t="s">
        <v>83</v>
      </c>
      <c r="BK551" s="215">
        <f>ROUND(I551*H551,2)</f>
        <v>0</v>
      </c>
      <c r="BL551" s="16" t="s">
        <v>237</v>
      </c>
      <c r="BM551" s="214" t="s">
        <v>1236</v>
      </c>
    </row>
    <row r="552" spans="1:65" s="2" customFormat="1" ht="14.4" customHeight="1">
      <c r="A552" s="37"/>
      <c r="B552" s="38"/>
      <c r="C552" s="203" t="s">
        <v>1237</v>
      </c>
      <c r="D552" s="203" t="s">
        <v>152</v>
      </c>
      <c r="E552" s="204" t="s">
        <v>1238</v>
      </c>
      <c r="F552" s="205" t="s">
        <v>1239</v>
      </c>
      <c r="G552" s="206" t="s">
        <v>229</v>
      </c>
      <c r="H552" s="207">
        <v>8</v>
      </c>
      <c r="I552" s="208"/>
      <c r="J552" s="209">
        <f>ROUND(I552*H552,2)</f>
        <v>0</v>
      </c>
      <c r="K552" s="205" t="s">
        <v>156</v>
      </c>
      <c r="L552" s="43"/>
      <c r="M552" s="210" t="s">
        <v>19</v>
      </c>
      <c r="N552" s="211" t="s">
        <v>46</v>
      </c>
      <c r="O552" s="83"/>
      <c r="P552" s="212">
        <f>O552*H552</f>
        <v>0</v>
      </c>
      <c r="Q552" s="212">
        <v>0</v>
      </c>
      <c r="R552" s="212">
        <f>Q552*H552</f>
        <v>0</v>
      </c>
      <c r="S552" s="212">
        <v>0</v>
      </c>
      <c r="T552" s="213">
        <f>S552*H552</f>
        <v>0</v>
      </c>
      <c r="U552" s="37"/>
      <c r="V552" s="37"/>
      <c r="W552" s="37"/>
      <c r="X552" s="37"/>
      <c r="Y552" s="37"/>
      <c r="Z552" s="37"/>
      <c r="AA552" s="37"/>
      <c r="AB552" s="37"/>
      <c r="AC552" s="37"/>
      <c r="AD552" s="37"/>
      <c r="AE552" s="37"/>
      <c r="AR552" s="214" t="s">
        <v>237</v>
      </c>
      <c r="AT552" s="214" t="s">
        <v>152</v>
      </c>
      <c r="AU552" s="214" t="s">
        <v>85</v>
      </c>
      <c r="AY552" s="16" t="s">
        <v>150</v>
      </c>
      <c r="BE552" s="215">
        <f>IF(N552="základní",J552,0)</f>
        <v>0</v>
      </c>
      <c r="BF552" s="215">
        <f>IF(N552="snížená",J552,0)</f>
        <v>0</v>
      </c>
      <c r="BG552" s="215">
        <f>IF(N552="zákl. přenesená",J552,0)</f>
        <v>0</v>
      </c>
      <c r="BH552" s="215">
        <f>IF(N552="sníž. přenesená",J552,0)</f>
        <v>0</v>
      </c>
      <c r="BI552" s="215">
        <f>IF(N552="nulová",J552,0)</f>
        <v>0</v>
      </c>
      <c r="BJ552" s="16" t="s">
        <v>83</v>
      </c>
      <c r="BK552" s="215">
        <f>ROUND(I552*H552,2)</f>
        <v>0</v>
      </c>
      <c r="BL552" s="16" t="s">
        <v>237</v>
      </c>
      <c r="BM552" s="214" t="s">
        <v>1240</v>
      </c>
    </row>
    <row r="553" spans="1:65" s="2" customFormat="1" ht="14.4" customHeight="1">
      <c r="A553" s="37"/>
      <c r="B553" s="38"/>
      <c r="C553" s="203" t="s">
        <v>1241</v>
      </c>
      <c r="D553" s="203" t="s">
        <v>152</v>
      </c>
      <c r="E553" s="204" t="s">
        <v>1242</v>
      </c>
      <c r="F553" s="205" t="s">
        <v>1243</v>
      </c>
      <c r="G553" s="206" t="s">
        <v>229</v>
      </c>
      <c r="H553" s="207">
        <v>8</v>
      </c>
      <c r="I553" s="208"/>
      <c r="J553" s="209">
        <f>ROUND(I553*H553,2)</f>
        <v>0</v>
      </c>
      <c r="K553" s="205" t="s">
        <v>156</v>
      </c>
      <c r="L553" s="43"/>
      <c r="M553" s="210" t="s">
        <v>19</v>
      </c>
      <c r="N553" s="211" t="s">
        <v>46</v>
      </c>
      <c r="O553" s="83"/>
      <c r="P553" s="212">
        <f>O553*H553</f>
        <v>0</v>
      </c>
      <c r="Q553" s="212">
        <v>0.00014</v>
      </c>
      <c r="R553" s="212">
        <f>Q553*H553</f>
        <v>0.00112</v>
      </c>
      <c r="S553" s="212">
        <v>0</v>
      </c>
      <c r="T553" s="213">
        <f>S553*H553</f>
        <v>0</v>
      </c>
      <c r="U553" s="37"/>
      <c r="V553" s="37"/>
      <c r="W553" s="37"/>
      <c r="X553" s="37"/>
      <c r="Y553" s="37"/>
      <c r="Z553" s="37"/>
      <c r="AA553" s="37"/>
      <c r="AB553" s="37"/>
      <c r="AC553" s="37"/>
      <c r="AD553" s="37"/>
      <c r="AE553" s="37"/>
      <c r="AR553" s="214" t="s">
        <v>237</v>
      </c>
      <c r="AT553" s="214" t="s">
        <v>152</v>
      </c>
      <c r="AU553" s="214" t="s">
        <v>85</v>
      </c>
      <c r="AY553" s="16" t="s">
        <v>150</v>
      </c>
      <c r="BE553" s="215">
        <f>IF(N553="základní",J553,0)</f>
        <v>0</v>
      </c>
      <c r="BF553" s="215">
        <f>IF(N553="snížená",J553,0)</f>
        <v>0</v>
      </c>
      <c r="BG553" s="215">
        <f>IF(N553="zákl. přenesená",J553,0)</f>
        <v>0</v>
      </c>
      <c r="BH553" s="215">
        <f>IF(N553="sníž. přenesená",J553,0)</f>
        <v>0</v>
      </c>
      <c r="BI553" s="215">
        <f>IF(N553="nulová",J553,0)</f>
        <v>0</v>
      </c>
      <c r="BJ553" s="16" t="s">
        <v>83</v>
      </c>
      <c r="BK553" s="215">
        <f>ROUND(I553*H553,2)</f>
        <v>0</v>
      </c>
      <c r="BL553" s="16" t="s">
        <v>237</v>
      </c>
      <c r="BM553" s="214" t="s">
        <v>1244</v>
      </c>
    </row>
    <row r="554" spans="1:65" s="2" customFormat="1" ht="14.4" customHeight="1">
      <c r="A554" s="37"/>
      <c r="B554" s="38"/>
      <c r="C554" s="203" t="s">
        <v>1245</v>
      </c>
      <c r="D554" s="203" t="s">
        <v>152</v>
      </c>
      <c r="E554" s="204" t="s">
        <v>1246</v>
      </c>
      <c r="F554" s="205" t="s">
        <v>1247</v>
      </c>
      <c r="G554" s="206" t="s">
        <v>229</v>
      </c>
      <c r="H554" s="207">
        <v>8</v>
      </c>
      <c r="I554" s="208"/>
      <c r="J554" s="209">
        <f>ROUND(I554*H554,2)</f>
        <v>0</v>
      </c>
      <c r="K554" s="205" t="s">
        <v>156</v>
      </c>
      <c r="L554" s="43"/>
      <c r="M554" s="210" t="s">
        <v>19</v>
      </c>
      <c r="N554" s="211" t="s">
        <v>46</v>
      </c>
      <c r="O554" s="83"/>
      <c r="P554" s="212">
        <f>O554*H554</f>
        <v>0</v>
      </c>
      <c r="Q554" s="212">
        <v>0.00014</v>
      </c>
      <c r="R554" s="212">
        <f>Q554*H554</f>
        <v>0.00112</v>
      </c>
      <c r="S554" s="212">
        <v>0</v>
      </c>
      <c r="T554" s="213">
        <f>S554*H554</f>
        <v>0</v>
      </c>
      <c r="U554" s="37"/>
      <c r="V554" s="37"/>
      <c r="W554" s="37"/>
      <c r="X554" s="37"/>
      <c r="Y554" s="37"/>
      <c r="Z554" s="37"/>
      <c r="AA554" s="37"/>
      <c r="AB554" s="37"/>
      <c r="AC554" s="37"/>
      <c r="AD554" s="37"/>
      <c r="AE554" s="37"/>
      <c r="AR554" s="214" t="s">
        <v>237</v>
      </c>
      <c r="AT554" s="214" t="s">
        <v>152</v>
      </c>
      <c r="AU554" s="214" t="s">
        <v>85</v>
      </c>
      <c r="AY554" s="16" t="s">
        <v>150</v>
      </c>
      <c r="BE554" s="215">
        <f>IF(N554="základní",J554,0)</f>
        <v>0</v>
      </c>
      <c r="BF554" s="215">
        <f>IF(N554="snížená",J554,0)</f>
        <v>0</v>
      </c>
      <c r="BG554" s="215">
        <f>IF(N554="zákl. přenesená",J554,0)</f>
        <v>0</v>
      </c>
      <c r="BH554" s="215">
        <f>IF(N554="sníž. přenesená",J554,0)</f>
        <v>0</v>
      </c>
      <c r="BI554" s="215">
        <f>IF(N554="nulová",J554,0)</f>
        <v>0</v>
      </c>
      <c r="BJ554" s="16" t="s">
        <v>83</v>
      </c>
      <c r="BK554" s="215">
        <f>ROUND(I554*H554,2)</f>
        <v>0</v>
      </c>
      <c r="BL554" s="16" t="s">
        <v>237</v>
      </c>
      <c r="BM554" s="214" t="s">
        <v>1248</v>
      </c>
    </row>
    <row r="555" spans="1:65" s="2" customFormat="1" ht="14.4" customHeight="1">
      <c r="A555" s="37"/>
      <c r="B555" s="38"/>
      <c r="C555" s="203" t="s">
        <v>1249</v>
      </c>
      <c r="D555" s="203" t="s">
        <v>152</v>
      </c>
      <c r="E555" s="204" t="s">
        <v>1250</v>
      </c>
      <c r="F555" s="205" t="s">
        <v>1251</v>
      </c>
      <c r="G555" s="206" t="s">
        <v>229</v>
      </c>
      <c r="H555" s="207">
        <v>8</v>
      </c>
      <c r="I555" s="208"/>
      <c r="J555" s="209">
        <f>ROUND(I555*H555,2)</f>
        <v>0</v>
      </c>
      <c r="K555" s="205" t="s">
        <v>156</v>
      </c>
      <c r="L555" s="43"/>
      <c r="M555" s="210" t="s">
        <v>19</v>
      </c>
      <c r="N555" s="211" t="s">
        <v>46</v>
      </c>
      <c r="O555" s="83"/>
      <c r="P555" s="212">
        <f>O555*H555</f>
        <v>0</v>
      </c>
      <c r="Q555" s="212">
        <v>0.00013</v>
      </c>
      <c r="R555" s="212">
        <f>Q555*H555</f>
        <v>0.00104</v>
      </c>
      <c r="S555" s="212">
        <v>0</v>
      </c>
      <c r="T555" s="213">
        <f>S555*H555</f>
        <v>0</v>
      </c>
      <c r="U555" s="37"/>
      <c r="V555" s="37"/>
      <c r="W555" s="37"/>
      <c r="X555" s="37"/>
      <c r="Y555" s="37"/>
      <c r="Z555" s="37"/>
      <c r="AA555" s="37"/>
      <c r="AB555" s="37"/>
      <c r="AC555" s="37"/>
      <c r="AD555" s="37"/>
      <c r="AE555" s="37"/>
      <c r="AR555" s="214" t="s">
        <v>237</v>
      </c>
      <c r="AT555" s="214" t="s">
        <v>152</v>
      </c>
      <c r="AU555" s="214" t="s">
        <v>85</v>
      </c>
      <c r="AY555" s="16" t="s">
        <v>150</v>
      </c>
      <c r="BE555" s="215">
        <f>IF(N555="základní",J555,0)</f>
        <v>0</v>
      </c>
      <c r="BF555" s="215">
        <f>IF(N555="snížená",J555,0)</f>
        <v>0</v>
      </c>
      <c r="BG555" s="215">
        <f>IF(N555="zákl. přenesená",J555,0)</f>
        <v>0</v>
      </c>
      <c r="BH555" s="215">
        <f>IF(N555="sníž. přenesená",J555,0)</f>
        <v>0</v>
      </c>
      <c r="BI555" s="215">
        <f>IF(N555="nulová",J555,0)</f>
        <v>0</v>
      </c>
      <c r="BJ555" s="16" t="s">
        <v>83</v>
      </c>
      <c r="BK555" s="215">
        <f>ROUND(I555*H555,2)</f>
        <v>0</v>
      </c>
      <c r="BL555" s="16" t="s">
        <v>237</v>
      </c>
      <c r="BM555" s="214" t="s">
        <v>1252</v>
      </c>
    </row>
    <row r="556" spans="1:47" s="2" customFormat="1" ht="12">
      <c r="A556" s="37"/>
      <c r="B556" s="38"/>
      <c r="C556" s="39"/>
      <c r="D556" s="216" t="s">
        <v>161</v>
      </c>
      <c r="E556" s="39"/>
      <c r="F556" s="217" t="s">
        <v>1253</v>
      </c>
      <c r="G556" s="39"/>
      <c r="H556" s="39"/>
      <c r="I556" s="218"/>
      <c r="J556" s="39"/>
      <c r="K556" s="39"/>
      <c r="L556" s="43"/>
      <c r="M556" s="219"/>
      <c r="N556" s="220"/>
      <c r="O556" s="83"/>
      <c r="P556" s="83"/>
      <c r="Q556" s="83"/>
      <c r="R556" s="83"/>
      <c r="S556" s="83"/>
      <c r="T556" s="84"/>
      <c r="U556" s="37"/>
      <c r="V556" s="37"/>
      <c r="W556" s="37"/>
      <c r="X556" s="37"/>
      <c r="Y556" s="37"/>
      <c r="Z556" s="37"/>
      <c r="AA556" s="37"/>
      <c r="AB556" s="37"/>
      <c r="AC556" s="37"/>
      <c r="AD556" s="37"/>
      <c r="AE556" s="37"/>
      <c r="AT556" s="16" t="s">
        <v>161</v>
      </c>
      <c r="AU556" s="16" t="s">
        <v>85</v>
      </c>
    </row>
    <row r="557" spans="1:63" s="12" customFormat="1" ht="22.8" customHeight="1">
      <c r="A557" s="12"/>
      <c r="B557" s="187"/>
      <c r="C557" s="188"/>
      <c r="D557" s="189" t="s">
        <v>74</v>
      </c>
      <c r="E557" s="201" t="s">
        <v>1254</v>
      </c>
      <c r="F557" s="201" t="s">
        <v>1255</v>
      </c>
      <c r="G557" s="188"/>
      <c r="H557" s="188"/>
      <c r="I557" s="191"/>
      <c r="J557" s="202">
        <f>BK557</f>
        <v>0</v>
      </c>
      <c r="K557" s="188"/>
      <c r="L557" s="193"/>
      <c r="M557" s="194"/>
      <c r="N557" s="195"/>
      <c r="O557" s="195"/>
      <c r="P557" s="196">
        <f>SUM(P558:P575)</f>
        <v>0</v>
      </c>
      <c r="Q557" s="195"/>
      <c r="R557" s="196">
        <f>SUM(R558:R575)</f>
        <v>1.53488855</v>
      </c>
      <c r="S557" s="195"/>
      <c r="T557" s="197">
        <f>SUM(T558:T575)</f>
        <v>0.34265399999999996</v>
      </c>
      <c r="U557" s="12"/>
      <c r="V557" s="12"/>
      <c r="W557" s="12"/>
      <c r="X557" s="12"/>
      <c r="Y557" s="12"/>
      <c r="Z557" s="12"/>
      <c r="AA557" s="12"/>
      <c r="AB557" s="12"/>
      <c r="AC557" s="12"/>
      <c r="AD557" s="12"/>
      <c r="AE557" s="12"/>
      <c r="AR557" s="198" t="s">
        <v>85</v>
      </c>
      <c r="AT557" s="199" t="s">
        <v>74</v>
      </c>
      <c r="AU557" s="199" t="s">
        <v>83</v>
      </c>
      <c r="AY557" s="198" t="s">
        <v>150</v>
      </c>
      <c r="BK557" s="200">
        <f>SUM(BK558:BK575)</f>
        <v>0</v>
      </c>
    </row>
    <row r="558" spans="1:65" s="2" customFormat="1" ht="14.4" customHeight="1">
      <c r="A558" s="37"/>
      <c r="B558" s="38"/>
      <c r="C558" s="203" t="s">
        <v>1256</v>
      </c>
      <c r="D558" s="203" t="s">
        <v>152</v>
      </c>
      <c r="E558" s="204" t="s">
        <v>1257</v>
      </c>
      <c r="F558" s="205" t="s">
        <v>1258</v>
      </c>
      <c r="G558" s="206" t="s">
        <v>229</v>
      </c>
      <c r="H558" s="207">
        <v>1078.6</v>
      </c>
      <c r="I558" s="208"/>
      <c r="J558" s="209">
        <f>ROUND(I558*H558,2)</f>
        <v>0</v>
      </c>
      <c r="K558" s="205" t="s">
        <v>156</v>
      </c>
      <c r="L558" s="43"/>
      <c r="M558" s="210" t="s">
        <v>19</v>
      </c>
      <c r="N558" s="211" t="s">
        <v>46</v>
      </c>
      <c r="O558" s="83"/>
      <c r="P558" s="212">
        <f>O558*H558</f>
        <v>0</v>
      </c>
      <c r="Q558" s="212">
        <v>0</v>
      </c>
      <c r="R558" s="212">
        <f>Q558*H558</f>
        <v>0</v>
      </c>
      <c r="S558" s="212">
        <v>0</v>
      </c>
      <c r="T558" s="213">
        <f>S558*H558</f>
        <v>0</v>
      </c>
      <c r="U558" s="37"/>
      <c r="V558" s="37"/>
      <c r="W558" s="37"/>
      <c r="X558" s="37"/>
      <c r="Y558" s="37"/>
      <c r="Z558" s="37"/>
      <c r="AA558" s="37"/>
      <c r="AB558" s="37"/>
      <c r="AC558" s="37"/>
      <c r="AD558" s="37"/>
      <c r="AE558" s="37"/>
      <c r="AR558" s="214" t="s">
        <v>237</v>
      </c>
      <c r="AT558" s="214" t="s">
        <v>152</v>
      </c>
      <c r="AU558" s="214" t="s">
        <v>85</v>
      </c>
      <c r="AY558" s="16" t="s">
        <v>150</v>
      </c>
      <c r="BE558" s="215">
        <f>IF(N558="základní",J558,0)</f>
        <v>0</v>
      </c>
      <c r="BF558" s="215">
        <f>IF(N558="snížená",J558,0)</f>
        <v>0</v>
      </c>
      <c r="BG558" s="215">
        <f>IF(N558="zákl. přenesená",J558,0)</f>
        <v>0</v>
      </c>
      <c r="BH558" s="215">
        <f>IF(N558="sníž. přenesená",J558,0)</f>
        <v>0</v>
      </c>
      <c r="BI558" s="215">
        <f>IF(N558="nulová",J558,0)</f>
        <v>0</v>
      </c>
      <c r="BJ558" s="16" t="s">
        <v>83</v>
      </c>
      <c r="BK558" s="215">
        <f>ROUND(I558*H558,2)</f>
        <v>0</v>
      </c>
      <c r="BL558" s="16" t="s">
        <v>237</v>
      </c>
      <c r="BM558" s="214" t="s">
        <v>1259</v>
      </c>
    </row>
    <row r="559" spans="1:65" s="2" customFormat="1" ht="14.4" customHeight="1">
      <c r="A559" s="37"/>
      <c r="B559" s="38"/>
      <c r="C559" s="203" t="s">
        <v>1260</v>
      </c>
      <c r="D559" s="203" t="s">
        <v>152</v>
      </c>
      <c r="E559" s="204" t="s">
        <v>1261</v>
      </c>
      <c r="F559" s="205" t="s">
        <v>1262</v>
      </c>
      <c r="G559" s="206" t="s">
        <v>229</v>
      </c>
      <c r="H559" s="207">
        <v>744.9</v>
      </c>
      <c r="I559" s="208"/>
      <c r="J559" s="209">
        <f>ROUND(I559*H559,2)</f>
        <v>0</v>
      </c>
      <c r="K559" s="205" t="s">
        <v>156</v>
      </c>
      <c r="L559" s="43"/>
      <c r="M559" s="210" t="s">
        <v>19</v>
      </c>
      <c r="N559" s="211" t="s">
        <v>46</v>
      </c>
      <c r="O559" s="83"/>
      <c r="P559" s="212">
        <f>O559*H559</f>
        <v>0</v>
      </c>
      <c r="Q559" s="212">
        <v>0</v>
      </c>
      <c r="R559" s="212">
        <f>Q559*H559</f>
        <v>0</v>
      </c>
      <c r="S559" s="212">
        <v>0.00015</v>
      </c>
      <c r="T559" s="213">
        <f>S559*H559</f>
        <v>0.11173499999999999</v>
      </c>
      <c r="U559" s="37"/>
      <c r="V559" s="37"/>
      <c r="W559" s="37"/>
      <c r="X559" s="37"/>
      <c r="Y559" s="37"/>
      <c r="Z559" s="37"/>
      <c r="AA559" s="37"/>
      <c r="AB559" s="37"/>
      <c r="AC559" s="37"/>
      <c r="AD559" s="37"/>
      <c r="AE559" s="37"/>
      <c r="AR559" s="214" t="s">
        <v>237</v>
      </c>
      <c r="AT559" s="214" t="s">
        <v>152</v>
      </c>
      <c r="AU559" s="214" t="s">
        <v>85</v>
      </c>
      <c r="AY559" s="16" t="s">
        <v>150</v>
      </c>
      <c r="BE559" s="215">
        <f>IF(N559="základní",J559,0)</f>
        <v>0</v>
      </c>
      <c r="BF559" s="215">
        <f>IF(N559="snížená",J559,0)</f>
        <v>0</v>
      </c>
      <c r="BG559" s="215">
        <f>IF(N559="zákl. přenesená",J559,0)</f>
        <v>0</v>
      </c>
      <c r="BH559" s="215">
        <f>IF(N559="sníž. přenesená",J559,0)</f>
        <v>0</v>
      </c>
      <c r="BI559" s="215">
        <f>IF(N559="nulová",J559,0)</f>
        <v>0</v>
      </c>
      <c r="BJ559" s="16" t="s">
        <v>83</v>
      </c>
      <c r="BK559" s="215">
        <f>ROUND(I559*H559,2)</f>
        <v>0</v>
      </c>
      <c r="BL559" s="16" t="s">
        <v>237</v>
      </c>
      <c r="BM559" s="214" t="s">
        <v>1263</v>
      </c>
    </row>
    <row r="560" spans="1:65" s="2" customFormat="1" ht="14.4" customHeight="1">
      <c r="A560" s="37"/>
      <c r="B560" s="38"/>
      <c r="C560" s="203" t="s">
        <v>1264</v>
      </c>
      <c r="D560" s="203" t="s">
        <v>152</v>
      </c>
      <c r="E560" s="204" t="s">
        <v>1265</v>
      </c>
      <c r="F560" s="205" t="s">
        <v>1266</v>
      </c>
      <c r="G560" s="206" t="s">
        <v>229</v>
      </c>
      <c r="H560" s="207">
        <v>744.9</v>
      </c>
      <c r="I560" s="208"/>
      <c r="J560" s="209">
        <f>ROUND(I560*H560,2)</f>
        <v>0</v>
      </c>
      <c r="K560" s="205" t="s">
        <v>156</v>
      </c>
      <c r="L560" s="43"/>
      <c r="M560" s="210" t="s">
        <v>19</v>
      </c>
      <c r="N560" s="211" t="s">
        <v>46</v>
      </c>
      <c r="O560" s="83"/>
      <c r="P560" s="212">
        <f>O560*H560</f>
        <v>0</v>
      </c>
      <c r="Q560" s="212">
        <v>0.001</v>
      </c>
      <c r="R560" s="212">
        <f>Q560*H560</f>
        <v>0.7449</v>
      </c>
      <c r="S560" s="212">
        <v>0.00031</v>
      </c>
      <c r="T560" s="213">
        <f>S560*H560</f>
        <v>0.23091899999999999</v>
      </c>
      <c r="U560" s="37"/>
      <c r="V560" s="37"/>
      <c r="W560" s="37"/>
      <c r="X560" s="37"/>
      <c r="Y560" s="37"/>
      <c r="Z560" s="37"/>
      <c r="AA560" s="37"/>
      <c r="AB560" s="37"/>
      <c r="AC560" s="37"/>
      <c r="AD560" s="37"/>
      <c r="AE560" s="37"/>
      <c r="AR560" s="214" t="s">
        <v>237</v>
      </c>
      <c r="AT560" s="214" t="s">
        <v>152</v>
      </c>
      <c r="AU560" s="214" t="s">
        <v>85</v>
      </c>
      <c r="AY560" s="16" t="s">
        <v>150</v>
      </c>
      <c r="BE560" s="215">
        <f>IF(N560="základní",J560,0)</f>
        <v>0</v>
      </c>
      <c r="BF560" s="215">
        <f>IF(N560="snížená",J560,0)</f>
        <v>0</v>
      </c>
      <c r="BG560" s="215">
        <f>IF(N560="zákl. přenesená",J560,0)</f>
        <v>0</v>
      </c>
      <c r="BH560" s="215">
        <f>IF(N560="sníž. přenesená",J560,0)</f>
        <v>0</v>
      </c>
      <c r="BI560" s="215">
        <f>IF(N560="nulová",J560,0)</f>
        <v>0</v>
      </c>
      <c r="BJ560" s="16" t="s">
        <v>83</v>
      </c>
      <c r="BK560" s="215">
        <f>ROUND(I560*H560,2)</f>
        <v>0</v>
      </c>
      <c r="BL560" s="16" t="s">
        <v>237</v>
      </c>
      <c r="BM560" s="214" t="s">
        <v>1267</v>
      </c>
    </row>
    <row r="561" spans="1:47" s="2" customFormat="1" ht="12">
      <c r="A561" s="37"/>
      <c r="B561" s="38"/>
      <c r="C561" s="39"/>
      <c r="D561" s="216" t="s">
        <v>159</v>
      </c>
      <c r="E561" s="39"/>
      <c r="F561" s="217" t="s">
        <v>1268</v>
      </c>
      <c r="G561" s="39"/>
      <c r="H561" s="39"/>
      <c r="I561" s="218"/>
      <c r="J561" s="39"/>
      <c r="K561" s="39"/>
      <c r="L561" s="43"/>
      <c r="M561" s="219"/>
      <c r="N561" s="220"/>
      <c r="O561" s="83"/>
      <c r="P561" s="83"/>
      <c r="Q561" s="83"/>
      <c r="R561" s="83"/>
      <c r="S561" s="83"/>
      <c r="T561" s="84"/>
      <c r="U561" s="37"/>
      <c r="V561" s="37"/>
      <c r="W561" s="37"/>
      <c r="X561" s="37"/>
      <c r="Y561" s="37"/>
      <c r="Z561" s="37"/>
      <c r="AA561" s="37"/>
      <c r="AB561" s="37"/>
      <c r="AC561" s="37"/>
      <c r="AD561" s="37"/>
      <c r="AE561" s="37"/>
      <c r="AT561" s="16" t="s">
        <v>159</v>
      </c>
      <c r="AU561" s="16" t="s">
        <v>85</v>
      </c>
    </row>
    <row r="562" spans="1:65" s="2" customFormat="1" ht="14.4" customHeight="1">
      <c r="A562" s="37"/>
      <c r="B562" s="38"/>
      <c r="C562" s="203" t="s">
        <v>1269</v>
      </c>
      <c r="D562" s="203" t="s">
        <v>152</v>
      </c>
      <c r="E562" s="204" t="s">
        <v>1270</v>
      </c>
      <c r="F562" s="205" t="s">
        <v>1271</v>
      </c>
      <c r="G562" s="206" t="s">
        <v>229</v>
      </c>
      <c r="H562" s="207">
        <v>744.9</v>
      </c>
      <c r="I562" s="208"/>
      <c r="J562" s="209">
        <f>ROUND(I562*H562,2)</f>
        <v>0</v>
      </c>
      <c r="K562" s="205" t="s">
        <v>156</v>
      </c>
      <c r="L562" s="43"/>
      <c r="M562" s="210" t="s">
        <v>19</v>
      </c>
      <c r="N562" s="211" t="s">
        <v>46</v>
      </c>
      <c r="O562" s="83"/>
      <c r="P562" s="212">
        <f>O562*H562</f>
        <v>0</v>
      </c>
      <c r="Q562" s="212">
        <v>0</v>
      </c>
      <c r="R562" s="212">
        <f>Q562*H562</f>
        <v>0</v>
      </c>
      <c r="S562" s="212">
        <v>0</v>
      </c>
      <c r="T562" s="213">
        <f>S562*H562</f>
        <v>0</v>
      </c>
      <c r="U562" s="37"/>
      <c r="V562" s="37"/>
      <c r="W562" s="37"/>
      <c r="X562" s="37"/>
      <c r="Y562" s="37"/>
      <c r="Z562" s="37"/>
      <c r="AA562" s="37"/>
      <c r="AB562" s="37"/>
      <c r="AC562" s="37"/>
      <c r="AD562" s="37"/>
      <c r="AE562" s="37"/>
      <c r="AR562" s="214" t="s">
        <v>237</v>
      </c>
      <c r="AT562" s="214" t="s">
        <v>152</v>
      </c>
      <c r="AU562" s="214" t="s">
        <v>85</v>
      </c>
      <c r="AY562" s="16" t="s">
        <v>150</v>
      </c>
      <c r="BE562" s="215">
        <f>IF(N562="základní",J562,0)</f>
        <v>0</v>
      </c>
      <c r="BF562" s="215">
        <f>IF(N562="snížená",J562,0)</f>
        <v>0</v>
      </c>
      <c r="BG562" s="215">
        <f>IF(N562="zákl. přenesená",J562,0)</f>
        <v>0</v>
      </c>
      <c r="BH562" s="215">
        <f>IF(N562="sníž. přenesená",J562,0)</f>
        <v>0</v>
      </c>
      <c r="BI562" s="215">
        <f>IF(N562="nulová",J562,0)</f>
        <v>0</v>
      </c>
      <c r="BJ562" s="16" t="s">
        <v>83</v>
      </c>
      <c r="BK562" s="215">
        <f>ROUND(I562*H562,2)</f>
        <v>0</v>
      </c>
      <c r="BL562" s="16" t="s">
        <v>237</v>
      </c>
      <c r="BM562" s="214" t="s">
        <v>1272</v>
      </c>
    </row>
    <row r="563" spans="1:65" s="2" customFormat="1" ht="24.15" customHeight="1">
      <c r="A563" s="37"/>
      <c r="B563" s="38"/>
      <c r="C563" s="203" t="s">
        <v>1273</v>
      </c>
      <c r="D563" s="203" t="s">
        <v>152</v>
      </c>
      <c r="E563" s="204" t="s">
        <v>1274</v>
      </c>
      <c r="F563" s="205" t="s">
        <v>1275</v>
      </c>
      <c r="G563" s="206" t="s">
        <v>253</v>
      </c>
      <c r="H563" s="207">
        <v>65</v>
      </c>
      <c r="I563" s="208"/>
      <c r="J563" s="209">
        <f>ROUND(I563*H563,2)</f>
        <v>0</v>
      </c>
      <c r="K563" s="205" t="s">
        <v>156</v>
      </c>
      <c r="L563" s="43"/>
      <c r="M563" s="210" t="s">
        <v>19</v>
      </c>
      <c r="N563" s="211" t="s">
        <v>46</v>
      </c>
      <c r="O563" s="83"/>
      <c r="P563" s="212">
        <f>O563*H563</f>
        <v>0</v>
      </c>
      <c r="Q563" s="212">
        <v>0.0024</v>
      </c>
      <c r="R563" s="212">
        <f>Q563*H563</f>
        <v>0.156</v>
      </c>
      <c r="S563" s="212">
        <v>0</v>
      </c>
      <c r="T563" s="213">
        <f>S563*H563</f>
        <v>0</v>
      </c>
      <c r="U563" s="37"/>
      <c r="V563" s="37"/>
      <c r="W563" s="37"/>
      <c r="X563" s="37"/>
      <c r="Y563" s="37"/>
      <c r="Z563" s="37"/>
      <c r="AA563" s="37"/>
      <c r="AB563" s="37"/>
      <c r="AC563" s="37"/>
      <c r="AD563" s="37"/>
      <c r="AE563" s="37"/>
      <c r="AR563" s="214" t="s">
        <v>237</v>
      </c>
      <c r="AT563" s="214" t="s">
        <v>152</v>
      </c>
      <c r="AU563" s="214" t="s">
        <v>85</v>
      </c>
      <c r="AY563" s="16" t="s">
        <v>150</v>
      </c>
      <c r="BE563" s="215">
        <f>IF(N563="základní",J563,0)</f>
        <v>0</v>
      </c>
      <c r="BF563" s="215">
        <f>IF(N563="snížená",J563,0)</f>
        <v>0</v>
      </c>
      <c r="BG563" s="215">
        <f>IF(N563="zákl. přenesená",J563,0)</f>
        <v>0</v>
      </c>
      <c r="BH563" s="215">
        <f>IF(N563="sníž. přenesená",J563,0)</f>
        <v>0</v>
      </c>
      <c r="BI563" s="215">
        <f>IF(N563="nulová",J563,0)</f>
        <v>0</v>
      </c>
      <c r="BJ563" s="16" t="s">
        <v>83</v>
      </c>
      <c r="BK563" s="215">
        <f>ROUND(I563*H563,2)</f>
        <v>0</v>
      </c>
      <c r="BL563" s="16" t="s">
        <v>237</v>
      </c>
      <c r="BM563" s="214" t="s">
        <v>1276</v>
      </c>
    </row>
    <row r="564" spans="1:65" s="2" customFormat="1" ht="14.4" customHeight="1">
      <c r="A564" s="37"/>
      <c r="B564" s="38"/>
      <c r="C564" s="203" t="s">
        <v>1277</v>
      </c>
      <c r="D564" s="203" t="s">
        <v>152</v>
      </c>
      <c r="E564" s="204" t="s">
        <v>1278</v>
      </c>
      <c r="F564" s="205" t="s">
        <v>1279</v>
      </c>
      <c r="G564" s="206" t="s">
        <v>229</v>
      </c>
      <c r="H564" s="207">
        <v>333.7</v>
      </c>
      <c r="I564" s="208"/>
      <c r="J564" s="209">
        <f>ROUND(I564*H564,2)</f>
        <v>0</v>
      </c>
      <c r="K564" s="205" t="s">
        <v>156</v>
      </c>
      <c r="L564" s="43"/>
      <c r="M564" s="210" t="s">
        <v>19</v>
      </c>
      <c r="N564" s="211" t="s">
        <v>46</v>
      </c>
      <c r="O564" s="83"/>
      <c r="P564" s="212">
        <f>O564*H564</f>
        <v>0</v>
      </c>
      <c r="Q564" s="212">
        <v>0</v>
      </c>
      <c r="R564" s="212">
        <f>Q564*H564</f>
        <v>0</v>
      </c>
      <c r="S564" s="212">
        <v>0</v>
      </c>
      <c r="T564" s="213">
        <f>S564*H564</f>
        <v>0</v>
      </c>
      <c r="U564" s="37"/>
      <c r="V564" s="37"/>
      <c r="W564" s="37"/>
      <c r="X564" s="37"/>
      <c r="Y564" s="37"/>
      <c r="Z564" s="37"/>
      <c r="AA564" s="37"/>
      <c r="AB564" s="37"/>
      <c r="AC564" s="37"/>
      <c r="AD564" s="37"/>
      <c r="AE564" s="37"/>
      <c r="AR564" s="214" t="s">
        <v>237</v>
      </c>
      <c r="AT564" s="214" t="s">
        <v>152</v>
      </c>
      <c r="AU564" s="214" t="s">
        <v>85</v>
      </c>
      <c r="AY564" s="16" t="s">
        <v>150</v>
      </c>
      <c r="BE564" s="215">
        <f>IF(N564="základní",J564,0)</f>
        <v>0</v>
      </c>
      <c r="BF564" s="215">
        <f>IF(N564="snížená",J564,0)</f>
        <v>0</v>
      </c>
      <c r="BG564" s="215">
        <f>IF(N564="zákl. přenesená",J564,0)</f>
        <v>0</v>
      </c>
      <c r="BH564" s="215">
        <f>IF(N564="sníž. přenesená",J564,0)</f>
        <v>0</v>
      </c>
      <c r="BI564" s="215">
        <f>IF(N564="nulová",J564,0)</f>
        <v>0</v>
      </c>
      <c r="BJ564" s="16" t="s">
        <v>83</v>
      </c>
      <c r="BK564" s="215">
        <f>ROUND(I564*H564,2)</f>
        <v>0</v>
      </c>
      <c r="BL564" s="16" t="s">
        <v>237</v>
      </c>
      <c r="BM564" s="214" t="s">
        <v>1280</v>
      </c>
    </row>
    <row r="565" spans="1:47" s="2" customFormat="1" ht="12">
      <c r="A565" s="37"/>
      <c r="B565" s="38"/>
      <c r="C565" s="39"/>
      <c r="D565" s="216" t="s">
        <v>159</v>
      </c>
      <c r="E565" s="39"/>
      <c r="F565" s="217" t="s">
        <v>1281</v>
      </c>
      <c r="G565" s="39"/>
      <c r="H565" s="39"/>
      <c r="I565" s="218"/>
      <c r="J565" s="39"/>
      <c r="K565" s="39"/>
      <c r="L565" s="43"/>
      <c r="M565" s="219"/>
      <c r="N565" s="220"/>
      <c r="O565" s="83"/>
      <c r="P565" s="83"/>
      <c r="Q565" s="83"/>
      <c r="R565" s="83"/>
      <c r="S565" s="83"/>
      <c r="T565" s="84"/>
      <c r="U565" s="37"/>
      <c r="V565" s="37"/>
      <c r="W565" s="37"/>
      <c r="X565" s="37"/>
      <c r="Y565" s="37"/>
      <c r="Z565" s="37"/>
      <c r="AA565" s="37"/>
      <c r="AB565" s="37"/>
      <c r="AC565" s="37"/>
      <c r="AD565" s="37"/>
      <c r="AE565" s="37"/>
      <c r="AT565" s="16" t="s">
        <v>159</v>
      </c>
      <c r="AU565" s="16" t="s">
        <v>85</v>
      </c>
    </row>
    <row r="566" spans="1:65" s="2" customFormat="1" ht="14.4" customHeight="1">
      <c r="A566" s="37"/>
      <c r="B566" s="38"/>
      <c r="C566" s="231" t="s">
        <v>1282</v>
      </c>
      <c r="D566" s="231" t="s">
        <v>315</v>
      </c>
      <c r="E566" s="232" t="s">
        <v>1283</v>
      </c>
      <c r="F566" s="233" t="s">
        <v>1284</v>
      </c>
      <c r="G566" s="234" t="s">
        <v>229</v>
      </c>
      <c r="H566" s="235">
        <v>350.385</v>
      </c>
      <c r="I566" s="236"/>
      <c r="J566" s="237">
        <f>ROUND(I566*H566,2)</f>
        <v>0</v>
      </c>
      <c r="K566" s="233" t="s">
        <v>156</v>
      </c>
      <c r="L566" s="238"/>
      <c r="M566" s="239" t="s">
        <v>19</v>
      </c>
      <c r="N566" s="240" t="s">
        <v>46</v>
      </c>
      <c r="O566" s="83"/>
      <c r="P566" s="212">
        <f>O566*H566</f>
        <v>0</v>
      </c>
      <c r="Q566" s="212">
        <v>0.00035</v>
      </c>
      <c r="R566" s="212">
        <f>Q566*H566</f>
        <v>0.12263475</v>
      </c>
      <c r="S566" s="212">
        <v>0</v>
      </c>
      <c r="T566" s="213">
        <f>S566*H566</f>
        <v>0</v>
      </c>
      <c r="U566" s="37"/>
      <c r="V566" s="37"/>
      <c r="W566" s="37"/>
      <c r="X566" s="37"/>
      <c r="Y566" s="37"/>
      <c r="Z566" s="37"/>
      <c r="AA566" s="37"/>
      <c r="AB566" s="37"/>
      <c r="AC566" s="37"/>
      <c r="AD566" s="37"/>
      <c r="AE566" s="37"/>
      <c r="AR566" s="214" t="s">
        <v>309</v>
      </c>
      <c r="AT566" s="214" t="s">
        <v>315</v>
      </c>
      <c r="AU566" s="214" t="s">
        <v>85</v>
      </c>
      <c r="AY566" s="16" t="s">
        <v>150</v>
      </c>
      <c r="BE566" s="215">
        <f>IF(N566="základní",J566,0)</f>
        <v>0</v>
      </c>
      <c r="BF566" s="215">
        <f>IF(N566="snížená",J566,0)</f>
        <v>0</v>
      </c>
      <c r="BG566" s="215">
        <f>IF(N566="zákl. přenesená",J566,0)</f>
        <v>0</v>
      </c>
      <c r="BH566" s="215">
        <f>IF(N566="sníž. přenesená",J566,0)</f>
        <v>0</v>
      </c>
      <c r="BI566" s="215">
        <f>IF(N566="nulová",J566,0)</f>
        <v>0</v>
      </c>
      <c r="BJ566" s="16" t="s">
        <v>83</v>
      </c>
      <c r="BK566" s="215">
        <f>ROUND(I566*H566,2)</f>
        <v>0</v>
      </c>
      <c r="BL566" s="16" t="s">
        <v>237</v>
      </c>
      <c r="BM566" s="214" t="s">
        <v>1285</v>
      </c>
    </row>
    <row r="567" spans="1:51" s="13" customFormat="1" ht="12">
      <c r="A567" s="13"/>
      <c r="B567" s="221"/>
      <c r="C567" s="222"/>
      <c r="D567" s="216" t="s">
        <v>170</v>
      </c>
      <c r="E567" s="222"/>
      <c r="F567" s="223" t="s">
        <v>1286</v>
      </c>
      <c r="G567" s="222"/>
      <c r="H567" s="224">
        <v>350.385</v>
      </c>
      <c r="I567" s="225"/>
      <c r="J567" s="222"/>
      <c r="K567" s="222"/>
      <c r="L567" s="226"/>
      <c r="M567" s="227"/>
      <c r="N567" s="228"/>
      <c r="O567" s="228"/>
      <c r="P567" s="228"/>
      <c r="Q567" s="228"/>
      <c r="R567" s="228"/>
      <c r="S567" s="228"/>
      <c r="T567" s="229"/>
      <c r="U567" s="13"/>
      <c r="V567" s="13"/>
      <c r="W567" s="13"/>
      <c r="X567" s="13"/>
      <c r="Y567" s="13"/>
      <c r="Z567" s="13"/>
      <c r="AA567" s="13"/>
      <c r="AB567" s="13"/>
      <c r="AC567" s="13"/>
      <c r="AD567" s="13"/>
      <c r="AE567" s="13"/>
      <c r="AT567" s="230" t="s">
        <v>170</v>
      </c>
      <c r="AU567" s="230" t="s">
        <v>85</v>
      </c>
      <c r="AV567" s="13" t="s">
        <v>85</v>
      </c>
      <c r="AW567" s="13" t="s">
        <v>4</v>
      </c>
      <c r="AX567" s="13" t="s">
        <v>83</v>
      </c>
      <c r="AY567" s="230" t="s">
        <v>150</v>
      </c>
    </row>
    <row r="568" spans="1:65" s="2" customFormat="1" ht="24.15" customHeight="1">
      <c r="A568" s="37"/>
      <c r="B568" s="38"/>
      <c r="C568" s="203" t="s">
        <v>1287</v>
      </c>
      <c r="D568" s="203" t="s">
        <v>152</v>
      </c>
      <c r="E568" s="204" t="s">
        <v>1288</v>
      </c>
      <c r="F568" s="205" t="s">
        <v>1289</v>
      </c>
      <c r="G568" s="206" t="s">
        <v>229</v>
      </c>
      <c r="H568" s="207">
        <v>53.74</v>
      </c>
      <c r="I568" s="208"/>
      <c r="J568" s="209">
        <f>ROUND(I568*H568,2)</f>
        <v>0</v>
      </c>
      <c r="K568" s="205" t="s">
        <v>156</v>
      </c>
      <c r="L568" s="43"/>
      <c r="M568" s="210" t="s">
        <v>19</v>
      </c>
      <c r="N568" s="211" t="s">
        <v>46</v>
      </c>
      <c r="O568" s="83"/>
      <c r="P568" s="212">
        <f>O568*H568</f>
        <v>0</v>
      </c>
      <c r="Q568" s="212">
        <v>0</v>
      </c>
      <c r="R568" s="212">
        <f>Q568*H568</f>
        <v>0</v>
      </c>
      <c r="S568" s="212">
        <v>0</v>
      </c>
      <c r="T568" s="213">
        <f>S568*H568</f>
        <v>0</v>
      </c>
      <c r="U568" s="37"/>
      <c r="V568" s="37"/>
      <c r="W568" s="37"/>
      <c r="X568" s="37"/>
      <c r="Y568" s="37"/>
      <c r="Z568" s="37"/>
      <c r="AA568" s="37"/>
      <c r="AB568" s="37"/>
      <c r="AC568" s="37"/>
      <c r="AD568" s="37"/>
      <c r="AE568" s="37"/>
      <c r="AR568" s="214" t="s">
        <v>237</v>
      </c>
      <c r="AT568" s="214" t="s">
        <v>152</v>
      </c>
      <c r="AU568" s="214" t="s">
        <v>85</v>
      </c>
      <c r="AY568" s="16" t="s">
        <v>150</v>
      </c>
      <c r="BE568" s="215">
        <f>IF(N568="základní",J568,0)</f>
        <v>0</v>
      </c>
      <c r="BF568" s="215">
        <f>IF(N568="snížená",J568,0)</f>
        <v>0</v>
      </c>
      <c r="BG568" s="215">
        <f>IF(N568="zákl. přenesená",J568,0)</f>
        <v>0</v>
      </c>
      <c r="BH568" s="215">
        <f>IF(N568="sníž. přenesená",J568,0)</f>
        <v>0</v>
      </c>
      <c r="BI568" s="215">
        <f>IF(N568="nulová",J568,0)</f>
        <v>0</v>
      </c>
      <c r="BJ568" s="16" t="s">
        <v>83</v>
      </c>
      <c r="BK568" s="215">
        <f>ROUND(I568*H568,2)</f>
        <v>0</v>
      </c>
      <c r="BL568" s="16" t="s">
        <v>237</v>
      </c>
      <c r="BM568" s="214" t="s">
        <v>1290</v>
      </c>
    </row>
    <row r="569" spans="1:47" s="2" customFormat="1" ht="12">
      <c r="A569" s="37"/>
      <c r="B569" s="38"/>
      <c r="C569" s="39"/>
      <c r="D569" s="216" t="s">
        <v>159</v>
      </c>
      <c r="E569" s="39"/>
      <c r="F569" s="217" t="s">
        <v>1281</v>
      </c>
      <c r="G569" s="39"/>
      <c r="H569" s="39"/>
      <c r="I569" s="218"/>
      <c r="J569" s="39"/>
      <c r="K569" s="39"/>
      <c r="L569" s="43"/>
      <c r="M569" s="219"/>
      <c r="N569" s="220"/>
      <c r="O569" s="83"/>
      <c r="P569" s="83"/>
      <c r="Q569" s="83"/>
      <c r="R569" s="83"/>
      <c r="S569" s="83"/>
      <c r="T569" s="84"/>
      <c r="U569" s="37"/>
      <c r="V569" s="37"/>
      <c r="W569" s="37"/>
      <c r="X569" s="37"/>
      <c r="Y569" s="37"/>
      <c r="Z569" s="37"/>
      <c r="AA569" s="37"/>
      <c r="AB569" s="37"/>
      <c r="AC569" s="37"/>
      <c r="AD569" s="37"/>
      <c r="AE569" s="37"/>
      <c r="AT569" s="16" t="s">
        <v>159</v>
      </c>
      <c r="AU569" s="16" t="s">
        <v>85</v>
      </c>
    </row>
    <row r="570" spans="1:65" s="2" customFormat="1" ht="14.4" customHeight="1">
      <c r="A570" s="37"/>
      <c r="B570" s="38"/>
      <c r="C570" s="231" t="s">
        <v>1291</v>
      </c>
      <c r="D570" s="231" t="s">
        <v>315</v>
      </c>
      <c r="E570" s="232" t="s">
        <v>1292</v>
      </c>
      <c r="F570" s="233" t="s">
        <v>1293</v>
      </c>
      <c r="G570" s="234" t="s">
        <v>229</v>
      </c>
      <c r="H570" s="235">
        <v>56.427</v>
      </c>
      <c r="I570" s="236"/>
      <c r="J570" s="237">
        <f>ROUND(I570*H570,2)</f>
        <v>0</v>
      </c>
      <c r="K570" s="233" t="s">
        <v>156</v>
      </c>
      <c r="L570" s="238"/>
      <c r="M570" s="239" t="s">
        <v>19</v>
      </c>
      <c r="N570" s="240" t="s">
        <v>46</v>
      </c>
      <c r="O570" s="83"/>
      <c r="P570" s="212">
        <f>O570*H570</f>
        <v>0</v>
      </c>
      <c r="Q570" s="212">
        <v>0</v>
      </c>
      <c r="R570" s="212">
        <f>Q570*H570</f>
        <v>0</v>
      </c>
      <c r="S570" s="212">
        <v>0</v>
      </c>
      <c r="T570" s="213">
        <f>S570*H570</f>
        <v>0</v>
      </c>
      <c r="U570" s="37"/>
      <c r="V570" s="37"/>
      <c r="W570" s="37"/>
      <c r="X570" s="37"/>
      <c r="Y570" s="37"/>
      <c r="Z570" s="37"/>
      <c r="AA570" s="37"/>
      <c r="AB570" s="37"/>
      <c r="AC570" s="37"/>
      <c r="AD570" s="37"/>
      <c r="AE570" s="37"/>
      <c r="AR570" s="214" t="s">
        <v>309</v>
      </c>
      <c r="AT570" s="214" t="s">
        <v>315</v>
      </c>
      <c r="AU570" s="214" t="s">
        <v>85</v>
      </c>
      <c r="AY570" s="16" t="s">
        <v>150</v>
      </c>
      <c r="BE570" s="215">
        <f>IF(N570="základní",J570,0)</f>
        <v>0</v>
      </c>
      <c r="BF570" s="215">
        <f>IF(N570="snížená",J570,0)</f>
        <v>0</v>
      </c>
      <c r="BG570" s="215">
        <f>IF(N570="zákl. přenesená",J570,0)</f>
        <v>0</v>
      </c>
      <c r="BH570" s="215">
        <f>IF(N570="sníž. přenesená",J570,0)</f>
        <v>0</v>
      </c>
      <c r="BI570" s="215">
        <f>IF(N570="nulová",J570,0)</f>
        <v>0</v>
      </c>
      <c r="BJ570" s="16" t="s">
        <v>83</v>
      </c>
      <c r="BK570" s="215">
        <f>ROUND(I570*H570,2)</f>
        <v>0</v>
      </c>
      <c r="BL570" s="16" t="s">
        <v>237</v>
      </c>
      <c r="BM570" s="214" t="s">
        <v>1294</v>
      </c>
    </row>
    <row r="571" spans="1:51" s="13" customFormat="1" ht="12">
      <c r="A571" s="13"/>
      <c r="B571" s="221"/>
      <c r="C571" s="222"/>
      <c r="D571" s="216" t="s">
        <v>170</v>
      </c>
      <c r="E571" s="222"/>
      <c r="F571" s="223" t="s">
        <v>1295</v>
      </c>
      <c r="G571" s="222"/>
      <c r="H571" s="224">
        <v>56.427</v>
      </c>
      <c r="I571" s="225"/>
      <c r="J571" s="222"/>
      <c r="K571" s="222"/>
      <c r="L571" s="226"/>
      <c r="M571" s="227"/>
      <c r="N571" s="228"/>
      <c r="O571" s="228"/>
      <c r="P571" s="228"/>
      <c r="Q571" s="228"/>
      <c r="R571" s="228"/>
      <c r="S571" s="228"/>
      <c r="T571" s="229"/>
      <c r="U571" s="13"/>
      <c r="V571" s="13"/>
      <c r="W571" s="13"/>
      <c r="X571" s="13"/>
      <c r="Y571" s="13"/>
      <c r="Z571" s="13"/>
      <c r="AA571" s="13"/>
      <c r="AB571" s="13"/>
      <c r="AC571" s="13"/>
      <c r="AD571" s="13"/>
      <c r="AE571" s="13"/>
      <c r="AT571" s="230" t="s">
        <v>170</v>
      </c>
      <c r="AU571" s="230" t="s">
        <v>85</v>
      </c>
      <c r="AV571" s="13" t="s">
        <v>85</v>
      </c>
      <c r="AW571" s="13" t="s">
        <v>4</v>
      </c>
      <c r="AX571" s="13" t="s">
        <v>83</v>
      </c>
      <c r="AY571" s="230" t="s">
        <v>150</v>
      </c>
    </row>
    <row r="572" spans="1:65" s="2" customFormat="1" ht="14.4" customHeight="1">
      <c r="A572" s="37"/>
      <c r="B572" s="38"/>
      <c r="C572" s="203" t="s">
        <v>1296</v>
      </c>
      <c r="D572" s="203" t="s">
        <v>152</v>
      </c>
      <c r="E572" s="204" t="s">
        <v>1297</v>
      </c>
      <c r="F572" s="205" t="s">
        <v>1298</v>
      </c>
      <c r="G572" s="206" t="s">
        <v>229</v>
      </c>
      <c r="H572" s="207">
        <v>1078.6</v>
      </c>
      <c r="I572" s="208"/>
      <c r="J572" s="209">
        <f>ROUND(I572*H572,2)</f>
        <v>0</v>
      </c>
      <c r="K572" s="205" t="s">
        <v>156</v>
      </c>
      <c r="L572" s="43"/>
      <c r="M572" s="210" t="s">
        <v>19</v>
      </c>
      <c r="N572" s="211" t="s">
        <v>46</v>
      </c>
      <c r="O572" s="83"/>
      <c r="P572" s="212">
        <f>O572*H572</f>
        <v>0</v>
      </c>
      <c r="Q572" s="212">
        <v>0.00021</v>
      </c>
      <c r="R572" s="212">
        <f>Q572*H572</f>
        <v>0.22650599999999999</v>
      </c>
      <c r="S572" s="212">
        <v>0</v>
      </c>
      <c r="T572" s="213">
        <f>S572*H572</f>
        <v>0</v>
      </c>
      <c r="U572" s="37"/>
      <c r="V572" s="37"/>
      <c r="W572" s="37"/>
      <c r="X572" s="37"/>
      <c r="Y572" s="37"/>
      <c r="Z572" s="37"/>
      <c r="AA572" s="37"/>
      <c r="AB572" s="37"/>
      <c r="AC572" s="37"/>
      <c r="AD572" s="37"/>
      <c r="AE572" s="37"/>
      <c r="AR572" s="214" t="s">
        <v>237</v>
      </c>
      <c r="AT572" s="214" t="s">
        <v>152</v>
      </c>
      <c r="AU572" s="214" t="s">
        <v>85</v>
      </c>
      <c r="AY572" s="16" t="s">
        <v>150</v>
      </c>
      <c r="BE572" s="215">
        <f>IF(N572="základní",J572,0)</f>
        <v>0</v>
      </c>
      <c r="BF572" s="215">
        <f>IF(N572="snížená",J572,0)</f>
        <v>0</v>
      </c>
      <c r="BG572" s="215">
        <f>IF(N572="zákl. přenesená",J572,0)</f>
        <v>0</v>
      </c>
      <c r="BH572" s="215">
        <f>IF(N572="sníž. přenesená",J572,0)</f>
        <v>0</v>
      </c>
      <c r="BI572" s="215">
        <f>IF(N572="nulová",J572,0)</f>
        <v>0</v>
      </c>
      <c r="BJ572" s="16" t="s">
        <v>83</v>
      </c>
      <c r="BK572" s="215">
        <f>ROUND(I572*H572,2)</f>
        <v>0</v>
      </c>
      <c r="BL572" s="16" t="s">
        <v>237</v>
      </c>
      <c r="BM572" s="214" t="s">
        <v>1299</v>
      </c>
    </row>
    <row r="573" spans="1:65" s="2" customFormat="1" ht="14.4" customHeight="1">
      <c r="A573" s="37"/>
      <c r="B573" s="38"/>
      <c r="C573" s="203" t="s">
        <v>1300</v>
      </c>
      <c r="D573" s="203" t="s">
        <v>152</v>
      </c>
      <c r="E573" s="204" t="s">
        <v>1301</v>
      </c>
      <c r="F573" s="205" t="s">
        <v>1302</v>
      </c>
      <c r="G573" s="206" t="s">
        <v>229</v>
      </c>
      <c r="H573" s="207">
        <v>53.74</v>
      </c>
      <c r="I573" s="208"/>
      <c r="J573" s="209">
        <f>ROUND(I573*H573,2)</f>
        <v>0</v>
      </c>
      <c r="K573" s="205" t="s">
        <v>156</v>
      </c>
      <c r="L573" s="43"/>
      <c r="M573" s="210" t="s">
        <v>19</v>
      </c>
      <c r="N573" s="211" t="s">
        <v>46</v>
      </c>
      <c r="O573" s="83"/>
      <c r="P573" s="212">
        <f>O573*H573</f>
        <v>0</v>
      </c>
      <c r="Q573" s="212">
        <v>2E-05</v>
      </c>
      <c r="R573" s="212">
        <f>Q573*H573</f>
        <v>0.0010748</v>
      </c>
      <c r="S573" s="212">
        <v>0</v>
      </c>
      <c r="T573" s="213">
        <f>S573*H573</f>
        <v>0</v>
      </c>
      <c r="U573" s="37"/>
      <c r="V573" s="37"/>
      <c r="W573" s="37"/>
      <c r="X573" s="37"/>
      <c r="Y573" s="37"/>
      <c r="Z573" s="37"/>
      <c r="AA573" s="37"/>
      <c r="AB573" s="37"/>
      <c r="AC573" s="37"/>
      <c r="AD573" s="37"/>
      <c r="AE573" s="37"/>
      <c r="AR573" s="214" t="s">
        <v>237</v>
      </c>
      <c r="AT573" s="214" t="s">
        <v>152</v>
      </c>
      <c r="AU573" s="214" t="s">
        <v>85</v>
      </c>
      <c r="AY573" s="16" t="s">
        <v>150</v>
      </c>
      <c r="BE573" s="215">
        <f>IF(N573="základní",J573,0)</f>
        <v>0</v>
      </c>
      <c r="BF573" s="215">
        <f>IF(N573="snížená",J573,0)</f>
        <v>0</v>
      </c>
      <c r="BG573" s="215">
        <f>IF(N573="zákl. přenesená",J573,0)</f>
        <v>0</v>
      </c>
      <c r="BH573" s="215">
        <f>IF(N573="sníž. přenesená",J573,0)</f>
        <v>0</v>
      </c>
      <c r="BI573" s="215">
        <f>IF(N573="nulová",J573,0)</f>
        <v>0</v>
      </c>
      <c r="BJ573" s="16" t="s">
        <v>83</v>
      </c>
      <c r="BK573" s="215">
        <f>ROUND(I573*H573,2)</f>
        <v>0</v>
      </c>
      <c r="BL573" s="16" t="s">
        <v>237</v>
      </c>
      <c r="BM573" s="214" t="s">
        <v>1303</v>
      </c>
    </row>
    <row r="574" spans="1:65" s="2" customFormat="1" ht="14.4" customHeight="1">
      <c r="A574" s="37"/>
      <c r="B574" s="38"/>
      <c r="C574" s="203" t="s">
        <v>1304</v>
      </c>
      <c r="D574" s="203" t="s">
        <v>152</v>
      </c>
      <c r="E574" s="204" t="s">
        <v>1305</v>
      </c>
      <c r="F574" s="205" t="s">
        <v>1306</v>
      </c>
      <c r="G574" s="206" t="s">
        <v>229</v>
      </c>
      <c r="H574" s="207">
        <v>333.7</v>
      </c>
      <c r="I574" s="208"/>
      <c r="J574" s="209">
        <f>ROUND(I574*H574,2)</f>
        <v>0</v>
      </c>
      <c r="K574" s="205" t="s">
        <v>156</v>
      </c>
      <c r="L574" s="43"/>
      <c r="M574" s="210" t="s">
        <v>19</v>
      </c>
      <c r="N574" s="211" t="s">
        <v>46</v>
      </c>
      <c r="O574" s="83"/>
      <c r="P574" s="212">
        <f>O574*H574</f>
        <v>0</v>
      </c>
      <c r="Q574" s="212">
        <v>1E-05</v>
      </c>
      <c r="R574" s="212">
        <f>Q574*H574</f>
        <v>0.003337</v>
      </c>
      <c r="S574" s="212">
        <v>0</v>
      </c>
      <c r="T574" s="213">
        <f>S574*H574</f>
        <v>0</v>
      </c>
      <c r="U574" s="37"/>
      <c r="V574" s="37"/>
      <c r="W574" s="37"/>
      <c r="X574" s="37"/>
      <c r="Y574" s="37"/>
      <c r="Z574" s="37"/>
      <c r="AA574" s="37"/>
      <c r="AB574" s="37"/>
      <c r="AC574" s="37"/>
      <c r="AD574" s="37"/>
      <c r="AE574" s="37"/>
      <c r="AR574" s="214" t="s">
        <v>237</v>
      </c>
      <c r="AT574" s="214" t="s">
        <v>152</v>
      </c>
      <c r="AU574" s="214" t="s">
        <v>85</v>
      </c>
      <c r="AY574" s="16" t="s">
        <v>150</v>
      </c>
      <c r="BE574" s="215">
        <f>IF(N574="základní",J574,0)</f>
        <v>0</v>
      </c>
      <c r="BF574" s="215">
        <f>IF(N574="snížená",J574,0)</f>
        <v>0</v>
      </c>
      <c r="BG574" s="215">
        <f>IF(N574="zákl. přenesená",J574,0)</f>
        <v>0</v>
      </c>
      <c r="BH574" s="215">
        <f>IF(N574="sníž. přenesená",J574,0)</f>
        <v>0</v>
      </c>
      <c r="BI574" s="215">
        <f>IF(N574="nulová",J574,0)</f>
        <v>0</v>
      </c>
      <c r="BJ574" s="16" t="s">
        <v>83</v>
      </c>
      <c r="BK574" s="215">
        <f>ROUND(I574*H574,2)</f>
        <v>0</v>
      </c>
      <c r="BL574" s="16" t="s">
        <v>237</v>
      </c>
      <c r="BM574" s="214" t="s">
        <v>1307</v>
      </c>
    </row>
    <row r="575" spans="1:65" s="2" customFormat="1" ht="24.15" customHeight="1">
      <c r="A575" s="37"/>
      <c r="B575" s="38"/>
      <c r="C575" s="203" t="s">
        <v>1308</v>
      </c>
      <c r="D575" s="203" t="s">
        <v>152</v>
      </c>
      <c r="E575" s="204" t="s">
        <v>1309</v>
      </c>
      <c r="F575" s="205" t="s">
        <v>1310</v>
      </c>
      <c r="G575" s="206" t="s">
        <v>229</v>
      </c>
      <c r="H575" s="207">
        <v>1078.6</v>
      </c>
      <c r="I575" s="208"/>
      <c r="J575" s="209">
        <f>ROUND(I575*H575,2)</f>
        <v>0</v>
      </c>
      <c r="K575" s="205" t="s">
        <v>156</v>
      </c>
      <c r="L575" s="43"/>
      <c r="M575" s="210" t="s">
        <v>19</v>
      </c>
      <c r="N575" s="211" t="s">
        <v>46</v>
      </c>
      <c r="O575" s="83"/>
      <c r="P575" s="212">
        <f>O575*H575</f>
        <v>0</v>
      </c>
      <c r="Q575" s="212">
        <v>0.00026</v>
      </c>
      <c r="R575" s="212">
        <f>Q575*H575</f>
        <v>0.28043599999999996</v>
      </c>
      <c r="S575" s="212">
        <v>0</v>
      </c>
      <c r="T575" s="213">
        <f>S575*H575</f>
        <v>0</v>
      </c>
      <c r="U575" s="37"/>
      <c r="V575" s="37"/>
      <c r="W575" s="37"/>
      <c r="X575" s="37"/>
      <c r="Y575" s="37"/>
      <c r="Z575" s="37"/>
      <c r="AA575" s="37"/>
      <c r="AB575" s="37"/>
      <c r="AC575" s="37"/>
      <c r="AD575" s="37"/>
      <c r="AE575" s="37"/>
      <c r="AR575" s="214" t="s">
        <v>237</v>
      </c>
      <c r="AT575" s="214" t="s">
        <v>152</v>
      </c>
      <c r="AU575" s="214" t="s">
        <v>85</v>
      </c>
      <c r="AY575" s="16" t="s">
        <v>150</v>
      </c>
      <c r="BE575" s="215">
        <f>IF(N575="základní",J575,0)</f>
        <v>0</v>
      </c>
      <c r="BF575" s="215">
        <f>IF(N575="snížená",J575,0)</f>
        <v>0</v>
      </c>
      <c r="BG575" s="215">
        <f>IF(N575="zákl. přenesená",J575,0)</f>
        <v>0</v>
      </c>
      <c r="BH575" s="215">
        <f>IF(N575="sníž. přenesená",J575,0)</f>
        <v>0</v>
      </c>
      <c r="BI575" s="215">
        <f>IF(N575="nulová",J575,0)</f>
        <v>0</v>
      </c>
      <c r="BJ575" s="16" t="s">
        <v>83</v>
      </c>
      <c r="BK575" s="215">
        <f>ROUND(I575*H575,2)</f>
        <v>0</v>
      </c>
      <c r="BL575" s="16" t="s">
        <v>237</v>
      </c>
      <c r="BM575" s="214" t="s">
        <v>1311</v>
      </c>
    </row>
    <row r="576" spans="1:63" s="12" customFormat="1" ht="25.9" customHeight="1">
      <c r="A576" s="12"/>
      <c r="B576" s="187"/>
      <c r="C576" s="188"/>
      <c r="D576" s="189" t="s">
        <v>74</v>
      </c>
      <c r="E576" s="190" t="s">
        <v>315</v>
      </c>
      <c r="F576" s="190" t="s">
        <v>1312</v>
      </c>
      <c r="G576" s="188"/>
      <c r="H576" s="188"/>
      <c r="I576" s="191"/>
      <c r="J576" s="192">
        <f>BK576</f>
        <v>0</v>
      </c>
      <c r="K576" s="188"/>
      <c r="L576" s="193"/>
      <c r="M576" s="194"/>
      <c r="N576" s="195"/>
      <c r="O576" s="195"/>
      <c r="P576" s="196">
        <f>P577</f>
        <v>0</v>
      </c>
      <c r="Q576" s="195"/>
      <c r="R576" s="196">
        <f>R577</f>
        <v>0.005</v>
      </c>
      <c r="S576" s="195"/>
      <c r="T576" s="197">
        <f>T577</f>
        <v>0</v>
      </c>
      <c r="U576" s="12"/>
      <c r="V576" s="12"/>
      <c r="W576" s="12"/>
      <c r="X576" s="12"/>
      <c r="Y576" s="12"/>
      <c r="Z576" s="12"/>
      <c r="AA576" s="12"/>
      <c r="AB576" s="12"/>
      <c r="AC576" s="12"/>
      <c r="AD576" s="12"/>
      <c r="AE576" s="12"/>
      <c r="AR576" s="198" t="s">
        <v>166</v>
      </c>
      <c r="AT576" s="199" t="s">
        <v>74</v>
      </c>
      <c r="AU576" s="199" t="s">
        <v>75</v>
      </c>
      <c r="AY576" s="198" t="s">
        <v>150</v>
      </c>
      <c r="BK576" s="200">
        <f>BK577</f>
        <v>0</v>
      </c>
    </row>
    <row r="577" spans="1:63" s="12" customFormat="1" ht="22.8" customHeight="1">
      <c r="A577" s="12"/>
      <c r="B577" s="187"/>
      <c r="C577" s="188"/>
      <c r="D577" s="189" t="s">
        <v>74</v>
      </c>
      <c r="E577" s="201" t="s">
        <v>1313</v>
      </c>
      <c r="F577" s="201" t="s">
        <v>1314</v>
      </c>
      <c r="G577" s="188"/>
      <c r="H577" s="188"/>
      <c r="I577" s="191"/>
      <c r="J577" s="202">
        <f>BK577</f>
        <v>0</v>
      </c>
      <c r="K577" s="188"/>
      <c r="L577" s="193"/>
      <c r="M577" s="194"/>
      <c r="N577" s="195"/>
      <c r="O577" s="195"/>
      <c r="P577" s="196">
        <f>SUM(P578:P579)</f>
        <v>0</v>
      </c>
      <c r="Q577" s="195"/>
      <c r="R577" s="196">
        <f>SUM(R578:R579)</f>
        <v>0.005</v>
      </c>
      <c r="S577" s="195"/>
      <c r="T577" s="197">
        <f>SUM(T578:T579)</f>
        <v>0</v>
      </c>
      <c r="U577" s="12"/>
      <c r="V577" s="12"/>
      <c r="W577" s="12"/>
      <c r="X577" s="12"/>
      <c r="Y577" s="12"/>
      <c r="Z577" s="12"/>
      <c r="AA577" s="12"/>
      <c r="AB577" s="12"/>
      <c r="AC577" s="12"/>
      <c r="AD577" s="12"/>
      <c r="AE577" s="12"/>
      <c r="AR577" s="198" t="s">
        <v>166</v>
      </c>
      <c r="AT577" s="199" t="s">
        <v>74</v>
      </c>
      <c r="AU577" s="199" t="s">
        <v>83</v>
      </c>
      <c r="AY577" s="198" t="s">
        <v>150</v>
      </c>
      <c r="BK577" s="200">
        <f>SUM(BK578:BK579)</f>
        <v>0</v>
      </c>
    </row>
    <row r="578" spans="1:65" s="2" customFormat="1" ht="14.4" customHeight="1">
      <c r="A578" s="37"/>
      <c r="B578" s="38"/>
      <c r="C578" s="203" t="s">
        <v>1315</v>
      </c>
      <c r="D578" s="203" t="s">
        <v>152</v>
      </c>
      <c r="E578" s="204" t="s">
        <v>1316</v>
      </c>
      <c r="F578" s="205" t="s">
        <v>1317</v>
      </c>
      <c r="G578" s="206" t="s">
        <v>253</v>
      </c>
      <c r="H578" s="207">
        <v>1</v>
      </c>
      <c r="I578" s="208"/>
      <c r="J578" s="209">
        <f>ROUND(I578*H578,2)</f>
        <v>0</v>
      </c>
      <c r="K578" s="205" t="s">
        <v>156</v>
      </c>
      <c r="L578" s="43"/>
      <c r="M578" s="210" t="s">
        <v>19</v>
      </c>
      <c r="N578" s="211" t="s">
        <v>46</v>
      </c>
      <c r="O578" s="83"/>
      <c r="P578" s="212">
        <f>O578*H578</f>
        <v>0</v>
      </c>
      <c r="Q578" s="212">
        <v>0</v>
      </c>
      <c r="R578" s="212">
        <f>Q578*H578</f>
        <v>0</v>
      </c>
      <c r="S578" s="212">
        <v>0</v>
      </c>
      <c r="T578" s="213">
        <f>S578*H578</f>
        <v>0</v>
      </c>
      <c r="U578" s="37"/>
      <c r="V578" s="37"/>
      <c r="W578" s="37"/>
      <c r="X578" s="37"/>
      <c r="Y578" s="37"/>
      <c r="Z578" s="37"/>
      <c r="AA578" s="37"/>
      <c r="AB578" s="37"/>
      <c r="AC578" s="37"/>
      <c r="AD578" s="37"/>
      <c r="AE578" s="37"/>
      <c r="AR578" s="214" t="s">
        <v>465</v>
      </c>
      <c r="AT578" s="214" t="s">
        <v>152</v>
      </c>
      <c r="AU578" s="214" t="s">
        <v>85</v>
      </c>
      <c r="AY578" s="16" t="s">
        <v>150</v>
      </c>
      <c r="BE578" s="215">
        <f>IF(N578="základní",J578,0)</f>
        <v>0</v>
      </c>
      <c r="BF578" s="215">
        <f>IF(N578="snížená",J578,0)</f>
        <v>0</v>
      </c>
      <c r="BG578" s="215">
        <f>IF(N578="zákl. přenesená",J578,0)</f>
        <v>0</v>
      </c>
      <c r="BH578" s="215">
        <f>IF(N578="sníž. přenesená",J578,0)</f>
        <v>0</v>
      </c>
      <c r="BI578" s="215">
        <f>IF(N578="nulová",J578,0)</f>
        <v>0</v>
      </c>
      <c r="BJ578" s="16" t="s">
        <v>83</v>
      </c>
      <c r="BK578" s="215">
        <f>ROUND(I578*H578,2)</f>
        <v>0</v>
      </c>
      <c r="BL578" s="16" t="s">
        <v>465</v>
      </c>
      <c r="BM578" s="214" t="s">
        <v>1318</v>
      </c>
    </row>
    <row r="579" spans="1:65" s="2" customFormat="1" ht="14.4" customHeight="1">
      <c r="A579" s="37"/>
      <c r="B579" s="38"/>
      <c r="C579" s="231" t="s">
        <v>1319</v>
      </c>
      <c r="D579" s="231" t="s">
        <v>315</v>
      </c>
      <c r="E579" s="232" t="s">
        <v>1320</v>
      </c>
      <c r="F579" s="233" t="s">
        <v>1321</v>
      </c>
      <c r="G579" s="234" t="s">
        <v>253</v>
      </c>
      <c r="H579" s="235">
        <v>1</v>
      </c>
      <c r="I579" s="236"/>
      <c r="J579" s="237">
        <f>ROUND(I579*H579,2)</f>
        <v>0</v>
      </c>
      <c r="K579" s="233" t="s">
        <v>156</v>
      </c>
      <c r="L579" s="238"/>
      <c r="M579" s="242" t="s">
        <v>19</v>
      </c>
      <c r="N579" s="243" t="s">
        <v>46</v>
      </c>
      <c r="O579" s="244"/>
      <c r="P579" s="245">
        <f>O579*H579</f>
        <v>0</v>
      </c>
      <c r="Q579" s="245">
        <v>0.005</v>
      </c>
      <c r="R579" s="245">
        <f>Q579*H579</f>
        <v>0.005</v>
      </c>
      <c r="S579" s="245">
        <v>0</v>
      </c>
      <c r="T579" s="246">
        <f>S579*H579</f>
        <v>0</v>
      </c>
      <c r="U579" s="37"/>
      <c r="V579" s="37"/>
      <c r="W579" s="37"/>
      <c r="X579" s="37"/>
      <c r="Y579" s="37"/>
      <c r="Z579" s="37"/>
      <c r="AA579" s="37"/>
      <c r="AB579" s="37"/>
      <c r="AC579" s="37"/>
      <c r="AD579" s="37"/>
      <c r="AE579" s="37"/>
      <c r="AR579" s="214" t="s">
        <v>781</v>
      </c>
      <c r="AT579" s="214" t="s">
        <v>315</v>
      </c>
      <c r="AU579" s="214" t="s">
        <v>85</v>
      </c>
      <c r="AY579" s="16" t="s">
        <v>150</v>
      </c>
      <c r="BE579" s="215">
        <f>IF(N579="základní",J579,0)</f>
        <v>0</v>
      </c>
      <c r="BF579" s="215">
        <f>IF(N579="snížená",J579,0)</f>
        <v>0</v>
      </c>
      <c r="BG579" s="215">
        <f>IF(N579="zákl. přenesená",J579,0)</f>
        <v>0</v>
      </c>
      <c r="BH579" s="215">
        <f>IF(N579="sníž. přenesená",J579,0)</f>
        <v>0</v>
      </c>
      <c r="BI579" s="215">
        <f>IF(N579="nulová",J579,0)</f>
        <v>0</v>
      </c>
      <c r="BJ579" s="16" t="s">
        <v>83</v>
      </c>
      <c r="BK579" s="215">
        <f>ROUND(I579*H579,2)</f>
        <v>0</v>
      </c>
      <c r="BL579" s="16" t="s">
        <v>781</v>
      </c>
      <c r="BM579" s="214" t="s">
        <v>1322</v>
      </c>
    </row>
    <row r="580" spans="1:31" s="2" customFormat="1" ht="6.95" customHeight="1">
      <c r="A580" s="37"/>
      <c r="B580" s="58"/>
      <c r="C580" s="59"/>
      <c r="D580" s="59"/>
      <c r="E580" s="59"/>
      <c r="F580" s="59"/>
      <c r="G580" s="59"/>
      <c r="H580" s="59"/>
      <c r="I580" s="59"/>
      <c r="J580" s="59"/>
      <c r="K580" s="59"/>
      <c r="L580" s="43"/>
      <c r="M580" s="37"/>
      <c r="O580" s="37"/>
      <c r="P580" s="37"/>
      <c r="Q580" s="37"/>
      <c r="R580" s="37"/>
      <c r="S580" s="37"/>
      <c r="T580" s="37"/>
      <c r="U580" s="37"/>
      <c r="V580" s="37"/>
      <c r="W580" s="37"/>
      <c r="X580" s="37"/>
      <c r="Y580" s="37"/>
      <c r="Z580" s="37"/>
      <c r="AA580" s="37"/>
      <c r="AB580" s="37"/>
      <c r="AC580" s="37"/>
      <c r="AD580" s="37"/>
      <c r="AE580" s="37"/>
    </row>
  </sheetData>
  <sheetProtection password="CC35" sheet="1" objects="1" scenarios="1" formatColumns="0" formatRows="0" autoFilter="0"/>
  <autoFilter ref="C102:K579"/>
  <mergeCells count="9">
    <mergeCell ref="E7:H7"/>
    <mergeCell ref="E9:H9"/>
    <mergeCell ref="E18:H18"/>
    <mergeCell ref="E27:H27"/>
    <mergeCell ref="E48:H48"/>
    <mergeCell ref="E50:H50"/>
    <mergeCell ref="E93:H93"/>
    <mergeCell ref="E95:H9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47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88</v>
      </c>
    </row>
    <row r="3" spans="2:46" s="1" customFormat="1" ht="6.95" customHeight="1">
      <c r="B3" s="127"/>
      <c r="C3" s="128"/>
      <c r="D3" s="128"/>
      <c r="E3" s="128"/>
      <c r="F3" s="128"/>
      <c r="G3" s="128"/>
      <c r="H3" s="128"/>
      <c r="I3" s="128"/>
      <c r="J3" s="128"/>
      <c r="K3" s="128"/>
      <c r="L3" s="19"/>
      <c r="AT3" s="16" t="s">
        <v>85</v>
      </c>
    </row>
    <row r="4" spans="2:46" s="1" customFormat="1" ht="24.95" customHeight="1">
      <c r="B4" s="19"/>
      <c r="D4" s="129" t="s">
        <v>104</v>
      </c>
      <c r="L4" s="19"/>
      <c r="M4" s="130" t="s">
        <v>10</v>
      </c>
      <c r="AT4" s="16" t="s">
        <v>4</v>
      </c>
    </row>
    <row r="5" spans="2:12" s="1" customFormat="1" ht="6.95" customHeight="1">
      <c r="B5" s="19"/>
      <c r="L5" s="19"/>
    </row>
    <row r="6" spans="2:12" s="1" customFormat="1" ht="12" customHeight="1">
      <c r="B6" s="19"/>
      <c r="D6" s="131" t="s">
        <v>16</v>
      </c>
      <c r="L6" s="19"/>
    </row>
    <row r="7" spans="2:12" s="1" customFormat="1" ht="16.5" customHeight="1">
      <c r="B7" s="19"/>
      <c r="E7" s="132" t="str">
        <f>'Rekapitulace stavby'!K6</f>
        <v>Stavební úpravy pro úsporu energie v budovách společnosti Sládek Group a.s. haly I. a haly II.</v>
      </c>
      <c r="F7" s="131"/>
      <c r="G7" s="131"/>
      <c r="H7" s="131"/>
      <c r="L7" s="19"/>
    </row>
    <row r="8" spans="1:31" s="2" customFormat="1" ht="12" customHeight="1">
      <c r="A8" s="37"/>
      <c r="B8" s="43"/>
      <c r="C8" s="37"/>
      <c r="D8" s="131" t="s">
        <v>105</v>
      </c>
      <c r="E8" s="37"/>
      <c r="F8" s="37"/>
      <c r="G8" s="37"/>
      <c r="H8" s="37"/>
      <c r="I8" s="37"/>
      <c r="J8" s="37"/>
      <c r="K8" s="37"/>
      <c r="L8" s="133"/>
      <c r="S8" s="37"/>
      <c r="T8" s="37"/>
      <c r="U8" s="37"/>
      <c r="V8" s="37"/>
      <c r="W8" s="37"/>
      <c r="X8" s="37"/>
      <c r="Y8" s="37"/>
      <c r="Z8" s="37"/>
      <c r="AA8" s="37"/>
      <c r="AB8" s="37"/>
      <c r="AC8" s="37"/>
      <c r="AD8" s="37"/>
      <c r="AE8" s="37"/>
    </row>
    <row r="9" spans="1:31" s="2" customFormat="1" ht="16.5" customHeight="1">
      <c r="A9" s="37"/>
      <c r="B9" s="43"/>
      <c r="C9" s="37"/>
      <c r="D9" s="37"/>
      <c r="E9" s="134" t="s">
        <v>1323</v>
      </c>
      <c r="F9" s="37"/>
      <c r="G9" s="37"/>
      <c r="H9" s="37"/>
      <c r="I9" s="37"/>
      <c r="J9" s="37"/>
      <c r="K9" s="37"/>
      <c r="L9" s="13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33"/>
      <c r="S10" s="37"/>
      <c r="T10" s="37"/>
      <c r="U10" s="37"/>
      <c r="V10" s="37"/>
      <c r="W10" s="37"/>
      <c r="X10" s="37"/>
      <c r="Y10" s="37"/>
      <c r="Z10" s="37"/>
      <c r="AA10" s="37"/>
      <c r="AB10" s="37"/>
      <c r="AC10" s="37"/>
      <c r="AD10" s="37"/>
      <c r="AE10" s="37"/>
    </row>
    <row r="11" spans="1:31" s="2" customFormat="1" ht="12" customHeight="1">
      <c r="A11" s="37"/>
      <c r="B11" s="43"/>
      <c r="C11" s="37"/>
      <c r="D11" s="131" t="s">
        <v>18</v>
      </c>
      <c r="E11" s="37"/>
      <c r="F11" s="135" t="s">
        <v>19</v>
      </c>
      <c r="G11" s="37"/>
      <c r="H11" s="37"/>
      <c r="I11" s="131" t="s">
        <v>20</v>
      </c>
      <c r="J11" s="135" t="s">
        <v>19</v>
      </c>
      <c r="K11" s="37"/>
      <c r="L11" s="133"/>
      <c r="S11" s="37"/>
      <c r="T11" s="37"/>
      <c r="U11" s="37"/>
      <c r="V11" s="37"/>
      <c r="W11" s="37"/>
      <c r="X11" s="37"/>
      <c r="Y11" s="37"/>
      <c r="Z11" s="37"/>
      <c r="AA11" s="37"/>
      <c r="AB11" s="37"/>
      <c r="AC11" s="37"/>
      <c r="AD11" s="37"/>
      <c r="AE11" s="37"/>
    </row>
    <row r="12" spans="1:31" s="2" customFormat="1" ht="12" customHeight="1">
      <c r="A12" s="37"/>
      <c r="B12" s="43"/>
      <c r="C12" s="37"/>
      <c r="D12" s="131" t="s">
        <v>21</v>
      </c>
      <c r="E12" s="37"/>
      <c r="F12" s="135" t="s">
        <v>22</v>
      </c>
      <c r="G12" s="37"/>
      <c r="H12" s="37"/>
      <c r="I12" s="131" t="s">
        <v>23</v>
      </c>
      <c r="J12" s="136" t="str">
        <f>'Rekapitulace stavby'!AN8</f>
        <v>20. 3. 2020</v>
      </c>
      <c r="K12" s="37"/>
      <c r="L12" s="13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33"/>
      <c r="S13" s="37"/>
      <c r="T13" s="37"/>
      <c r="U13" s="37"/>
      <c r="V13" s="37"/>
      <c r="W13" s="37"/>
      <c r="X13" s="37"/>
      <c r="Y13" s="37"/>
      <c r="Z13" s="37"/>
      <c r="AA13" s="37"/>
      <c r="AB13" s="37"/>
      <c r="AC13" s="37"/>
      <c r="AD13" s="37"/>
      <c r="AE13" s="37"/>
    </row>
    <row r="14" spans="1:31" s="2" customFormat="1" ht="12" customHeight="1">
      <c r="A14" s="37"/>
      <c r="B14" s="43"/>
      <c r="C14" s="37"/>
      <c r="D14" s="131" t="s">
        <v>25</v>
      </c>
      <c r="E14" s="37"/>
      <c r="F14" s="37"/>
      <c r="G14" s="37"/>
      <c r="H14" s="37"/>
      <c r="I14" s="131" t="s">
        <v>26</v>
      </c>
      <c r="J14" s="135" t="s">
        <v>27</v>
      </c>
      <c r="K14" s="37"/>
      <c r="L14" s="133"/>
      <c r="S14" s="37"/>
      <c r="T14" s="37"/>
      <c r="U14" s="37"/>
      <c r="V14" s="37"/>
      <c r="W14" s="37"/>
      <c r="X14" s="37"/>
      <c r="Y14" s="37"/>
      <c r="Z14" s="37"/>
      <c r="AA14" s="37"/>
      <c r="AB14" s="37"/>
      <c r="AC14" s="37"/>
      <c r="AD14" s="37"/>
      <c r="AE14" s="37"/>
    </row>
    <row r="15" spans="1:31" s="2" customFormat="1" ht="18" customHeight="1">
      <c r="A15" s="37"/>
      <c r="B15" s="43"/>
      <c r="C15" s="37"/>
      <c r="D15" s="37"/>
      <c r="E15" s="135" t="s">
        <v>28</v>
      </c>
      <c r="F15" s="37"/>
      <c r="G15" s="37"/>
      <c r="H15" s="37"/>
      <c r="I15" s="131" t="s">
        <v>29</v>
      </c>
      <c r="J15" s="135" t="s">
        <v>30</v>
      </c>
      <c r="K15" s="37"/>
      <c r="L15" s="13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33"/>
      <c r="S16" s="37"/>
      <c r="T16" s="37"/>
      <c r="U16" s="37"/>
      <c r="V16" s="37"/>
      <c r="W16" s="37"/>
      <c r="X16" s="37"/>
      <c r="Y16" s="37"/>
      <c r="Z16" s="37"/>
      <c r="AA16" s="37"/>
      <c r="AB16" s="37"/>
      <c r="AC16" s="37"/>
      <c r="AD16" s="37"/>
      <c r="AE16" s="37"/>
    </row>
    <row r="17" spans="1:31" s="2" customFormat="1" ht="12" customHeight="1">
      <c r="A17" s="37"/>
      <c r="B17" s="43"/>
      <c r="C17" s="37"/>
      <c r="D17" s="131" t="s">
        <v>31</v>
      </c>
      <c r="E17" s="37"/>
      <c r="F17" s="37"/>
      <c r="G17" s="37"/>
      <c r="H17" s="37"/>
      <c r="I17" s="131" t="s">
        <v>26</v>
      </c>
      <c r="J17" s="32" t="str">
        <f>'Rekapitulace stavby'!AN13</f>
        <v>Vyplň údaj</v>
      </c>
      <c r="K17" s="37"/>
      <c r="L17" s="13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5"/>
      <c r="G18" s="135"/>
      <c r="H18" s="135"/>
      <c r="I18" s="131" t="s">
        <v>29</v>
      </c>
      <c r="J18" s="32" t="str">
        <f>'Rekapitulace stavby'!AN14</f>
        <v>Vyplň údaj</v>
      </c>
      <c r="K18" s="37"/>
      <c r="L18" s="13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33"/>
      <c r="S19" s="37"/>
      <c r="T19" s="37"/>
      <c r="U19" s="37"/>
      <c r="V19" s="37"/>
      <c r="W19" s="37"/>
      <c r="X19" s="37"/>
      <c r="Y19" s="37"/>
      <c r="Z19" s="37"/>
      <c r="AA19" s="37"/>
      <c r="AB19" s="37"/>
      <c r="AC19" s="37"/>
      <c r="AD19" s="37"/>
      <c r="AE19" s="37"/>
    </row>
    <row r="20" spans="1:31" s="2" customFormat="1" ht="12" customHeight="1">
      <c r="A20" s="37"/>
      <c r="B20" s="43"/>
      <c r="C20" s="37"/>
      <c r="D20" s="131" t="s">
        <v>33</v>
      </c>
      <c r="E20" s="37"/>
      <c r="F20" s="37"/>
      <c r="G20" s="37"/>
      <c r="H20" s="37"/>
      <c r="I20" s="131" t="s">
        <v>26</v>
      </c>
      <c r="J20" s="135" t="s">
        <v>34</v>
      </c>
      <c r="K20" s="37"/>
      <c r="L20" s="133"/>
      <c r="S20" s="37"/>
      <c r="T20" s="37"/>
      <c r="U20" s="37"/>
      <c r="V20" s="37"/>
      <c r="W20" s="37"/>
      <c r="X20" s="37"/>
      <c r="Y20" s="37"/>
      <c r="Z20" s="37"/>
      <c r="AA20" s="37"/>
      <c r="AB20" s="37"/>
      <c r="AC20" s="37"/>
      <c r="AD20" s="37"/>
      <c r="AE20" s="37"/>
    </row>
    <row r="21" spans="1:31" s="2" customFormat="1" ht="18" customHeight="1">
      <c r="A21" s="37"/>
      <c r="B21" s="43"/>
      <c r="C21" s="37"/>
      <c r="D21" s="37"/>
      <c r="E21" s="135" t="s">
        <v>35</v>
      </c>
      <c r="F21" s="37"/>
      <c r="G21" s="37"/>
      <c r="H21" s="37"/>
      <c r="I21" s="131" t="s">
        <v>29</v>
      </c>
      <c r="J21" s="135" t="s">
        <v>36</v>
      </c>
      <c r="K21" s="37"/>
      <c r="L21" s="13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33"/>
      <c r="S22" s="37"/>
      <c r="T22" s="37"/>
      <c r="U22" s="37"/>
      <c r="V22" s="37"/>
      <c r="W22" s="37"/>
      <c r="X22" s="37"/>
      <c r="Y22" s="37"/>
      <c r="Z22" s="37"/>
      <c r="AA22" s="37"/>
      <c r="AB22" s="37"/>
      <c r="AC22" s="37"/>
      <c r="AD22" s="37"/>
      <c r="AE22" s="37"/>
    </row>
    <row r="23" spans="1:31" s="2" customFormat="1" ht="12" customHeight="1">
      <c r="A23" s="37"/>
      <c r="B23" s="43"/>
      <c r="C23" s="37"/>
      <c r="D23" s="131" t="s">
        <v>38</v>
      </c>
      <c r="E23" s="37"/>
      <c r="F23" s="37"/>
      <c r="G23" s="37"/>
      <c r="H23" s="37"/>
      <c r="I23" s="131" t="s">
        <v>26</v>
      </c>
      <c r="J23" s="135" t="str">
        <f>IF('Rekapitulace stavby'!AN19="","",'Rekapitulace stavby'!AN19)</f>
        <v/>
      </c>
      <c r="K23" s="37"/>
      <c r="L23" s="133"/>
      <c r="S23" s="37"/>
      <c r="T23" s="37"/>
      <c r="U23" s="37"/>
      <c r="V23" s="37"/>
      <c r="W23" s="37"/>
      <c r="X23" s="37"/>
      <c r="Y23" s="37"/>
      <c r="Z23" s="37"/>
      <c r="AA23" s="37"/>
      <c r="AB23" s="37"/>
      <c r="AC23" s="37"/>
      <c r="AD23" s="37"/>
      <c r="AE23" s="37"/>
    </row>
    <row r="24" spans="1:31" s="2" customFormat="1" ht="18" customHeight="1">
      <c r="A24" s="37"/>
      <c r="B24" s="43"/>
      <c r="C24" s="37"/>
      <c r="D24" s="37"/>
      <c r="E24" s="135" t="str">
        <f>IF('Rekapitulace stavby'!E20="","",'Rekapitulace stavby'!E20)</f>
        <v xml:space="preserve"> </v>
      </c>
      <c r="F24" s="37"/>
      <c r="G24" s="37"/>
      <c r="H24" s="37"/>
      <c r="I24" s="131" t="s">
        <v>29</v>
      </c>
      <c r="J24" s="135" t="str">
        <f>IF('Rekapitulace stavby'!AN20="","",'Rekapitulace stavby'!AN20)</f>
        <v/>
      </c>
      <c r="K24" s="37"/>
      <c r="L24" s="13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33"/>
      <c r="S25" s="37"/>
      <c r="T25" s="37"/>
      <c r="U25" s="37"/>
      <c r="V25" s="37"/>
      <c r="W25" s="37"/>
      <c r="X25" s="37"/>
      <c r="Y25" s="37"/>
      <c r="Z25" s="37"/>
      <c r="AA25" s="37"/>
      <c r="AB25" s="37"/>
      <c r="AC25" s="37"/>
      <c r="AD25" s="37"/>
      <c r="AE25" s="37"/>
    </row>
    <row r="26" spans="1:31" s="2" customFormat="1" ht="12" customHeight="1">
      <c r="A26" s="37"/>
      <c r="B26" s="43"/>
      <c r="C26" s="37"/>
      <c r="D26" s="131" t="s">
        <v>39</v>
      </c>
      <c r="E26" s="37"/>
      <c r="F26" s="37"/>
      <c r="G26" s="37"/>
      <c r="H26" s="37"/>
      <c r="I26" s="37"/>
      <c r="J26" s="37"/>
      <c r="K26" s="37"/>
      <c r="L26" s="133"/>
      <c r="S26" s="37"/>
      <c r="T26" s="37"/>
      <c r="U26" s="37"/>
      <c r="V26" s="37"/>
      <c r="W26" s="37"/>
      <c r="X26" s="37"/>
      <c r="Y26" s="37"/>
      <c r="Z26" s="37"/>
      <c r="AA26" s="37"/>
      <c r="AB26" s="37"/>
      <c r="AC26" s="37"/>
      <c r="AD26" s="37"/>
      <c r="AE26" s="37"/>
    </row>
    <row r="27" spans="1:31" s="8" customFormat="1" ht="16.5" customHeight="1">
      <c r="A27" s="137"/>
      <c r="B27" s="138"/>
      <c r="C27" s="137"/>
      <c r="D27" s="137"/>
      <c r="E27" s="139" t="s">
        <v>19</v>
      </c>
      <c r="F27" s="139"/>
      <c r="G27" s="139"/>
      <c r="H27" s="139"/>
      <c r="I27" s="137"/>
      <c r="J27" s="137"/>
      <c r="K27" s="137"/>
      <c r="L27" s="140"/>
      <c r="S27" s="137"/>
      <c r="T27" s="137"/>
      <c r="U27" s="137"/>
      <c r="V27" s="137"/>
      <c r="W27" s="137"/>
      <c r="X27" s="137"/>
      <c r="Y27" s="137"/>
      <c r="Z27" s="137"/>
      <c r="AA27" s="137"/>
      <c r="AB27" s="137"/>
      <c r="AC27" s="137"/>
      <c r="AD27" s="137"/>
      <c r="AE27" s="137"/>
    </row>
    <row r="28" spans="1:31" s="2" customFormat="1" ht="6.95" customHeight="1">
      <c r="A28" s="37"/>
      <c r="B28" s="43"/>
      <c r="C28" s="37"/>
      <c r="D28" s="37"/>
      <c r="E28" s="37"/>
      <c r="F28" s="37"/>
      <c r="G28" s="37"/>
      <c r="H28" s="37"/>
      <c r="I28" s="37"/>
      <c r="J28" s="37"/>
      <c r="K28" s="37"/>
      <c r="L28" s="133"/>
      <c r="S28" s="37"/>
      <c r="T28" s="37"/>
      <c r="U28" s="37"/>
      <c r="V28" s="37"/>
      <c r="W28" s="37"/>
      <c r="X28" s="37"/>
      <c r="Y28" s="37"/>
      <c r="Z28" s="37"/>
      <c r="AA28" s="37"/>
      <c r="AB28" s="37"/>
      <c r="AC28" s="37"/>
      <c r="AD28" s="37"/>
      <c r="AE28" s="37"/>
    </row>
    <row r="29" spans="1:31" s="2" customFormat="1" ht="6.95" customHeight="1">
      <c r="A29" s="37"/>
      <c r="B29" s="43"/>
      <c r="C29" s="37"/>
      <c r="D29" s="141"/>
      <c r="E29" s="141"/>
      <c r="F29" s="141"/>
      <c r="G29" s="141"/>
      <c r="H29" s="141"/>
      <c r="I29" s="141"/>
      <c r="J29" s="141"/>
      <c r="K29" s="141"/>
      <c r="L29" s="133"/>
      <c r="S29" s="37"/>
      <c r="T29" s="37"/>
      <c r="U29" s="37"/>
      <c r="V29" s="37"/>
      <c r="W29" s="37"/>
      <c r="X29" s="37"/>
      <c r="Y29" s="37"/>
      <c r="Z29" s="37"/>
      <c r="AA29" s="37"/>
      <c r="AB29" s="37"/>
      <c r="AC29" s="37"/>
      <c r="AD29" s="37"/>
      <c r="AE29" s="37"/>
    </row>
    <row r="30" spans="1:31" s="2" customFormat="1" ht="25.4" customHeight="1">
      <c r="A30" s="37"/>
      <c r="B30" s="43"/>
      <c r="C30" s="37"/>
      <c r="D30" s="142" t="s">
        <v>41</v>
      </c>
      <c r="E30" s="37"/>
      <c r="F30" s="37"/>
      <c r="G30" s="37"/>
      <c r="H30" s="37"/>
      <c r="I30" s="37"/>
      <c r="J30" s="143">
        <f>ROUND(J98,2)</f>
        <v>0</v>
      </c>
      <c r="K30" s="37"/>
      <c r="L30" s="133"/>
      <c r="S30" s="37"/>
      <c r="T30" s="37"/>
      <c r="U30" s="37"/>
      <c r="V30" s="37"/>
      <c r="W30" s="37"/>
      <c r="X30" s="37"/>
      <c r="Y30" s="37"/>
      <c r="Z30" s="37"/>
      <c r="AA30" s="37"/>
      <c r="AB30" s="37"/>
      <c r="AC30" s="37"/>
      <c r="AD30" s="37"/>
      <c r="AE30" s="37"/>
    </row>
    <row r="31" spans="1:31" s="2" customFormat="1" ht="6.95" customHeight="1">
      <c r="A31" s="37"/>
      <c r="B31" s="43"/>
      <c r="C31" s="37"/>
      <c r="D31" s="141"/>
      <c r="E31" s="141"/>
      <c r="F31" s="141"/>
      <c r="G31" s="141"/>
      <c r="H31" s="141"/>
      <c r="I31" s="141"/>
      <c r="J31" s="141"/>
      <c r="K31" s="141"/>
      <c r="L31" s="133"/>
      <c r="S31" s="37"/>
      <c r="T31" s="37"/>
      <c r="U31" s="37"/>
      <c r="V31" s="37"/>
      <c r="W31" s="37"/>
      <c r="X31" s="37"/>
      <c r="Y31" s="37"/>
      <c r="Z31" s="37"/>
      <c r="AA31" s="37"/>
      <c r="AB31" s="37"/>
      <c r="AC31" s="37"/>
      <c r="AD31" s="37"/>
      <c r="AE31" s="37"/>
    </row>
    <row r="32" spans="1:31" s="2" customFormat="1" ht="14.4" customHeight="1">
      <c r="A32" s="37"/>
      <c r="B32" s="43"/>
      <c r="C32" s="37"/>
      <c r="D32" s="37"/>
      <c r="E32" s="37"/>
      <c r="F32" s="144" t="s">
        <v>43</v>
      </c>
      <c r="G32" s="37"/>
      <c r="H32" s="37"/>
      <c r="I32" s="144" t="s">
        <v>42</v>
      </c>
      <c r="J32" s="144" t="s">
        <v>44</v>
      </c>
      <c r="K32" s="37"/>
      <c r="L32" s="133"/>
      <c r="S32" s="37"/>
      <c r="T32" s="37"/>
      <c r="U32" s="37"/>
      <c r="V32" s="37"/>
      <c r="W32" s="37"/>
      <c r="X32" s="37"/>
      <c r="Y32" s="37"/>
      <c r="Z32" s="37"/>
      <c r="AA32" s="37"/>
      <c r="AB32" s="37"/>
      <c r="AC32" s="37"/>
      <c r="AD32" s="37"/>
      <c r="AE32" s="37"/>
    </row>
    <row r="33" spans="1:31" s="2" customFormat="1" ht="14.4" customHeight="1">
      <c r="A33" s="37"/>
      <c r="B33" s="43"/>
      <c r="C33" s="37"/>
      <c r="D33" s="145" t="s">
        <v>45</v>
      </c>
      <c r="E33" s="131" t="s">
        <v>46</v>
      </c>
      <c r="F33" s="146">
        <f>ROUND((SUM(BE98:BE474)),2)</f>
        <v>0</v>
      </c>
      <c r="G33" s="37"/>
      <c r="H33" s="37"/>
      <c r="I33" s="147">
        <v>0.21</v>
      </c>
      <c r="J33" s="146">
        <f>ROUND(((SUM(BE98:BE474))*I33),2)</f>
        <v>0</v>
      </c>
      <c r="K33" s="37"/>
      <c r="L33" s="133"/>
      <c r="S33" s="37"/>
      <c r="T33" s="37"/>
      <c r="U33" s="37"/>
      <c r="V33" s="37"/>
      <c r="W33" s="37"/>
      <c r="X33" s="37"/>
      <c r="Y33" s="37"/>
      <c r="Z33" s="37"/>
      <c r="AA33" s="37"/>
      <c r="AB33" s="37"/>
      <c r="AC33" s="37"/>
      <c r="AD33" s="37"/>
      <c r="AE33" s="37"/>
    </row>
    <row r="34" spans="1:31" s="2" customFormat="1" ht="14.4" customHeight="1">
      <c r="A34" s="37"/>
      <c r="B34" s="43"/>
      <c r="C34" s="37"/>
      <c r="D34" s="37"/>
      <c r="E34" s="131" t="s">
        <v>47</v>
      </c>
      <c r="F34" s="146">
        <f>ROUND((SUM(BF98:BF474)),2)</f>
        <v>0</v>
      </c>
      <c r="G34" s="37"/>
      <c r="H34" s="37"/>
      <c r="I34" s="147">
        <v>0.15</v>
      </c>
      <c r="J34" s="146">
        <f>ROUND(((SUM(BF98:BF474))*I34),2)</f>
        <v>0</v>
      </c>
      <c r="K34" s="37"/>
      <c r="L34" s="133"/>
      <c r="S34" s="37"/>
      <c r="T34" s="37"/>
      <c r="U34" s="37"/>
      <c r="V34" s="37"/>
      <c r="W34" s="37"/>
      <c r="X34" s="37"/>
      <c r="Y34" s="37"/>
      <c r="Z34" s="37"/>
      <c r="AA34" s="37"/>
      <c r="AB34" s="37"/>
      <c r="AC34" s="37"/>
      <c r="AD34" s="37"/>
      <c r="AE34" s="37"/>
    </row>
    <row r="35" spans="1:31" s="2" customFormat="1" ht="14.4" customHeight="1" hidden="1">
      <c r="A35" s="37"/>
      <c r="B35" s="43"/>
      <c r="C35" s="37"/>
      <c r="D35" s="37"/>
      <c r="E35" s="131" t="s">
        <v>48</v>
      </c>
      <c r="F35" s="146">
        <f>ROUND((SUM(BG98:BG474)),2)</f>
        <v>0</v>
      </c>
      <c r="G35" s="37"/>
      <c r="H35" s="37"/>
      <c r="I35" s="147">
        <v>0.21</v>
      </c>
      <c r="J35" s="146">
        <f>0</f>
        <v>0</v>
      </c>
      <c r="K35" s="37"/>
      <c r="L35" s="133"/>
      <c r="S35" s="37"/>
      <c r="T35" s="37"/>
      <c r="U35" s="37"/>
      <c r="V35" s="37"/>
      <c r="W35" s="37"/>
      <c r="X35" s="37"/>
      <c r="Y35" s="37"/>
      <c r="Z35" s="37"/>
      <c r="AA35" s="37"/>
      <c r="AB35" s="37"/>
      <c r="AC35" s="37"/>
      <c r="AD35" s="37"/>
      <c r="AE35" s="37"/>
    </row>
    <row r="36" spans="1:31" s="2" customFormat="1" ht="14.4" customHeight="1" hidden="1">
      <c r="A36" s="37"/>
      <c r="B36" s="43"/>
      <c r="C36" s="37"/>
      <c r="D36" s="37"/>
      <c r="E36" s="131" t="s">
        <v>49</v>
      </c>
      <c r="F36" s="146">
        <f>ROUND((SUM(BH98:BH474)),2)</f>
        <v>0</v>
      </c>
      <c r="G36" s="37"/>
      <c r="H36" s="37"/>
      <c r="I36" s="147">
        <v>0.15</v>
      </c>
      <c r="J36" s="146">
        <f>0</f>
        <v>0</v>
      </c>
      <c r="K36" s="37"/>
      <c r="L36" s="133"/>
      <c r="S36" s="37"/>
      <c r="T36" s="37"/>
      <c r="U36" s="37"/>
      <c r="V36" s="37"/>
      <c r="W36" s="37"/>
      <c r="X36" s="37"/>
      <c r="Y36" s="37"/>
      <c r="Z36" s="37"/>
      <c r="AA36" s="37"/>
      <c r="AB36" s="37"/>
      <c r="AC36" s="37"/>
      <c r="AD36" s="37"/>
      <c r="AE36" s="37"/>
    </row>
    <row r="37" spans="1:31" s="2" customFormat="1" ht="14.4" customHeight="1" hidden="1">
      <c r="A37" s="37"/>
      <c r="B37" s="43"/>
      <c r="C37" s="37"/>
      <c r="D37" s="37"/>
      <c r="E37" s="131" t="s">
        <v>50</v>
      </c>
      <c r="F37" s="146">
        <f>ROUND((SUM(BI98:BI474)),2)</f>
        <v>0</v>
      </c>
      <c r="G37" s="37"/>
      <c r="H37" s="37"/>
      <c r="I37" s="147">
        <v>0</v>
      </c>
      <c r="J37" s="146">
        <f>0</f>
        <v>0</v>
      </c>
      <c r="K37" s="37"/>
      <c r="L37" s="13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33"/>
      <c r="S38" s="37"/>
      <c r="T38" s="37"/>
      <c r="U38" s="37"/>
      <c r="V38" s="37"/>
      <c r="W38" s="37"/>
      <c r="X38" s="37"/>
      <c r="Y38" s="37"/>
      <c r="Z38" s="37"/>
      <c r="AA38" s="37"/>
      <c r="AB38" s="37"/>
      <c r="AC38" s="37"/>
      <c r="AD38" s="37"/>
      <c r="AE38" s="37"/>
    </row>
    <row r="39" spans="1:31" s="2" customFormat="1" ht="25.4" customHeight="1">
      <c r="A39" s="37"/>
      <c r="B39" s="43"/>
      <c r="C39" s="148"/>
      <c r="D39" s="149" t="s">
        <v>51</v>
      </c>
      <c r="E39" s="150"/>
      <c r="F39" s="150"/>
      <c r="G39" s="151" t="s">
        <v>52</v>
      </c>
      <c r="H39" s="152" t="s">
        <v>53</v>
      </c>
      <c r="I39" s="150"/>
      <c r="J39" s="153">
        <f>SUM(J30:J37)</f>
        <v>0</v>
      </c>
      <c r="K39" s="154"/>
      <c r="L39" s="133"/>
      <c r="S39" s="37"/>
      <c r="T39" s="37"/>
      <c r="U39" s="37"/>
      <c r="V39" s="37"/>
      <c r="W39" s="37"/>
      <c r="X39" s="37"/>
      <c r="Y39" s="37"/>
      <c r="Z39" s="37"/>
      <c r="AA39" s="37"/>
      <c r="AB39" s="37"/>
      <c r="AC39" s="37"/>
      <c r="AD39" s="37"/>
      <c r="AE39" s="37"/>
    </row>
    <row r="40" spans="1:31" s="2" customFormat="1" ht="14.4" customHeight="1">
      <c r="A40" s="37"/>
      <c r="B40" s="155"/>
      <c r="C40" s="156"/>
      <c r="D40" s="156"/>
      <c r="E40" s="156"/>
      <c r="F40" s="156"/>
      <c r="G40" s="156"/>
      <c r="H40" s="156"/>
      <c r="I40" s="156"/>
      <c r="J40" s="156"/>
      <c r="K40" s="156"/>
      <c r="L40" s="133"/>
      <c r="S40" s="37"/>
      <c r="T40" s="37"/>
      <c r="U40" s="37"/>
      <c r="V40" s="37"/>
      <c r="W40" s="37"/>
      <c r="X40" s="37"/>
      <c r="Y40" s="37"/>
      <c r="Z40" s="37"/>
      <c r="AA40" s="37"/>
      <c r="AB40" s="37"/>
      <c r="AC40" s="37"/>
      <c r="AD40" s="37"/>
      <c r="AE40" s="37"/>
    </row>
    <row r="44" spans="1:31" s="2" customFormat="1" ht="6.95" customHeight="1">
      <c r="A44" s="37"/>
      <c r="B44" s="157"/>
      <c r="C44" s="158"/>
      <c r="D44" s="158"/>
      <c r="E44" s="158"/>
      <c r="F44" s="158"/>
      <c r="G44" s="158"/>
      <c r="H44" s="158"/>
      <c r="I44" s="158"/>
      <c r="J44" s="158"/>
      <c r="K44" s="158"/>
      <c r="L44" s="133"/>
      <c r="S44" s="37"/>
      <c r="T44" s="37"/>
      <c r="U44" s="37"/>
      <c r="V44" s="37"/>
      <c r="W44" s="37"/>
      <c r="X44" s="37"/>
      <c r="Y44" s="37"/>
      <c r="Z44" s="37"/>
      <c r="AA44" s="37"/>
      <c r="AB44" s="37"/>
      <c r="AC44" s="37"/>
      <c r="AD44" s="37"/>
      <c r="AE44" s="37"/>
    </row>
    <row r="45" spans="1:31" s="2" customFormat="1" ht="24.95" customHeight="1">
      <c r="A45" s="37"/>
      <c r="B45" s="38"/>
      <c r="C45" s="22" t="s">
        <v>107</v>
      </c>
      <c r="D45" s="39"/>
      <c r="E45" s="39"/>
      <c r="F45" s="39"/>
      <c r="G45" s="39"/>
      <c r="H45" s="39"/>
      <c r="I45" s="39"/>
      <c r="J45" s="39"/>
      <c r="K45" s="39"/>
      <c r="L45" s="133"/>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33"/>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33"/>
      <c r="S47" s="37"/>
      <c r="T47" s="37"/>
      <c r="U47" s="37"/>
      <c r="V47" s="37"/>
      <c r="W47" s="37"/>
      <c r="X47" s="37"/>
      <c r="Y47" s="37"/>
      <c r="Z47" s="37"/>
      <c r="AA47" s="37"/>
      <c r="AB47" s="37"/>
      <c r="AC47" s="37"/>
      <c r="AD47" s="37"/>
      <c r="AE47" s="37"/>
    </row>
    <row r="48" spans="1:31" s="2" customFormat="1" ht="16.5" customHeight="1">
      <c r="A48" s="37"/>
      <c r="B48" s="38"/>
      <c r="C48" s="39"/>
      <c r="D48" s="39"/>
      <c r="E48" s="159" t="str">
        <f>E7</f>
        <v>Stavební úpravy pro úsporu energie v budovách společnosti Sládek Group a.s. haly I. a haly II.</v>
      </c>
      <c r="F48" s="31"/>
      <c r="G48" s="31"/>
      <c r="H48" s="31"/>
      <c r="I48" s="39"/>
      <c r="J48" s="39"/>
      <c r="K48" s="39"/>
      <c r="L48" s="133"/>
      <c r="S48" s="37"/>
      <c r="T48" s="37"/>
      <c r="U48" s="37"/>
      <c r="V48" s="37"/>
      <c r="W48" s="37"/>
      <c r="X48" s="37"/>
      <c r="Y48" s="37"/>
      <c r="Z48" s="37"/>
      <c r="AA48" s="37"/>
      <c r="AB48" s="37"/>
      <c r="AC48" s="37"/>
      <c r="AD48" s="37"/>
      <c r="AE48" s="37"/>
    </row>
    <row r="49" spans="1:31" s="2" customFormat="1" ht="12" customHeight="1">
      <c r="A49" s="37"/>
      <c r="B49" s="38"/>
      <c r="C49" s="31" t="s">
        <v>105</v>
      </c>
      <c r="D49" s="39"/>
      <c r="E49" s="39"/>
      <c r="F49" s="39"/>
      <c r="G49" s="39"/>
      <c r="H49" s="39"/>
      <c r="I49" s="39"/>
      <c r="J49" s="39"/>
      <c r="K49" s="39"/>
      <c r="L49" s="133"/>
      <c r="S49" s="37"/>
      <c r="T49" s="37"/>
      <c r="U49" s="37"/>
      <c r="V49" s="37"/>
      <c r="W49" s="37"/>
      <c r="X49" s="37"/>
      <c r="Y49" s="37"/>
      <c r="Z49" s="37"/>
      <c r="AA49" s="37"/>
      <c r="AB49" s="37"/>
      <c r="AC49" s="37"/>
      <c r="AD49" s="37"/>
      <c r="AE49" s="37"/>
    </row>
    <row r="50" spans="1:31" s="2" customFormat="1" ht="16.5" customHeight="1">
      <c r="A50" s="37"/>
      <c r="B50" s="38"/>
      <c r="C50" s="39"/>
      <c r="D50" s="39"/>
      <c r="E50" s="68" t="str">
        <f>E9</f>
        <v>02 - Hala II</v>
      </c>
      <c r="F50" s="39"/>
      <c r="G50" s="39"/>
      <c r="H50" s="39"/>
      <c r="I50" s="39"/>
      <c r="J50" s="39"/>
      <c r="K50" s="39"/>
      <c r="L50" s="133"/>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33"/>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31" t="s">
        <v>23</v>
      </c>
      <c r="J52" s="71" t="str">
        <f>IF(J12="","",J12)</f>
        <v>20. 3. 2020</v>
      </c>
      <c r="K52" s="39"/>
      <c r="L52" s="133"/>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33"/>
      <c r="S53" s="37"/>
      <c r="T53" s="37"/>
      <c r="U53" s="37"/>
      <c r="V53" s="37"/>
      <c r="W53" s="37"/>
      <c r="X53" s="37"/>
      <c r="Y53" s="37"/>
      <c r="Z53" s="37"/>
      <c r="AA53" s="37"/>
      <c r="AB53" s="37"/>
      <c r="AC53" s="37"/>
      <c r="AD53" s="37"/>
      <c r="AE53" s="37"/>
    </row>
    <row r="54" spans="1:31" s="2" customFormat="1" ht="25.65" customHeight="1">
      <c r="A54" s="37"/>
      <c r="B54" s="38"/>
      <c r="C54" s="31" t="s">
        <v>25</v>
      </c>
      <c r="D54" s="39"/>
      <c r="E54" s="39"/>
      <c r="F54" s="26" t="str">
        <f>E15</f>
        <v>Sládek Group a.s.</v>
      </c>
      <c r="G54" s="39"/>
      <c r="H54" s="39"/>
      <c r="I54" s="31" t="s">
        <v>33</v>
      </c>
      <c r="J54" s="35" t="str">
        <f>E21</f>
        <v xml:space="preserve">Ing. arch. Luboš Jíra, A. D. Studio </v>
      </c>
      <c r="K54" s="39"/>
      <c r="L54" s="133"/>
      <c r="S54" s="37"/>
      <c r="T54" s="37"/>
      <c r="U54" s="37"/>
      <c r="V54" s="37"/>
      <c r="W54" s="37"/>
      <c r="X54" s="37"/>
      <c r="Y54" s="37"/>
      <c r="Z54" s="37"/>
      <c r="AA54" s="37"/>
      <c r="AB54" s="37"/>
      <c r="AC54" s="37"/>
      <c r="AD54" s="37"/>
      <c r="AE54" s="37"/>
    </row>
    <row r="55" spans="1:31" s="2" customFormat="1" ht="15.15" customHeight="1">
      <c r="A55" s="37"/>
      <c r="B55" s="38"/>
      <c r="C55" s="31" t="s">
        <v>31</v>
      </c>
      <c r="D55" s="39"/>
      <c r="E55" s="39"/>
      <c r="F55" s="26" t="str">
        <f>IF(E18="","",E18)</f>
        <v>Vyplň údaj</v>
      </c>
      <c r="G55" s="39"/>
      <c r="H55" s="39"/>
      <c r="I55" s="31" t="s">
        <v>38</v>
      </c>
      <c r="J55" s="35" t="str">
        <f>E24</f>
        <v xml:space="preserve"> </v>
      </c>
      <c r="K55" s="39"/>
      <c r="L55" s="133"/>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39"/>
      <c r="J56" s="39"/>
      <c r="K56" s="39"/>
      <c r="L56" s="133"/>
      <c r="S56" s="37"/>
      <c r="T56" s="37"/>
      <c r="U56" s="37"/>
      <c r="V56" s="37"/>
      <c r="W56" s="37"/>
      <c r="X56" s="37"/>
      <c r="Y56" s="37"/>
      <c r="Z56" s="37"/>
      <c r="AA56" s="37"/>
      <c r="AB56" s="37"/>
      <c r="AC56" s="37"/>
      <c r="AD56" s="37"/>
      <c r="AE56" s="37"/>
    </row>
    <row r="57" spans="1:31" s="2" customFormat="1" ht="29.25" customHeight="1">
      <c r="A57" s="37"/>
      <c r="B57" s="38"/>
      <c r="C57" s="160" t="s">
        <v>108</v>
      </c>
      <c r="D57" s="161"/>
      <c r="E57" s="161"/>
      <c r="F57" s="161"/>
      <c r="G57" s="161"/>
      <c r="H57" s="161"/>
      <c r="I57" s="161"/>
      <c r="J57" s="162" t="s">
        <v>109</v>
      </c>
      <c r="K57" s="161"/>
      <c r="L57" s="133"/>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39"/>
      <c r="J58" s="39"/>
      <c r="K58" s="39"/>
      <c r="L58" s="133"/>
      <c r="S58" s="37"/>
      <c r="T58" s="37"/>
      <c r="U58" s="37"/>
      <c r="V58" s="37"/>
      <c r="W58" s="37"/>
      <c r="X58" s="37"/>
      <c r="Y58" s="37"/>
      <c r="Z58" s="37"/>
      <c r="AA58" s="37"/>
      <c r="AB58" s="37"/>
      <c r="AC58" s="37"/>
      <c r="AD58" s="37"/>
      <c r="AE58" s="37"/>
    </row>
    <row r="59" spans="1:47" s="2" customFormat="1" ht="22.8" customHeight="1">
      <c r="A59" s="37"/>
      <c r="B59" s="38"/>
      <c r="C59" s="163" t="s">
        <v>73</v>
      </c>
      <c r="D59" s="39"/>
      <c r="E59" s="39"/>
      <c r="F59" s="39"/>
      <c r="G59" s="39"/>
      <c r="H59" s="39"/>
      <c r="I59" s="39"/>
      <c r="J59" s="101">
        <f>J98</f>
        <v>0</v>
      </c>
      <c r="K59" s="39"/>
      <c r="L59" s="133"/>
      <c r="S59" s="37"/>
      <c r="T59" s="37"/>
      <c r="U59" s="37"/>
      <c r="V59" s="37"/>
      <c r="W59" s="37"/>
      <c r="X59" s="37"/>
      <c r="Y59" s="37"/>
      <c r="Z59" s="37"/>
      <c r="AA59" s="37"/>
      <c r="AB59" s="37"/>
      <c r="AC59" s="37"/>
      <c r="AD59" s="37"/>
      <c r="AE59" s="37"/>
      <c r="AU59" s="16" t="s">
        <v>110</v>
      </c>
    </row>
    <row r="60" spans="1:31" s="9" customFormat="1" ht="24.95" customHeight="1">
      <c r="A60" s="9"/>
      <c r="B60" s="164"/>
      <c r="C60" s="165"/>
      <c r="D60" s="166" t="s">
        <v>111</v>
      </c>
      <c r="E60" s="167"/>
      <c r="F60" s="167"/>
      <c r="G60" s="167"/>
      <c r="H60" s="167"/>
      <c r="I60" s="167"/>
      <c r="J60" s="168">
        <f>J99</f>
        <v>0</v>
      </c>
      <c r="K60" s="165"/>
      <c r="L60" s="169"/>
      <c r="S60" s="9"/>
      <c r="T60" s="9"/>
      <c r="U60" s="9"/>
      <c r="V60" s="9"/>
      <c r="W60" s="9"/>
      <c r="X60" s="9"/>
      <c r="Y60" s="9"/>
      <c r="Z60" s="9"/>
      <c r="AA60" s="9"/>
      <c r="AB60" s="9"/>
      <c r="AC60" s="9"/>
      <c r="AD60" s="9"/>
      <c r="AE60" s="9"/>
    </row>
    <row r="61" spans="1:31" s="10" customFormat="1" ht="19.9" customHeight="1">
      <c r="A61" s="10"/>
      <c r="B61" s="170"/>
      <c r="C61" s="171"/>
      <c r="D61" s="172" t="s">
        <v>112</v>
      </c>
      <c r="E61" s="173"/>
      <c r="F61" s="173"/>
      <c r="G61" s="173"/>
      <c r="H61" s="173"/>
      <c r="I61" s="173"/>
      <c r="J61" s="174">
        <f>J100</f>
        <v>0</v>
      </c>
      <c r="K61" s="171"/>
      <c r="L61" s="175"/>
      <c r="S61" s="10"/>
      <c r="T61" s="10"/>
      <c r="U61" s="10"/>
      <c r="V61" s="10"/>
      <c r="W61" s="10"/>
      <c r="X61" s="10"/>
      <c r="Y61" s="10"/>
      <c r="Z61" s="10"/>
      <c r="AA61" s="10"/>
      <c r="AB61" s="10"/>
      <c r="AC61" s="10"/>
      <c r="AD61" s="10"/>
      <c r="AE61" s="10"/>
    </row>
    <row r="62" spans="1:31" s="10" customFormat="1" ht="19.9" customHeight="1">
      <c r="A62" s="10"/>
      <c r="B62" s="170"/>
      <c r="C62" s="171"/>
      <c r="D62" s="172" t="s">
        <v>113</v>
      </c>
      <c r="E62" s="173"/>
      <c r="F62" s="173"/>
      <c r="G62" s="173"/>
      <c r="H62" s="173"/>
      <c r="I62" s="173"/>
      <c r="J62" s="174">
        <f>J119</f>
        <v>0</v>
      </c>
      <c r="K62" s="171"/>
      <c r="L62" s="175"/>
      <c r="S62" s="10"/>
      <c r="T62" s="10"/>
      <c r="U62" s="10"/>
      <c r="V62" s="10"/>
      <c r="W62" s="10"/>
      <c r="X62" s="10"/>
      <c r="Y62" s="10"/>
      <c r="Z62" s="10"/>
      <c r="AA62" s="10"/>
      <c r="AB62" s="10"/>
      <c r="AC62" s="10"/>
      <c r="AD62" s="10"/>
      <c r="AE62" s="10"/>
    </row>
    <row r="63" spans="1:31" s="10" customFormat="1" ht="19.9" customHeight="1">
      <c r="A63" s="10"/>
      <c r="B63" s="170"/>
      <c r="C63" s="171"/>
      <c r="D63" s="172" t="s">
        <v>114</v>
      </c>
      <c r="E63" s="173"/>
      <c r="F63" s="173"/>
      <c r="G63" s="173"/>
      <c r="H63" s="173"/>
      <c r="I63" s="173"/>
      <c r="J63" s="174">
        <f>J123</f>
        <v>0</v>
      </c>
      <c r="K63" s="171"/>
      <c r="L63" s="175"/>
      <c r="S63" s="10"/>
      <c r="T63" s="10"/>
      <c r="U63" s="10"/>
      <c r="V63" s="10"/>
      <c r="W63" s="10"/>
      <c r="X63" s="10"/>
      <c r="Y63" s="10"/>
      <c r="Z63" s="10"/>
      <c r="AA63" s="10"/>
      <c r="AB63" s="10"/>
      <c r="AC63" s="10"/>
      <c r="AD63" s="10"/>
      <c r="AE63" s="10"/>
    </row>
    <row r="64" spans="1:31" s="10" customFormat="1" ht="19.9" customHeight="1">
      <c r="A64" s="10"/>
      <c r="B64" s="170"/>
      <c r="C64" s="171"/>
      <c r="D64" s="172" t="s">
        <v>115</v>
      </c>
      <c r="E64" s="173"/>
      <c r="F64" s="173"/>
      <c r="G64" s="173"/>
      <c r="H64" s="173"/>
      <c r="I64" s="173"/>
      <c r="J64" s="174">
        <f>J127</f>
        <v>0</v>
      </c>
      <c r="K64" s="171"/>
      <c r="L64" s="175"/>
      <c r="S64" s="10"/>
      <c r="T64" s="10"/>
      <c r="U64" s="10"/>
      <c r="V64" s="10"/>
      <c r="W64" s="10"/>
      <c r="X64" s="10"/>
      <c r="Y64" s="10"/>
      <c r="Z64" s="10"/>
      <c r="AA64" s="10"/>
      <c r="AB64" s="10"/>
      <c r="AC64" s="10"/>
      <c r="AD64" s="10"/>
      <c r="AE64" s="10"/>
    </row>
    <row r="65" spans="1:31" s="10" customFormat="1" ht="19.9" customHeight="1">
      <c r="A65" s="10"/>
      <c r="B65" s="170"/>
      <c r="C65" s="171"/>
      <c r="D65" s="172" t="s">
        <v>116</v>
      </c>
      <c r="E65" s="173"/>
      <c r="F65" s="173"/>
      <c r="G65" s="173"/>
      <c r="H65" s="173"/>
      <c r="I65" s="173"/>
      <c r="J65" s="174">
        <f>J152</f>
        <v>0</v>
      </c>
      <c r="K65" s="171"/>
      <c r="L65" s="175"/>
      <c r="S65" s="10"/>
      <c r="T65" s="10"/>
      <c r="U65" s="10"/>
      <c r="V65" s="10"/>
      <c r="W65" s="10"/>
      <c r="X65" s="10"/>
      <c r="Y65" s="10"/>
      <c r="Z65" s="10"/>
      <c r="AA65" s="10"/>
      <c r="AB65" s="10"/>
      <c r="AC65" s="10"/>
      <c r="AD65" s="10"/>
      <c r="AE65" s="10"/>
    </row>
    <row r="66" spans="1:31" s="10" customFormat="1" ht="19.9" customHeight="1">
      <c r="A66" s="10"/>
      <c r="B66" s="170"/>
      <c r="C66" s="171"/>
      <c r="D66" s="172" t="s">
        <v>117</v>
      </c>
      <c r="E66" s="173"/>
      <c r="F66" s="173"/>
      <c r="G66" s="173"/>
      <c r="H66" s="173"/>
      <c r="I66" s="173"/>
      <c r="J66" s="174">
        <f>J179</f>
        <v>0</v>
      </c>
      <c r="K66" s="171"/>
      <c r="L66" s="175"/>
      <c r="S66" s="10"/>
      <c r="T66" s="10"/>
      <c r="U66" s="10"/>
      <c r="V66" s="10"/>
      <c r="W66" s="10"/>
      <c r="X66" s="10"/>
      <c r="Y66" s="10"/>
      <c r="Z66" s="10"/>
      <c r="AA66" s="10"/>
      <c r="AB66" s="10"/>
      <c r="AC66" s="10"/>
      <c r="AD66" s="10"/>
      <c r="AE66" s="10"/>
    </row>
    <row r="67" spans="1:31" s="10" customFormat="1" ht="19.9" customHeight="1">
      <c r="A67" s="10"/>
      <c r="B67" s="170"/>
      <c r="C67" s="171"/>
      <c r="D67" s="172" t="s">
        <v>118</v>
      </c>
      <c r="E67" s="173"/>
      <c r="F67" s="173"/>
      <c r="G67" s="173"/>
      <c r="H67" s="173"/>
      <c r="I67" s="173"/>
      <c r="J67" s="174">
        <f>J202</f>
        <v>0</v>
      </c>
      <c r="K67" s="171"/>
      <c r="L67" s="175"/>
      <c r="S67" s="10"/>
      <c r="T67" s="10"/>
      <c r="U67" s="10"/>
      <c r="V67" s="10"/>
      <c r="W67" s="10"/>
      <c r="X67" s="10"/>
      <c r="Y67" s="10"/>
      <c r="Z67" s="10"/>
      <c r="AA67" s="10"/>
      <c r="AB67" s="10"/>
      <c r="AC67" s="10"/>
      <c r="AD67" s="10"/>
      <c r="AE67" s="10"/>
    </row>
    <row r="68" spans="1:31" s="9" customFormat="1" ht="24.95" customHeight="1">
      <c r="A68" s="9"/>
      <c r="B68" s="164"/>
      <c r="C68" s="165"/>
      <c r="D68" s="166" t="s">
        <v>119</v>
      </c>
      <c r="E68" s="167"/>
      <c r="F68" s="167"/>
      <c r="G68" s="167"/>
      <c r="H68" s="167"/>
      <c r="I68" s="167"/>
      <c r="J68" s="168">
        <f>J205</f>
        <v>0</v>
      </c>
      <c r="K68" s="165"/>
      <c r="L68" s="169"/>
      <c r="S68" s="9"/>
      <c r="T68" s="9"/>
      <c r="U68" s="9"/>
      <c r="V68" s="9"/>
      <c r="W68" s="9"/>
      <c r="X68" s="9"/>
      <c r="Y68" s="9"/>
      <c r="Z68" s="9"/>
      <c r="AA68" s="9"/>
      <c r="AB68" s="9"/>
      <c r="AC68" s="9"/>
      <c r="AD68" s="9"/>
      <c r="AE68" s="9"/>
    </row>
    <row r="69" spans="1:31" s="10" customFormat="1" ht="19.9" customHeight="1">
      <c r="A69" s="10"/>
      <c r="B69" s="170"/>
      <c r="C69" s="171"/>
      <c r="D69" s="172" t="s">
        <v>120</v>
      </c>
      <c r="E69" s="173"/>
      <c r="F69" s="173"/>
      <c r="G69" s="173"/>
      <c r="H69" s="173"/>
      <c r="I69" s="173"/>
      <c r="J69" s="174">
        <f>J206</f>
        <v>0</v>
      </c>
      <c r="K69" s="171"/>
      <c r="L69" s="175"/>
      <c r="S69" s="10"/>
      <c r="T69" s="10"/>
      <c r="U69" s="10"/>
      <c r="V69" s="10"/>
      <c r="W69" s="10"/>
      <c r="X69" s="10"/>
      <c r="Y69" s="10"/>
      <c r="Z69" s="10"/>
      <c r="AA69" s="10"/>
      <c r="AB69" s="10"/>
      <c r="AC69" s="10"/>
      <c r="AD69" s="10"/>
      <c r="AE69" s="10"/>
    </row>
    <row r="70" spans="1:31" s="10" customFormat="1" ht="19.9" customHeight="1">
      <c r="A70" s="10"/>
      <c r="B70" s="170"/>
      <c r="C70" s="171"/>
      <c r="D70" s="172" t="s">
        <v>122</v>
      </c>
      <c r="E70" s="173"/>
      <c r="F70" s="173"/>
      <c r="G70" s="173"/>
      <c r="H70" s="173"/>
      <c r="I70" s="173"/>
      <c r="J70" s="174">
        <f>J217</f>
        <v>0</v>
      </c>
      <c r="K70" s="171"/>
      <c r="L70" s="175"/>
      <c r="S70" s="10"/>
      <c r="T70" s="10"/>
      <c r="U70" s="10"/>
      <c r="V70" s="10"/>
      <c r="W70" s="10"/>
      <c r="X70" s="10"/>
      <c r="Y70" s="10"/>
      <c r="Z70" s="10"/>
      <c r="AA70" s="10"/>
      <c r="AB70" s="10"/>
      <c r="AC70" s="10"/>
      <c r="AD70" s="10"/>
      <c r="AE70" s="10"/>
    </row>
    <row r="71" spans="1:31" s="10" customFormat="1" ht="19.9" customHeight="1">
      <c r="A71" s="10"/>
      <c r="B71" s="170"/>
      <c r="C71" s="171"/>
      <c r="D71" s="172" t="s">
        <v>124</v>
      </c>
      <c r="E71" s="173"/>
      <c r="F71" s="173"/>
      <c r="G71" s="173"/>
      <c r="H71" s="173"/>
      <c r="I71" s="173"/>
      <c r="J71" s="174">
        <f>J259</f>
        <v>0</v>
      </c>
      <c r="K71" s="171"/>
      <c r="L71" s="175"/>
      <c r="S71" s="10"/>
      <c r="T71" s="10"/>
      <c r="U71" s="10"/>
      <c r="V71" s="10"/>
      <c r="W71" s="10"/>
      <c r="X71" s="10"/>
      <c r="Y71" s="10"/>
      <c r="Z71" s="10"/>
      <c r="AA71" s="10"/>
      <c r="AB71" s="10"/>
      <c r="AC71" s="10"/>
      <c r="AD71" s="10"/>
      <c r="AE71" s="10"/>
    </row>
    <row r="72" spans="1:31" s="10" customFormat="1" ht="19.9" customHeight="1">
      <c r="A72" s="10"/>
      <c r="B72" s="170"/>
      <c r="C72" s="171"/>
      <c r="D72" s="172" t="s">
        <v>125</v>
      </c>
      <c r="E72" s="173"/>
      <c r="F72" s="173"/>
      <c r="G72" s="173"/>
      <c r="H72" s="173"/>
      <c r="I72" s="173"/>
      <c r="J72" s="174">
        <f>J270</f>
        <v>0</v>
      </c>
      <c r="K72" s="171"/>
      <c r="L72" s="175"/>
      <c r="S72" s="10"/>
      <c r="T72" s="10"/>
      <c r="U72" s="10"/>
      <c r="V72" s="10"/>
      <c r="W72" s="10"/>
      <c r="X72" s="10"/>
      <c r="Y72" s="10"/>
      <c r="Z72" s="10"/>
      <c r="AA72" s="10"/>
      <c r="AB72" s="10"/>
      <c r="AC72" s="10"/>
      <c r="AD72" s="10"/>
      <c r="AE72" s="10"/>
    </row>
    <row r="73" spans="1:31" s="10" customFormat="1" ht="19.9" customHeight="1">
      <c r="A73" s="10"/>
      <c r="B73" s="170"/>
      <c r="C73" s="171"/>
      <c r="D73" s="172" t="s">
        <v>126</v>
      </c>
      <c r="E73" s="173"/>
      <c r="F73" s="173"/>
      <c r="G73" s="173"/>
      <c r="H73" s="173"/>
      <c r="I73" s="173"/>
      <c r="J73" s="174">
        <f>J296</f>
        <v>0</v>
      </c>
      <c r="K73" s="171"/>
      <c r="L73" s="175"/>
      <c r="S73" s="10"/>
      <c r="T73" s="10"/>
      <c r="U73" s="10"/>
      <c r="V73" s="10"/>
      <c r="W73" s="10"/>
      <c r="X73" s="10"/>
      <c r="Y73" s="10"/>
      <c r="Z73" s="10"/>
      <c r="AA73" s="10"/>
      <c r="AB73" s="10"/>
      <c r="AC73" s="10"/>
      <c r="AD73" s="10"/>
      <c r="AE73" s="10"/>
    </row>
    <row r="74" spans="1:31" s="10" customFormat="1" ht="19.9" customHeight="1">
      <c r="A74" s="10"/>
      <c r="B74" s="170"/>
      <c r="C74" s="171"/>
      <c r="D74" s="172" t="s">
        <v>127</v>
      </c>
      <c r="E74" s="173"/>
      <c r="F74" s="173"/>
      <c r="G74" s="173"/>
      <c r="H74" s="173"/>
      <c r="I74" s="173"/>
      <c r="J74" s="174">
        <f>J343</f>
        <v>0</v>
      </c>
      <c r="K74" s="171"/>
      <c r="L74" s="175"/>
      <c r="S74" s="10"/>
      <c r="T74" s="10"/>
      <c r="U74" s="10"/>
      <c r="V74" s="10"/>
      <c r="W74" s="10"/>
      <c r="X74" s="10"/>
      <c r="Y74" s="10"/>
      <c r="Z74" s="10"/>
      <c r="AA74" s="10"/>
      <c r="AB74" s="10"/>
      <c r="AC74" s="10"/>
      <c r="AD74" s="10"/>
      <c r="AE74" s="10"/>
    </row>
    <row r="75" spans="1:31" s="10" customFormat="1" ht="19.9" customHeight="1">
      <c r="A75" s="10"/>
      <c r="B75" s="170"/>
      <c r="C75" s="171"/>
      <c r="D75" s="172" t="s">
        <v>128</v>
      </c>
      <c r="E75" s="173"/>
      <c r="F75" s="173"/>
      <c r="G75" s="173"/>
      <c r="H75" s="173"/>
      <c r="I75" s="173"/>
      <c r="J75" s="174">
        <f>J350</f>
        <v>0</v>
      </c>
      <c r="K75" s="171"/>
      <c r="L75" s="175"/>
      <c r="S75" s="10"/>
      <c r="T75" s="10"/>
      <c r="U75" s="10"/>
      <c r="V75" s="10"/>
      <c r="W75" s="10"/>
      <c r="X75" s="10"/>
      <c r="Y75" s="10"/>
      <c r="Z75" s="10"/>
      <c r="AA75" s="10"/>
      <c r="AB75" s="10"/>
      <c r="AC75" s="10"/>
      <c r="AD75" s="10"/>
      <c r="AE75" s="10"/>
    </row>
    <row r="76" spans="1:31" s="10" customFormat="1" ht="19.9" customHeight="1">
      <c r="A76" s="10"/>
      <c r="B76" s="170"/>
      <c r="C76" s="171"/>
      <c r="D76" s="172" t="s">
        <v>129</v>
      </c>
      <c r="E76" s="173"/>
      <c r="F76" s="173"/>
      <c r="G76" s="173"/>
      <c r="H76" s="173"/>
      <c r="I76" s="173"/>
      <c r="J76" s="174">
        <f>J377</f>
        <v>0</v>
      </c>
      <c r="K76" s="171"/>
      <c r="L76" s="175"/>
      <c r="S76" s="10"/>
      <c r="T76" s="10"/>
      <c r="U76" s="10"/>
      <c r="V76" s="10"/>
      <c r="W76" s="10"/>
      <c r="X76" s="10"/>
      <c r="Y76" s="10"/>
      <c r="Z76" s="10"/>
      <c r="AA76" s="10"/>
      <c r="AB76" s="10"/>
      <c r="AC76" s="10"/>
      <c r="AD76" s="10"/>
      <c r="AE76" s="10"/>
    </row>
    <row r="77" spans="1:31" s="10" customFormat="1" ht="19.9" customHeight="1">
      <c r="A77" s="10"/>
      <c r="B77" s="170"/>
      <c r="C77" s="171"/>
      <c r="D77" s="172" t="s">
        <v>131</v>
      </c>
      <c r="E77" s="173"/>
      <c r="F77" s="173"/>
      <c r="G77" s="173"/>
      <c r="H77" s="173"/>
      <c r="I77" s="173"/>
      <c r="J77" s="174">
        <f>J445</f>
        <v>0</v>
      </c>
      <c r="K77" s="171"/>
      <c r="L77" s="175"/>
      <c r="S77" s="10"/>
      <c r="T77" s="10"/>
      <c r="U77" s="10"/>
      <c r="V77" s="10"/>
      <c r="W77" s="10"/>
      <c r="X77" s="10"/>
      <c r="Y77" s="10"/>
      <c r="Z77" s="10"/>
      <c r="AA77" s="10"/>
      <c r="AB77" s="10"/>
      <c r="AC77" s="10"/>
      <c r="AD77" s="10"/>
      <c r="AE77" s="10"/>
    </row>
    <row r="78" spans="1:31" s="10" customFormat="1" ht="19.9" customHeight="1">
      <c r="A78" s="10"/>
      <c r="B78" s="170"/>
      <c r="C78" s="171"/>
      <c r="D78" s="172" t="s">
        <v>132</v>
      </c>
      <c r="E78" s="173"/>
      <c r="F78" s="173"/>
      <c r="G78" s="173"/>
      <c r="H78" s="173"/>
      <c r="I78" s="173"/>
      <c r="J78" s="174">
        <f>J460</f>
        <v>0</v>
      </c>
      <c r="K78" s="171"/>
      <c r="L78" s="175"/>
      <c r="S78" s="10"/>
      <c r="T78" s="10"/>
      <c r="U78" s="10"/>
      <c r="V78" s="10"/>
      <c r="W78" s="10"/>
      <c r="X78" s="10"/>
      <c r="Y78" s="10"/>
      <c r="Z78" s="10"/>
      <c r="AA78" s="10"/>
      <c r="AB78" s="10"/>
      <c r="AC78" s="10"/>
      <c r="AD78" s="10"/>
      <c r="AE78" s="10"/>
    </row>
    <row r="79" spans="1:31" s="2" customFormat="1" ht="21.8" customHeight="1">
      <c r="A79" s="37"/>
      <c r="B79" s="38"/>
      <c r="C79" s="39"/>
      <c r="D79" s="39"/>
      <c r="E79" s="39"/>
      <c r="F79" s="39"/>
      <c r="G79" s="39"/>
      <c r="H79" s="39"/>
      <c r="I79" s="39"/>
      <c r="J79" s="39"/>
      <c r="K79" s="39"/>
      <c r="L79" s="133"/>
      <c r="S79" s="37"/>
      <c r="T79" s="37"/>
      <c r="U79" s="37"/>
      <c r="V79" s="37"/>
      <c r="W79" s="37"/>
      <c r="X79" s="37"/>
      <c r="Y79" s="37"/>
      <c r="Z79" s="37"/>
      <c r="AA79" s="37"/>
      <c r="AB79" s="37"/>
      <c r="AC79" s="37"/>
      <c r="AD79" s="37"/>
      <c r="AE79" s="37"/>
    </row>
    <row r="80" spans="1:31" s="2" customFormat="1" ht="6.95" customHeight="1">
      <c r="A80" s="37"/>
      <c r="B80" s="58"/>
      <c r="C80" s="59"/>
      <c r="D80" s="59"/>
      <c r="E80" s="59"/>
      <c r="F80" s="59"/>
      <c r="G80" s="59"/>
      <c r="H80" s="59"/>
      <c r="I80" s="59"/>
      <c r="J80" s="59"/>
      <c r="K80" s="59"/>
      <c r="L80" s="133"/>
      <c r="S80" s="37"/>
      <c r="T80" s="37"/>
      <c r="U80" s="37"/>
      <c r="V80" s="37"/>
      <c r="W80" s="37"/>
      <c r="X80" s="37"/>
      <c r="Y80" s="37"/>
      <c r="Z80" s="37"/>
      <c r="AA80" s="37"/>
      <c r="AB80" s="37"/>
      <c r="AC80" s="37"/>
      <c r="AD80" s="37"/>
      <c r="AE80" s="37"/>
    </row>
    <row r="84" spans="1:31" s="2" customFormat="1" ht="6.95" customHeight="1">
      <c r="A84" s="37"/>
      <c r="B84" s="60"/>
      <c r="C84" s="61"/>
      <c r="D84" s="61"/>
      <c r="E84" s="61"/>
      <c r="F84" s="61"/>
      <c r="G84" s="61"/>
      <c r="H84" s="61"/>
      <c r="I84" s="61"/>
      <c r="J84" s="61"/>
      <c r="K84" s="61"/>
      <c r="L84" s="133"/>
      <c r="S84" s="37"/>
      <c r="T84" s="37"/>
      <c r="U84" s="37"/>
      <c r="V84" s="37"/>
      <c r="W84" s="37"/>
      <c r="X84" s="37"/>
      <c r="Y84" s="37"/>
      <c r="Z84" s="37"/>
      <c r="AA84" s="37"/>
      <c r="AB84" s="37"/>
      <c r="AC84" s="37"/>
      <c r="AD84" s="37"/>
      <c r="AE84" s="37"/>
    </row>
    <row r="85" spans="1:31" s="2" customFormat="1" ht="24.95" customHeight="1">
      <c r="A85" s="37"/>
      <c r="B85" s="38"/>
      <c r="C85" s="22" t="s">
        <v>135</v>
      </c>
      <c r="D85" s="39"/>
      <c r="E85" s="39"/>
      <c r="F85" s="39"/>
      <c r="G85" s="39"/>
      <c r="H85" s="39"/>
      <c r="I85" s="39"/>
      <c r="J85" s="39"/>
      <c r="K85" s="39"/>
      <c r="L85" s="133"/>
      <c r="S85" s="37"/>
      <c r="T85" s="37"/>
      <c r="U85" s="37"/>
      <c r="V85" s="37"/>
      <c r="W85" s="37"/>
      <c r="X85" s="37"/>
      <c r="Y85" s="37"/>
      <c r="Z85" s="37"/>
      <c r="AA85" s="37"/>
      <c r="AB85" s="37"/>
      <c r="AC85" s="37"/>
      <c r="AD85" s="37"/>
      <c r="AE85" s="37"/>
    </row>
    <row r="86" spans="1:31" s="2" customFormat="1" ht="6.95" customHeight="1">
      <c r="A86" s="37"/>
      <c r="B86" s="38"/>
      <c r="C86" s="39"/>
      <c r="D86" s="39"/>
      <c r="E86" s="39"/>
      <c r="F86" s="39"/>
      <c r="G86" s="39"/>
      <c r="H86" s="39"/>
      <c r="I86" s="39"/>
      <c r="J86" s="39"/>
      <c r="K86" s="39"/>
      <c r="L86" s="133"/>
      <c r="S86" s="37"/>
      <c r="T86" s="37"/>
      <c r="U86" s="37"/>
      <c r="V86" s="37"/>
      <c r="W86" s="37"/>
      <c r="X86" s="37"/>
      <c r="Y86" s="37"/>
      <c r="Z86" s="37"/>
      <c r="AA86" s="37"/>
      <c r="AB86" s="37"/>
      <c r="AC86" s="37"/>
      <c r="AD86" s="37"/>
      <c r="AE86" s="37"/>
    </row>
    <row r="87" spans="1:31" s="2" customFormat="1" ht="12" customHeight="1">
      <c r="A87" s="37"/>
      <c r="B87" s="38"/>
      <c r="C87" s="31" t="s">
        <v>16</v>
      </c>
      <c r="D87" s="39"/>
      <c r="E87" s="39"/>
      <c r="F87" s="39"/>
      <c r="G87" s="39"/>
      <c r="H87" s="39"/>
      <c r="I87" s="39"/>
      <c r="J87" s="39"/>
      <c r="K87" s="39"/>
      <c r="L87" s="133"/>
      <c r="S87" s="37"/>
      <c r="T87" s="37"/>
      <c r="U87" s="37"/>
      <c r="V87" s="37"/>
      <c r="W87" s="37"/>
      <c r="X87" s="37"/>
      <c r="Y87" s="37"/>
      <c r="Z87" s="37"/>
      <c r="AA87" s="37"/>
      <c r="AB87" s="37"/>
      <c r="AC87" s="37"/>
      <c r="AD87" s="37"/>
      <c r="AE87" s="37"/>
    </row>
    <row r="88" spans="1:31" s="2" customFormat="1" ht="16.5" customHeight="1">
      <c r="A88" s="37"/>
      <c r="B88" s="38"/>
      <c r="C88" s="39"/>
      <c r="D88" s="39"/>
      <c r="E88" s="159" t="str">
        <f>E7</f>
        <v>Stavební úpravy pro úsporu energie v budovách společnosti Sládek Group a.s. haly I. a haly II.</v>
      </c>
      <c r="F88" s="31"/>
      <c r="G88" s="31"/>
      <c r="H88" s="31"/>
      <c r="I88" s="39"/>
      <c r="J88" s="39"/>
      <c r="K88" s="39"/>
      <c r="L88" s="133"/>
      <c r="S88" s="37"/>
      <c r="T88" s="37"/>
      <c r="U88" s="37"/>
      <c r="V88" s="37"/>
      <c r="W88" s="37"/>
      <c r="X88" s="37"/>
      <c r="Y88" s="37"/>
      <c r="Z88" s="37"/>
      <c r="AA88" s="37"/>
      <c r="AB88" s="37"/>
      <c r="AC88" s="37"/>
      <c r="AD88" s="37"/>
      <c r="AE88" s="37"/>
    </row>
    <row r="89" spans="1:31" s="2" customFormat="1" ht="12" customHeight="1">
      <c r="A89" s="37"/>
      <c r="B89" s="38"/>
      <c r="C89" s="31" t="s">
        <v>105</v>
      </c>
      <c r="D89" s="39"/>
      <c r="E89" s="39"/>
      <c r="F89" s="39"/>
      <c r="G89" s="39"/>
      <c r="H89" s="39"/>
      <c r="I89" s="39"/>
      <c r="J89" s="39"/>
      <c r="K89" s="39"/>
      <c r="L89" s="133"/>
      <c r="S89" s="37"/>
      <c r="T89" s="37"/>
      <c r="U89" s="37"/>
      <c r="V89" s="37"/>
      <c r="W89" s="37"/>
      <c r="X89" s="37"/>
      <c r="Y89" s="37"/>
      <c r="Z89" s="37"/>
      <c r="AA89" s="37"/>
      <c r="AB89" s="37"/>
      <c r="AC89" s="37"/>
      <c r="AD89" s="37"/>
      <c r="AE89" s="37"/>
    </row>
    <row r="90" spans="1:31" s="2" customFormat="1" ht="16.5" customHeight="1">
      <c r="A90" s="37"/>
      <c r="B90" s="38"/>
      <c r="C90" s="39"/>
      <c r="D90" s="39"/>
      <c r="E90" s="68" t="str">
        <f>E9</f>
        <v>02 - Hala II</v>
      </c>
      <c r="F90" s="39"/>
      <c r="G90" s="39"/>
      <c r="H90" s="39"/>
      <c r="I90" s="39"/>
      <c r="J90" s="39"/>
      <c r="K90" s="39"/>
      <c r="L90" s="133"/>
      <c r="S90" s="37"/>
      <c r="T90" s="37"/>
      <c r="U90" s="37"/>
      <c r="V90" s="37"/>
      <c r="W90" s="37"/>
      <c r="X90" s="37"/>
      <c r="Y90" s="37"/>
      <c r="Z90" s="37"/>
      <c r="AA90" s="37"/>
      <c r="AB90" s="37"/>
      <c r="AC90" s="37"/>
      <c r="AD90" s="37"/>
      <c r="AE90" s="37"/>
    </row>
    <row r="91" spans="1:31" s="2" customFormat="1" ht="6.95" customHeight="1">
      <c r="A91" s="37"/>
      <c r="B91" s="38"/>
      <c r="C91" s="39"/>
      <c r="D91" s="39"/>
      <c r="E91" s="39"/>
      <c r="F91" s="39"/>
      <c r="G91" s="39"/>
      <c r="H91" s="39"/>
      <c r="I91" s="39"/>
      <c r="J91" s="39"/>
      <c r="K91" s="39"/>
      <c r="L91" s="133"/>
      <c r="S91" s="37"/>
      <c r="T91" s="37"/>
      <c r="U91" s="37"/>
      <c r="V91" s="37"/>
      <c r="W91" s="37"/>
      <c r="X91" s="37"/>
      <c r="Y91" s="37"/>
      <c r="Z91" s="37"/>
      <c r="AA91" s="37"/>
      <c r="AB91" s="37"/>
      <c r="AC91" s="37"/>
      <c r="AD91" s="37"/>
      <c r="AE91" s="37"/>
    </row>
    <row r="92" spans="1:31" s="2" customFormat="1" ht="12" customHeight="1">
      <c r="A92" s="37"/>
      <c r="B92" s="38"/>
      <c r="C92" s="31" t="s">
        <v>21</v>
      </c>
      <c r="D92" s="39"/>
      <c r="E92" s="39"/>
      <c r="F92" s="26" t="str">
        <f>F12</f>
        <v xml:space="preserve"> </v>
      </c>
      <c r="G92" s="39"/>
      <c r="H92" s="39"/>
      <c r="I92" s="31" t="s">
        <v>23</v>
      </c>
      <c r="J92" s="71" t="str">
        <f>IF(J12="","",J12)</f>
        <v>20. 3. 2020</v>
      </c>
      <c r="K92" s="39"/>
      <c r="L92" s="133"/>
      <c r="S92" s="37"/>
      <c r="T92" s="37"/>
      <c r="U92" s="37"/>
      <c r="V92" s="37"/>
      <c r="W92" s="37"/>
      <c r="X92" s="37"/>
      <c r="Y92" s="37"/>
      <c r="Z92" s="37"/>
      <c r="AA92" s="37"/>
      <c r="AB92" s="37"/>
      <c r="AC92" s="37"/>
      <c r="AD92" s="37"/>
      <c r="AE92" s="37"/>
    </row>
    <row r="93" spans="1:31" s="2" customFormat="1" ht="6.95" customHeight="1">
      <c r="A93" s="37"/>
      <c r="B93" s="38"/>
      <c r="C93" s="39"/>
      <c r="D93" s="39"/>
      <c r="E93" s="39"/>
      <c r="F93" s="39"/>
      <c r="G93" s="39"/>
      <c r="H93" s="39"/>
      <c r="I93" s="39"/>
      <c r="J93" s="39"/>
      <c r="K93" s="39"/>
      <c r="L93" s="133"/>
      <c r="S93" s="37"/>
      <c r="T93" s="37"/>
      <c r="U93" s="37"/>
      <c r="V93" s="37"/>
      <c r="W93" s="37"/>
      <c r="X93" s="37"/>
      <c r="Y93" s="37"/>
      <c r="Z93" s="37"/>
      <c r="AA93" s="37"/>
      <c r="AB93" s="37"/>
      <c r="AC93" s="37"/>
      <c r="AD93" s="37"/>
      <c r="AE93" s="37"/>
    </row>
    <row r="94" spans="1:31" s="2" customFormat="1" ht="25.65" customHeight="1">
      <c r="A94" s="37"/>
      <c r="B94" s="38"/>
      <c r="C94" s="31" t="s">
        <v>25</v>
      </c>
      <c r="D94" s="39"/>
      <c r="E94" s="39"/>
      <c r="F94" s="26" t="str">
        <f>E15</f>
        <v>Sládek Group a.s.</v>
      </c>
      <c r="G94" s="39"/>
      <c r="H94" s="39"/>
      <c r="I94" s="31" t="s">
        <v>33</v>
      </c>
      <c r="J94" s="35" t="str">
        <f>E21</f>
        <v xml:space="preserve">Ing. arch. Luboš Jíra, A. D. Studio </v>
      </c>
      <c r="K94" s="39"/>
      <c r="L94" s="133"/>
      <c r="S94" s="37"/>
      <c r="T94" s="37"/>
      <c r="U94" s="37"/>
      <c r="V94" s="37"/>
      <c r="W94" s="37"/>
      <c r="X94" s="37"/>
      <c r="Y94" s="37"/>
      <c r="Z94" s="37"/>
      <c r="AA94" s="37"/>
      <c r="AB94" s="37"/>
      <c r="AC94" s="37"/>
      <c r="AD94" s="37"/>
      <c r="AE94" s="37"/>
    </row>
    <row r="95" spans="1:31" s="2" customFormat="1" ht="15.15" customHeight="1">
      <c r="A95" s="37"/>
      <c r="B95" s="38"/>
      <c r="C95" s="31" t="s">
        <v>31</v>
      </c>
      <c r="D95" s="39"/>
      <c r="E95" s="39"/>
      <c r="F95" s="26" t="str">
        <f>IF(E18="","",E18)</f>
        <v>Vyplň údaj</v>
      </c>
      <c r="G95" s="39"/>
      <c r="H95" s="39"/>
      <c r="I95" s="31" t="s">
        <v>38</v>
      </c>
      <c r="J95" s="35" t="str">
        <f>E24</f>
        <v xml:space="preserve"> </v>
      </c>
      <c r="K95" s="39"/>
      <c r="L95" s="133"/>
      <c r="S95" s="37"/>
      <c r="T95" s="37"/>
      <c r="U95" s="37"/>
      <c r="V95" s="37"/>
      <c r="W95" s="37"/>
      <c r="X95" s="37"/>
      <c r="Y95" s="37"/>
      <c r="Z95" s="37"/>
      <c r="AA95" s="37"/>
      <c r="AB95" s="37"/>
      <c r="AC95" s="37"/>
      <c r="AD95" s="37"/>
      <c r="AE95" s="37"/>
    </row>
    <row r="96" spans="1:31" s="2" customFormat="1" ht="10.3" customHeight="1">
      <c r="A96" s="37"/>
      <c r="B96" s="38"/>
      <c r="C96" s="39"/>
      <c r="D96" s="39"/>
      <c r="E96" s="39"/>
      <c r="F96" s="39"/>
      <c r="G96" s="39"/>
      <c r="H96" s="39"/>
      <c r="I96" s="39"/>
      <c r="J96" s="39"/>
      <c r="K96" s="39"/>
      <c r="L96" s="133"/>
      <c r="S96" s="37"/>
      <c r="T96" s="37"/>
      <c r="U96" s="37"/>
      <c r="V96" s="37"/>
      <c r="W96" s="37"/>
      <c r="X96" s="37"/>
      <c r="Y96" s="37"/>
      <c r="Z96" s="37"/>
      <c r="AA96" s="37"/>
      <c r="AB96" s="37"/>
      <c r="AC96" s="37"/>
      <c r="AD96" s="37"/>
      <c r="AE96" s="37"/>
    </row>
    <row r="97" spans="1:31" s="11" customFormat="1" ht="29.25" customHeight="1">
      <c r="A97" s="176"/>
      <c r="B97" s="177"/>
      <c r="C97" s="178" t="s">
        <v>136</v>
      </c>
      <c r="D97" s="179" t="s">
        <v>60</v>
      </c>
      <c r="E97" s="179" t="s">
        <v>56</v>
      </c>
      <c r="F97" s="179" t="s">
        <v>57</v>
      </c>
      <c r="G97" s="179" t="s">
        <v>137</v>
      </c>
      <c r="H97" s="179" t="s">
        <v>138</v>
      </c>
      <c r="I97" s="179" t="s">
        <v>139</v>
      </c>
      <c r="J97" s="179" t="s">
        <v>109</v>
      </c>
      <c r="K97" s="180" t="s">
        <v>140</v>
      </c>
      <c r="L97" s="181"/>
      <c r="M97" s="91" t="s">
        <v>19</v>
      </c>
      <c r="N97" s="92" t="s">
        <v>45</v>
      </c>
      <c r="O97" s="92" t="s">
        <v>141</v>
      </c>
      <c r="P97" s="92" t="s">
        <v>142</v>
      </c>
      <c r="Q97" s="92" t="s">
        <v>143</v>
      </c>
      <c r="R97" s="92" t="s">
        <v>144</v>
      </c>
      <c r="S97" s="92" t="s">
        <v>145</v>
      </c>
      <c r="T97" s="93" t="s">
        <v>146</v>
      </c>
      <c r="U97" s="176"/>
      <c r="V97" s="176"/>
      <c r="W97" s="176"/>
      <c r="X97" s="176"/>
      <c r="Y97" s="176"/>
      <c r="Z97" s="176"/>
      <c r="AA97" s="176"/>
      <c r="AB97" s="176"/>
      <c r="AC97" s="176"/>
      <c r="AD97" s="176"/>
      <c r="AE97" s="176"/>
    </row>
    <row r="98" spans="1:63" s="2" customFormat="1" ht="22.8" customHeight="1">
      <c r="A98" s="37"/>
      <c r="B98" s="38"/>
      <c r="C98" s="98" t="s">
        <v>147</v>
      </c>
      <c r="D98" s="39"/>
      <c r="E98" s="39"/>
      <c r="F98" s="39"/>
      <c r="G98" s="39"/>
      <c r="H98" s="39"/>
      <c r="I98" s="39"/>
      <c r="J98" s="182">
        <f>BK98</f>
        <v>0</v>
      </c>
      <c r="K98" s="39"/>
      <c r="L98" s="43"/>
      <c r="M98" s="94"/>
      <c r="N98" s="183"/>
      <c r="O98" s="95"/>
      <c r="P98" s="184">
        <f>P99+P205</f>
        <v>0</v>
      </c>
      <c r="Q98" s="95"/>
      <c r="R98" s="184">
        <f>R99+R205</f>
        <v>189.56117935</v>
      </c>
      <c r="S98" s="95"/>
      <c r="T98" s="185">
        <f>T99+T205</f>
        <v>46.35602299999999</v>
      </c>
      <c r="U98" s="37"/>
      <c r="V98" s="37"/>
      <c r="W98" s="37"/>
      <c r="X98" s="37"/>
      <c r="Y98" s="37"/>
      <c r="Z98" s="37"/>
      <c r="AA98" s="37"/>
      <c r="AB98" s="37"/>
      <c r="AC98" s="37"/>
      <c r="AD98" s="37"/>
      <c r="AE98" s="37"/>
      <c r="AT98" s="16" t="s">
        <v>74</v>
      </c>
      <c r="AU98" s="16" t="s">
        <v>110</v>
      </c>
      <c r="BK98" s="186">
        <f>BK99+BK205</f>
        <v>0</v>
      </c>
    </row>
    <row r="99" spans="1:63" s="12" customFormat="1" ht="25.9" customHeight="1">
      <c r="A99" s="12"/>
      <c r="B99" s="187"/>
      <c r="C99" s="188"/>
      <c r="D99" s="189" t="s">
        <v>74</v>
      </c>
      <c r="E99" s="190" t="s">
        <v>148</v>
      </c>
      <c r="F99" s="190" t="s">
        <v>149</v>
      </c>
      <c r="G99" s="188"/>
      <c r="H99" s="188"/>
      <c r="I99" s="191"/>
      <c r="J99" s="192">
        <f>BK99</f>
        <v>0</v>
      </c>
      <c r="K99" s="188"/>
      <c r="L99" s="193"/>
      <c r="M99" s="194"/>
      <c r="N99" s="195"/>
      <c r="O99" s="195"/>
      <c r="P99" s="196">
        <f>P100+P119+P123+P127+P152+P179+P202</f>
        <v>0</v>
      </c>
      <c r="Q99" s="195"/>
      <c r="R99" s="196">
        <f>R100+R119+R123+R127+R152+R179+R202</f>
        <v>132.10799907</v>
      </c>
      <c r="S99" s="195"/>
      <c r="T99" s="197">
        <f>T100+T119+T123+T127+T152+T179+T202</f>
        <v>44.755469999999995</v>
      </c>
      <c r="U99" s="12"/>
      <c r="V99" s="12"/>
      <c r="W99" s="12"/>
      <c r="X99" s="12"/>
      <c r="Y99" s="12"/>
      <c r="Z99" s="12"/>
      <c r="AA99" s="12"/>
      <c r="AB99" s="12"/>
      <c r="AC99" s="12"/>
      <c r="AD99" s="12"/>
      <c r="AE99" s="12"/>
      <c r="AR99" s="198" t="s">
        <v>83</v>
      </c>
      <c r="AT99" s="199" t="s">
        <v>74</v>
      </c>
      <c r="AU99" s="199" t="s">
        <v>75</v>
      </c>
      <c r="AY99" s="198" t="s">
        <v>150</v>
      </c>
      <c r="BK99" s="200">
        <f>BK100+BK119+BK123+BK127+BK152+BK179+BK202</f>
        <v>0</v>
      </c>
    </row>
    <row r="100" spans="1:63" s="12" customFormat="1" ht="22.8" customHeight="1">
      <c r="A100" s="12"/>
      <c r="B100" s="187"/>
      <c r="C100" s="188"/>
      <c r="D100" s="189" t="s">
        <v>74</v>
      </c>
      <c r="E100" s="201" t="s">
        <v>83</v>
      </c>
      <c r="F100" s="201" t="s">
        <v>151</v>
      </c>
      <c r="G100" s="188"/>
      <c r="H100" s="188"/>
      <c r="I100" s="191"/>
      <c r="J100" s="202">
        <f>BK100</f>
        <v>0</v>
      </c>
      <c r="K100" s="188"/>
      <c r="L100" s="193"/>
      <c r="M100" s="194"/>
      <c r="N100" s="195"/>
      <c r="O100" s="195"/>
      <c r="P100" s="196">
        <f>SUM(P101:P118)</f>
        <v>0</v>
      </c>
      <c r="Q100" s="195"/>
      <c r="R100" s="196">
        <f>SUM(R101:R118)</f>
        <v>0</v>
      </c>
      <c r="S100" s="195"/>
      <c r="T100" s="197">
        <f>SUM(T101:T118)</f>
        <v>0</v>
      </c>
      <c r="U100" s="12"/>
      <c r="V100" s="12"/>
      <c r="W100" s="12"/>
      <c r="X100" s="12"/>
      <c r="Y100" s="12"/>
      <c r="Z100" s="12"/>
      <c r="AA100" s="12"/>
      <c r="AB100" s="12"/>
      <c r="AC100" s="12"/>
      <c r="AD100" s="12"/>
      <c r="AE100" s="12"/>
      <c r="AR100" s="198" t="s">
        <v>83</v>
      </c>
      <c r="AT100" s="199" t="s">
        <v>74</v>
      </c>
      <c r="AU100" s="199" t="s">
        <v>83</v>
      </c>
      <c r="AY100" s="198" t="s">
        <v>150</v>
      </c>
      <c r="BK100" s="200">
        <f>SUM(BK101:BK118)</f>
        <v>0</v>
      </c>
    </row>
    <row r="101" spans="1:65" s="2" customFormat="1" ht="24.15" customHeight="1">
      <c r="A101" s="37"/>
      <c r="B101" s="38"/>
      <c r="C101" s="203" t="s">
        <v>83</v>
      </c>
      <c r="D101" s="203" t="s">
        <v>152</v>
      </c>
      <c r="E101" s="204" t="s">
        <v>153</v>
      </c>
      <c r="F101" s="205" t="s">
        <v>154</v>
      </c>
      <c r="G101" s="206" t="s">
        <v>155</v>
      </c>
      <c r="H101" s="207">
        <v>72.633</v>
      </c>
      <c r="I101" s="208"/>
      <c r="J101" s="209">
        <f>ROUND(I101*H101,2)</f>
        <v>0</v>
      </c>
      <c r="K101" s="205" t="s">
        <v>156</v>
      </c>
      <c r="L101" s="43"/>
      <c r="M101" s="210" t="s">
        <v>19</v>
      </c>
      <c r="N101" s="211" t="s">
        <v>46</v>
      </c>
      <c r="O101" s="83"/>
      <c r="P101" s="212">
        <f>O101*H101</f>
        <v>0</v>
      </c>
      <c r="Q101" s="212">
        <v>0</v>
      </c>
      <c r="R101" s="212">
        <f>Q101*H101</f>
        <v>0</v>
      </c>
      <c r="S101" s="212">
        <v>0</v>
      </c>
      <c r="T101" s="213">
        <f>S101*H101</f>
        <v>0</v>
      </c>
      <c r="U101" s="37"/>
      <c r="V101" s="37"/>
      <c r="W101" s="37"/>
      <c r="X101" s="37"/>
      <c r="Y101" s="37"/>
      <c r="Z101" s="37"/>
      <c r="AA101" s="37"/>
      <c r="AB101" s="37"/>
      <c r="AC101" s="37"/>
      <c r="AD101" s="37"/>
      <c r="AE101" s="37"/>
      <c r="AR101" s="214" t="s">
        <v>157</v>
      </c>
      <c r="AT101" s="214" t="s">
        <v>152</v>
      </c>
      <c r="AU101" s="214" t="s">
        <v>85</v>
      </c>
      <c r="AY101" s="16" t="s">
        <v>150</v>
      </c>
      <c r="BE101" s="215">
        <f>IF(N101="základní",J101,0)</f>
        <v>0</v>
      </c>
      <c r="BF101" s="215">
        <f>IF(N101="snížená",J101,0)</f>
        <v>0</v>
      </c>
      <c r="BG101" s="215">
        <f>IF(N101="zákl. přenesená",J101,0)</f>
        <v>0</v>
      </c>
      <c r="BH101" s="215">
        <f>IF(N101="sníž. přenesená",J101,0)</f>
        <v>0</v>
      </c>
      <c r="BI101" s="215">
        <f>IF(N101="nulová",J101,0)</f>
        <v>0</v>
      </c>
      <c r="BJ101" s="16" t="s">
        <v>83</v>
      </c>
      <c r="BK101" s="215">
        <f>ROUND(I101*H101,2)</f>
        <v>0</v>
      </c>
      <c r="BL101" s="16" t="s">
        <v>157</v>
      </c>
      <c r="BM101" s="214" t="s">
        <v>1324</v>
      </c>
    </row>
    <row r="102" spans="1:47" s="2" customFormat="1" ht="12">
      <c r="A102" s="37"/>
      <c r="B102" s="38"/>
      <c r="C102" s="39"/>
      <c r="D102" s="216" t="s">
        <v>159</v>
      </c>
      <c r="E102" s="39"/>
      <c r="F102" s="217" t="s">
        <v>160</v>
      </c>
      <c r="G102" s="39"/>
      <c r="H102" s="39"/>
      <c r="I102" s="218"/>
      <c r="J102" s="39"/>
      <c r="K102" s="39"/>
      <c r="L102" s="43"/>
      <c r="M102" s="219"/>
      <c r="N102" s="220"/>
      <c r="O102" s="83"/>
      <c r="P102" s="83"/>
      <c r="Q102" s="83"/>
      <c r="R102" s="83"/>
      <c r="S102" s="83"/>
      <c r="T102" s="84"/>
      <c r="U102" s="37"/>
      <c r="V102" s="37"/>
      <c r="W102" s="37"/>
      <c r="X102" s="37"/>
      <c r="Y102" s="37"/>
      <c r="Z102" s="37"/>
      <c r="AA102" s="37"/>
      <c r="AB102" s="37"/>
      <c r="AC102" s="37"/>
      <c r="AD102" s="37"/>
      <c r="AE102" s="37"/>
      <c r="AT102" s="16" t="s">
        <v>159</v>
      </c>
      <c r="AU102" s="16" t="s">
        <v>85</v>
      </c>
    </row>
    <row r="103" spans="1:47" s="2" customFormat="1" ht="12">
      <c r="A103" s="37"/>
      <c r="B103" s="38"/>
      <c r="C103" s="39"/>
      <c r="D103" s="216" t="s">
        <v>161</v>
      </c>
      <c r="E103" s="39"/>
      <c r="F103" s="217" t="s">
        <v>1325</v>
      </c>
      <c r="G103" s="39"/>
      <c r="H103" s="39"/>
      <c r="I103" s="218"/>
      <c r="J103" s="39"/>
      <c r="K103" s="39"/>
      <c r="L103" s="43"/>
      <c r="M103" s="219"/>
      <c r="N103" s="220"/>
      <c r="O103" s="83"/>
      <c r="P103" s="83"/>
      <c r="Q103" s="83"/>
      <c r="R103" s="83"/>
      <c r="S103" s="83"/>
      <c r="T103" s="84"/>
      <c r="U103" s="37"/>
      <c r="V103" s="37"/>
      <c r="W103" s="37"/>
      <c r="X103" s="37"/>
      <c r="Y103" s="37"/>
      <c r="Z103" s="37"/>
      <c r="AA103" s="37"/>
      <c r="AB103" s="37"/>
      <c r="AC103" s="37"/>
      <c r="AD103" s="37"/>
      <c r="AE103" s="37"/>
      <c r="AT103" s="16" t="s">
        <v>161</v>
      </c>
      <c r="AU103" s="16" t="s">
        <v>85</v>
      </c>
    </row>
    <row r="104" spans="1:65" s="2" customFormat="1" ht="24.15" customHeight="1">
      <c r="A104" s="37"/>
      <c r="B104" s="38"/>
      <c r="C104" s="203" t="s">
        <v>85</v>
      </c>
      <c r="D104" s="203" t="s">
        <v>152</v>
      </c>
      <c r="E104" s="204" t="s">
        <v>163</v>
      </c>
      <c r="F104" s="205" t="s">
        <v>164</v>
      </c>
      <c r="G104" s="206" t="s">
        <v>155</v>
      </c>
      <c r="H104" s="207">
        <v>72.633</v>
      </c>
      <c r="I104" s="208"/>
      <c r="J104" s="209">
        <f>ROUND(I104*H104,2)</f>
        <v>0</v>
      </c>
      <c r="K104" s="205" t="s">
        <v>156</v>
      </c>
      <c r="L104" s="43"/>
      <c r="M104" s="210" t="s">
        <v>19</v>
      </c>
      <c r="N104" s="211" t="s">
        <v>46</v>
      </c>
      <c r="O104" s="83"/>
      <c r="P104" s="212">
        <f>O104*H104</f>
        <v>0</v>
      </c>
      <c r="Q104" s="212">
        <v>0</v>
      </c>
      <c r="R104" s="212">
        <f>Q104*H104</f>
        <v>0</v>
      </c>
      <c r="S104" s="212">
        <v>0</v>
      </c>
      <c r="T104" s="213">
        <f>S104*H104</f>
        <v>0</v>
      </c>
      <c r="U104" s="37"/>
      <c r="V104" s="37"/>
      <c r="W104" s="37"/>
      <c r="X104" s="37"/>
      <c r="Y104" s="37"/>
      <c r="Z104" s="37"/>
      <c r="AA104" s="37"/>
      <c r="AB104" s="37"/>
      <c r="AC104" s="37"/>
      <c r="AD104" s="37"/>
      <c r="AE104" s="37"/>
      <c r="AR104" s="214" t="s">
        <v>157</v>
      </c>
      <c r="AT104" s="214" t="s">
        <v>152</v>
      </c>
      <c r="AU104" s="214" t="s">
        <v>85</v>
      </c>
      <c r="AY104" s="16" t="s">
        <v>150</v>
      </c>
      <c r="BE104" s="215">
        <f>IF(N104="základní",J104,0)</f>
        <v>0</v>
      </c>
      <c r="BF104" s="215">
        <f>IF(N104="snížená",J104,0)</f>
        <v>0</v>
      </c>
      <c r="BG104" s="215">
        <f>IF(N104="zákl. přenesená",J104,0)</f>
        <v>0</v>
      </c>
      <c r="BH104" s="215">
        <f>IF(N104="sníž. přenesená",J104,0)</f>
        <v>0</v>
      </c>
      <c r="BI104" s="215">
        <f>IF(N104="nulová",J104,0)</f>
        <v>0</v>
      </c>
      <c r="BJ104" s="16" t="s">
        <v>83</v>
      </c>
      <c r="BK104" s="215">
        <f>ROUND(I104*H104,2)</f>
        <v>0</v>
      </c>
      <c r="BL104" s="16" t="s">
        <v>157</v>
      </c>
      <c r="BM104" s="214" t="s">
        <v>1326</v>
      </c>
    </row>
    <row r="105" spans="1:65" s="2" customFormat="1" ht="24.15" customHeight="1">
      <c r="A105" s="37"/>
      <c r="B105" s="38"/>
      <c r="C105" s="203" t="s">
        <v>166</v>
      </c>
      <c r="D105" s="203" t="s">
        <v>152</v>
      </c>
      <c r="E105" s="204" t="s">
        <v>167</v>
      </c>
      <c r="F105" s="205" t="s">
        <v>168</v>
      </c>
      <c r="G105" s="206" t="s">
        <v>155</v>
      </c>
      <c r="H105" s="207">
        <v>726.33</v>
      </c>
      <c r="I105" s="208"/>
      <c r="J105" s="209">
        <f>ROUND(I105*H105,2)</f>
        <v>0</v>
      </c>
      <c r="K105" s="205" t="s">
        <v>156</v>
      </c>
      <c r="L105" s="43"/>
      <c r="M105" s="210" t="s">
        <v>19</v>
      </c>
      <c r="N105" s="211" t="s">
        <v>46</v>
      </c>
      <c r="O105" s="83"/>
      <c r="P105" s="212">
        <f>O105*H105</f>
        <v>0</v>
      </c>
      <c r="Q105" s="212">
        <v>0</v>
      </c>
      <c r="R105" s="212">
        <f>Q105*H105</f>
        <v>0</v>
      </c>
      <c r="S105" s="212">
        <v>0</v>
      </c>
      <c r="T105" s="213">
        <f>S105*H105</f>
        <v>0</v>
      </c>
      <c r="U105" s="37"/>
      <c r="V105" s="37"/>
      <c r="W105" s="37"/>
      <c r="X105" s="37"/>
      <c r="Y105" s="37"/>
      <c r="Z105" s="37"/>
      <c r="AA105" s="37"/>
      <c r="AB105" s="37"/>
      <c r="AC105" s="37"/>
      <c r="AD105" s="37"/>
      <c r="AE105" s="37"/>
      <c r="AR105" s="214" t="s">
        <v>157</v>
      </c>
      <c r="AT105" s="214" t="s">
        <v>152</v>
      </c>
      <c r="AU105" s="214" t="s">
        <v>85</v>
      </c>
      <c r="AY105" s="16" t="s">
        <v>150</v>
      </c>
      <c r="BE105" s="215">
        <f>IF(N105="základní",J105,0)</f>
        <v>0</v>
      </c>
      <c r="BF105" s="215">
        <f>IF(N105="snížená",J105,0)</f>
        <v>0</v>
      </c>
      <c r="BG105" s="215">
        <f>IF(N105="zákl. přenesená",J105,0)</f>
        <v>0</v>
      </c>
      <c r="BH105" s="215">
        <f>IF(N105="sníž. přenesená",J105,0)</f>
        <v>0</v>
      </c>
      <c r="BI105" s="215">
        <f>IF(N105="nulová",J105,0)</f>
        <v>0</v>
      </c>
      <c r="BJ105" s="16" t="s">
        <v>83</v>
      </c>
      <c r="BK105" s="215">
        <f>ROUND(I105*H105,2)</f>
        <v>0</v>
      </c>
      <c r="BL105" s="16" t="s">
        <v>157</v>
      </c>
      <c r="BM105" s="214" t="s">
        <v>1327</v>
      </c>
    </row>
    <row r="106" spans="1:51" s="13" customFormat="1" ht="12">
      <c r="A106" s="13"/>
      <c r="B106" s="221"/>
      <c r="C106" s="222"/>
      <c r="D106" s="216" t="s">
        <v>170</v>
      </c>
      <c r="E106" s="222"/>
      <c r="F106" s="223" t="s">
        <v>1328</v>
      </c>
      <c r="G106" s="222"/>
      <c r="H106" s="224">
        <v>726.33</v>
      </c>
      <c r="I106" s="225"/>
      <c r="J106" s="222"/>
      <c r="K106" s="222"/>
      <c r="L106" s="226"/>
      <c r="M106" s="227"/>
      <c r="N106" s="228"/>
      <c r="O106" s="228"/>
      <c r="P106" s="228"/>
      <c r="Q106" s="228"/>
      <c r="R106" s="228"/>
      <c r="S106" s="228"/>
      <c r="T106" s="229"/>
      <c r="U106" s="13"/>
      <c r="V106" s="13"/>
      <c r="W106" s="13"/>
      <c r="X106" s="13"/>
      <c r="Y106" s="13"/>
      <c r="Z106" s="13"/>
      <c r="AA106" s="13"/>
      <c r="AB106" s="13"/>
      <c r="AC106" s="13"/>
      <c r="AD106" s="13"/>
      <c r="AE106" s="13"/>
      <c r="AT106" s="230" t="s">
        <v>170</v>
      </c>
      <c r="AU106" s="230" t="s">
        <v>85</v>
      </c>
      <c r="AV106" s="13" t="s">
        <v>85</v>
      </c>
      <c r="AW106" s="13" t="s">
        <v>4</v>
      </c>
      <c r="AX106" s="13" t="s">
        <v>83</v>
      </c>
      <c r="AY106" s="230" t="s">
        <v>150</v>
      </c>
    </row>
    <row r="107" spans="1:65" s="2" customFormat="1" ht="24.15" customHeight="1">
      <c r="A107" s="37"/>
      <c r="B107" s="38"/>
      <c r="C107" s="203" t="s">
        <v>157</v>
      </c>
      <c r="D107" s="203" t="s">
        <v>152</v>
      </c>
      <c r="E107" s="204" t="s">
        <v>172</v>
      </c>
      <c r="F107" s="205" t="s">
        <v>173</v>
      </c>
      <c r="G107" s="206" t="s">
        <v>155</v>
      </c>
      <c r="H107" s="207">
        <v>72.633</v>
      </c>
      <c r="I107" s="208"/>
      <c r="J107" s="209">
        <f>ROUND(I107*H107,2)</f>
        <v>0</v>
      </c>
      <c r="K107" s="205" t="s">
        <v>156</v>
      </c>
      <c r="L107" s="43"/>
      <c r="M107" s="210" t="s">
        <v>19</v>
      </c>
      <c r="N107" s="211" t="s">
        <v>46</v>
      </c>
      <c r="O107" s="83"/>
      <c r="P107" s="212">
        <f>O107*H107</f>
        <v>0</v>
      </c>
      <c r="Q107" s="212">
        <v>0</v>
      </c>
      <c r="R107" s="212">
        <f>Q107*H107</f>
        <v>0</v>
      </c>
      <c r="S107" s="212">
        <v>0</v>
      </c>
      <c r="T107" s="213">
        <f>S107*H107</f>
        <v>0</v>
      </c>
      <c r="U107" s="37"/>
      <c r="V107" s="37"/>
      <c r="W107" s="37"/>
      <c r="X107" s="37"/>
      <c r="Y107" s="37"/>
      <c r="Z107" s="37"/>
      <c r="AA107" s="37"/>
      <c r="AB107" s="37"/>
      <c r="AC107" s="37"/>
      <c r="AD107" s="37"/>
      <c r="AE107" s="37"/>
      <c r="AR107" s="214" t="s">
        <v>157</v>
      </c>
      <c r="AT107" s="214" t="s">
        <v>152</v>
      </c>
      <c r="AU107" s="214" t="s">
        <v>85</v>
      </c>
      <c r="AY107" s="16" t="s">
        <v>150</v>
      </c>
      <c r="BE107" s="215">
        <f>IF(N107="základní",J107,0)</f>
        <v>0</v>
      </c>
      <c r="BF107" s="215">
        <f>IF(N107="snížená",J107,0)</f>
        <v>0</v>
      </c>
      <c r="BG107" s="215">
        <f>IF(N107="zákl. přenesená",J107,0)</f>
        <v>0</v>
      </c>
      <c r="BH107" s="215">
        <f>IF(N107="sníž. přenesená",J107,0)</f>
        <v>0</v>
      </c>
      <c r="BI107" s="215">
        <f>IF(N107="nulová",J107,0)</f>
        <v>0</v>
      </c>
      <c r="BJ107" s="16" t="s">
        <v>83</v>
      </c>
      <c r="BK107" s="215">
        <f>ROUND(I107*H107,2)</f>
        <v>0</v>
      </c>
      <c r="BL107" s="16" t="s">
        <v>157</v>
      </c>
      <c r="BM107" s="214" t="s">
        <v>1329</v>
      </c>
    </row>
    <row r="108" spans="1:47" s="2" customFormat="1" ht="12">
      <c r="A108" s="37"/>
      <c r="B108" s="38"/>
      <c r="C108" s="39"/>
      <c r="D108" s="216" t="s">
        <v>159</v>
      </c>
      <c r="E108" s="39"/>
      <c r="F108" s="217" t="s">
        <v>175</v>
      </c>
      <c r="G108" s="39"/>
      <c r="H108" s="39"/>
      <c r="I108" s="218"/>
      <c r="J108" s="39"/>
      <c r="K108" s="39"/>
      <c r="L108" s="43"/>
      <c r="M108" s="219"/>
      <c r="N108" s="220"/>
      <c r="O108" s="83"/>
      <c r="P108" s="83"/>
      <c r="Q108" s="83"/>
      <c r="R108" s="83"/>
      <c r="S108" s="83"/>
      <c r="T108" s="84"/>
      <c r="U108" s="37"/>
      <c r="V108" s="37"/>
      <c r="W108" s="37"/>
      <c r="X108" s="37"/>
      <c r="Y108" s="37"/>
      <c r="Z108" s="37"/>
      <c r="AA108" s="37"/>
      <c r="AB108" s="37"/>
      <c r="AC108" s="37"/>
      <c r="AD108" s="37"/>
      <c r="AE108" s="37"/>
      <c r="AT108" s="16" t="s">
        <v>159</v>
      </c>
      <c r="AU108" s="16" t="s">
        <v>85</v>
      </c>
    </row>
    <row r="109" spans="1:65" s="2" customFormat="1" ht="37.8" customHeight="1">
      <c r="A109" s="37"/>
      <c r="B109" s="38"/>
      <c r="C109" s="203" t="s">
        <v>176</v>
      </c>
      <c r="D109" s="203" t="s">
        <v>152</v>
      </c>
      <c r="E109" s="204" t="s">
        <v>177</v>
      </c>
      <c r="F109" s="205" t="s">
        <v>178</v>
      </c>
      <c r="G109" s="206" t="s">
        <v>155</v>
      </c>
      <c r="H109" s="207">
        <v>72.633</v>
      </c>
      <c r="I109" s="208"/>
      <c r="J109" s="209">
        <f>ROUND(I109*H109,2)</f>
        <v>0</v>
      </c>
      <c r="K109" s="205" t="s">
        <v>156</v>
      </c>
      <c r="L109" s="43"/>
      <c r="M109" s="210" t="s">
        <v>19</v>
      </c>
      <c r="N109" s="211" t="s">
        <v>46</v>
      </c>
      <c r="O109" s="83"/>
      <c r="P109" s="212">
        <f>O109*H109</f>
        <v>0</v>
      </c>
      <c r="Q109" s="212">
        <v>0</v>
      </c>
      <c r="R109" s="212">
        <f>Q109*H109</f>
        <v>0</v>
      </c>
      <c r="S109" s="212">
        <v>0</v>
      </c>
      <c r="T109" s="213">
        <f>S109*H109</f>
        <v>0</v>
      </c>
      <c r="U109" s="37"/>
      <c r="V109" s="37"/>
      <c r="W109" s="37"/>
      <c r="X109" s="37"/>
      <c r="Y109" s="37"/>
      <c r="Z109" s="37"/>
      <c r="AA109" s="37"/>
      <c r="AB109" s="37"/>
      <c r="AC109" s="37"/>
      <c r="AD109" s="37"/>
      <c r="AE109" s="37"/>
      <c r="AR109" s="214" t="s">
        <v>157</v>
      </c>
      <c r="AT109" s="214" t="s">
        <v>152</v>
      </c>
      <c r="AU109" s="214" t="s">
        <v>85</v>
      </c>
      <c r="AY109" s="16" t="s">
        <v>150</v>
      </c>
      <c r="BE109" s="215">
        <f>IF(N109="základní",J109,0)</f>
        <v>0</v>
      </c>
      <c r="BF109" s="215">
        <f>IF(N109="snížená",J109,0)</f>
        <v>0</v>
      </c>
      <c r="BG109" s="215">
        <f>IF(N109="zákl. přenesená",J109,0)</f>
        <v>0</v>
      </c>
      <c r="BH109" s="215">
        <f>IF(N109="sníž. přenesená",J109,0)</f>
        <v>0</v>
      </c>
      <c r="BI109" s="215">
        <f>IF(N109="nulová",J109,0)</f>
        <v>0</v>
      </c>
      <c r="BJ109" s="16" t="s">
        <v>83</v>
      </c>
      <c r="BK109" s="215">
        <f>ROUND(I109*H109,2)</f>
        <v>0</v>
      </c>
      <c r="BL109" s="16" t="s">
        <v>157</v>
      </c>
      <c r="BM109" s="214" t="s">
        <v>1330</v>
      </c>
    </row>
    <row r="110" spans="1:47" s="2" customFormat="1" ht="12">
      <c r="A110" s="37"/>
      <c r="B110" s="38"/>
      <c r="C110" s="39"/>
      <c r="D110" s="216" t="s">
        <v>159</v>
      </c>
      <c r="E110" s="39"/>
      <c r="F110" s="217" t="s">
        <v>180</v>
      </c>
      <c r="G110" s="39"/>
      <c r="H110" s="39"/>
      <c r="I110" s="218"/>
      <c r="J110" s="39"/>
      <c r="K110" s="39"/>
      <c r="L110" s="43"/>
      <c r="M110" s="219"/>
      <c r="N110" s="220"/>
      <c r="O110" s="83"/>
      <c r="P110" s="83"/>
      <c r="Q110" s="83"/>
      <c r="R110" s="83"/>
      <c r="S110" s="83"/>
      <c r="T110" s="84"/>
      <c r="U110" s="37"/>
      <c r="V110" s="37"/>
      <c r="W110" s="37"/>
      <c r="X110" s="37"/>
      <c r="Y110" s="37"/>
      <c r="Z110" s="37"/>
      <c r="AA110" s="37"/>
      <c r="AB110" s="37"/>
      <c r="AC110" s="37"/>
      <c r="AD110" s="37"/>
      <c r="AE110" s="37"/>
      <c r="AT110" s="16" t="s">
        <v>159</v>
      </c>
      <c r="AU110" s="16" t="s">
        <v>85</v>
      </c>
    </row>
    <row r="111" spans="1:65" s="2" customFormat="1" ht="37.8" customHeight="1">
      <c r="A111" s="37"/>
      <c r="B111" s="38"/>
      <c r="C111" s="203" t="s">
        <v>181</v>
      </c>
      <c r="D111" s="203" t="s">
        <v>152</v>
      </c>
      <c r="E111" s="204" t="s">
        <v>182</v>
      </c>
      <c r="F111" s="205" t="s">
        <v>183</v>
      </c>
      <c r="G111" s="206" t="s">
        <v>155</v>
      </c>
      <c r="H111" s="207">
        <v>2251.623</v>
      </c>
      <c r="I111" s="208"/>
      <c r="J111" s="209">
        <f>ROUND(I111*H111,2)</f>
        <v>0</v>
      </c>
      <c r="K111" s="205" t="s">
        <v>156</v>
      </c>
      <c r="L111" s="43"/>
      <c r="M111" s="210" t="s">
        <v>19</v>
      </c>
      <c r="N111" s="211" t="s">
        <v>46</v>
      </c>
      <c r="O111" s="83"/>
      <c r="P111" s="212">
        <f>O111*H111</f>
        <v>0</v>
      </c>
      <c r="Q111" s="212">
        <v>0</v>
      </c>
      <c r="R111" s="212">
        <f>Q111*H111</f>
        <v>0</v>
      </c>
      <c r="S111" s="212">
        <v>0</v>
      </c>
      <c r="T111" s="213">
        <f>S111*H111</f>
        <v>0</v>
      </c>
      <c r="U111" s="37"/>
      <c r="V111" s="37"/>
      <c r="W111" s="37"/>
      <c r="X111" s="37"/>
      <c r="Y111" s="37"/>
      <c r="Z111" s="37"/>
      <c r="AA111" s="37"/>
      <c r="AB111" s="37"/>
      <c r="AC111" s="37"/>
      <c r="AD111" s="37"/>
      <c r="AE111" s="37"/>
      <c r="AR111" s="214" t="s">
        <v>157</v>
      </c>
      <c r="AT111" s="214" t="s">
        <v>152</v>
      </c>
      <c r="AU111" s="214" t="s">
        <v>85</v>
      </c>
      <c r="AY111" s="16" t="s">
        <v>150</v>
      </c>
      <c r="BE111" s="215">
        <f>IF(N111="základní",J111,0)</f>
        <v>0</v>
      </c>
      <c r="BF111" s="215">
        <f>IF(N111="snížená",J111,0)</f>
        <v>0</v>
      </c>
      <c r="BG111" s="215">
        <f>IF(N111="zákl. přenesená",J111,0)</f>
        <v>0</v>
      </c>
      <c r="BH111" s="215">
        <f>IF(N111="sníž. přenesená",J111,0)</f>
        <v>0</v>
      </c>
      <c r="BI111" s="215">
        <f>IF(N111="nulová",J111,0)</f>
        <v>0</v>
      </c>
      <c r="BJ111" s="16" t="s">
        <v>83</v>
      </c>
      <c r="BK111" s="215">
        <f>ROUND(I111*H111,2)</f>
        <v>0</v>
      </c>
      <c r="BL111" s="16" t="s">
        <v>157</v>
      </c>
      <c r="BM111" s="214" t="s">
        <v>1331</v>
      </c>
    </row>
    <row r="112" spans="1:47" s="2" customFormat="1" ht="12">
      <c r="A112" s="37"/>
      <c r="B112" s="38"/>
      <c r="C112" s="39"/>
      <c r="D112" s="216" t="s">
        <v>159</v>
      </c>
      <c r="E112" s="39"/>
      <c r="F112" s="217" t="s">
        <v>180</v>
      </c>
      <c r="G112" s="39"/>
      <c r="H112" s="39"/>
      <c r="I112" s="218"/>
      <c r="J112" s="39"/>
      <c r="K112" s="39"/>
      <c r="L112" s="43"/>
      <c r="M112" s="219"/>
      <c r="N112" s="220"/>
      <c r="O112" s="83"/>
      <c r="P112" s="83"/>
      <c r="Q112" s="83"/>
      <c r="R112" s="83"/>
      <c r="S112" s="83"/>
      <c r="T112" s="84"/>
      <c r="U112" s="37"/>
      <c r="V112" s="37"/>
      <c r="W112" s="37"/>
      <c r="X112" s="37"/>
      <c r="Y112" s="37"/>
      <c r="Z112" s="37"/>
      <c r="AA112" s="37"/>
      <c r="AB112" s="37"/>
      <c r="AC112" s="37"/>
      <c r="AD112" s="37"/>
      <c r="AE112" s="37"/>
      <c r="AT112" s="16" t="s">
        <v>159</v>
      </c>
      <c r="AU112" s="16" t="s">
        <v>85</v>
      </c>
    </row>
    <row r="113" spans="1:51" s="13" customFormat="1" ht="12">
      <c r="A113" s="13"/>
      <c r="B113" s="221"/>
      <c r="C113" s="222"/>
      <c r="D113" s="216" t="s">
        <v>170</v>
      </c>
      <c r="E113" s="222"/>
      <c r="F113" s="223" t="s">
        <v>1332</v>
      </c>
      <c r="G113" s="222"/>
      <c r="H113" s="224">
        <v>2251.623</v>
      </c>
      <c r="I113" s="225"/>
      <c r="J113" s="222"/>
      <c r="K113" s="222"/>
      <c r="L113" s="226"/>
      <c r="M113" s="227"/>
      <c r="N113" s="228"/>
      <c r="O113" s="228"/>
      <c r="P113" s="228"/>
      <c r="Q113" s="228"/>
      <c r="R113" s="228"/>
      <c r="S113" s="228"/>
      <c r="T113" s="229"/>
      <c r="U113" s="13"/>
      <c r="V113" s="13"/>
      <c r="W113" s="13"/>
      <c r="X113" s="13"/>
      <c r="Y113" s="13"/>
      <c r="Z113" s="13"/>
      <c r="AA113" s="13"/>
      <c r="AB113" s="13"/>
      <c r="AC113" s="13"/>
      <c r="AD113" s="13"/>
      <c r="AE113" s="13"/>
      <c r="AT113" s="230" t="s">
        <v>170</v>
      </c>
      <c r="AU113" s="230" t="s">
        <v>85</v>
      </c>
      <c r="AV113" s="13" t="s">
        <v>85</v>
      </c>
      <c r="AW113" s="13" t="s">
        <v>4</v>
      </c>
      <c r="AX113" s="13" t="s">
        <v>83</v>
      </c>
      <c r="AY113" s="230" t="s">
        <v>150</v>
      </c>
    </row>
    <row r="114" spans="1:65" s="2" customFormat="1" ht="24.15" customHeight="1">
      <c r="A114" s="37"/>
      <c r="B114" s="38"/>
      <c r="C114" s="203" t="s">
        <v>186</v>
      </c>
      <c r="D114" s="203" t="s">
        <v>152</v>
      </c>
      <c r="E114" s="204" t="s">
        <v>187</v>
      </c>
      <c r="F114" s="205" t="s">
        <v>188</v>
      </c>
      <c r="G114" s="206" t="s">
        <v>155</v>
      </c>
      <c r="H114" s="207">
        <v>72.633</v>
      </c>
      <c r="I114" s="208"/>
      <c r="J114" s="209">
        <f>ROUND(I114*H114,2)</f>
        <v>0</v>
      </c>
      <c r="K114" s="205" t="s">
        <v>156</v>
      </c>
      <c r="L114" s="43"/>
      <c r="M114" s="210" t="s">
        <v>19</v>
      </c>
      <c r="N114" s="211" t="s">
        <v>46</v>
      </c>
      <c r="O114" s="83"/>
      <c r="P114" s="212">
        <f>O114*H114</f>
        <v>0</v>
      </c>
      <c r="Q114" s="212">
        <v>0</v>
      </c>
      <c r="R114" s="212">
        <f>Q114*H114</f>
        <v>0</v>
      </c>
      <c r="S114" s="212">
        <v>0</v>
      </c>
      <c r="T114" s="213">
        <f>S114*H114</f>
        <v>0</v>
      </c>
      <c r="U114" s="37"/>
      <c r="V114" s="37"/>
      <c r="W114" s="37"/>
      <c r="X114" s="37"/>
      <c r="Y114" s="37"/>
      <c r="Z114" s="37"/>
      <c r="AA114" s="37"/>
      <c r="AB114" s="37"/>
      <c r="AC114" s="37"/>
      <c r="AD114" s="37"/>
      <c r="AE114" s="37"/>
      <c r="AR114" s="214" t="s">
        <v>157</v>
      </c>
      <c r="AT114" s="214" t="s">
        <v>152</v>
      </c>
      <c r="AU114" s="214" t="s">
        <v>85</v>
      </c>
      <c r="AY114" s="16" t="s">
        <v>150</v>
      </c>
      <c r="BE114" s="215">
        <f>IF(N114="základní",J114,0)</f>
        <v>0</v>
      </c>
      <c r="BF114" s="215">
        <f>IF(N114="snížená",J114,0)</f>
        <v>0</v>
      </c>
      <c r="BG114" s="215">
        <f>IF(N114="zákl. přenesená",J114,0)</f>
        <v>0</v>
      </c>
      <c r="BH114" s="215">
        <f>IF(N114="sníž. přenesená",J114,0)</f>
        <v>0</v>
      </c>
      <c r="BI114" s="215">
        <f>IF(N114="nulová",J114,0)</f>
        <v>0</v>
      </c>
      <c r="BJ114" s="16" t="s">
        <v>83</v>
      </c>
      <c r="BK114" s="215">
        <f>ROUND(I114*H114,2)</f>
        <v>0</v>
      </c>
      <c r="BL114" s="16" t="s">
        <v>157</v>
      </c>
      <c r="BM114" s="214" t="s">
        <v>1333</v>
      </c>
    </row>
    <row r="115" spans="1:47" s="2" customFormat="1" ht="12">
      <c r="A115" s="37"/>
      <c r="B115" s="38"/>
      <c r="C115" s="39"/>
      <c r="D115" s="216" t="s">
        <v>159</v>
      </c>
      <c r="E115" s="39"/>
      <c r="F115" s="217" t="s">
        <v>190</v>
      </c>
      <c r="G115" s="39"/>
      <c r="H115" s="39"/>
      <c r="I115" s="218"/>
      <c r="J115" s="39"/>
      <c r="K115" s="39"/>
      <c r="L115" s="43"/>
      <c r="M115" s="219"/>
      <c r="N115" s="220"/>
      <c r="O115" s="83"/>
      <c r="P115" s="83"/>
      <c r="Q115" s="83"/>
      <c r="R115" s="83"/>
      <c r="S115" s="83"/>
      <c r="T115" s="84"/>
      <c r="U115" s="37"/>
      <c r="V115" s="37"/>
      <c r="W115" s="37"/>
      <c r="X115" s="37"/>
      <c r="Y115" s="37"/>
      <c r="Z115" s="37"/>
      <c r="AA115" s="37"/>
      <c r="AB115" s="37"/>
      <c r="AC115" s="37"/>
      <c r="AD115" s="37"/>
      <c r="AE115" s="37"/>
      <c r="AT115" s="16" t="s">
        <v>159</v>
      </c>
      <c r="AU115" s="16" t="s">
        <v>85</v>
      </c>
    </row>
    <row r="116" spans="1:65" s="2" customFormat="1" ht="24.15" customHeight="1">
      <c r="A116" s="37"/>
      <c r="B116" s="38"/>
      <c r="C116" s="203" t="s">
        <v>191</v>
      </c>
      <c r="D116" s="203" t="s">
        <v>152</v>
      </c>
      <c r="E116" s="204" t="s">
        <v>192</v>
      </c>
      <c r="F116" s="205" t="s">
        <v>193</v>
      </c>
      <c r="G116" s="206" t="s">
        <v>194</v>
      </c>
      <c r="H116" s="207">
        <v>130.739</v>
      </c>
      <c r="I116" s="208"/>
      <c r="J116" s="209">
        <f>ROUND(I116*H116,2)</f>
        <v>0</v>
      </c>
      <c r="K116" s="205" t="s">
        <v>156</v>
      </c>
      <c r="L116" s="43"/>
      <c r="M116" s="210" t="s">
        <v>19</v>
      </c>
      <c r="N116" s="211" t="s">
        <v>46</v>
      </c>
      <c r="O116" s="83"/>
      <c r="P116" s="212">
        <f>O116*H116</f>
        <v>0</v>
      </c>
      <c r="Q116" s="212">
        <v>0</v>
      </c>
      <c r="R116" s="212">
        <f>Q116*H116</f>
        <v>0</v>
      </c>
      <c r="S116" s="212">
        <v>0</v>
      </c>
      <c r="T116" s="213">
        <f>S116*H116</f>
        <v>0</v>
      </c>
      <c r="U116" s="37"/>
      <c r="V116" s="37"/>
      <c r="W116" s="37"/>
      <c r="X116" s="37"/>
      <c r="Y116" s="37"/>
      <c r="Z116" s="37"/>
      <c r="AA116" s="37"/>
      <c r="AB116" s="37"/>
      <c r="AC116" s="37"/>
      <c r="AD116" s="37"/>
      <c r="AE116" s="37"/>
      <c r="AR116" s="214" t="s">
        <v>157</v>
      </c>
      <c r="AT116" s="214" t="s">
        <v>152</v>
      </c>
      <c r="AU116" s="214" t="s">
        <v>85</v>
      </c>
      <c r="AY116" s="16" t="s">
        <v>150</v>
      </c>
      <c r="BE116" s="215">
        <f>IF(N116="základní",J116,0)</f>
        <v>0</v>
      </c>
      <c r="BF116" s="215">
        <f>IF(N116="snížená",J116,0)</f>
        <v>0</v>
      </c>
      <c r="BG116" s="215">
        <f>IF(N116="zákl. přenesená",J116,0)</f>
        <v>0</v>
      </c>
      <c r="BH116" s="215">
        <f>IF(N116="sníž. přenesená",J116,0)</f>
        <v>0</v>
      </c>
      <c r="BI116" s="215">
        <f>IF(N116="nulová",J116,0)</f>
        <v>0</v>
      </c>
      <c r="BJ116" s="16" t="s">
        <v>83</v>
      </c>
      <c r="BK116" s="215">
        <f>ROUND(I116*H116,2)</f>
        <v>0</v>
      </c>
      <c r="BL116" s="16" t="s">
        <v>157</v>
      </c>
      <c r="BM116" s="214" t="s">
        <v>1334</v>
      </c>
    </row>
    <row r="117" spans="1:47" s="2" customFormat="1" ht="12">
      <c r="A117" s="37"/>
      <c r="B117" s="38"/>
      <c r="C117" s="39"/>
      <c r="D117" s="216" t="s">
        <v>159</v>
      </c>
      <c r="E117" s="39"/>
      <c r="F117" s="217" t="s">
        <v>196</v>
      </c>
      <c r="G117" s="39"/>
      <c r="H117" s="39"/>
      <c r="I117" s="218"/>
      <c r="J117" s="39"/>
      <c r="K117" s="39"/>
      <c r="L117" s="43"/>
      <c r="M117" s="219"/>
      <c r="N117" s="220"/>
      <c r="O117" s="83"/>
      <c r="P117" s="83"/>
      <c r="Q117" s="83"/>
      <c r="R117" s="83"/>
      <c r="S117" s="83"/>
      <c r="T117" s="84"/>
      <c r="U117" s="37"/>
      <c r="V117" s="37"/>
      <c r="W117" s="37"/>
      <c r="X117" s="37"/>
      <c r="Y117" s="37"/>
      <c r="Z117" s="37"/>
      <c r="AA117" s="37"/>
      <c r="AB117" s="37"/>
      <c r="AC117" s="37"/>
      <c r="AD117" s="37"/>
      <c r="AE117" s="37"/>
      <c r="AT117" s="16" t="s">
        <v>159</v>
      </c>
      <c r="AU117" s="16" t="s">
        <v>85</v>
      </c>
    </row>
    <row r="118" spans="1:51" s="13" customFormat="1" ht="12">
      <c r="A118" s="13"/>
      <c r="B118" s="221"/>
      <c r="C118" s="222"/>
      <c r="D118" s="216" t="s">
        <v>170</v>
      </c>
      <c r="E118" s="222"/>
      <c r="F118" s="223" t="s">
        <v>1335</v>
      </c>
      <c r="G118" s="222"/>
      <c r="H118" s="224">
        <v>130.739</v>
      </c>
      <c r="I118" s="225"/>
      <c r="J118" s="222"/>
      <c r="K118" s="222"/>
      <c r="L118" s="226"/>
      <c r="M118" s="227"/>
      <c r="N118" s="228"/>
      <c r="O118" s="228"/>
      <c r="P118" s="228"/>
      <c r="Q118" s="228"/>
      <c r="R118" s="228"/>
      <c r="S118" s="228"/>
      <c r="T118" s="229"/>
      <c r="U118" s="13"/>
      <c r="V118" s="13"/>
      <c r="W118" s="13"/>
      <c r="X118" s="13"/>
      <c r="Y118" s="13"/>
      <c r="Z118" s="13"/>
      <c r="AA118" s="13"/>
      <c r="AB118" s="13"/>
      <c r="AC118" s="13"/>
      <c r="AD118" s="13"/>
      <c r="AE118" s="13"/>
      <c r="AT118" s="230" t="s">
        <v>170</v>
      </c>
      <c r="AU118" s="230" t="s">
        <v>85</v>
      </c>
      <c r="AV118" s="13" t="s">
        <v>85</v>
      </c>
      <c r="AW118" s="13" t="s">
        <v>4</v>
      </c>
      <c r="AX118" s="13" t="s">
        <v>83</v>
      </c>
      <c r="AY118" s="230" t="s">
        <v>150</v>
      </c>
    </row>
    <row r="119" spans="1:63" s="12" customFormat="1" ht="22.8" customHeight="1">
      <c r="A119" s="12"/>
      <c r="B119" s="187"/>
      <c r="C119" s="188"/>
      <c r="D119" s="189" t="s">
        <v>74</v>
      </c>
      <c r="E119" s="201" t="s">
        <v>85</v>
      </c>
      <c r="F119" s="201" t="s">
        <v>203</v>
      </c>
      <c r="G119" s="188"/>
      <c r="H119" s="188"/>
      <c r="I119" s="191"/>
      <c r="J119" s="202">
        <f>BK119</f>
        <v>0</v>
      </c>
      <c r="K119" s="188"/>
      <c r="L119" s="193"/>
      <c r="M119" s="194"/>
      <c r="N119" s="195"/>
      <c r="O119" s="195"/>
      <c r="P119" s="196">
        <f>SUM(P120:P122)</f>
        <v>0</v>
      </c>
      <c r="Q119" s="195"/>
      <c r="R119" s="196">
        <f>SUM(R120:R122)</f>
        <v>97.99704000000001</v>
      </c>
      <c r="S119" s="195"/>
      <c r="T119" s="197">
        <f>SUM(T120:T122)</f>
        <v>0</v>
      </c>
      <c r="U119" s="12"/>
      <c r="V119" s="12"/>
      <c r="W119" s="12"/>
      <c r="X119" s="12"/>
      <c r="Y119" s="12"/>
      <c r="Z119" s="12"/>
      <c r="AA119" s="12"/>
      <c r="AB119" s="12"/>
      <c r="AC119" s="12"/>
      <c r="AD119" s="12"/>
      <c r="AE119" s="12"/>
      <c r="AR119" s="198" t="s">
        <v>83</v>
      </c>
      <c r="AT119" s="199" t="s">
        <v>74</v>
      </c>
      <c r="AU119" s="199" t="s">
        <v>83</v>
      </c>
      <c r="AY119" s="198" t="s">
        <v>150</v>
      </c>
      <c r="BK119" s="200">
        <f>SUM(BK120:BK122)</f>
        <v>0</v>
      </c>
    </row>
    <row r="120" spans="1:65" s="2" customFormat="1" ht="14.4" customHeight="1">
      <c r="A120" s="37"/>
      <c r="B120" s="38"/>
      <c r="C120" s="203" t="s">
        <v>198</v>
      </c>
      <c r="D120" s="203" t="s">
        <v>152</v>
      </c>
      <c r="E120" s="204" t="s">
        <v>205</v>
      </c>
      <c r="F120" s="205" t="s">
        <v>206</v>
      </c>
      <c r="G120" s="206" t="s">
        <v>155</v>
      </c>
      <c r="H120" s="207">
        <v>45.369</v>
      </c>
      <c r="I120" s="208"/>
      <c r="J120" s="209">
        <f>ROUND(I120*H120,2)</f>
        <v>0</v>
      </c>
      <c r="K120" s="205" t="s">
        <v>156</v>
      </c>
      <c r="L120" s="43"/>
      <c r="M120" s="210" t="s">
        <v>19</v>
      </c>
      <c r="N120" s="211" t="s">
        <v>46</v>
      </c>
      <c r="O120" s="83"/>
      <c r="P120" s="212">
        <f>O120*H120</f>
        <v>0</v>
      </c>
      <c r="Q120" s="212">
        <v>2.16</v>
      </c>
      <c r="R120" s="212">
        <f>Q120*H120</f>
        <v>97.99704000000001</v>
      </c>
      <c r="S120" s="212">
        <v>0</v>
      </c>
      <c r="T120" s="213">
        <f>S120*H120</f>
        <v>0</v>
      </c>
      <c r="U120" s="37"/>
      <c r="V120" s="37"/>
      <c r="W120" s="37"/>
      <c r="X120" s="37"/>
      <c r="Y120" s="37"/>
      <c r="Z120" s="37"/>
      <c r="AA120" s="37"/>
      <c r="AB120" s="37"/>
      <c r="AC120" s="37"/>
      <c r="AD120" s="37"/>
      <c r="AE120" s="37"/>
      <c r="AR120" s="214" t="s">
        <v>157</v>
      </c>
      <c r="AT120" s="214" t="s">
        <v>152</v>
      </c>
      <c r="AU120" s="214" t="s">
        <v>85</v>
      </c>
      <c r="AY120" s="16" t="s">
        <v>150</v>
      </c>
      <c r="BE120" s="215">
        <f>IF(N120="základní",J120,0)</f>
        <v>0</v>
      </c>
      <c r="BF120" s="215">
        <f>IF(N120="snížená",J120,0)</f>
        <v>0</v>
      </c>
      <c r="BG120" s="215">
        <f>IF(N120="zákl. přenesená",J120,0)</f>
        <v>0</v>
      </c>
      <c r="BH120" s="215">
        <f>IF(N120="sníž. přenesená",J120,0)</f>
        <v>0</v>
      </c>
      <c r="BI120" s="215">
        <f>IF(N120="nulová",J120,0)</f>
        <v>0</v>
      </c>
      <c r="BJ120" s="16" t="s">
        <v>83</v>
      </c>
      <c r="BK120" s="215">
        <f>ROUND(I120*H120,2)</f>
        <v>0</v>
      </c>
      <c r="BL120" s="16" t="s">
        <v>157</v>
      </c>
      <c r="BM120" s="214" t="s">
        <v>1336</v>
      </c>
    </row>
    <row r="121" spans="1:47" s="2" customFormat="1" ht="12">
      <c r="A121" s="37"/>
      <c r="B121" s="38"/>
      <c r="C121" s="39"/>
      <c r="D121" s="216" t="s">
        <v>159</v>
      </c>
      <c r="E121" s="39"/>
      <c r="F121" s="217" t="s">
        <v>208</v>
      </c>
      <c r="G121" s="39"/>
      <c r="H121" s="39"/>
      <c r="I121" s="218"/>
      <c r="J121" s="39"/>
      <c r="K121" s="39"/>
      <c r="L121" s="43"/>
      <c r="M121" s="219"/>
      <c r="N121" s="220"/>
      <c r="O121" s="83"/>
      <c r="P121" s="83"/>
      <c r="Q121" s="83"/>
      <c r="R121" s="83"/>
      <c r="S121" s="83"/>
      <c r="T121" s="84"/>
      <c r="U121" s="37"/>
      <c r="V121" s="37"/>
      <c r="W121" s="37"/>
      <c r="X121" s="37"/>
      <c r="Y121" s="37"/>
      <c r="Z121" s="37"/>
      <c r="AA121" s="37"/>
      <c r="AB121" s="37"/>
      <c r="AC121" s="37"/>
      <c r="AD121" s="37"/>
      <c r="AE121" s="37"/>
      <c r="AT121" s="16" t="s">
        <v>159</v>
      </c>
      <c r="AU121" s="16" t="s">
        <v>85</v>
      </c>
    </row>
    <row r="122" spans="1:47" s="2" customFormat="1" ht="12">
      <c r="A122" s="37"/>
      <c r="B122" s="38"/>
      <c r="C122" s="39"/>
      <c r="D122" s="216" t="s">
        <v>161</v>
      </c>
      <c r="E122" s="39"/>
      <c r="F122" s="217" t="s">
        <v>209</v>
      </c>
      <c r="G122" s="39"/>
      <c r="H122" s="39"/>
      <c r="I122" s="218"/>
      <c r="J122" s="39"/>
      <c r="K122" s="39"/>
      <c r="L122" s="43"/>
      <c r="M122" s="219"/>
      <c r="N122" s="220"/>
      <c r="O122" s="83"/>
      <c r="P122" s="83"/>
      <c r="Q122" s="83"/>
      <c r="R122" s="83"/>
      <c r="S122" s="83"/>
      <c r="T122" s="84"/>
      <c r="U122" s="37"/>
      <c r="V122" s="37"/>
      <c r="W122" s="37"/>
      <c r="X122" s="37"/>
      <c r="Y122" s="37"/>
      <c r="Z122" s="37"/>
      <c r="AA122" s="37"/>
      <c r="AB122" s="37"/>
      <c r="AC122" s="37"/>
      <c r="AD122" s="37"/>
      <c r="AE122" s="37"/>
      <c r="AT122" s="16" t="s">
        <v>161</v>
      </c>
      <c r="AU122" s="16" t="s">
        <v>85</v>
      </c>
    </row>
    <row r="123" spans="1:63" s="12" customFormat="1" ht="22.8" customHeight="1">
      <c r="A123" s="12"/>
      <c r="B123" s="187"/>
      <c r="C123" s="188"/>
      <c r="D123" s="189" t="s">
        <v>74</v>
      </c>
      <c r="E123" s="201" t="s">
        <v>166</v>
      </c>
      <c r="F123" s="201" t="s">
        <v>210</v>
      </c>
      <c r="G123" s="188"/>
      <c r="H123" s="188"/>
      <c r="I123" s="191"/>
      <c r="J123" s="202">
        <f>BK123</f>
        <v>0</v>
      </c>
      <c r="K123" s="188"/>
      <c r="L123" s="193"/>
      <c r="M123" s="194"/>
      <c r="N123" s="195"/>
      <c r="O123" s="195"/>
      <c r="P123" s="196">
        <f>SUM(P124:P126)</f>
        <v>0</v>
      </c>
      <c r="Q123" s="195"/>
      <c r="R123" s="196">
        <f>SUM(R124:R126)</f>
        <v>9.1728</v>
      </c>
      <c r="S123" s="195"/>
      <c r="T123" s="197">
        <f>SUM(T124:T126)</f>
        <v>0</v>
      </c>
      <c r="U123" s="12"/>
      <c r="V123" s="12"/>
      <c r="W123" s="12"/>
      <c r="X123" s="12"/>
      <c r="Y123" s="12"/>
      <c r="Z123" s="12"/>
      <c r="AA123" s="12"/>
      <c r="AB123" s="12"/>
      <c r="AC123" s="12"/>
      <c r="AD123" s="12"/>
      <c r="AE123" s="12"/>
      <c r="AR123" s="198" t="s">
        <v>83</v>
      </c>
      <c r="AT123" s="199" t="s">
        <v>74</v>
      </c>
      <c r="AU123" s="199" t="s">
        <v>83</v>
      </c>
      <c r="AY123" s="198" t="s">
        <v>150</v>
      </c>
      <c r="BK123" s="200">
        <f>SUM(BK124:BK126)</f>
        <v>0</v>
      </c>
    </row>
    <row r="124" spans="1:65" s="2" customFormat="1" ht="14.4" customHeight="1">
      <c r="A124" s="37"/>
      <c r="B124" s="38"/>
      <c r="C124" s="203" t="s">
        <v>204</v>
      </c>
      <c r="D124" s="203" t="s">
        <v>152</v>
      </c>
      <c r="E124" s="204" t="s">
        <v>1337</v>
      </c>
      <c r="F124" s="205" t="s">
        <v>1338</v>
      </c>
      <c r="G124" s="206" t="s">
        <v>229</v>
      </c>
      <c r="H124" s="207">
        <v>436.8</v>
      </c>
      <c r="I124" s="208"/>
      <c r="J124" s="209">
        <f>ROUND(I124*H124,2)</f>
        <v>0</v>
      </c>
      <c r="K124" s="205" t="s">
        <v>156</v>
      </c>
      <c r="L124" s="43"/>
      <c r="M124" s="210" t="s">
        <v>19</v>
      </c>
      <c r="N124" s="211" t="s">
        <v>46</v>
      </c>
      <c r="O124" s="83"/>
      <c r="P124" s="212">
        <f>O124*H124</f>
        <v>0</v>
      </c>
      <c r="Q124" s="212">
        <v>0</v>
      </c>
      <c r="R124" s="212">
        <f>Q124*H124</f>
        <v>0</v>
      </c>
      <c r="S124" s="212">
        <v>0</v>
      </c>
      <c r="T124" s="213">
        <f>S124*H124</f>
        <v>0</v>
      </c>
      <c r="U124" s="37"/>
      <c r="V124" s="37"/>
      <c r="W124" s="37"/>
      <c r="X124" s="37"/>
      <c r="Y124" s="37"/>
      <c r="Z124" s="37"/>
      <c r="AA124" s="37"/>
      <c r="AB124" s="37"/>
      <c r="AC124" s="37"/>
      <c r="AD124" s="37"/>
      <c r="AE124" s="37"/>
      <c r="AR124" s="214" t="s">
        <v>157</v>
      </c>
      <c r="AT124" s="214" t="s">
        <v>152</v>
      </c>
      <c r="AU124" s="214" t="s">
        <v>85</v>
      </c>
      <c r="AY124" s="16" t="s">
        <v>150</v>
      </c>
      <c r="BE124" s="215">
        <f>IF(N124="základní",J124,0)</f>
        <v>0</v>
      </c>
      <c r="BF124" s="215">
        <f>IF(N124="snížená",J124,0)</f>
        <v>0</v>
      </c>
      <c r="BG124" s="215">
        <f>IF(N124="zákl. přenesená",J124,0)</f>
        <v>0</v>
      </c>
      <c r="BH124" s="215">
        <f>IF(N124="sníž. přenesená",J124,0)</f>
        <v>0</v>
      </c>
      <c r="BI124" s="215">
        <f>IF(N124="nulová",J124,0)</f>
        <v>0</v>
      </c>
      <c r="BJ124" s="16" t="s">
        <v>83</v>
      </c>
      <c r="BK124" s="215">
        <f>ROUND(I124*H124,2)</f>
        <v>0</v>
      </c>
      <c r="BL124" s="16" t="s">
        <v>157</v>
      </c>
      <c r="BM124" s="214" t="s">
        <v>1339</v>
      </c>
    </row>
    <row r="125" spans="1:47" s="2" customFormat="1" ht="12">
      <c r="A125" s="37"/>
      <c r="B125" s="38"/>
      <c r="C125" s="39"/>
      <c r="D125" s="216" t="s">
        <v>159</v>
      </c>
      <c r="E125" s="39"/>
      <c r="F125" s="217" t="s">
        <v>1340</v>
      </c>
      <c r="G125" s="39"/>
      <c r="H125" s="39"/>
      <c r="I125" s="218"/>
      <c r="J125" s="39"/>
      <c r="K125" s="39"/>
      <c r="L125" s="43"/>
      <c r="M125" s="219"/>
      <c r="N125" s="220"/>
      <c r="O125" s="83"/>
      <c r="P125" s="83"/>
      <c r="Q125" s="83"/>
      <c r="R125" s="83"/>
      <c r="S125" s="83"/>
      <c r="T125" s="84"/>
      <c r="U125" s="37"/>
      <c r="V125" s="37"/>
      <c r="W125" s="37"/>
      <c r="X125" s="37"/>
      <c r="Y125" s="37"/>
      <c r="Z125" s="37"/>
      <c r="AA125" s="37"/>
      <c r="AB125" s="37"/>
      <c r="AC125" s="37"/>
      <c r="AD125" s="37"/>
      <c r="AE125" s="37"/>
      <c r="AT125" s="16" t="s">
        <v>159</v>
      </c>
      <c r="AU125" s="16" t="s">
        <v>85</v>
      </c>
    </row>
    <row r="126" spans="1:65" s="2" customFormat="1" ht="24.15" customHeight="1">
      <c r="A126" s="37"/>
      <c r="B126" s="38"/>
      <c r="C126" s="231" t="s">
        <v>211</v>
      </c>
      <c r="D126" s="231" t="s">
        <v>315</v>
      </c>
      <c r="E126" s="232" t="s">
        <v>1341</v>
      </c>
      <c r="F126" s="233" t="s">
        <v>1342</v>
      </c>
      <c r="G126" s="234" t="s">
        <v>229</v>
      </c>
      <c r="H126" s="235">
        <v>436.8</v>
      </c>
      <c r="I126" s="236"/>
      <c r="J126" s="237">
        <f>ROUND(I126*H126,2)</f>
        <v>0</v>
      </c>
      <c r="K126" s="233" t="s">
        <v>19</v>
      </c>
      <c r="L126" s="238"/>
      <c r="M126" s="239" t="s">
        <v>19</v>
      </c>
      <c r="N126" s="240" t="s">
        <v>46</v>
      </c>
      <c r="O126" s="83"/>
      <c r="P126" s="212">
        <f>O126*H126</f>
        <v>0</v>
      </c>
      <c r="Q126" s="212">
        <v>0.021</v>
      </c>
      <c r="R126" s="212">
        <f>Q126*H126</f>
        <v>9.1728</v>
      </c>
      <c r="S126" s="212">
        <v>0</v>
      </c>
      <c r="T126" s="213">
        <f>S126*H126</f>
        <v>0</v>
      </c>
      <c r="U126" s="37"/>
      <c r="V126" s="37"/>
      <c r="W126" s="37"/>
      <c r="X126" s="37"/>
      <c r="Y126" s="37"/>
      <c r="Z126" s="37"/>
      <c r="AA126" s="37"/>
      <c r="AB126" s="37"/>
      <c r="AC126" s="37"/>
      <c r="AD126" s="37"/>
      <c r="AE126" s="37"/>
      <c r="AR126" s="214" t="s">
        <v>191</v>
      </c>
      <c r="AT126" s="214" t="s">
        <v>315</v>
      </c>
      <c r="AU126" s="214" t="s">
        <v>85</v>
      </c>
      <c r="AY126" s="16" t="s">
        <v>150</v>
      </c>
      <c r="BE126" s="215">
        <f>IF(N126="základní",J126,0)</f>
        <v>0</v>
      </c>
      <c r="BF126" s="215">
        <f>IF(N126="snížená",J126,0)</f>
        <v>0</v>
      </c>
      <c r="BG126" s="215">
        <f>IF(N126="zákl. přenesená",J126,0)</f>
        <v>0</v>
      </c>
      <c r="BH126" s="215">
        <f>IF(N126="sníž. přenesená",J126,0)</f>
        <v>0</v>
      </c>
      <c r="BI126" s="215">
        <f>IF(N126="nulová",J126,0)</f>
        <v>0</v>
      </c>
      <c r="BJ126" s="16" t="s">
        <v>83</v>
      </c>
      <c r="BK126" s="215">
        <f>ROUND(I126*H126,2)</f>
        <v>0</v>
      </c>
      <c r="BL126" s="16" t="s">
        <v>157</v>
      </c>
      <c r="BM126" s="214" t="s">
        <v>1343</v>
      </c>
    </row>
    <row r="127" spans="1:63" s="12" customFormat="1" ht="22.8" customHeight="1">
      <c r="A127" s="12"/>
      <c r="B127" s="187"/>
      <c r="C127" s="188"/>
      <c r="D127" s="189" t="s">
        <v>74</v>
      </c>
      <c r="E127" s="201" t="s">
        <v>181</v>
      </c>
      <c r="F127" s="201" t="s">
        <v>280</v>
      </c>
      <c r="G127" s="188"/>
      <c r="H127" s="188"/>
      <c r="I127" s="191"/>
      <c r="J127" s="202">
        <f>BK127</f>
        <v>0</v>
      </c>
      <c r="K127" s="188"/>
      <c r="L127" s="193"/>
      <c r="M127" s="194"/>
      <c r="N127" s="195"/>
      <c r="O127" s="195"/>
      <c r="P127" s="196">
        <f>SUM(P128:P151)</f>
        <v>0</v>
      </c>
      <c r="Q127" s="195"/>
      <c r="R127" s="196">
        <f>SUM(R128:R151)</f>
        <v>24.676809069999997</v>
      </c>
      <c r="S127" s="195"/>
      <c r="T127" s="197">
        <f>SUM(T128:T151)</f>
        <v>0</v>
      </c>
      <c r="U127" s="12"/>
      <c r="V127" s="12"/>
      <c r="W127" s="12"/>
      <c r="X127" s="12"/>
      <c r="Y127" s="12"/>
      <c r="Z127" s="12"/>
      <c r="AA127" s="12"/>
      <c r="AB127" s="12"/>
      <c r="AC127" s="12"/>
      <c r="AD127" s="12"/>
      <c r="AE127" s="12"/>
      <c r="AR127" s="198" t="s">
        <v>83</v>
      </c>
      <c r="AT127" s="199" t="s">
        <v>74</v>
      </c>
      <c r="AU127" s="199" t="s">
        <v>83</v>
      </c>
      <c r="AY127" s="198" t="s">
        <v>150</v>
      </c>
      <c r="BK127" s="200">
        <f>SUM(BK128:BK151)</f>
        <v>0</v>
      </c>
    </row>
    <row r="128" spans="1:65" s="2" customFormat="1" ht="24.15" customHeight="1">
      <c r="A128" s="37"/>
      <c r="B128" s="38"/>
      <c r="C128" s="203" t="s">
        <v>217</v>
      </c>
      <c r="D128" s="203" t="s">
        <v>152</v>
      </c>
      <c r="E128" s="204" t="s">
        <v>282</v>
      </c>
      <c r="F128" s="205" t="s">
        <v>283</v>
      </c>
      <c r="G128" s="206" t="s">
        <v>229</v>
      </c>
      <c r="H128" s="207">
        <v>54.396</v>
      </c>
      <c r="I128" s="208"/>
      <c r="J128" s="209">
        <f>ROUND(I128*H128,2)</f>
        <v>0</v>
      </c>
      <c r="K128" s="205" t="s">
        <v>156</v>
      </c>
      <c r="L128" s="43"/>
      <c r="M128" s="210" t="s">
        <v>19</v>
      </c>
      <c r="N128" s="211" t="s">
        <v>46</v>
      </c>
      <c r="O128" s="83"/>
      <c r="P128" s="212">
        <f>O128*H128</f>
        <v>0</v>
      </c>
      <c r="Q128" s="212">
        <v>0.00438</v>
      </c>
      <c r="R128" s="212">
        <f>Q128*H128</f>
        <v>0.23825448000000002</v>
      </c>
      <c r="S128" s="212">
        <v>0</v>
      </c>
      <c r="T128" s="213">
        <f>S128*H128</f>
        <v>0</v>
      </c>
      <c r="U128" s="37"/>
      <c r="V128" s="37"/>
      <c r="W128" s="37"/>
      <c r="X128" s="37"/>
      <c r="Y128" s="37"/>
      <c r="Z128" s="37"/>
      <c r="AA128" s="37"/>
      <c r="AB128" s="37"/>
      <c r="AC128" s="37"/>
      <c r="AD128" s="37"/>
      <c r="AE128" s="37"/>
      <c r="AR128" s="214" t="s">
        <v>157</v>
      </c>
      <c r="AT128" s="214" t="s">
        <v>152</v>
      </c>
      <c r="AU128" s="214" t="s">
        <v>85</v>
      </c>
      <c r="AY128" s="16" t="s">
        <v>150</v>
      </c>
      <c r="BE128" s="215">
        <f>IF(N128="základní",J128,0)</f>
        <v>0</v>
      </c>
      <c r="BF128" s="215">
        <f>IF(N128="snížená",J128,0)</f>
        <v>0</v>
      </c>
      <c r="BG128" s="215">
        <f>IF(N128="zákl. přenesená",J128,0)</f>
        <v>0</v>
      </c>
      <c r="BH128" s="215">
        <f>IF(N128="sníž. přenesená",J128,0)</f>
        <v>0</v>
      </c>
      <c r="BI128" s="215">
        <f>IF(N128="nulová",J128,0)</f>
        <v>0</v>
      </c>
      <c r="BJ128" s="16" t="s">
        <v>83</v>
      </c>
      <c r="BK128" s="215">
        <f>ROUND(I128*H128,2)</f>
        <v>0</v>
      </c>
      <c r="BL128" s="16" t="s">
        <v>157</v>
      </c>
      <c r="BM128" s="214" t="s">
        <v>1344</v>
      </c>
    </row>
    <row r="129" spans="1:47" s="2" customFormat="1" ht="12">
      <c r="A129" s="37"/>
      <c r="B129" s="38"/>
      <c r="C129" s="39"/>
      <c r="D129" s="216" t="s">
        <v>159</v>
      </c>
      <c r="E129" s="39"/>
      <c r="F129" s="217" t="s">
        <v>285</v>
      </c>
      <c r="G129" s="39"/>
      <c r="H129" s="39"/>
      <c r="I129" s="218"/>
      <c r="J129" s="39"/>
      <c r="K129" s="39"/>
      <c r="L129" s="43"/>
      <c r="M129" s="219"/>
      <c r="N129" s="220"/>
      <c r="O129" s="83"/>
      <c r="P129" s="83"/>
      <c r="Q129" s="83"/>
      <c r="R129" s="83"/>
      <c r="S129" s="83"/>
      <c r="T129" s="84"/>
      <c r="U129" s="37"/>
      <c r="V129" s="37"/>
      <c r="W129" s="37"/>
      <c r="X129" s="37"/>
      <c r="Y129" s="37"/>
      <c r="Z129" s="37"/>
      <c r="AA129" s="37"/>
      <c r="AB129" s="37"/>
      <c r="AC129" s="37"/>
      <c r="AD129" s="37"/>
      <c r="AE129" s="37"/>
      <c r="AT129" s="16" t="s">
        <v>159</v>
      </c>
      <c r="AU129" s="16" t="s">
        <v>85</v>
      </c>
    </row>
    <row r="130" spans="1:47" s="2" customFormat="1" ht="12">
      <c r="A130" s="37"/>
      <c r="B130" s="38"/>
      <c r="C130" s="39"/>
      <c r="D130" s="216" t="s">
        <v>161</v>
      </c>
      <c r="E130" s="39"/>
      <c r="F130" s="217" t="s">
        <v>1345</v>
      </c>
      <c r="G130" s="39"/>
      <c r="H130" s="39"/>
      <c r="I130" s="218"/>
      <c r="J130" s="39"/>
      <c r="K130" s="39"/>
      <c r="L130" s="43"/>
      <c r="M130" s="219"/>
      <c r="N130" s="220"/>
      <c r="O130" s="83"/>
      <c r="P130" s="83"/>
      <c r="Q130" s="83"/>
      <c r="R130" s="83"/>
      <c r="S130" s="83"/>
      <c r="T130" s="84"/>
      <c r="U130" s="37"/>
      <c r="V130" s="37"/>
      <c r="W130" s="37"/>
      <c r="X130" s="37"/>
      <c r="Y130" s="37"/>
      <c r="Z130" s="37"/>
      <c r="AA130" s="37"/>
      <c r="AB130" s="37"/>
      <c r="AC130" s="37"/>
      <c r="AD130" s="37"/>
      <c r="AE130" s="37"/>
      <c r="AT130" s="16" t="s">
        <v>161</v>
      </c>
      <c r="AU130" s="16" t="s">
        <v>85</v>
      </c>
    </row>
    <row r="131" spans="1:65" s="2" customFormat="1" ht="14.4" customHeight="1">
      <c r="A131" s="37"/>
      <c r="B131" s="38"/>
      <c r="C131" s="203" t="s">
        <v>221</v>
      </c>
      <c r="D131" s="203" t="s">
        <v>152</v>
      </c>
      <c r="E131" s="204" t="s">
        <v>1346</v>
      </c>
      <c r="F131" s="205" t="s">
        <v>1347</v>
      </c>
      <c r="G131" s="206" t="s">
        <v>229</v>
      </c>
      <c r="H131" s="207">
        <v>2.7</v>
      </c>
      <c r="I131" s="208"/>
      <c r="J131" s="209">
        <f>ROUND(I131*H131,2)</f>
        <v>0</v>
      </c>
      <c r="K131" s="205" t="s">
        <v>156</v>
      </c>
      <c r="L131" s="43"/>
      <c r="M131" s="210" t="s">
        <v>19</v>
      </c>
      <c r="N131" s="211" t="s">
        <v>46</v>
      </c>
      <c r="O131" s="83"/>
      <c r="P131" s="212">
        <f>O131*H131</f>
        <v>0</v>
      </c>
      <c r="Q131" s="212">
        <v>0.03045</v>
      </c>
      <c r="R131" s="212">
        <f>Q131*H131</f>
        <v>0.08221500000000001</v>
      </c>
      <c r="S131" s="212">
        <v>0</v>
      </c>
      <c r="T131" s="213">
        <f>S131*H131</f>
        <v>0</v>
      </c>
      <c r="U131" s="37"/>
      <c r="V131" s="37"/>
      <c r="W131" s="37"/>
      <c r="X131" s="37"/>
      <c r="Y131" s="37"/>
      <c r="Z131" s="37"/>
      <c r="AA131" s="37"/>
      <c r="AB131" s="37"/>
      <c r="AC131" s="37"/>
      <c r="AD131" s="37"/>
      <c r="AE131" s="37"/>
      <c r="AR131" s="214" t="s">
        <v>157</v>
      </c>
      <c r="AT131" s="214" t="s">
        <v>152</v>
      </c>
      <c r="AU131" s="214" t="s">
        <v>85</v>
      </c>
      <c r="AY131" s="16" t="s">
        <v>150</v>
      </c>
      <c r="BE131" s="215">
        <f>IF(N131="základní",J131,0)</f>
        <v>0</v>
      </c>
      <c r="BF131" s="215">
        <f>IF(N131="snížená",J131,0)</f>
        <v>0</v>
      </c>
      <c r="BG131" s="215">
        <f>IF(N131="zákl. přenesená",J131,0)</f>
        <v>0</v>
      </c>
      <c r="BH131" s="215">
        <f>IF(N131="sníž. přenesená",J131,0)</f>
        <v>0</v>
      </c>
      <c r="BI131" s="215">
        <f>IF(N131="nulová",J131,0)</f>
        <v>0</v>
      </c>
      <c r="BJ131" s="16" t="s">
        <v>83</v>
      </c>
      <c r="BK131" s="215">
        <f>ROUND(I131*H131,2)</f>
        <v>0</v>
      </c>
      <c r="BL131" s="16" t="s">
        <v>157</v>
      </c>
      <c r="BM131" s="214" t="s">
        <v>1348</v>
      </c>
    </row>
    <row r="132" spans="1:47" s="2" customFormat="1" ht="12">
      <c r="A132" s="37"/>
      <c r="B132" s="38"/>
      <c r="C132" s="39"/>
      <c r="D132" s="216" t="s">
        <v>159</v>
      </c>
      <c r="E132" s="39"/>
      <c r="F132" s="217" t="s">
        <v>299</v>
      </c>
      <c r="G132" s="39"/>
      <c r="H132" s="39"/>
      <c r="I132" s="218"/>
      <c r="J132" s="39"/>
      <c r="K132" s="39"/>
      <c r="L132" s="43"/>
      <c r="M132" s="219"/>
      <c r="N132" s="220"/>
      <c r="O132" s="83"/>
      <c r="P132" s="83"/>
      <c r="Q132" s="83"/>
      <c r="R132" s="83"/>
      <c r="S132" s="83"/>
      <c r="T132" s="84"/>
      <c r="U132" s="37"/>
      <c r="V132" s="37"/>
      <c r="W132" s="37"/>
      <c r="X132" s="37"/>
      <c r="Y132" s="37"/>
      <c r="Z132" s="37"/>
      <c r="AA132" s="37"/>
      <c r="AB132" s="37"/>
      <c r="AC132" s="37"/>
      <c r="AD132" s="37"/>
      <c r="AE132" s="37"/>
      <c r="AT132" s="16" t="s">
        <v>159</v>
      </c>
      <c r="AU132" s="16" t="s">
        <v>85</v>
      </c>
    </row>
    <row r="133" spans="1:47" s="2" customFormat="1" ht="12">
      <c r="A133" s="37"/>
      <c r="B133" s="38"/>
      <c r="C133" s="39"/>
      <c r="D133" s="216" t="s">
        <v>161</v>
      </c>
      <c r="E133" s="39"/>
      <c r="F133" s="217" t="s">
        <v>1349</v>
      </c>
      <c r="G133" s="39"/>
      <c r="H133" s="39"/>
      <c r="I133" s="218"/>
      <c r="J133" s="39"/>
      <c r="K133" s="39"/>
      <c r="L133" s="43"/>
      <c r="M133" s="219"/>
      <c r="N133" s="220"/>
      <c r="O133" s="83"/>
      <c r="P133" s="83"/>
      <c r="Q133" s="83"/>
      <c r="R133" s="83"/>
      <c r="S133" s="83"/>
      <c r="T133" s="84"/>
      <c r="U133" s="37"/>
      <c r="V133" s="37"/>
      <c r="W133" s="37"/>
      <c r="X133" s="37"/>
      <c r="Y133" s="37"/>
      <c r="Z133" s="37"/>
      <c r="AA133" s="37"/>
      <c r="AB133" s="37"/>
      <c r="AC133" s="37"/>
      <c r="AD133" s="37"/>
      <c r="AE133" s="37"/>
      <c r="AT133" s="16" t="s">
        <v>161</v>
      </c>
      <c r="AU133" s="16" t="s">
        <v>85</v>
      </c>
    </row>
    <row r="134" spans="1:65" s="2" customFormat="1" ht="24.15" customHeight="1">
      <c r="A134" s="37"/>
      <c r="B134" s="38"/>
      <c r="C134" s="203" t="s">
        <v>226</v>
      </c>
      <c r="D134" s="203" t="s">
        <v>152</v>
      </c>
      <c r="E134" s="204" t="s">
        <v>1350</v>
      </c>
      <c r="F134" s="205" t="s">
        <v>1351</v>
      </c>
      <c r="G134" s="206" t="s">
        <v>229</v>
      </c>
      <c r="H134" s="207">
        <v>54.636</v>
      </c>
      <c r="I134" s="208"/>
      <c r="J134" s="209">
        <f>ROUND(I134*H134,2)</f>
        <v>0</v>
      </c>
      <c r="K134" s="205" t="s">
        <v>156</v>
      </c>
      <c r="L134" s="43"/>
      <c r="M134" s="210" t="s">
        <v>19</v>
      </c>
      <c r="N134" s="211" t="s">
        <v>46</v>
      </c>
      <c r="O134" s="83"/>
      <c r="P134" s="212">
        <f>O134*H134</f>
        <v>0</v>
      </c>
      <c r="Q134" s="212">
        <v>0.00968</v>
      </c>
      <c r="R134" s="212">
        <f>Q134*H134</f>
        <v>0.52887648</v>
      </c>
      <c r="S134" s="212">
        <v>0</v>
      </c>
      <c r="T134" s="213">
        <f>S134*H134</f>
        <v>0</v>
      </c>
      <c r="U134" s="37"/>
      <c r="V134" s="37"/>
      <c r="W134" s="37"/>
      <c r="X134" s="37"/>
      <c r="Y134" s="37"/>
      <c r="Z134" s="37"/>
      <c r="AA134" s="37"/>
      <c r="AB134" s="37"/>
      <c r="AC134" s="37"/>
      <c r="AD134" s="37"/>
      <c r="AE134" s="37"/>
      <c r="AR134" s="214" t="s">
        <v>157</v>
      </c>
      <c r="AT134" s="214" t="s">
        <v>152</v>
      </c>
      <c r="AU134" s="214" t="s">
        <v>85</v>
      </c>
      <c r="AY134" s="16" t="s">
        <v>150</v>
      </c>
      <c r="BE134" s="215">
        <f>IF(N134="základní",J134,0)</f>
        <v>0</v>
      </c>
      <c r="BF134" s="215">
        <f>IF(N134="snížená",J134,0)</f>
        <v>0</v>
      </c>
      <c r="BG134" s="215">
        <f>IF(N134="zákl. přenesená",J134,0)</f>
        <v>0</v>
      </c>
      <c r="BH134" s="215">
        <f>IF(N134="sníž. přenesená",J134,0)</f>
        <v>0</v>
      </c>
      <c r="BI134" s="215">
        <f>IF(N134="nulová",J134,0)</f>
        <v>0</v>
      </c>
      <c r="BJ134" s="16" t="s">
        <v>83</v>
      </c>
      <c r="BK134" s="215">
        <f>ROUND(I134*H134,2)</f>
        <v>0</v>
      </c>
      <c r="BL134" s="16" t="s">
        <v>157</v>
      </c>
      <c r="BM134" s="214" t="s">
        <v>1352</v>
      </c>
    </row>
    <row r="135" spans="1:65" s="2" customFormat="1" ht="14.4" customHeight="1">
      <c r="A135" s="37"/>
      <c r="B135" s="38"/>
      <c r="C135" s="203" t="s">
        <v>8</v>
      </c>
      <c r="D135" s="203" t="s">
        <v>152</v>
      </c>
      <c r="E135" s="204" t="s">
        <v>366</v>
      </c>
      <c r="F135" s="205" t="s">
        <v>367</v>
      </c>
      <c r="G135" s="206" t="s">
        <v>368</v>
      </c>
      <c r="H135" s="207">
        <v>606</v>
      </c>
      <c r="I135" s="208"/>
      <c r="J135" s="209">
        <f>ROUND(I135*H135,2)</f>
        <v>0</v>
      </c>
      <c r="K135" s="205" t="s">
        <v>156</v>
      </c>
      <c r="L135" s="43"/>
      <c r="M135" s="210" t="s">
        <v>19</v>
      </c>
      <c r="N135" s="211" t="s">
        <v>46</v>
      </c>
      <c r="O135" s="83"/>
      <c r="P135" s="212">
        <f>O135*H135</f>
        <v>0</v>
      </c>
      <c r="Q135" s="212">
        <v>0.00014</v>
      </c>
      <c r="R135" s="212">
        <f>Q135*H135</f>
        <v>0.08484</v>
      </c>
      <c r="S135" s="212">
        <v>0</v>
      </c>
      <c r="T135" s="213">
        <f>S135*H135</f>
        <v>0</v>
      </c>
      <c r="U135" s="37"/>
      <c r="V135" s="37"/>
      <c r="W135" s="37"/>
      <c r="X135" s="37"/>
      <c r="Y135" s="37"/>
      <c r="Z135" s="37"/>
      <c r="AA135" s="37"/>
      <c r="AB135" s="37"/>
      <c r="AC135" s="37"/>
      <c r="AD135" s="37"/>
      <c r="AE135" s="37"/>
      <c r="AR135" s="214" t="s">
        <v>157</v>
      </c>
      <c r="AT135" s="214" t="s">
        <v>152</v>
      </c>
      <c r="AU135" s="214" t="s">
        <v>85</v>
      </c>
      <c r="AY135" s="16" t="s">
        <v>150</v>
      </c>
      <c r="BE135" s="215">
        <f>IF(N135="základní",J135,0)</f>
        <v>0</v>
      </c>
      <c r="BF135" s="215">
        <f>IF(N135="snížená",J135,0)</f>
        <v>0</v>
      </c>
      <c r="BG135" s="215">
        <f>IF(N135="zákl. přenesená",J135,0)</f>
        <v>0</v>
      </c>
      <c r="BH135" s="215">
        <f>IF(N135="sníž. přenesená",J135,0)</f>
        <v>0</v>
      </c>
      <c r="BI135" s="215">
        <f>IF(N135="nulová",J135,0)</f>
        <v>0</v>
      </c>
      <c r="BJ135" s="16" t="s">
        <v>83</v>
      </c>
      <c r="BK135" s="215">
        <f>ROUND(I135*H135,2)</f>
        <v>0</v>
      </c>
      <c r="BL135" s="16" t="s">
        <v>157</v>
      </c>
      <c r="BM135" s="214" t="s">
        <v>1353</v>
      </c>
    </row>
    <row r="136" spans="1:47" s="2" customFormat="1" ht="12">
      <c r="A136" s="37"/>
      <c r="B136" s="38"/>
      <c r="C136" s="39"/>
      <c r="D136" s="216" t="s">
        <v>159</v>
      </c>
      <c r="E136" s="39"/>
      <c r="F136" s="217" t="s">
        <v>370</v>
      </c>
      <c r="G136" s="39"/>
      <c r="H136" s="39"/>
      <c r="I136" s="218"/>
      <c r="J136" s="39"/>
      <c r="K136" s="39"/>
      <c r="L136" s="43"/>
      <c r="M136" s="219"/>
      <c r="N136" s="220"/>
      <c r="O136" s="83"/>
      <c r="P136" s="83"/>
      <c r="Q136" s="83"/>
      <c r="R136" s="83"/>
      <c r="S136" s="83"/>
      <c r="T136" s="84"/>
      <c r="U136" s="37"/>
      <c r="V136" s="37"/>
      <c r="W136" s="37"/>
      <c r="X136" s="37"/>
      <c r="Y136" s="37"/>
      <c r="Z136" s="37"/>
      <c r="AA136" s="37"/>
      <c r="AB136" s="37"/>
      <c r="AC136" s="37"/>
      <c r="AD136" s="37"/>
      <c r="AE136" s="37"/>
      <c r="AT136" s="16" t="s">
        <v>159</v>
      </c>
      <c r="AU136" s="16" t="s">
        <v>85</v>
      </c>
    </row>
    <row r="137" spans="1:47" s="2" customFormat="1" ht="12">
      <c r="A137" s="37"/>
      <c r="B137" s="38"/>
      <c r="C137" s="39"/>
      <c r="D137" s="216" t="s">
        <v>161</v>
      </c>
      <c r="E137" s="39"/>
      <c r="F137" s="217" t="s">
        <v>1354</v>
      </c>
      <c r="G137" s="39"/>
      <c r="H137" s="39"/>
      <c r="I137" s="218"/>
      <c r="J137" s="39"/>
      <c r="K137" s="39"/>
      <c r="L137" s="43"/>
      <c r="M137" s="219"/>
      <c r="N137" s="220"/>
      <c r="O137" s="83"/>
      <c r="P137" s="83"/>
      <c r="Q137" s="83"/>
      <c r="R137" s="83"/>
      <c r="S137" s="83"/>
      <c r="T137" s="84"/>
      <c r="U137" s="37"/>
      <c r="V137" s="37"/>
      <c r="W137" s="37"/>
      <c r="X137" s="37"/>
      <c r="Y137" s="37"/>
      <c r="Z137" s="37"/>
      <c r="AA137" s="37"/>
      <c r="AB137" s="37"/>
      <c r="AC137" s="37"/>
      <c r="AD137" s="37"/>
      <c r="AE137" s="37"/>
      <c r="AT137" s="16" t="s">
        <v>161</v>
      </c>
      <c r="AU137" s="16" t="s">
        <v>85</v>
      </c>
    </row>
    <row r="138" spans="1:65" s="2" customFormat="1" ht="14.4" customHeight="1">
      <c r="A138" s="37"/>
      <c r="B138" s="38"/>
      <c r="C138" s="203" t="s">
        <v>237</v>
      </c>
      <c r="D138" s="203" t="s">
        <v>152</v>
      </c>
      <c r="E138" s="204" t="s">
        <v>373</v>
      </c>
      <c r="F138" s="205" t="s">
        <v>374</v>
      </c>
      <c r="G138" s="206" t="s">
        <v>155</v>
      </c>
      <c r="H138" s="207">
        <v>4.99</v>
      </c>
      <c r="I138" s="208"/>
      <c r="J138" s="209">
        <f>ROUND(I138*H138,2)</f>
        <v>0</v>
      </c>
      <c r="K138" s="205" t="s">
        <v>156</v>
      </c>
      <c r="L138" s="43"/>
      <c r="M138" s="210" t="s">
        <v>19</v>
      </c>
      <c r="N138" s="211" t="s">
        <v>46</v>
      </c>
      <c r="O138" s="83"/>
      <c r="P138" s="212">
        <f>O138*H138</f>
        <v>0</v>
      </c>
      <c r="Q138" s="212">
        <v>2.45329</v>
      </c>
      <c r="R138" s="212">
        <f>Q138*H138</f>
        <v>12.2419171</v>
      </c>
      <c r="S138" s="212">
        <v>0</v>
      </c>
      <c r="T138" s="213">
        <f>S138*H138</f>
        <v>0</v>
      </c>
      <c r="U138" s="37"/>
      <c r="V138" s="37"/>
      <c r="W138" s="37"/>
      <c r="X138" s="37"/>
      <c r="Y138" s="37"/>
      <c r="Z138" s="37"/>
      <c r="AA138" s="37"/>
      <c r="AB138" s="37"/>
      <c r="AC138" s="37"/>
      <c r="AD138" s="37"/>
      <c r="AE138" s="37"/>
      <c r="AR138" s="214" t="s">
        <v>157</v>
      </c>
      <c r="AT138" s="214" t="s">
        <v>152</v>
      </c>
      <c r="AU138" s="214" t="s">
        <v>85</v>
      </c>
      <c r="AY138" s="16" t="s">
        <v>150</v>
      </c>
      <c r="BE138" s="215">
        <f>IF(N138="základní",J138,0)</f>
        <v>0</v>
      </c>
      <c r="BF138" s="215">
        <f>IF(N138="snížená",J138,0)</f>
        <v>0</v>
      </c>
      <c r="BG138" s="215">
        <f>IF(N138="zákl. přenesená",J138,0)</f>
        <v>0</v>
      </c>
      <c r="BH138" s="215">
        <f>IF(N138="sníž. přenesená",J138,0)</f>
        <v>0</v>
      </c>
      <c r="BI138" s="215">
        <f>IF(N138="nulová",J138,0)</f>
        <v>0</v>
      </c>
      <c r="BJ138" s="16" t="s">
        <v>83</v>
      </c>
      <c r="BK138" s="215">
        <f>ROUND(I138*H138,2)</f>
        <v>0</v>
      </c>
      <c r="BL138" s="16" t="s">
        <v>157</v>
      </c>
      <c r="BM138" s="214" t="s">
        <v>1355</v>
      </c>
    </row>
    <row r="139" spans="1:47" s="2" customFormat="1" ht="12">
      <c r="A139" s="37"/>
      <c r="B139" s="38"/>
      <c r="C139" s="39"/>
      <c r="D139" s="216" t="s">
        <v>159</v>
      </c>
      <c r="E139" s="39"/>
      <c r="F139" s="217" t="s">
        <v>376</v>
      </c>
      <c r="G139" s="39"/>
      <c r="H139" s="39"/>
      <c r="I139" s="218"/>
      <c r="J139" s="39"/>
      <c r="K139" s="39"/>
      <c r="L139" s="43"/>
      <c r="M139" s="219"/>
      <c r="N139" s="220"/>
      <c r="O139" s="83"/>
      <c r="P139" s="83"/>
      <c r="Q139" s="83"/>
      <c r="R139" s="83"/>
      <c r="S139" s="83"/>
      <c r="T139" s="84"/>
      <c r="U139" s="37"/>
      <c r="V139" s="37"/>
      <c r="W139" s="37"/>
      <c r="X139" s="37"/>
      <c r="Y139" s="37"/>
      <c r="Z139" s="37"/>
      <c r="AA139" s="37"/>
      <c r="AB139" s="37"/>
      <c r="AC139" s="37"/>
      <c r="AD139" s="37"/>
      <c r="AE139" s="37"/>
      <c r="AT139" s="16" t="s">
        <v>159</v>
      </c>
      <c r="AU139" s="16" t="s">
        <v>85</v>
      </c>
    </row>
    <row r="140" spans="1:65" s="2" customFormat="1" ht="14.4" customHeight="1">
      <c r="A140" s="37"/>
      <c r="B140" s="38"/>
      <c r="C140" s="203" t="s">
        <v>242</v>
      </c>
      <c r="D140" s="203" t="s">
        <v>152</v>
      </c>
      <c r="E140" s="204" t="s">
        <v>379</v>
      </c>
      <c r="F140" s="205" t="s">
        <v>380</v>
      </c>
      <c r="G140" s="206" t="s">
        <v>155</v>
      </c>
      <c r="H140" s="207">
        <v>4.99</v>
      </c>
      <c r="I140" s="208"/>
      <c r="J140" s="209">
        <f>ROUND(I140*H140,2)</f>
        <v>0</v>
      </c>
      <c r="K140" s="205" t="s">
        <v>156</v>
      </c>
      <c r="L140" s="43"/>
      <c r="M140" s="210" t="s">
        <v>19</v>
      </c>
      <c r="N140" s="211" t="s">
        <v>46</v>
      </c>
      <c r="O140" s="83"/>
      <c r="P140" s="212">
        <f>O140*H140</f>
        <v>0</v>
      </c>
      <c r="Q140" s="212">
        <v>0</v>
      </c>
      <c r="R140" s="212">
        <f>Q140*H140</f>
        <v>0</v>
      </c>
      <c r="S140" s="212">
        <v>0</v>
      </c>
      <c r="T140" s="213">
        <f>S140*H140</f>
        <v>0</v>
      </c>
      <c r="U140" s="37"/>
      <c r="V140" s="37"/>
      <c r="W140" s="37"/>
      <c r="X140" s="37"/>
      <c r="Y140" s="37"/>
      <c r="Z140" s="37"/>
      <c r="AA140" s="37"/>
      <c r="AB140" s="37"/>
      <c r="AC140" s="37"/>
      <c r="AD140" s="37"/>
      <c r="AE140" s="37"/>
      <c r="AR140" s="214" t="s">
        <v>157</v>
      </c>
      <c r="AT140" s="214" t="s">
        <v>152</v>
      </c>
      <c r="AU140" s="214" t="s">
        <v>85</v>
      </c>
      <c r="AY140" s="16" t="s">
        <v>150</v>
      </c>
      <c r="BE140" s="215">
        <f>IF(N140="základní",J140,0)</f>
        <v>0</v>
      </c>
      <c r="BF140" s="215">
        <f>IF(N140="snížená",J140,0)</f>
        <v>0</v>
      </c>
      <c r="BG140" s="215">
        <f>IF(N140="zákl. přenesená",J140,0)</f>
        <v>0</v>
      </c>
      <c r="BH140" s="215">
        <f>IF(N140="sníž. přenesená",J140,0)</f>
        <v>0</v>
      </c>
      <c r="BI140" s="215">
        <f>IF(N140="nulová",J140,0)</f>
        <v>0</v>
      </c>
      <c r="BJ140" s="16" t="s">
        <v>83</v>
      </c>
      <c r="BK140" s="215">
        <f>ROUND(I140*H140,2)</f>
        <v>0</v>
      </c>
      <c r="BL140" s="16" t="s">
        <v>157</v>
      </c>
      <c r="BM140" s="214" t="s">
        <v>1356</v>
      </c>
    </row>
    <row r="141" spans="1:47" s="2" customFormat="1" ht="12">
      <c r="A141" s="37"/>
      <c r="B141" s="38"/>
      <c r="C141" s="39"/>
      <c r="D141" s="216" t="s">
        <v>159</v>
      </c>
      <c r="E141" s="39"/>
      <c r="F141" s="217" t="s">
        <v>382</v>
      </c>
      <c r="G141" s="39"/>
      <c r="H141" s="39"/>
      <c r="I141" s="218"/>
      <c r="J141" s="39"/>
      <c r="K141" s="39"/>
      <c r="L141" s="43"/>
      <c r="M141" s="219"/>
      <c r="N141" s="220"/>
      <c r="O141" s="83"/>
      <c r="P141" s="83"/>
      <c r="Q141" s="83"/>
      <c r="R141" s="83"/>
      <c r="S141" s="83"/>
      <c r="T141" s="84"/>
      <c r="U141" s="37"/>
      <c r="V141" s="37"/>
      <c r="W141" s="37"/>
      <c r="X141" s="37"/>
      <c r="Y141" s="37"/>
      <c r="Z141" s="37"/>
      <c r="AA141" s="37"/>
      <c r="AB141" s="37"/>
      <c r="AC141" s="37"/>
      <c r="AD141" s="37"/>
      <c r="AE141" s="37"/>
      <c r="AT141" s="16" t="s">
        <v>159</v>
      </c>
      <c r="AU141" s="16" t="s">
        <v>85</v>
      </c>
    </row>
    <row r="142" spans="1:65" s="2" customFormat="1" ht="24.15" customHeight="1">
      <c r="A142" s="37"/>
      <c r="B142" s="38"/>
      <c r="C142" s="203" t="s">
        <v>246</v>
      </c>
      <c r="D142" s="203" t="s">
        <v>152</v>
      </c>
      <c r="E142" s="204" t="s">
        <v>384</v>
      </c>
      <c r="F142" s="205" t="s">
        <v>385</v>
      </c>
      <c r="G142" s="206" t="s">
        <v>155</v>
      </c>
      <c r="H142" s="207">
        <v>4.99</v>
      </c>
      <c r="I142" s="208"/>
      <c r="J142" s="209">
        <f>ROUND(I142*H142,2)</f>
        <v>0</v>
      </c>
      <c r="K142" s="205" t="s">
        <v>156</v>
      </c>
      <c r="L142" s="43"/>
      <c r="M142" s="210" t="s">
        <v>19</v>
      </c>
      <c r="N142" s="211" t="s">
        <v>46</v>
      </c>
      <c r="O142" s="83"/>
      <c r="P142" s="212">
        <f>O142*H142</f>
        <v>0</v>
      </c>
      <c r="Q142" s="212">
        <v>0.01</v>
      </c>
      <c r="R142" s="212">
        <f>Q142*H142</f>
        <v>0.0499</v>
      </c>
      <c r="S142" s="212">
        <v>0</v>
      </c>
      <c r="T142" s="213">
        <f>S142*H142</f>
        <v>0</v>
      </c>
      <c r="U142" s="37"/>
      <c r="V142" s="37"/>
      <c r="W142" s="37"/>
      <c r="X142" s="37"/>
      <c r="Y142" s="37"/>
      <c r="Z142" s="37"/>
      <c r="AA142" s="37"/>
      <c r="AB142" s="37"/>
      <c r="AC142" s="37"/>
      <c r="AD142" s="37"/>
      <c r="AE142" s="37"/>
      <c r="AR142" s="214" t="s">
        <v>157</v>
      </c>
      <c r="AT142" s="214" t="s">
        <v>152</v>
      </c>
      <c r="AU142" s="214" t="s">
        <v>85</v>
      </c>
      <c r="AY142" s="16" t="s">
        <v>150</v>
      </c>
      <c r="BE142" s="215">
        <f>IF(N142="základní",J142,0)</f>
        <v>0</v>
      </c>
      <c r="BF142" s="215">
        <f>IF(N142="snížená",J142,0)</f>
        <v>0</v>
      </c>
      <c r="BG142" s="215">
        <f>IF(N142="zákl. přenesená",J142,0)</f>
        <v>0</v>
      </c>
      <c r="BH142" s="215">
        <f>IF(N142="sníž. přenesená",J142,0)</f>
        <v>0</v>
      </c>
      <c r="BI142" s="215">
        <f>IF(N142="nulová",J142,0)</f>
        <v>0</v>
      </c>
      <c r="BJ142" s="16" t="s">
        <v>83</v>
      </c>
      <c r="BK142" s="215">
        <f>ROUND(I142*H142,2)</f>
        <v>0</v>
      </c>
      <c r="BL142" s="16" t="s">
        <v>157</v>
      </c>
      <c r="BM142" s="214" t="s">
        <v>1357</v>
      </c>
    </row>
    <row r="143" spans="1:47" s="2" customFormat="1" ht="12">
      <c r="A143" s="37"/>
      <c r="B143" s="38"/>
      <c r="C143" s="39"/>
      <c r="D143" s="216" t="s">
        <v>159</v>
      </c>
      <c r="E143" s="39"/>
      <c r="F143" s="217" t="s">
        <v>382</v>
      </c>
      <c r="G143" s="39"/>
      <c r="H143" s="39"/>
      <c r="I143" s="218"/>
      <c r="J143" s="39"/>
      <c r="K143" s="39"/>
      <c r="L143" s="43"/>
      <c r="M143" s="219"/>
      <c r="N143" s="220"/>
      <c r="O143" s="83"/>
      <c r="P143" s="83"/>
      <c r="Q143" s="83"/>
      <c r="R143" s="83"/>
      <c r="S143" s="83"/>
      <c r="T143" s="84"/>
      <c r="U143" s="37"/>
      <c r="V143" s="37"/>
      <c r="W143" s="37"/>
      <c r="X143" s="37"/>
      <c r="Y143" s="37"/>
      <c r="Z143" s="37"/>
      <c r="AA143" s="37"/>
      <c r="AB143" s="37"/>
      <c r="AC143" s="37"/>
      <c r="AD143" s="37"/>
      <c r="AE143" s="37"/>
      <c r="AT143" s="16" t="s">
        <v>159</v>
      </c>
      <c r="AU143" s="16" t="s">
        <v>85</v>
      </c>
    </row>
    <row r="144" spans="1:65" s="2" customFormat="1" ht="24.15" customHeight="1">
      <c r="A144" s="37"/>
      <c r="B144" s="38"/>
      <c r="C144" s="203" t="s">
        <v>250</v>
      </c>
      <c r="D144" s="203" t="s">
        <v>152</v>
      </c>
      <c r="E144" s="204" t="s">
        <v>388</v>
      </c>
      <c r="F144" s="205" t="s">
        <v>389</v>
      </c>
      <c r="G144" s="206" t="s">
        <v>155</v>
      </c>
      <c r="H144" s="207">
        <v>4.99</v>
      </c>
      <c r="I144" s="208"/>
      <c r="J144" s="209">
        <f>ROUND(I144*H144,2)</f>
        <v>0</v>
      </c>
      <c r="K144" s="205" t="s">
        <v>156</v>
      </c>
      <c r="L144" s="43"/>
      <c r="M144" s="210" t="s">
        <v>19</v>
      </c>
      <c r="N144" s="211" t="s">
        <v>46</v>
      </c>
      <c r="O144" s="83"/>
      <c r="P144" s="212">
        <f>O144*H144</f>
        <v>0</v>
      </c>
      <c r="Q144" s="212">
        <v>0</v>
      </c>
      <c r="R144" s="212">
        <f>Q144*H144</f>
        <v>0</v>
      </c>
      <c r="S144" s="212">
        <v>0</v>
      </c>
      <c r="T144" s="213">
        <f>S144*H144</f>
        <v>0</v>
      </c>
      <c r="U144" s="37"/>
      <c r="V144" s="37"/>
      <c r="W144" s="37"/>
      <c r="X144" s="37"/>
      <c r="Y144" s="37"/>
      <c r="Z144" s="37"/>
      <c r="AA144" s="37"/>
      <c r="AB144" s="37"/>
      <c r="AC144" s="37"/>
      <c r="AD144" s="37"/>
      <c r="AE144" s="37"/>
      <c r="AR144" s="214" t="s">
        <v>157</v>
      </c>
      <c r="AT144" s="214" t="s">
        <v>152</v>
      </c>
      <c r="AU144" s="214" t="s">
        <v>85</v>
      </c>
      <c r="AY144" s="16" t="s">
        <v>150</v>
      </c>
      <c r="BE144" s="215">
        <f>IF(N144="základní",J144,0)</f>
        <v>0</v>
      </c>
      <c r="BF144" s="215">
        <f>IF(N144="snížená",J144,0)</f>
        <v>0</v>
      </c>
      <c r="BG144" s="215">
        <f>IF(N144="zákl. přenesená",J144,0)</f>
        <v>0</v>
      </c>
      <c r="BH144" s="215">
        <f>IF(N144="sníž. přenesená",J144,0)</f>
        <v>0</v>
      </c>
      <c r="BI144" s="215">
        <f>IF(N144="nulová",J144,0)</f>
        <v>0</v>
      </c>
      <c r="BJ144" s="16" t="s">
        <v>83</v>
      </c>
      <c r="BK144" s="215">
        <f>ROUND(I144*H144,2)</f>
        <v>0</v>
      </c>
      <c r="BL144" s="16" t="s">
        <v>157</v>
      </c>
      <c r="BM144" s="214" t="s">
        <v>1358</v>
      </c>
    </row>
    <row r="145" spans="1:47" s="2" customFormat="1" ht="12">
      <c r="A145" s="37"/>
      <c r="B145" s="38"/>
      <c r="C145" s="39"/>
      <c r="D145" s="216" t="s">
        <v>159</v>
      </c>
      <c r="E145" s="39"/>
      <c r="F145" s="217" t="s">
        <v>382</v>
      </c>
      <c r="G145" s="39"/>
      <c r="H145" s="39"/>
      <c r="I145" s="218"/>
      <c r="J145" s="39"/>
      <c r="K145" s="39"/>
      <c r="L145" s="43"/>
      <c r="M145" s="219"/>
      <c r="N145" s="220"/>
      <c r="O145" s="83"/>
      <c r="P145" s="83"/>
      <c r="Q145" s="83"/>
      <c r="R145" s="83"/>
      <c r="S145" s="83"/>
      <c r="T145" s="84"/>
      <c r="U145" s="37"/>
      <c r="V145" s="37"/>
      <c r="W145" s="37"/>
      <c r="X145" s="37"/>
      <c r="Y145" s="37"/>
      <c r="Z145" s="37"/>
      <c r="AA145" s="37"/>
      <c r="AB145" s="37"/>
      <c r="AC145" s="37"/>
      <c r="AD145" s="37"/>
      <c r="AE145" s="37"/>
      <c r="AT145" s="16" t="s">
        <v>159</v>
      </c>
      <c r="AU145" s="16" t="s">
        <v>85</v>
      </c>
    </row>
    <row r="146" spans="1:65" s="2" customFormat="1" ht="14.4" customHeight="1">
      <c r="A146" s="37"/>
      <c r="B146" s="38"/>
      <c r="C146" s="203" t="s">
        <v>256</v>
      </c>
      <c r="D146" s="203" t="s">
        <v>152</v>
      </c>
      <c r="E146" s="204" t="s">
        <v>392</v>
      </c>
      <c r="F146" s="205" t="s">
        <v>393</v>
      </c>
      <c r="G146" s="206" t="s">
        <v>229</v>
      </c>
      <c r="H146" s="207">
        <v>13.56</v>
      </c>
      <c r="I146" s="208"/>
      <c r="J146" s="209">
        <f>ROUND(I146*H146,2)</f>
        <v>0</v>
      </c>
      <c r="K146" s="205" t="s">
        <v>156</v>
      </c>
      <c r="L146" s="43"/>
      <c r="M146" s="210" t="s">
        <v>19</v>
      </c>
      <c r="N146" s="211" t="s">
        <v>46</v>
      </c>
      <c r="O146" s="83"/>
      <c r="P146" s="212">
        <f>O146*H146</f>
        <v>0</v>
      </c>
      <c r="Q146" s="212">
        <v>0.01352</v>
      </c>
      <c r="R146" s="212">
        <f>Q146*H146</f>
        <v>0.18333120000000003</v>
      </c>
      <c r="S146" s="212">
        <v>0</v>
      </c>
      <c r="T146" s="213">
        <f>S146*H146</f>
        <v>0</v>
      </c>
      <c r="U146" s="37"/>
      <c r="V146" s="37"/>
      <c r="W146" s="37"/>
      <c r="X146" s="37"/>
      <c r="Y146" s="37"/>
      <c r="Z146" s="37"/>
      <c r="AA146" s="37"/>
      <c r="AB146" s="37"/>
      <c r="AC146" s="37"/>
      <c r="AD146" s="37"/>
      <c r="AE146" s="37"/>
      <c r="AR146" s="214" t="s">
        <v>157</v>
      </c>
      <c r="AT146" s="214" t="s">
        <v>152</v>
      </c>
      <c r="AU146" s="214" t="s">
        <v>85</v>
      </c>
      <c r="AY146" s="16" t="s">
        <v>150</v>
      </c>
      <c r="BE146" s="215">
        <f>IF(N146="základní",J146,0)</f>
        <v>0</v>
      </c>
      <c r="BF146" s="215">
        <f>IF(N146="snížená",J146,0)</f>
        <v>0</v>
      </c>
      <c r="BG146" s="215">
        <f>IF(N146="zákl. přenesená",J146,0)</f>
        <v>0</v>
      </c>
      <c r="BH146" s="215">
        <f>IF(N146="sníž. přenesená",J146,0)</f>
        <v>0</v>
      </c>
      <c r="BI146" s="215">
        <f>IF(N146="nulová",J146,0)</f>
        <v>0</v>
      </c>
      <c r="BJ146" s="16" t="s">
        <v>83</v>
      </c>
      <c r="BK146" s="215">
        <f>ROUND(I146*H146,2)</f>
        <v>0</v>
      </c>
      <c r="BL146" s="16" t="s">
        <v>157</v>
      </c>
      <c r="BM146" s="214" t="s">
        <v>1359</v>
      </c>
    </row>
    <row r="147" spans="1:65" s="2" customFormat="1" ht="14.4" customHeight="1">
      <c r="A147" s="37"/>
      <c r="B147" s="38"/>
      <c r="C147" s="203" t="s">
        <v>7</v>
      </c>
      <c r="D147" s="203" t="s">
        <v>152</v>
      </c>
      <c r="E147" s="204" t="s">
        <v>396</v>
      </c>
      <c r="F147" s="205" t="s">
        <v>397</v>
      </c>
      <c r="G147" s="206" t="s">
        <v>229</v>
      </c>
      <c r="H147" s="207">
        <v>13.56</v>
      </c>
      <c r="I147" s="208"/>
      <c r="J147" s="209">
        <f>ROUND(I147*H147,2)</f>
        <v>0</v>
      </c>
      <c r="K147" s="205" t="s">
        <v>156</v>
      </c>
      <c r="L147" s="43"/>
      <c r="M147" s="210" t="s">
        <v>19</v>
      </c>
      <c r="N147" s="211" t="s">
        <v>46</v>
      </c>
      <c r="O147" s="83"/>
      <c r="P147" s="212">
        <f>O147*H147</f>
        <v>0</v>
      </c>
      <c r="Q147" s="212">
        <v>0</v>
      </c>
      <c r="R147" s="212">
        <f>Q147*H147</f>
        <v>0</v>
      </c>
      <c r="S147" s="212">
        <v>0</v>
      </c>
      <c r="T147" s="213">
        <f>S147*H147</f>
        <v>0</v>
      </c>
      <c r="U147" s="37"/>
      <c r="V147" s="37"/>
      <c r="W147" s="37"/>
      <c r="X147" s="37"/>
      <c r="Y147" s="37"/>
      <c r="Z147" s="37"/>
      <c r="AA147" s="37"/>
      <c r="AB147" s="37"/>
      <c r="AC147" s="37"/>
      <c r="AD147" s="37"/>
      <c r="AE147" s="37"/>
      <c r="AR147" s="214" t="s">
        <v>157</v>
      </c>
      <c r="AT147" s="214" t="s">
        <v>152</v>
      </c>
      <c r="AU147" s="214" t="s">
        <v>85</v>
      </c>
      <c r="AY147" s="16" t="s">
        <v>150</v>
      </c>
      <c r="BE147" s="215">
        <f>IF(N147="základní",J147,0)</f>
        <v>0</v>
      </c>
      <c r="BF147" s="215">
        <f>IF(N147="snížená",J147,0)</f>
        <v>0</v>
      </c>
      <c r="BG147" s="215">
        <f>IF(N147="zákl. přenesená",J147,0)</f>
        <v>0</v>
      </c>
      <c r="BH147" s="215">
        <f>IF(N147="sníž. přenesená",J147,0)</f>
        <v>0</v>
      </c>
      <c r="BI147" s="215">
        <f>IF(N147="nulová",J147,0)</f>
        <v>0</v>
      </c>
      <c r="BJ147" s="16" t="s">
        <v>83</v>
      </c>
      <c r="BK147" s="215">
        <f>ROUND(I147*H147,2)</f>
        <v>0</v>
      </c>
      <c r="BL147" s="16" t="s">
        <v>157</v>
      </c>
      <c r="BM147" s="214" t="s">
        <v>1360</v>
      </c>
    </row>
    <row r="148" spans="1:65" s="2" customFormat="1" ht="14.4" customHeight="1">
      <c r="A148" s="37"/>
      <c r="B148" s="38"/>
      <c r="C148" s="203" t="s">
        <v>263</v>
      </c>
      <c r="D148" s="203" t="s">
        <v>152</v>
      </c>
      <c r="E148" s="204" t="s">
        <v>400</v>
      </c>
      <c r="F148" s="205" t="s">
        <v>401</v>
      </c>
      <c r="G148" s="206" t="s">
        <v>194</v>
      </c>
      <c r="H148" s="207">
        <v>0.213</v>
      </c>
      <c r="I148" s="208"/>
      <c r="J148" s="209">
        <f>ROUND(I148*H148,2)</f>
        <v>0</v>
      </c>
      <c r="K148" s="205" t="s">
        <v>156</v>
      </c>
      <c r="L148" s="43"/>
      <c r="M148" s="210" t="s">
        <v>19</v>
      </c>
      <c r="N148" s="211" t="s">
        <v>46</v>
      </c>
      <c r="O148" s="83"/>
      <c r="P148" s="212">
        <f>O148*H148</f>
        <v>0</v>
      </c>
      <c r="Q148" s="212">
        <v>1.06277</v>
      </c>
      <c r="R148" s="212">
        <f>Q148*H148</f>
        <v>0.22637000999999998</v>
      </c>
      <c r="S148" s="212">
        <v>0</v>
      </c>
      <c r="T148" s="213">
        <f>S148*H148</f>
        <v>0</v>
      </c>
      <c r="U148" s="37"/>
      <c r="V148" s="37"/>
      <c r="W148" s="37"/>
      <c r="X148" s="37"/>
      <c r="Y148" s="37"/>
      <c r="Z148" s="37"/>
      <c r="AA148" s="37"/>
      <c r="AB148" s="37"/>
      <c r="AC148" s="37"/>
      <c r="AD148" s="37"/>
      <c r="AE148" s="37"/>
      <c r="AR148" s="214" t="s">
        <v>157</v>
      </c>
      <c r="AT148" s="214" t="s">
        <v>152</v>
      </c>
      <c r="AU148" s="214" t="s">
        <v>85</v>
      </c>
      <c r="AY148" s="16" t="s">
        <v>150</v>
      </c>
      <c r="BE148" s="215">
        <f>IF(N148="základní",J148,0)</f>
        <v>0</v>
      </c>
      <c r="BF148" s="215">
        <f>IF(N148="snížená",J148,0)</f>
        <v>0</v>
      </c>
      <c r="BG148" s="215">
        <f>IF(N148="zákl. přenesená",J148,0)</f>
        <v>0</v>
      </c>
      <c r="BH148" s="215">
        <f>IF(N148="sníž. přenesená",J148,0)</f>
        <v>0</v>
      </c>
      <c r="BI148" s="215">
        <f>IF(N148="nulová",J148,0)</f>
        <v>0</v>
      </c>
      <c r="BJ148" s="16" t="s">
        <v>83</v>
      </c>
      <c r="BK148" s="215">
        <f>ROUND(I148*H148,2)</f>
        <v>0</v>
      </c>
      <c r="BL148" s="16" t="s">
        <v>157</v>
      </c>
      <c r="BM148" s="214" t="s">
        <v>1361</v>
      </c>
    </row>
    <row r="149" spans="1:47" s="2" customFormat="1" ht="12">
      <c r="A149" s="37"/>
      <c r="B149" s="38"/>
      <c r="C149" s="39"/>
      <c r="D149" s="216" t="s">
        <v>159</v>
      </c>
      <c r="E149" s="39"/>
      <c r="F149" s="217" t="s">
        <v>403</v>
      </c>
      <c r="G149" s="39"/>
      <c r="H149" s="39"/>
      <c r="I149" s="218"/>
      <c r="J149" s="39"/>
      <c r="K149" s="39"/>
      <c r="L149" s="43"/>
      <c r="M149" s="219"/>
      <c r="N149" s="220"/>
      <c r="O149" s="83"/>
      <c r="P149" s="83"/>
      <c r="Q149" s="83"/>
      <c r="R149" s="83"/>
      <c r="S149" s="83"/>
      <c r="T149" s="84"/>
      <c r="U149" s="37"/>
      <c r="V149" s="37"/>
      <c r="W149" s="37"/>
      <c r="X149" s="37"/>
      <c r="Y149" s="37"/>
      <c r="Z149" s="37"/>
      <c r="AA149" s="37"/>
      <c r="AB149" s="37"/>
      <c r="AC149" s="37"/>
      <c r="AD149" s="37"/>
      <c r="AE149" s="37"/>
      <c r="AT149" s="16" t="s">
        <v>159</v>
      </c>
      <c r="AU149" s="16" t="s">
        <v>85</v>
      </c>
    </row>
    <row r="150" spans="1:65" s="2" customFormat="1" ht="14.4" customHeight="1">
      <c r="A150" s="37"/>
      <c r="B150" s="38"/>
      <c r="C150" s="203" t="s">
        <v>267</v>
      </c>
      <c r="D150" s="203" t="s">
        <v>152</v>
      </c>
      <c r="E150" s="204" t="s">
        <v>1362</v>
      </c>
      <c r="F150" s="205" t="s">
        <v>1363</v>
      </c>
      <c r="G150" s="206" t="s">
        <v>229</v>
      </c>
      <c r="H150" s="207">
        <v>30.052</v>
      </c>
      <c r="I150" s="208"/>
      <c r="J150" s="209">
        <f>ROUND(I150*H150,2)</f>
        <v>0</v>
      </c>
      <c r="K150" s="205" t="s">
        <v>156</v>
      </c>
      <c r="L150" s="43"/>
      <c r="M150" s="210" t="s">
        <v>19</v>
      </c>
      <c r="N150" s="211" t="s">
        <v>46</v>
      </c>
      <c r="O150" s="83"/>
      <c r="P150" s="212">
        <f>O150*H150</f>
        <v>0</v>
      </c>
      <c r="Q150" s="212">
        <v>0.1837</v>
      </c>
      <c r="R150" s="212">
        <f>Q150*H150</f>
        <v>5.5205524</v>
      </c>
      <c r="S150" s="212">
        <v>0</v>
      </c>
      <c r="T150" s="213">
        <f>S150*H150</f>
        <v>0</v>
      </c>
      <c r="U150" s="37"/>
      <c r="V150" s="37"/>
      <c r="W150" s="37"/>
      <c r="X150" s="37"/>
      <c r="Y150" s="37"/>
      <c r="Z150" s="37"/>
      <c r="AA150" s="37"/>
      <c r="AB150" s="37"/>
      <c r="AC150" s="37"/>
      <c r="AD150" s="37"/>
      <c r="AE150" s="37"/>
      <c r="AR150" s="214" t="s">
        <v>157</v>
      </c>
      <c r="AT150" s="214" t="s">
        <v>152</v>
      </c>
      <c r="AU150" s="214" t="s">
        <v>85</v>
      </c>
      <c r="AY150" s="16" t="s">
        <v>150</v>
      </c>
      <c r="BE150" s="215">
        <f>IF(N150="základní",J150,0)</f>
        <v>0</v>
      </c>
      <c r="BF150" s="215">
        <f>IF(N150="snížená",J150,0)</f>
        <v>0</v>
      </c>
      <c r="BG150" s="215">
        <f>IF(N150="zákl. přenesená",J150,0)</f>
        <v>0</v>
      </c>
      <c r="BH150" s="215">
        <f>IF(N150="sníž. přenesená",J150,0)</f>
        <v>0</v>
      </c>
      <c r="BI150" s="215">
        <f>IF(N150="nulová",J150,0)</f>
        <v>0</v>
      </c>
      <c r="BJ150" s="16" t="s">
        <v>83</v>
      </c>
      <c r="BK150" s="215">
        <f>ROUND(I150*H150,2)</f>
        <v>0</v>
      </c>
      <c r="BL150" s="16" t="s">
        <v>157</v>
      </c>
      <c r="BM150" s="214" t="s">
        <v>1364</v>
      </c>
    </row>
    <row r="151" spans="1:65" s="2" customFormat="1" ht="14.4" customHeight="1">
      <c r="A151" s="37"/>
      <c r="B151" s="38"/>
      <c r="C151" s="203" t="s">
        <v>271</v>
      </c>
      <c r="D151" s="203" t="s">
        <v>152</v>
      </c>
      <c r="E151" s="204" t="s">
        <v>1365</v>
      </c>
      <c r="F151" s="205" t="s">
        <v>1366</v>
      </c>
      <c r="G151" s="206" t="s">
        <v>229</v>
      </c>
      <c r="H151" s="207">
        <v>30.052</v>
      </c>
      <c r="I151" s="208"/>
      <c r="J151" s="209">
        <f>ROUND(I151*H151,2)</f>
        <v>0</v>
      </c>
      <c r="K151" s="205" t="s">
        <v>156</v>
      </c>
      <c r="L151" s="43"/>
      <c r="M151" s="210" t="s">
        <v>19</v>
      </c>
      <c r="N151" s="211" t="s">
        <v>46</v>
      </c>
      <c r="O151" s="83"/>
      <c r="P151" s="212">
        <f>O151*H151</f>
        <v>0</v>
      </c>
      <c r="Q151" s="212">
        <v>0.1837</v>
      </c>
      <c r="R151" s="212">
        <f>Q151*H151</f>
        <v>5.5205524</v>
      </c>
      <c r="S151" s="212">
        <v>0</v>
      </c>
      <c r="T151" s="213">
        <f>S151*H151</f>
        <v>0</v>
      </c>
      <c r="U151" s="37"/>
      <c r="V151" s="37"/>
      <c r="W151" s="37"/>
      <c r="X151" s="37"/>
      <c r="Y151" s="37"/>
      <c r="Z151" s="37"/>
      <c r="AA151" s="37"/>
      <c r="AB151" s="37"/>
      <c r="AC151" s="37"/>
      <c r="AD151" s="37"/>
      <c r="AE151" s="37"/>
      <c r="AR151" s="214" t="s">
        <v>157</v>
      </c>
      <c r="AT151" s="214" t="s">
        <v>152</v>
      </c>
      <c r="AU151" s="214" t="s">
        <v>85</v>
      </c>
      <c r="AY151" s="16" t="s">
        <v>150</v>
      </c>
      <c r="BE151" s="215">
        <f>IF(N151="základní",J151,0)</f>
        <v>0</v>
      </c>
      <c r="BF151" s="215">
        <f>IF(N151="snížená",J151,0)</f>
        <v>0</v>
      </c>
      <c r="BG151" s="215">
        <f>IF(N151="zákl. přenesená",J151,0)</f>
        <v>0</v>
      </c>
      <c r="BH151" s="215">
        <f>IF(N151="sníž. přenesená",J151,0)</f>
        <v>0</v>
      </c>
      <c r="BI151" s="215">
        <f>IF(N151="nulová",J151,0)</f>
        <v>0</v>
      </c>
      <c r="BJ151" s="16" t="s">
        <v>83</v>
      </c>
      <c r="BK151" s="215">
        <f>ROUND(I151*H151,2)</f>
        <v>0</v>
      </c>
      <c r="BL151" s="16" t="s">
        <v>157</v>
      </c>
      <c r="BM151" s="214" t="s">
        <v>1367</v>
      </c>
    </row>
    <row r="152" spans="1:63" s="12" customFormat="1" ht="22.8" customHeight="1">
      <c r="A152" s="12"/>
      <c r="B152" s="187"/>
      <c r="C152" s="188"/>
      <c r="D152" s="189" t="s">
        <v>74</v>
      </c>
      <c r="E152" s="201" t="s">
        <v>198</v>
      </c>
      <c r="F152" s="201" t="s">
        <v>404</v>
      </c>
      <c r="G152" s="188"/>
      <c r="H152" s="188"/>
      <c r="I152" s="191"/>
      <c r="J152" s="202">
        <f>BK152</f>
        <v>0</v>
      </c>
      <c r="K152" s="188"/>
      <c r="L152" s="193"/>
      <c r="M152" s="194"/>
      <c r="N152" s="195"/>
      <c r="O152" s="195"/>
      <c r="P152" s="196">
        <f>SUM(P153:P178)</f>
        <v>0</v>
      </c>
      <c r="Q152" s="195"/>
      <c r="R152" s="196">
        <f>SUM(R153:R178)</f>
        <v>0.26135</v>
      </c>
      <c r="S152" s="195"/>
      <c r="T152" s="197">
        <f>SUM(T153:T178)</f>
        <v>44.755469999999995</v>
      </c>
      <c r="U152" s="12"/>
      <c r="V152" s="12"/>
      <c r="W152" s="12"/>
      <c r="X152" s="12"/>
      <c r="Y152" s="12"/>
      <c r="Z152" s="12"/>
      <c r="AA152" s="12"/>
      <c r="AB152" s="12"/>
      <c r="AC152" s="12"/>
      <c r="AD152" s="12"/>
      <c r="AE152" s="12"/>
      <c r="AR152" s="198" t="s">
        <v>83</v>
      </c>
      <c r="AT152" s="199" t="s">
        <v>74</v>
      </c>
      <c r="AU152" s="199" t="s">
        <v>83</v>
      </c>
      <c r="AY152" s="198" t="s">
        <v>150</v>
      </c>
      <c r="BK152" s="200">
        <f>SUM(BK153:BK178)</f>
        <v>0</v>
      </c>
    </row>
    <row r="153" spans="1:65" s="2" customFormat="1" ht="24.15" customHeight="1">
      <c r="A153" s="37"/>
      <c r="B153" s="38"/>
      <c r="C153" s="203" t="s">
        <v>275</v>
      </c>
      <c r="D153" s="203" t="s">
        <v>152</v>
      </c>
      <c r="E153" s="204" t="s">
        <v>406</v>
      </c>
      <c r="F153" s="205" t="s">
        <v>407</v>
      </c>
      <c r="G153" s="206" t="s">
        <v>229</v>
      </c>
      <c r="H153" s="207">
        <v>758.75</v>
      </c>
      <c r="I153" s="208"/>
      <c r="J153" s="209">
        <f>ROUND(I153*H153,2)</f>
        <v>0</v>
      </c>
      <c r="K153" s="205" t="s">
        <v>156</v>
      </c>
      <c r="L153" s="43"/>
      <c r="M153" s="210" t="s">
        <v>19</v>
      </c>
      <c r="N153" s="211" t="s">
        <v>46</v>
      </c>
      <c r="O153" s="83"/>
      <c r="P153" s="212">
        <f>O153*H153</f>
        <v>0</v>
      </c>
      <c r="Q153" s="212">
        <v>0</v>
      </c>
      <c r="R153" s="212">
        <f>Q153*H153</f>
        <v>0</v>
      </c>
      <c r="S153" s="212">
        <v>0</v>
      </c>
      <c r="T153" s="213">
        <f>S153*H153</f>
        <v>0</v>
      </c>
      <c r="U153" s="37"/>
      <c r="V153" s="37"/>
      <c r="W153" s="37"/>
      <c r="X153" s="37"/>
      <c r="Y153" s="37"/>
      <c r="Z153" s="37"/>
      <c r="AA153" s="37"/>
      <c r="AB153" s="37"/>
      <c r="AC153" s="37"/>
      <c r="AD153" s="37"/>
      <c r="AE153" s="37"/>
      <c r="AR153" s="214" t="s">
        <v>157</v>
      </c>
      <c r="AT153" s="214" t="s">
        <v>152</v>
      </c>
      <c r="AU153" s="214" t="s">
        <v>85</v>
      </c>
      <c r="AY153" s="16" t="s">
        <v>150</v>
      </c>
      <c r="BE153" s="215">
        <f>IF(N153="základní",J153,0)</f>
        <v>0</v>
      </c>
      <c r="BF153" s="215">
        <f>IF(N153="snížená",J153,0)</f>
        <v>0</v>
      </c>
      <c r="BG153" s="215">
        <f>IF(N153="zákl. přenesená",J153,0)</f>
        <v>0</v>
      </c>
      <c r="BH153" s="215">
        <f>IF(N153="sníž. přenesená",J153,0)</f>
        <v>0</v>
      </c>
      <c r="BI153" s="215">
        <f>IF(N153="nulová",J153,0)</f>
        <v>0</v>
      </c>
      <c r="BJ153" s="16" t="s">
        <v>83</v>
      </c>
      <c r="BK153" s="215">
        <f>ROUND(I153*H153,2)</f>
        <v>0</v>
      </c>
      <c r="BL153" s="16" t="s">
        <v>157</v>
      </c>
      <c r="BM153" s="214" t="s">
        <v>1368</v>
      </c>
    </row>
    <row r="154" spans="1:47" s="2" customFormat="1" ht="12">
      <c r="A154" s="37"/>
      <c r="B154" s="38"/>
      <c r="C154" s="39"/>
      <c r="D154" s="216" t="s">
        <v>159</v>
      </c>
      <c r="E154" s="39"/>
      <c r="F154" s="217" t="s">
        <v>409</v>
      </c>
      <c r="G154" s="39"/>
      <c r="H154" s="39"/>
      <c r="I154" s="218"/>
      <c r="J154" s="39"/>
      <c r="K154" s="39"/>
      <c r="L154" s="43"/>
      <c r="M154" s="219"/>
      <c r="N154" s="220"/>
      <c r="O154" s="83"/>
      <c r="P154" s="83"/>
      <c r="Q154" s="83"/>
      <c r="R154" s="83"/>
      <c r="S154" s="83"/>
      <c r="T154" s="84"/>
      <c r="U154" s="37"/>
      <c r="V154" s="37"/>
      <c r="W154" s="37"/>
      <c r="X154" s="37"/>
      <c r="Y154" s="37"/>
      <c r="Z154" s="37"/>
      <c r="AA154" s="37"/>
      <c r="AB154" s="37"/>
      <c r="AC154" s="37"/>
      <c r="AD154" s="37"/>
      <c r="AE154" s="37"/>
      <c r="AT154" s="16" t="s">
        <v>159</v>
      </c>
      <c r="AU154" s="16" t="s">
        <v>85</v>
      </c>
    </row>
    <row r="155" spans="1:65" s="2" customFormat="1" ht="24.15" customHeight="1">
      <c r="A155" s="37"/>
      <c r="B155" s="38"/>
      <c r="C155" s="203" t="s">
        <v>281</v>
      </c>
      <c r="D155" s="203" t="s">
        <v>152</v>
      </c>
      <c r="E155" s="204" t="s">
        <v>411</v>
      </c>
      <c r="F155" s="205" t="s">
        <v>412</v>
      </c>
      <c r="G155" s="206" t="s">
        <v>229</v>
      </c>
      <c r="H155" s="207">
        <v>758.75</v>
      </c>
      <c r="I155" s="208"/>
      <c r="J155" s="209">
        <f>ROUND(I155*H155,2)</f>
        <v>0</v>
      </c>
      <c r="K155" s="205" t="s">
        <v>156</v>
      </c>
      <c r="L155" s="43"/>
      <c r="M155" s="210" t="s">
        <v>19</v>
      </c>
      <c r="N155" s="211" t="s">
        <v>46</v>
      </c>
      <c r="O155" s="83"/>
      <c r="P155" s="212">
        <f>O155*H155</f>
        <v>0</v>
      </c>
      <c r="Q155" s="212">
        <v>0</v>
      </c>
      <c r="R155" s="212">
        <f>Q155*H155</f>
        <v>0</v>
      </c>
      <c r="S155" s="212">
        <v>0</v>
      </c>
      <c r="T155" s="213">
        <f>S155*H155</f>
        <v>0</v>
      </c>
      <c r="U155" s="37"/>
      <c r="V155" s="37"/>
      <c r="W155" s="37"/>
      <c r="X155" s="37"/>
      <c r="Y155" s="37"/>
      <c r="Z155" s="37"/>
      <c r="AA155" s="37"/>
      <c r="AB155" s="37"/>
      <c r="AC155" s="37"/>
      <c r="AD155" s="37"/>
      <c r="AE155" s="37"/>
      <c r="AR155" s="214" t="s">
        <v>157</v>
      </c>
      <c r="AT155" s="214" t="s">
        <v>152</v>
      </c>
      <c r="AU155" s="214" t="s">
        <v>85</v>
      </c>
      <c r="AY155" s="16" t="s">
        <v>150</v>
      </c>
      <c r="BE155" s="215">
        <f>IF(N155="základní",J155,0)</f>
        <v>0</v>
      </c>
      <c r="BF155" s="215">
        <f>IF(N155="snížená",J155,0)</f>
        <v>0</v>
      </c>
      <c r="BG155" s="215">
        <f>IF(N155="zákl. přenesená",J155,0)</f>
        <v>0</v>
      </c>
      <c r="BH155" s="215">
        <f>IF(N155="sníž. přenesená",J155,0)</f>
        <v>0</v>
      </c>
      <c r="BI155" s="215">
        <f>IF(N155="nulová",J155,0)</f>
        <v>0</v>
      </c>
      <c r="BJ155" s="16" t="s">
        <v>83</v>
      </c>
      <c r="BK155" s="215">
        <f>ROUND(I155*H155,2)</f>
        <v>0</v>
      </c>
      <c r="BL155" s="16" t="s">
        <v>157</v>
      </c>
      <c r="BM155" s="214" t="s">
        <v>1369</v>
      </c>
    </row>
    <row r="156" spans="1:47" s="2" customFormat="1" ht="12">
      <c r="A156" s="37"/>
      <c r="B156" s="38"/>
      <c r="C156" s="39"/>
      <c r="D156" s="216" t="s">
        <v>159</v>
      </c>
      <c r="E156" s="39"/>
      <c r="F156" s="217" t="s">
        <v>414</v>
      </c>
      <c r="G156" s="39"/>
      <c r="H156" s="39"/>
      <c r="I156" s="218"/>
      <c r="J156" s="39"/>
      <c r="K156" s="39"/>
      <c r="L156" s="43"/>
      <c r="M156" s="219"/>
      <c r="N156" s="220"/>
      <c r="O156" s="83"/>
      <c r="P156" s="83"/>
      <c r="Q156" s="83"/>
      <c r="R156" s="83"/>
      <c r="S156" s="83"/>
      <c r="T156" s="84"/>
      <c r="U156" s="37"/>
      <c r="V156" s="37"/>
      <c r="W156" s="37"/>
      <c r="X156" s="37"/>
      <c r="Y156" s="37"/>
      <c r="Z156" s="37"/>
      <c r="AA156" s="37"/>
      <c r="AB156" s="37"/>
      <c r="AC156" s="37"/>
      <c r="AD156" s="37"/>
      <c r="AE156" s="37"/>
      <c r="AT156" s="16" t="s">
        <v>159</v>
      </c>
      <c r="AU156" s="16" t="s">
        <v>85</v>
      </c>
    </row>
    <row r="157" spans="1:65" s="2" customFormat="1" ht="24.15" customHeight="1">
      <c r="A157" s="37"/>
      <c r="B157" s="38"/>
      <c r="C157" s="203" t="s">
        <v>286</v>
      </c>
      <c r="D157" s="203" t="s">
        <v>152</v>
      </c>
      <c r="E157" s="204" t="s">
        <v>416</v>
      </c>
      <c r="F157" s="205" t="s">
        <v>417</v>
      </c>
      <c r="G157" s="206" t="s">
        <v>229</v>
      </c>
      <c r="H157" s="207">
        <v>113812.5</v>
      </c>
      <c r="I157" s="208"/>
      <c r="J157" s="209">
        <f>ROUND(I157*H157,2)</f>
        <v>0</v>
      </c>
      <c r="K157" s="205" t="s">
        <v>156</v>
      </c>
      <c r="L157" s="43"/>
      <c r="M157" s="210" t="s">
        <v>19</v>
      </c>
      <c r="N157" s="211" t="s">
        <v>46</v>
      </c>
      <c r="O157" s="83"/>
      <c r="P157" s="212">
        <f>O157*H157</f>
        <v>0</v>
      </c>
      <c r="Q157" s="212">
        <v>0</v>
      </c>
      <c r="R157" s="212">
        <f>Q157*H157</f>
        <v>0</v>
      </c>
      <c r="S157" s="212">
        <v>0</v>
      </c>
      <c r="T157" s="213">
        <f>S157*H157</f>
        <v>0</v>
      </c>
      <c r="U157" s="37"/>
      <c r="V157" s="37"/>
      <c r="W157" s="37"/>
      <c r="X157" s="37"/>
      <c r="Y157" s="37"/>
      <c r="Z157" s="37"/>
      <c r="AA157" s="37"/>
      <c r="AB157" s="37"/>
      <c r="AC157" s="37"/>
      <c r="AD157" s="37"/>
      <c r="AE157" s="37"/>
      <c r="AR157" s="214" t="s">
        <v>157</v>
      </c>
      <c r="AT157" s="214" t="s">
        <v>152</v>
      </c>
      <c r="AU157" s="214" t="s">
        <v>85</v>
      </c>
      <c r="AY157" s="16" t="s">
        <v>150</v>
      </c>
      <c r="BE157" s="215">
        <f>IF(N157="základní",J157,0)</f>
        <v>0</v>
      </c>
      <c r="BF157" s="215">
        <f>IF(N157="snížená",J157,0)</f>
        <v>0</v>
      </c>
      <c r="BG157" s="215">
        <f>IF(N157="zákl. přenesená",J157,0)</f>
        <v>0</v>
      </c>
      <c r="BH157" s="215">
        <f>IF(N157="sníž. přenesená",J157,0)</f>
        <v>0</v>
      </c>
      <c r="BI157" s="215">
        <f>IF(N157="nulová",J157,0)</f>
        <v>0</v>
      </c>
      <c r="BJ157" s="16" t="s">
        <v>83</v>
      </c>
      <c r="BK157" s="215">
        <f>ROUND(I157*H157,2)</f>
        <v>0</v>
      </c>
      <c r="BL157" s="16" t="s">
        <v>157</v>
      </c>
      <c r="BM157" s="214" t="s">
        <v>1370</v>
      </c>
    </row>
    <row r="158" spans="1:47" s="2" customFormat="1" ht="12">
      <c r="A158" s="37"/>
      <c r="B158" s="38"/>
      <c r="C158" s="39"/>
      <c r="D158" s="216" t="s">
        <v>159</v>
      </c>
      <c r="E158" s="39"/>
      <c r="F158" s="217" t="s">
        <v>414</v>
      </c>
      <c r="G158" s="39"/>
      <c r="H158" s="39"/>
      <c r="I158" s="218"/>
      <c r="J158" s="39"/>
      <c r="K158" s="39"/>
      <c r="L158" s="43"/>
      <c r="M158" s="219"/>
      <c r="N158" s="220"/>
      <c r="O158" s="83"/>
      <c r="P158" s="83"/>
      <c r="Q158" s="83"/>
      <c r="R158" s="83"/>
      <c r="S158" s="83"/>
      <c r="T158" s="84"/>
      <c r="U158" s="37"/>
      <c r="V158" s="37"/>
      <c r="W158" s="37"/>
      <c r="X158" s="37"/>
      <c r="Y158" s="37"/>
      <c r="Z158" s="37"/>
      <c r="AA158" s="37"/>
      <c r="AB158" s="37"/>
      <c r="AC158" s="37"/>
      <c r="AD158" s="37"/>
      <c r="AE158" s="37"/>
      <c r="AT158" s="16" t="s">
        <v>159</v>
      </c>
      <c r="AU158" s="16" t="s">
        <v>85</v>
      </c>
    </row>
    <row r="159" spans="1:51" s="13" customFormat="1" ht="12">
      <c r="A159" s="13"/>
      <c r="B159" s="221"/>
      <c r="C159" s="222"/>
      <c r="D159" s="216" t="s">
        <v>170</v>
      </c>
      <c r="E159" s="222"/>
      <c r="F159" s="223" t="s">
        <v>1371</v>
      </c>
      <c r="G159" s="222"/>
      <c r="H159" s="224">
        <v>113812.5</v>
      </c>
      <c r="I159" s="225"/>
      <c r="J159" s="222"/>
      <c r="K159" s="222"/>
      <c r="L159" s="226"/>
      <c r="M159" s="227"/>
      <c r="N159" s="228"/>
      <c r="O159" s="228"/>
      <c r="P159" s="228"/>
      <c r="Q159" s="228"/>
      <c r="R159" s="228"/>
      <c r="S159" s="228"/>
      <c r="T159" s="229"/>
      <c r="U159" s="13"/>
      <c r="V159" s="13"/>
      <c r="W159" s="13"/>
      <c r="X159" s="13"/>
      <c r="Y159" s="13"/>
      <c r="Z159" s="13"/>
      <c r="AA159" s="13"/>
      <c r="AB159" s="13"/>
      <c r="AC159" s="13"/>
      <c r="AD159" s="13"/>
      <c r="AE159" s="13"/>
      <c r="AT159" s="230" t="s">
        <v>170</v>
      </c>
      <c r="AU159" s="230" t="s">
        <v>85</v>
      </c>
      <c r="AV159" s="13" t="s">
        <v>85</v>
      </c>
      <c r="AW159" s="13" t="s">
        <v>4</v>
      </c>
      <c r="AX159" s="13" t="s">
        <v>83</v>
      </c>
      <c r="AY159" s="230" t="s">
        <v>150</v>
      </c>
    </row>
    <row r="160" spans="1:65" s="2" customFormat="1" ht="24.15" customHeight="1">
      <c r="A160" s="37"/>
      <c r="B160" s="38"/>
      <c r="C160" s="203" t="s">
        <v>290</v>
      </c>
      <c r="D160" s="203" t="s">
        <v>152</v>
      </c>
      <c r="E160" s="204" t="s">
        <v>1372</v>
      </c>
      <c r="F160" s="205" t="s">
        <v>422</v>
      </c>
      <c r="G160" s="206" t="s">
        <v>229</v>
      </c>
      <c r="H160" s="207">
        <v>188</v>
      </c>
      <c r="I160" s="208"/>
      <c r="J160" s="209">
        <f>ROUND(I160*H160,2)</f>
        <v>0</v>
      </c>
      <c r="K160" s="205" t="s">
        <v>19</v>
      </c>
      <c r="L160" s="43"/>
      <c r="M160" s="210" t="s">
        <v>19</v>
      </c>
      <c r="N160" s="211" t="s">
        <v>46</v>
      </c>
      <c r="O160" s="83"/>
      <c r="P160" s="212">
        <f>O160*H160</f>
        <v>0</v>
      </c>
      <c r="Q160" s="212">
        <v>0</v>
      </c>
      <c r="R160" s="212">
        <f>Q160*H160</f>
        <v>0</v>
      </c>
      <c r="S160" s="212">
        <v>0</v>
      </c>
      <c r="T160" s="213">
        <f>S160*H160</f>
        <v>0</v>
      </c>
      <c r="U160" s="37"/>
      <c r="V160" s="37"/>
      <c r="W160" s="37"/>
      <c r="X160" s="37"/>
      <c r="Y160" s="37"/>
      <c r="Z160" s="37"/>
      <c r="AA160" s="37"/>
      <c r="AB160" s="37"/>
      <c r="AC160" s="37"/>
      <c r="AD160" s="37"/>
      <c r="AE160" s="37"/>
      <c r="AR160" s="214" t="s">
        <v>157</v>
      </c>
      <c r="AT160" s="214" t="s">
        <v>152</v>
      </c>
      <c r="AU160" s="214" t="s">
        <v>85</v>
      </c>
      <c r="AY160" s="16" t="s">
        <v>150</v>
      </c>
      <c r="BE160" s="215">
        <f>IF(N160="základní",J160,0)</f>
        <v>0</v>
      </c>
      <c r="BF160" s="215">
        <f>IF(N160="snížená",J160,0)</f>
        <v>0</v>
      </c>
      <c r="BG160" s="215">
        <f>IF(N160="zákl. přenesená",J160,0)</f>
        <v>0</v>
      </c>
      <c r="BH160" s="215">
        <f>IF(N160="sníž. přenesená",J160,0)</f>
        <v>0</v>
      </c>
      <c r="BI160" s="215">
        <f>IF(N160="nulová",J160,0)</f>
        <v>0</v>
      </c>
      <c r="BJ160" s="16" t="s">
        <v>83</v>
      </c>
      <c r="BK160" s="215">
        <f>ROUND(I160*H160,2)</f>
        <v>0</v>
      </c>
      <c r="BL160" s="16" t="s">
        <v>157</v>
      </c>
      <c r="BM160" s="214" t="s">
        <v>1373</v>
      </c>
    </row>
    <row r="161" spans="1:47" s="2" customFormat="1" ht="12">
      <c r="A161" s="37"/>
      <c r="B161" s="38"/>
      <c r="C161" s="39"/>
      <c r="D161" s="216" t="s">
        <v>159</v>
      </c>
      <c r="E161" s="39"/>
      <c r="F161" s="217" t="s">
        <v>424</v>
      </c>
      <c r="G161" s="39"/>
      <c r="H161" s="39"/>
      <c r="I161" s="218"/>
      <c r="J161" s="39"/>
      <c r="K161" s="39"/>
      <c r="L161" s="43"/>
      <c r="M161" s="219"/>
      <c r="N161" s="220"/>
      <c r="O161" s="83"/>
      <c r="P161" s="83"/>
      <c r="Q161" s="83"/>
      <c r="R161" s="83"/>
      <c r="S161" s="83"/>
      <c r="T161" s="84"/>
      <c r="U161" s="37"/>
      <c r="V161" s="37"/>
      <c r="W161" s="37"/>
      <c r="X161" s="37"/>
      <c r="Y161" s="37"/>
      <c r="Z161" s="37"/>
      <c r="AA161" s="37"/>
      <c r="AB161" s="37"/>
      <c r="AC161" s="37"/>
      <c r="AD161" s="37"/>
      <c r="AE161" s="37"/>
      <c r="AT161" s="16" t="s">
        <v>159</v>
      </c>
      <c r="AU161" s="16" t="s">
        <v>85</v>
      </c>
    </row>
    <row r="162" spans="1:65" s="2" customFormat="1" ht="24.15" customHeight="1">
      <c r="A162" s="37"/>
      <c r="B162" s="38"/>
      <c r="C162" s="203" t="s">
        <v>295</v>
      </c>
      <c r="D162" s="203" t="s">
        <v>152</v>
      </c>
      <c r="E162" s="204" t="s">
        <v>1374</v>
      </c>
      <c r="F162" s="205" t="s">
        <v>1375</v>
      </c>
      <c r="G162" s="206" t="s">
        <v>229</v>
      </c>
      <c r="H162" s="207">
        <v>1045.4</v>
      </c>
      <c r="I162" s="208"/>
      <c r="J162" s="209">
        <f>ROUND(I162*H162,2)</f>
        <v>0</v>
      </c>
      <c r="K162" s="205" t="s">
        <v>156</v>
      </c>
      <c r="L162" s="43"/>
      <c r="M162" s="210" t="s">
        <v>19</v>
      </c>
      <c r="N162" s="211" t="s">
        <v>46</v>
      </c>
      <c r="O162" s="83"/>
      <c r="P162" s="212">
        <f>O162*H162</f>
        <v>0</v>
      </c>
      <c r="Q162" s="212">
        <v>0.00021</v>
      </c>
      <c r="R162" s="212">
        <f>Q162*H162</f>
        <v>0.21953400000000003</v>
      </c>
      <c r="S162" s="212">
        <v>0</v>
      </c>
      <c r="T162" s="213">
        <f>S162*H162</f>
        <v>0</v>
      </c>
      <c r="U162" s="37"/>
      <c r="V162" s="37"/>
      <c r="W162" s="37"/>
      <c r="X162" s="37"/>
      <c r="Y162" s="37"/>
      <c r="Z162" s="37"/>
      <c r="AA162" s="37"/>
      <c r="AB162" s="37"/>
      <c r="AC162" s="37"/>
      <c r="AD162" s="37"/>
      <c r="AE162" s="37"/>
      <c r="AR162" s="214" t="s">
        <v>157</v>
      </c>
      <c r="AT162" s="214" t="s">
        <v>152</v>
      </c>
      <c r="AU162" s="214" t="s">
        <v>85</v>
      </c>
      <c r="AY162" s="16" t="s">
        <v>150</v>
      </c>
      <c r="BE162" s="215">
        <f>IF(N162="základní",J162,0)</f>
        <v>0</v>
      </c>
      <c r="BF162" s="215">
        <f>IF(N162="snížená",J162,0)</f>
        <v>0</v>
      </c>
      <c r="BG162" s="215">
        <f>IF(N162="zákl. přenesená",J162,0)</f>
        <v>0</v>
      </c>
      <c r="BH162" s="215">
        <f>IF(N162="sníž. přenesená",J162,0)</f>
        <v>0</v>
      </c>
      <c r="BI162" s="215">
        <f>IF(N162="nulová",J162,0)</f>
        <v>0</v>
      </c>
      <c r="BJ162" s="16" t="s">
        <v>83</v>
      </c>
      <c r="BK162" s="215">
        <f>ROUND(I162*H162,2)</f>
        <v>0</v>
      </c>
      <c r="BL162" s="16" t="s">
        <v>157</v>
      </c>
      <c r="BM162" s="214" t="s">
        <v>1376</v>
      </c>
    </row>
    <row r="163" spans="1:47" s="2" customFormat="1" ht="12">
      <c r="A163" s="37"/>
      <c r="B163" s="38"/>
      <c r="C163" s="39"/>
      <c r="D163" s="216" t="s">
        <v>159</v>
      </c>
      <c r="E163" s="39"/>
      <c r="F163" s="217" t="s">
        <v>429</v>
      </c>
      <c r="G163" s="39"/>
      <c r="H163" s="39"/>
      <c r="I163" s="218"/>
      <c r="J163" s="39"/>
      <c r="K163" s="39"/>
      <c r="L163" s="43"/>
      <c r="M163" s="219"/>
      <c r="N163" s="220"/>
      <c r="O163" s="83"/>
      <c r="P163" s="83"/>
      <c r="Q163" s="83"/>
      <c r="R163" s="83"/>
      <c r="S163" s="83"/>
      <c r="T163" s="84"/>
      <c r="U163" s="37"/>
      <c r="V163" s="37"/>
      <c r="W163" s="37"/>
      <c r="X163" s="37"/>
      <c r="Y163" s="37"/>
      <c r="Z163" s="37"/>
      <c r="AA163" s="37"/>
      <c r="AB163" s="37"/>
      <c r="AC163" s="37"/>
      <c r="AD163" s="37"/>
      <c r="AE163" s="37"/>
      <c r="AT163" s="16" t="s">
        <v>159</v>
      </c>
      <c r="AU163" s="16" t="s">
        <v>85</v>
      </c>
    </row>
    <row r="164" spans="1:65" s="2" customFormat="1" ht="24.15" customHeight="1">
      <c r="A164" s="37"/>
      <c r="B164" s="38"/>
      <c r="C164" s="203" t="s">
        <v>300</v>
      </c>
      <c r="D164" s="203" t="s">
        <v>152</v>
      </c>
      <c r="E164" s="204" t="s">
        <v>431</v>
      </c>
      <c r="F164" s="205" t="s">
        <v>432</v>
      </c>
      <c r="G164" s="206" t="s">
        <v>229</v>
      </c>
      <c r="H164" s="207">
        <v>1045.4</v>
      </c>
      <c r="I164" s="208"/>
      <c r="J164" s="209">
        <f>ROUND(I164*H164,2)</f>
        <v>0</v>
      </c>
      <c r="K164" s="205" t="s">
        <v>156</v>
      </c>
      <c r="L164" s="43"/>
      <c r="M164" s="210" t="s">
        <v>19</v>
      </c>
      <c r="N164" s="211" t="s">
        <v>46</v>
      </c>
      <c r="O164" s="83"/>
      <c r="P164" s="212">
        <f>O164*H164</f>
        <v>0</v>
      </c>
      <c r="Q164" s="212">
        <v>4E-05</v>
      </c>
      <c r="R164" s="212">
        <f>Q164*H164</f>
        <v>0.041816000000000006</v>
      </c>
      <c r="S164" s="212">
        <v>0</v>
      </c>
      <c r="T164" s="213">
        <f>S164*H164</f>
        <v>0</v>
      </c>
      <c r="U164" s="37"/>
      <c r="V164" s="37"/>
      <c r="W164" s="37"/>
      <c r="X164" s="37"/>
      <c r="Y164" s="37"/>
      <c r="Z164" s="37"/>
      <c r="AA164" s="37"/>
      <c r="AB164" s="37"/>
      <c r="AC164" s="37"/>
      <c r="AD164" s="37"/>
      <c r="AE164" s="37"/>
      <c r="AR164" s="214" t="s">
        <v>157</v>
      </c>
      <c r="AT164" s="214" t="s">
        <v>152</v>
      </c>
      <c r="AU164" s="214" t="s">
        <v>85</v>
      </c>
      <c r="AY164" s="16" t="s">
        <v>150</v>
      </c>
      <c r="BE164" s="215">
        <f>IF(N164="základní",J164,0)</f>
        <v>0</v>
      </c>
      <c r="BF164" s="215">
        <f>IF(N164="snížená",J164,0)</f>
        <v>0</v>
      </c>
      <c r="BG164" s="215">
        <f>IF(N164="zákl. přenesená",J164,0)</f>
        <v>0</v>
      </c>
      <c r="BH164" s="215">
        <f>IF(N164="sníž. přenesená",J164,0)</f>
        <v>0</v>
      </c>
      <c r="BI164" s="215">
        <f>IF(N164="nulová",J164,0)</f>
        <v>0</v>
      </c>
      <c r="BJ164" s="16" t="s">
        <v>83</v>
      </c>
      <c r="BK164" s="215">
        <f>ROUND(I164*H164,2)</f>
        <v>0</v>
      </c>
      <c r="BL164" s="16" t="s">
        <v>157</v>
      </c>
      <c r="BM164" s="214" t="s">
        <v>1377</v>
      </c>
    </row>
    <row r="165" spans="1:47" s="2" customFormat="1" ht="12">
      <c r="A165" s="37"/>
      <c r="B165" s="38"/>
      <c r="C165" s="39"/>
      <c r="D165" s="216" t="s">
        <v>159</v>
      </c>
      <c r="E165" s="39"/>
      <c r="F165" s="217" t="s">
        <v>434</v>
      </c>
      <c r="G165" s="39"/>
      <c r="H165" s="39"/>
      <c r="I165" s="218"/>
      <c r="J165" s="39"/>
      <c r="K165" s="39"/>
      <c r="L165" s="43"/>
      <c r="M165" s="219"/>
      <c r="N165" s="220"/>
      <c r="O165" s="83"/>
      <c r="P165" s="83"/>
      <c r="Q165" s="83"/>
      <c r="R165" s="83"/>
      <c r="S165" s="83"/>
      <c r="T165" s="84"/>
      <c r="U165" s="37"/>
      <c r="V165" s="37"/>
      <c r="W165" s="37"/>
      <c r="X165" s="37"/>
      <c r="Y165" s="37"/>
      <c r="Z165" s="37"/>
      <c r="AA165" s="37"/>
      <c r="AB165" s="37"/>
      <c r="AC165" s="37"/>
      <c r="AD165" s="37"/>
      <c r="AE165" s="37"/>
      <c r="AT165" s="16" t="s">
        <v>159</v>
      </c>
      <c r="AU165" s="16" t="s">
        <v>85</v>
      </c>
    </row>
    <row r="166" spans="1:65" s="2" customFormat="1" ht="24.15" customHeight="1">
      <c r="A166" s="37"/>
      <c r="B166" s="38"/>
      <c r="C166" s="203" t="s">
        <v>305</v>
      </c>
      <c r="D166" s="203" t="s">
        <v>152</v>
      </c>
      <c r="E166" s="204" t="s">
        <v>1378</v>
      </c>
      <c r="F166" s="205" t="s">
        <v>1379</v>
      </c>
      <c r="G166" s="206" t="s">
        <v>155</v>
      </c>
      <c r="H166" s="207">
        <v>0.73</v>
      </c>
      <c r="I166" s="208"/>
      <c r="J166" s="209">
        <f>ROUND(I166*H166,2)</f>
        <v>0</v>
      </c>
      <c r="K166" s="205" t="s">
        <v>156</v>
      </c>
      <c r="L166" s="43"/>
      <c r="M166" s="210" t="s">
        <v>19</v>
      </c>
      <c r="N166" s="211" t="s">
        <v>46</v>
      </c>
      <c r="O166" s="83"/>
      <c r="P166" s="212">
        <f>O166*H166</f>
        <v>0</v>
      </c>
      <c r="Q166" s="212">
        <v>0</v>
      </c>
      <c r="R166" s="212">
        <f>Q166*H166</f>
        <v>0</v>
      </c>
      <c r="S166" s="212">
        <v>1.95</v>
      </c>
      <c r="T166" s="213">
        <f>S166*H166</f>
        <v>1.4235</v>
      </c>
      <c r="U166" s="37"/>
      <c r="V166" s="37"/>
      <c r="W166" s="37"/>
      <c r="X166" s="37"/>
      <c r="Y166" s="37"/>
      <c r="Z166" s="37"/>
      <c r="AA166" s="37"/>
      <c r="AB166" s="37"/>
      <c r="AC166" s="37"/>
      <c r="AD166" s="37"/>
      <c r="AE166" s="37"/>
      <c r="AR166" s="214" t="s">
        <v>157</v>
      </c>
      <c r="AT166" s="214" t="s">
        <v>152</v>
      </c>
      <c r="AU166" s="214" t="s">
        <v>85</v>
      </c>
      <c r="AY166" s="16" t="s">
        <v>150</v>
      </c>
      <c r="BE166" s="215">
        <f>IF(N166="základní",J166,0)</f>
        <v>0</v>
      </c>
      <c r="BF166" s="215">
        <f>IF(N166="snížená",J166,0)</f>
        <v>0</v>
      </c>
      <c r="BG166" s="215">
        <f>IF(N166="zákl. přenesená",J166,0)</f>
        <v>0</v>
      </c>
      <c r="BH166" s="215">
        <f>IF(N166="sníž. přenesená",J166,0)</f>
        <v>0</v>
      </c>
      <c r="BI166" s="215">
        <f>IF(N166="nulová",J166,0)</f>
        <v>0</v>
      </c>
      <c r="BJ166" s="16" t="s">
        <v>83</v>
      </c>
      <c r="BK166" s="215">
        <f>ROUND(I166*H166,2)</f>
        <v>0</v>
      </c>
      <c r="BL166" s="16" t="s">
        <v>157</v>
      </c>
      <c r="BM166" s="214" t="s">
        <v>1380</v>
      </c>
    </row>
    <row r="167" spans="1:47" s="2" customFormat="1" ht="12">
      <c r="A167" s="37"/>
      <c r="B167" s="38"/>
      <c r="C167" s="39"/>
      <c r="D167" s="216" t="s">
        <v>159</v>
      </c>
      <c r="E167" s="39"/>
      <c r="F167" s="217" t="s">
        <v>1381</v>
      </c>
      <c r="G167" s="39"/>
      <c r="H167" s="39"/>
      <c r="I167" s="218"/>
      <c r="J167" s="39"/>
      <c r="K167" s="39"/>
      <c r="L167" s="43"/>
      <c r="M167" s="219"/>
      <c r="N167" s="220"/>
      <c r="O167" s="83"/>
      <c r="P167" s="83"/>
      <c r="Q167" s="83"/>
      <c r="R167" s="83"/>
      <c r="S167" s="83"/>
      <c r="T167" s="84"/>
      <c r="U167" s="37"/>
      <c r="V167" s="37"/>
      <c r="W167" s="37"/>
      <c r="X167" s="37"/>
      <c r="Y167" s="37"/>
      <c r="Z167" s="37"/>
      <c r="AA167" s="37"/>
      <c r="AB167" s="37"/>
      <c r="AC167" s="37"/>
      <c r="AD167" s="37"/>
      <c r="AE167" s="37"/>
      <c r="AT167" s="16" t="s">
        <v>159</v>
      </c>
      <c r="AU167" s="16" t="s">
        <v>85</v>
      </c>
    </row>
    <row r="168" spans="1:47" s="2" customFormat="1" ht="12">
      <c r="A168" s="37"/>
      <c r="B168" s="38"/>
      <c r="C168" s="39"/>
      <c r="D168" s="216" t="s">
        <v>161</v>
      </c>
      <c r="E168" s="39"/>
      <c r="F168" s="217" t="s">
        <v>1349</v>
      </c>
      <c r="G168" s="39"/>
      <c r="H168" s="39"/>
      <c r="I168" s="218"/>
      <c r="J168" s="39"/>
      <c r="K168" s="39"/>
      <c r="L168" s="43"/>
      <c r="M168" s="219"/>
      <c r="N168" s="220"/>
      <c r="O168" s="83"/>
      <c r="P168" s="83"/>
      <c r="Q168" s="83"/>
      <c r="R168" s="83"/>
      <c r="S168" s="83"/>
      <c r="T168" s="84"/>
      <c r="U168" s="37"/>
      <c r="V168" s="37"/>
      <c r="W168" s="37"/>
      <c r="X168" s="37"/>
      <c r="Y168" s="37"/>
      <c r="Z168" s="37"/>
      <c r="AA168" s="37"/>
      <c r="AB168" s="37"/>
      <c r="AC168" s="37"/>
      <c r="AD168" s="37"/>
      <c r="AE168" s="37"/>
      <c r="AT168" s="16" t="s">
        <v>161</v>
      </c>
      <c r="AU168" s="16" t="s">
        <v>85</v>
      </c>
    </row>
    <row r="169" spans="1:65" s="2" customFormat="1" ht="14.4" customHeight="1">
      <c r="A169" s="37"/>
      <c r="B169" s="38"/>
      <c r="C169" s="203" t="s">
        <v>309</v>
      </c>
      <c r="D169" s="203" t="s">
        <v>152</v>
      </c>
      <c r="E169" s="204" t="s">
        <v>461</v>
      </c>
      <c r="F169" s="205" t="s">
        <v>462</v>
      </c>
      <c r="G169" s="206" t="s">
        <v>155</v>
      </c>
      <c r="H169" s="207">
        <v>13.62</v>
      </c>
      <c r="I169" s="208"/>
      <c r="J169" s="209">
        <f>ROUND(I169*H169,2)</f>
        <v>0</v>
      </c>
      <c r="K169" s="205" t="s">
        <v>156</v>
      </c>
      <c r="L169" s="43"/>
      <c r="M169" s="210" t="s">
        <v>19</v>
      </c>
      <c r="N169" s="211" t="s">
        <v>46</v>
      </c>
      <c r="O169" s="83"/>
      <c r="P169" s="212">
        <f>O169*H169</f>
        <v>0</v>
      </c>
      <c r="Q169" s="212">
        <v>0</v>
      </c>
      <c r="R169" s="212">
        <f>Q169*H169</f>
        <v>0</v>
      </c>
      <c r="S169" s="212">
        <v>2.2</v>
      </c>
      <c r="T169" s="213">
        <f>S169*H169</f>
        <v>29.964000000000002</v>
      </c>
      <c r="U169" s="37"/>
      <c r="V169" s="37"/>
      <c r="W169" s="37"/>
      <c r="X169" s="37"/>
      <c r="Y169" s="37"/>
      <c r="Z169" s="37"/>
      <c r="AA169" s="37"/>
      <c r="AB169" s="37"/>
      <c r="AC169" s="37"/>
      <c r="AD169" s="37"/>
      <c r="AE169" s="37"/>
      <c r="AR169" s="214" t="s">
        <v>157</v>
      </c>
      <c r="AT169" s="214" t="s">
        <v>152</v>
      </c>
      <c r="AU169" s="214" t="s">
        <v>85</v>
      </c>
      <c r="AY169" s="16" t="s">
        <v>150</v>
      </c>
      <c r="BE169" s="215">
        <f>IF(N169="základní",J169,0)</f>
        <v>0</v>
      </c>
      <c r="BF169" s="215">
        <f>IF(N169="snížená",J169,0)</f>
        <v>0</v>
      </c>
      <c r="BG169" s="215">
        <f>IF(N169="zákl. přenesená",J169,0)</f>
        <v>0</v>
      </c>
      <c r="BH169" s="215">
        <f>IF(N169="sníž. přenesená",J169,0)</f>
        <v>0</v>
      </c>
      <c r="BI169" s="215">
        <f>IF(N169="nulová",J169,0)</f>
        <v>0</v>
      </c>
      <c r="BJ169" s="16" t="s">
        <v>83</v>
      </c>
      <c r="BK169" s="215">
        <f>ROUND(I169*H169,2)</f>
        <v>0</v>
      </c>
      <c r="BL169" s="16" t="s">
        <v>157</v>
      </c>
      <c r="BM169" s="214" t="s">
        <v>1382</v>
      </c>
    </row>
    <row r="170" spans="1:47" s="2" customFormat="1" ht="12">
      <c r="A170" s="37"/>
      <c r="B170" s="38"/>
      <c r="C170" s="39"/>
      <c r="D170" s="216" t="s">
        <v>161</v>
      </c>
      <c r="E170" s="39"/>
      <c r="F170" s="217" t="s">
        <v>1383</v>
      </c>
      <c r="G170" s="39"/>
      <c r="H170" s="39"/>
      <c r="I170" s="218"/>
      <c r="J170" s="39"/>
      <c r="K170" s="39"/>
      <c r="L170" s="43"/>
      <c r="M170" s="219"/>
      <c r="N170" s="220"/>
      <c r="O170" s="83"/>
      <c r="P170" s="83"/>
      <c r="Q170" s="83"/>
      <c r="R170" s="83"/>
      <c r="S170" s="83"/>
      <c r="T170" s="84"/>
      <c r="U170" s="37"/>
      <c r="V170" s="37"/>
      <c r="W170" s="37"/>
      <c r="X170" s="37"/>
      <c r="Y170" s="37"/>
      <c r="Z170" s="37"/>
      <c r="AA170" s="37"/>
      <c r="AB170" s="37"/>
      <c r="AC170" s="37"/>
      <c r="AD170" s="37"/>
      <c r="AE170" s="37"/>
      <c r="AT170" s="16" t="s">
        <v>161</v>
      </c>
      <c r="AU170" s="16" t="s">
        <v>85</v>
      </c>
    </row>
    <row r="171" spans="1:65" s="2" customFormat="1" ht="14.4" customHeight="1">
      <c r="A171" s="37"/>
      <c r="B171" s="38"/>
      <c r="C171" s="203" t="s">
        <v>314</v>
      </c>
      <c r="D171" s="203" t="s">
        <v>152</v>
      </c>
      <c r="E171" s="204" t="s">
        <v>466</v>
      </c>
      <c r="F171" s="205" t="s">
        <v>467</v>
      </c>
      <c r="G171" s="206" t="s">
        <v>155</v>
      </c>
      <c r="H171" s="207">
        <v>13.62</v>
      </c>
      <c r="I171" s="208"/>
      <c r="J171" s="209">
        <f>ROUND(I171*H171,2)</f>
        <v>0</v>
      </c>
      <c r="K171" s="205" t="s">
        <v>156</v>
      </c>
      <c r="L171" s="43"/>
      <c r="M171" s="210" t="s">
        <v>19</v>
      </c>
      <c r="N171" s="211" t="s">
        <v>46</v>
      </c>
      <c r="O171" s="83"/>
      <c r="P171" s="212">
        <f>O171*H171</f>
        <v>0</v>
      </c>
      <c r="Q171" s="212">
        <v>0</v>
      </c>
      <c r="R171" s="212">
        <f>Q171*H171</f>
        <v>0</v>
      </c>
      <c r="S171" s="212">
        <v>0.029</v>
      </c>
      <c r="T171" s="213">
        <f>S171*H171</f>
        <v>0.39498</v>
      </c>
      <c r="U171" s="37"/>
      <c r="V171" s="37"/>
      <c r="W171" s="37"/>
      <c r="X171" s="37"/>
      <c r="Y171" s="37"/>
      <c r="Z171" s="37"/>
      <c r="AA171" s="37"/>
      <c r="AB171" s="37"/>
      <c r="AC171" s="37"/>
      <c r="AD171" s="37"/>
      <c r="AE171" s="37"/>
      <c r="AR171" s="214" t="s">
        <v>157</v>
      </c>
      <c r="AT171" s="214" t="s">
        <v>152</v>
      </c>
      <c r="AU171" s="214" t="s">
        <v>85</v>
      </c>
      <c r="AY171" s="16" t="s">
        <v>150</v>
      </c>
      <c r="BE171" s="215">
        <f>IF(N171="základní",J171,0)</f>
        <v>0</v>
      </c>
      <c r="BF171" s="215">
        <f>IF(N171="snížená",J171,0)</f>
        <v>0</v>
      </c>
      <c r="BG171" s="215">
        <f>IF(N171="zákl. přenesená",J171,0)</f>
        <v>0</v>
      </c>
      <c r="BH171" s="215">
        <f>IF(N171="sníž. přenesená",J171,0)</f>
        <v>0</v>
      </c>
      <c r="BI171" s="215">
        <f>IF(N171="nulová",J171,0)</f>
        <v>0</v>
      </c>
      <c r="BJ171" s="16" t="s">
        <v>83</v>
      </c>
      <c r="BK171" s="215">
        <f>ROUND(I171*H171,2)</f>
        <v>0</v>
      </c>
      <c r="BL171" s="16" t="s">
        <v>157</v>
      </c>
      <c r="BM171" s="214" t="s">
        <v>1384</v>
      </c>
    </row>
    <row r="172" spans="1:65" s="2" customFormat="1" ht="14.4" customHeight="1">
      <c r="A172" s="37"/>
      <c r="B172" s="38"/>
      <c r="C172" s="203" t="s">
        <v>320</v>
      </c>
      <c r="D172" s="203" t="s">
        <v>152</v>
      </c>
      <c r="E172" s="204" t="s">
        <v>1385</v>
      </c>
      <c r="F172" s="205" t="s">
        <v>1386</v>
      </c>
      <c r="G172" s="206" t="s">
        <v>229</v>
      </c>
      <c r="H172" s="207">
        <v>466.56</v>
      </c>
      <c r="I172" s="208"/>
      <c r="J172" s="209">
        <f>ROUND(I172*H172,2)</f>
        <v>0</v>
      </c>
      <c r="K172" s="205" t="s">
        <v>156</v>
      </c>
      <c r="L172" s="43"/>
      <c r="M172" s="210" t="s">
        <v>19</v>
      </c>
      <c r="N172" s="211" t="s">
        <v>46</v>
      </c>
      <c r="O172" s="83"/>
      <c r="P172" s="212">
        <f>O172*H172</f>
        <v>0</v>
      </c>
      <c r="Q172" s="212">
        <v>0</v>
      </c>
      <c r="R172" s="212">
        <f>Q172*H172</f>
        <v>0</v>
      </c>
      <c r="S172" s="212">
        <v>0.009</v>
      </c>
      <c r="T172" s="213">
        <f>S172*H172</f>
        <v>4.19904</v>
      </c>
      <c r="U172" s="37"/>
      <c r="V172" s="37"/>
      <c r="W172" s="37"/>
      <c r="X172" s="37"/>
      <c r="Y172" s="37"/>
      <c r="Z172" s="37"/>
      <c r="AA172" s="37"/>
      <c r="AB172" s="37"/>
      <c r="AC172" s="37"/>
      <c r="AD172" s="37"/>
      <c r="AE172" s="37"/>
      <c r="AR172" s="214" t="s">
        <v>157</v>
      </c>
      <c r="AT172" s="214" t="s">
        <v>152</v>
      </c>
      <c r="AU172" s="214" t="s">
        <v>85</v>
      </c>
      <c r="AY172" s="16" t="s">
        <v>150</v>
      </c>
      <c r="BE172" s="215">
        <f>IF(N172="základní",J172,0)</f>
        <v>0</v>
      </c>
      <c r="BF172" s="215">
        <f>IF(N172="snížená",J172,0)</f>
        <v>0</v>
      </c>
      <c r="BG172" s="215">
        <f>IF(N172="zákl. přenesená",J172,0)</f>
        <v>0</v>
      </c>
      <c r="BH172" s="215">
        <f>IF(N172="sníž. přenesená",J172,0)</f>
        <v>0</v>
      </c>
      <c r="BI172" s="215">
        <f>IF(N172="nulová",J172,0)</f>
        <v>0</v>
      </c>
      <c r="BJ172" s="16" t="s">
        <v>83</v>
      </c>
      <c r="BK172" s="215">
        <f>ROUND(I172*H172,2)</f>
        <v>0</v>
      </c>
      <c r="BL172" s="16" t="s">
        <v>157</v>
      </c>
      <c r="BM172" s="214" t="s">
        <v>1387</v>
      </c>
    </row>
    <row r="173" spans="1:47" s="2" customFormat="1" ht="12">
      <c r="A173" s="37"/>
      <c r="B173" s="38"/>
      <c r="C173" s="39"/>
      <c r="D173" s="216" t="s">
        <v>159</v>
      </c>
      <c r="E173" s="39"/>
      <c r="F173" s="217" t="s">
        <v>473</v>
      </c>
      <c r="G173" s="39"/>
      <c r="H173" s="39"/>
      <c r="I173" s="218"/>
      <c r="J173" s="39"/>
      <c r="K173" s="39"/>
      <c r="L173" s="43"/>
      <c r="M173" s="219"/>
      <c r="N173" s="220"/>
      <c r="O173" s="83"/>
      <c r="P173" s="83"/>
      <c r="Q173" s="83"/>
      <c r="R173" s="83"/>
      <c r="S173" s="83"/>
      <c r="T173" s="84"/>
      <c r="U173" s="37"/>
      <c r="V173" s="37"/>
      <c r="W173" s="37"/>
      <c r="X173" s="37"/>
      <c r="Y173" s="37"/>
      <c r="Z173" s="37"/>
      <c r="AA173" s="37"/>
      <c r="AB173" s="37"/>
      <c r="AC173" s="37"/>
      <c r="AD173" s="37"/>
      <c r="AE173" s="37"/>
      <c r="AT173" s="16" t="s">
        <v>159</v>
      </c>
      <c r="AU173" s="16" t="s">
        <v>85</v>
      </c>
    </row>
    <row r="174" spans="1:65" s="2" customFormat="1" ht="24.15" customHeight="1">
      <c r="A174" s="37"/>
      <c r="B174" s="38"/>
      <c r="C174" s="203" t="s">
        <v>324</v>
      </c>
      <c r="D174" s="203" t="s">
        <v>152</v>
      </c>
      <c r="E174" s="204" t="s">
        <v>1388</v>
      </c>
      <c r="F174" s="205" t="s">
        <v>1389</v>
      </c>
      <c r="G174" s="206" t="s">
        <v>229</v>
      </c>
      <c r="H174" s="207">
        <v>165.84</v>
      </c>
      <c r="I174" s="208"/>
      <c r="J174" s="209">
        <f>ROUND(I174*H174,2)</f>
        <v>0</v>
      </c>
      <c r="K174" s="205" t="s">
        <v>156</v>
      </c>
      <c r="L174" s="43"/>
      <c r="M174" s="210" t="s">
        <v>19</v>
      </c>
      <c r="N174" s="211" t="s">
        <v>46</v>
      </c>
      <c r="O174" s="83"/>
      <c r="P174" s="212">
        <f>O174*H174</f>
        <v>0</v>
      </c>
      <c r="Q174" s="212">
        <v>0</v>
      </c>
      <c r="R174" s="212">
        <f>Q174*H174</f>
        <v>0</v>
      </c>
      <c r="S174" s="212">
        <v>0.05</v>
      </c>
      <c r="T174" s="213">
        <f>S174*H174</f>
        <v>8.292</v>
      </c>
      <c r="U174" s="37"/>
      <c r="V174" s="37"/>
      <c r="W174" s="37"/>
      <c r="X174" s="37"/>
      <c r="Y174" s="37"/>
      <c r="Z174" s="37"/>
      <c r="AA174" s="37"/>
      <c r="AB174" s="37"/>
      <c r="AC174" s="37"/>
      <c r="AD174" s="37"/>
      <c r="AE174" s="37"/>
      <c r="AR174" s="214" t="s">
        <v>157</v>
      </c>
      <c r="AT174" s="214" t="s">
        <v>152</v>
      </c>
      <c r="AU174" s="214" t="s">
        <v>85</v>
      </c>
      <c r="AY174" s="16" t="s">
        <v>150</v>
      </c>
      <c r="BE174" s="215">
        <f>IF(N174="základní",J174,0)</f>
        <v>0</v>
      </c>
      <c r="BF174" s="215">
        <f>IF(N174="snížená",J174,0)</f>
        <v>0</v>
      </c>
      <c r="BG174" s="215">
        <f>IF(N174="zákl. přenesená",J174,0)</f>
        <v>0</v>
      </c>
      <c r="BH174" s="215">
        <f>IF(N174="sníž. přenesená",J174,0)</f>
        <v>0</v>
      </c>
      <c r="BI174" s="215">
        <f>IF(N174="nulová",J174,0)</f>
        <v>0</v>
      </c>
      <c r="BJ174" s="16" t="s">
        <v>83</v>
      </c>
      <c r="BK174" s="215">
        <f>ROUND(I174*H174,2)</f>
        <v>0</v>
      </c>
      <c r="BL174" s="16" t="s">
        <v>157</v>
      </c>
      <c r="BM174" s="214" t="s">
        <v>1390</v>
      </c>
    </row>
    <row r="175" spans="1:47" s="2" customFormat="1" ht="12">
      <c r="A175" s="37"/>
      <c r="B175" s="38"/>
      <c r="C175" s="39"/>
      <c r="D175" s="216" t="s">
        <v>159</v>
      </c>
      <c r="E175" s="39"/>
      <c r="F175" s="217" t="s">
        <v>488</v>
      </c>
      <c r="G175" s="39"/>
      <c r="H175" s="39"/>
      <c r="I175" s="218"/>
      <c r="J175" s="39"/>
      <c r="K175" s="39"/>
      <c r="L175" s="43"/>
      <c r="M175" s="219"/>
      <c r="N175" s="220"/>
      <c r="O175" s="83"/>
      <c r="P175" s="83"/>
      <c r="Q175" s="83"/>
      <c r="R175" s="83"/>
      <c r="S175" s="83"/>
      <c r="T175" s="84"/>
      <c r="U175" s="37"/>
      <c r="V175" s="37"/>
      <c r="W175" s="37"/>
      <c r="X175" s="37"/>
      <c r="Y175" s="37"/>
      <c r="Z175" s="37"/>
      <c r="AA175" s="37"/>
      <c r="AB175" s="37"/>
      <c r="AC175" s="37"/>
      <c r="AD175" s="37"/>
      <c r="AE175" s="37"/>
      <c r="AT175" s="16" t="s">
        <v>159</v>
      </c>
      <c r="AU175" s="16" t="s">
        <v>85</v>
      </c>
    </row>
    <row r="176" spans="1:47" s="2" customFormat="1" ht="12">
      <c r="A176" s="37"/>
      <c r="B176" s="38"/>
      <c r="C176" s="39"/>
      <c r="D176" s="216" t="s">
        <v>161</v>
      </c>
      <c r="E176" s="39"/>
      <c r="F176" s="217" t="s">
        <v>1391</v>
      </c>
      <c r="G176" s="39"/>
      <c r="H176" s="39"/>
      <c r="I176" s="218"/>
      <c r="J176" s="39"/>
      <c r="K176" s="39"/>
      <c r="L176" s="43"/>
      <c r="M176" s="219"/>
      <c r="N176" s="220"/>
      <c r="O176" s="83"/>
      <c r="P176" s="83"/>
      <c r="Q176" s="83"/>
      <c r="R176" s="83"/>
      <c r="S176" s="83"/>
      <c r="T176" s="84"/>
      <c r="U176" s="37"/>
      <c r="V176" s="37"/>
      <c r="W176" s="37"/>
      <c r="X176" s="37"/>
      <c r="Y176" s="37"/>
      <c r="Z176" s="37"/>
      <c r="AA176" s="37"/>
      <c r="AB176" s="37"/>
      <c r="AC176" s="37"/>
      <c r="AD176" s="37"/>
      <c r="AE176" s="37"/>
      <c r="AT176" s="16" t="s">
        <v>161</v>
      </c>
      <c r="AU176" s="16" t="s">
        <v>85</v>
      </c>
    </row>
    <row r="177" spans="1:65" s="2" customFormat="1" ht="14.4" customHeight="1">
      <c r="A177" s="37"/>
      <c r="B177" s="38"/>
      <c r="C177" s="203" t="s">
        <v>328</v>
      </c>
      <c r="D177" s="203" t="s">
        <v>152</v>
      </c>
      <c r="E177" s="204" t="s">
        <v>1392</v>
      </c>
      <c r="F177" s="205" t="s">
        <v>1393</v>
      </c>
      <c r="G177" s="206" t="s">
        <v>229</v>
      </c>
      <c r="H177" s="207">
        <v>9.45</v>
      </c>
      <c r="I177" s="208"/>
      <c r="J177" s="209">
        <f>ROUND(I177*H177,2)</f>
        <v>0</v>
      </c>
      <c r="K177" s="205" t="s">
        <v>156</v>
      </c>
      <c r="L177" s="43"/>
      <c r="M177" s="210" t="s">
        <v>19</v>
      </c>
      <c r="N177" s="211" t="s">
        <v>46</v>
      </c>
      <c r="O177" s="83"/>
      <c r="P177" s="212">
        <f>O177*H177</f>
        <v>0</v>
      </c>
      <c r="Q177" s="212">
        <v>0</v>
      </c>
      <c r="R177" s="212">
        <f>Q177*H177</f>
        <v>0</v>
      </c>
      <c r="S177" s="212">
        <v>0.051</v>
      </c>
      <c r="T177" s="213">
        <f>S177*H177</f>
        <v>0.48194999999999993</v>
      </c>
      <c r="U177" s="37"/>
      <c r="V177" s="37"/>
      <c r="W177" s="37"/>
      <c r="X177" s="37"/>
      <c r="Y177" s="37"/>
      <c r="Z177" s="37"/>
      <c r="AA177" s="37"/>
      <c r="AB177" s="37"/>
      <c r="AC177" s="37"/>
      <c r="AD177" s="37"/>
      <c r="AE177" s="37"/>
      <c r="AR177" s="214" t="s">
        <v>157</v>
      </c>
      <c r="AT177" s="214" t="s">
        <v>152</v>
      </c>
      <c r="AU177" s="214" t="s">
        <v>85</v>
      </c>
      <c r="AY177" s="16" t="s">
        <v>150</v>
      </c>
      <c r="BE177" s="215">
        <f>IF(N177="základní",J177,0)</f>
        <v>0</v>
      </c>
      <c r="BF177" s="215">
        <f>IF(N177="snížená",J177,0)</f>
        <v>0</v>
      </c>
      <c r="BG177" s="215">
        <f>IF(N177="zákl. přenesená",J177,0)</f>
        <v>0</v>
      </c>
      <c r="BH177" s="215">
        <f>IF(N177="sníž. přenesená",J177,0)</f>
        <v>0</v>
      </c>
      <c r="BI177" s="215">
        <f>IF(N177="nulová",J177,0)</f>
        <v>0</v>
      </c>
      <c r="BJ177" s="16" t="s">
        <v>83</v>
      </c>
      <c r="BK177" s="215">
        <f>ROUND(I177*H177,2)</f>
        <v>0</v>
      </c>
      <c r="BL177" s="16" t="s">
        <v>157</v>
      </c>
      <c r="BM177" s="214" t="s">
        <v>1394</v>
      </c>
    </row>
    <row r="178" spans="1:47" s="2" customFormat="1" ht="12">
      <c r="A178" s="37"/>
      <c r="B178" s="38"/>
      <c r="C178" s="39"/>
      <c r="D178" s="216" t="s">
        <v>159</v>
      </c>
      <c r="E178" s="39"/>
      <c r="F178" s="217" t="s">
        <v>501</v>
      </c>
      <c r="G178" s="39"/>
      <c r="H178" s="39"/>
      <c r="I178" s="218"/>
      <c r="J178" s="39"/>
      <c r="K178" s="39"/>
      <c r="L178" s="43"/>
      <c r="M178" s="219"/>
      <c r="N178" s="220"/>
      <c r="O178" s="83"/>
      <c r="P178" s="83"/>
      <c r="Q178" s="83"/>
      <c r="R178" s="83"/>
      <c r="S178" s="83"/>
      <c r="T178" s="84"/>
      <c r="U178" s="37"/>
      <c r="V178" s="37"/>
      <c r="W178" s="37"/>
      <c r="X178" s="37"/>
      <c r="Y178" s="37"/>
      <c r="Z178" s="37"/>
      <c r="AA178" s="37"/>
      <c r="AB178" s="37"/>
      <c r="AC178" s="37"/>
      <c r="AD178" s="37"/>
      <c r="AE178" s="37"/>
      <c r="AT178" s="16" t="s">
        <v>159</v>
      </c>
      <c r="AU178" s="16" t="s">
        <v>85</v>
      </c>
    </row>
    <row r="179" spans="1:63" s="12" customFormat="1" ht="22.8" customHeight="1">
      <c r="A179" s="12"/>
      <c r="B179" s="187"/>
      <c r="C179" s="188"/>
      <c r="D179" s="189" t="s">
        <v>74</v>
      </c>
      <c r="E179" s="201" t="s">
        <v>506</v>
      </c>
      <c r="F179" s="201" t="s">
        <v>507</v>
      </c>
      <c r="G179" s="188"/>
      <c r="H179" s="188"/>
      <c r="I179" s="191"/>
      <c r="J179" s="202">
        <f>BK179</f>
        <v>0</v>
      </c>
      <c r="K179" s="188"/>
      <c r="L179" s="193"/>
      <c r="M179" s="194"/>
      <c r="N179" s="195"/>
      <c r="O179" s="195"/>
      <c r="P179" s="196">
        <f>SUM(P180:P201)</f>
        <v>0</v>
      </c>
      <c r="Q179" s="195"/>
      <c r="R179" s="196">
        <f>SUM(R180:R201)</f>
        <v>0</v>
      </c>
      <c r="S179" s="195"/>
      <c r="T179" s="197">
        <f>SUM(T180:T201)</f>
        <v>0</v>
      </c>
      <c r="U179" s="12"/>
      <c r="V179" s="12"/>
      <c r="W179" s="12"/>
      <c r="X179" s="12"/>
      <c r="Y179" s="12"/>
      <c r="Z179" s="12"/>
      <c r="AA179" s="12"/>
      <c r="AB179" s="12"/>
      <c r="AC179" s="12"/>
      <c r="AD179" s="12"/>
      <c r="AE179" s="12"/>
      <c r="AR179" s="198" t="s">
        <v>83</v>
      </c>
      <c r="AT179" s="199" t="s">
        <v>74</v>
      </c>
      <c r="AU179" s="199" t="s">
        <v>83</v>
      </c>
      <c r="AY179" s="198" t="s">
        <v>150</v>
      </c>
      <c r="BK179" s="200">
        <f>SUM(BK180:BK201)</f>
        <v>0</v>
      </c>
    </row>
    <row r="180" spans="1:65" s="2" customFormat="1" ht="24.15" customHeight="1">
      <c r="A180" s="37"/>
      <c r="B180" s="38"/>
      <c r="C180" s="203" t="s">
        <v>333</v>
      </c>
      <c r="D180" s="203" t="s">
        <v>152</v>
      </c>
      <c r="E180" s="204" t="s">
        <v>1395</v>
      </c>
      <c r="F180" s="205" t="s">
        <v>1396</v>
      </c>
      <c r="G180" s="206" t="s">
        <v>194</v>
      </c>
      <c r="H180" s="207">
        <v>46.356</v>
      </c>
      <c r="I180" s="208"/>
      <c r="J180" s="209">
        <f>ROUND(I180*H180,2)</f>
        <v>0</v>
      </c>
      <c r="K180" s="205" t="s">
        <v>156</v>
      </c>
      <c r="L180" s="43"/>
      <c r="M180" s="210" t="s">
        <v>19</v>
      </c>
      <c r="N180" s="211" t="s">
        <v>46</v>
      </c>
      <c r="O180" s="83"/>
      <c r="P180" s="212">
        <f>O180*H180</f>
        <v>0</v>
      </c>
      <c r="Q180" s="212">
        <v>0</v>
      </c>
      <c r="R180" s="212">
        <f>Q180*H180</f>
        <v>0</v>
      </c>
      <c r="S180" s="212">
        <v>0</v>
      </c>
      <c r="T180" s="213">
        <f>S180*H180</f>
        <v>0</v>
      </c>
      <c r="U180" s="37"/>
      <c r="V180" s="37"/>
      <c r="W180" s="37"/>
      <c r="X180" s="37"/>
      <c r="Y180" s="37"/>
      <c r="Z180" s="37"/>
      <c r="AA180" s="37"/>
      <c r="AB180" s="37"/>
      <c r="AC180" s="37"/>
      <c r="AD180" s="37"/>
      <c r="AE180" s="37"/>
      <c r="AR180" s="214" t="s">
        <v>157</v>
      </c>
      <c r="AT180" s="214" t="s">
        <v>152</v>
      </c>
      <c r="AU180" s="214" t="s">
        <v>85</v>
      </c>
      <c r="AY180" s="16" t="s">
        <v>150</v>
      </c>
      <c r="BE180" s="215">
        <f>IF(N180="základní",J180,0)</f>
        <v>0</v>
      </c>
      <c r="BF180" s="215">
        <f>IF(N180="snížená",J180,0)</f>
        <v>0</v>
      </c>
      <c r="BG180" s="215">
        <f>IF(N180="zákl. přenesená",J180,0)</f>
        <v>0</v>
      </c>
      <c r="BH180" s="215">
        <f>IF(N180="sníž. přenesená",J180,0)</f>
        <v>0</v>
      </c>
      <c r="BI180" s="215">
        <f>IF(N180="nulová",J180,0)</f>
        <v>0</v>
      </c>
      <c r="BJ180" s="16" t="s">
        <v>83</v>
      </c>
      <c r="BK180" s="215">
        <f>ROUND(I180*H180,2)</f>
        <v>0</v>
      </c>
      <c r="BL180" s="16" t="s">
        <v>157</v>
      </c>
      <c r="BM180" s="214" t="s">
        <v>1397</v>
      </c>
    </row>
    <row r="181" spans="1:47" s="2" customFormat="1" ht="12">
      <c r="A181" s="37"/>
      <c r="B181" s="38"/>
      <c r="C181" s="39"/>
      <c r="D181" s="216" t="s">
        <v>159</v>
      </c>
      <c r="E181" s="39"/>
      <c r="F181" s="217" t="s">
        <v>512</v>
      </c>
      <c r="G181" s="39"/>
      <c r="H181" s="39"/>
      <c r="I181" s="218"/>
      <c r="J181" s="39"/>
      <c r="K181" s="39"/>
      <c r="L181" s="43"/>
      <c r="M181" s="219"/>
      <c r="N181" s="220"/>
      <c r="O181" s="83"/>
      <c r="P181" s="83"/>
      <c r="Q181" s="83"/>
      <c r="R181" s="83"/>
      <c r="S181" s="83"/>
      <c r="T181" s="84"/>
      <c r="U181" s="37"/>
      <c r="V181" s="37"/>
      <c r="W181" s="37"/>
      <c r="X181" s="37"/>
      <c r="Y181" s="37"/>
      <c r="Z181" s="37"/>
      <c r="AA181" s="37"/>
      <c r="AB181" s="37"/>
      <c r="AC181" s="37"/>
      <c r="AD181" s="37"/>
      <c r="AE181" s="37"/>
      <c r="AT181" s="16" t="s">
        <v>159</v>
      </c>
      <c r="AU181" s="16" t="s">
        <v>85</v>
      </c>
    </row>
    <row r="182" spans="1:65" s="2" customFormat="1" ht="24.15" customHeight="1">
      <c r="A182" s="37"/>
      <c r="B182" s="38"/>
      <c r="C182" s="203" t="s">
        <v>338</v>
      </c>
      <c r="D182" s="203" t="s">
        <v>152</v>
      </c>
      <c r="E182" s="204" t="s">
        <v>1398</v>
      </c>
      <c r="F182" s="205" t="s">
        <v>1399</v>
      </c>
      <c r="G182" s="206" t="s">
        <v>194</v>
      </c>
      <c r="H182" s="207">
        <v>463.56</v>
      </c>
      <c r="I182" s="208"/>
      <c r="J182" s="209">
        <f>ROUND(I182*H182,2)</f>
        <v>0</v>
      </c>
      <c r="K182" s="205" t="s">
        <v>156</v>
      </c>
      <c r="L182" s="43"/>
      <c r="M182" s="210" t="s">
        <v>19</v>
      </c>
      <c r="N182" s="211" t="s">
        <v>46</v>
      </c>
      <c r="O182" s="83"/>
      <c r="P182" s="212">
        <f>O182*H182</f>
        <v>0</v>
      </c>
      <c r="Q182" s="212">
        <v>0</v>
      </c>
      <c r="R182" s="212">
        <f>Q182*H182</f>
        <v>0</v>
      </c>
      <c r="S182" s="212">
        <v>0</v>
      </c>
      <c r="T182" s="213">
        <f>S182*H182</f>
        <v>0</v>
      </c>
      <c r="U182" s="37"/>
      <c r="V182" s="37"/>
      <c r="W182" s="37"/>
      <c r="X182" s="37"/>
      <c r="Y182" s="37"/>
      <c r="Z182" s="37"/>
      <c r="AA182" s="37"/>
      <c r="AB182" s="37"/>
      <c r="AC182" s="37"/>
      <c r="AD182" s="37"/>
      <c r="AE182" s="37"/>
      <c r="AR182" s="214" t="s">
        <v>157</v>
      </c>
      <c r="AT182" s="214" t="s">
        <v>152</v>
      </c>
      <c r="AU182" s="214" t="s">
        <v>85</v>
      </c>
      <c r="AY182" s="16" t="s">
        <v>150</v>
      </c>
      <c r="BE182" s="215">
        <f>IF(N182="základní",J182,0)</f>
        <v>0</v>
      </c>
      <c r="BF182" s="215">
        <f>IF(N182="snížená",J182,0)</f>
        <v>0</v>
      </c>
      <c r="BG182" s="215">
        <f>IF(N182="zákl. přenesená",J182,0)</f>
        <v>0</v>
      </c>
      <c r="BH182" s="215">
        <f>IF(N182="sníž. přenesená",J182,0)</f>
        <v>0</v>
      </c>
      <c r="BI182" s="215">
        <f>IF(N182="nulová",J182,0)</f>
        <v>0</v>
      </c>
      <c r="BJ182" s="16" t="s">
        <v>83</v>
      </c>
      <c r="BK182" s="215">
        <f>ROUND(I182*H182,2)</f>
        <v>0</v>
      </c>
      <c r="BL182" s="16" t="s">
        <v>157</v>
      </c>
      <c r="BM182" s="214" t="s">
        <v>1400</v>
      </c>
    </row>
    <row r="183" spans="1:47" s="2" customFormat="1" ht="12">
      <c r="A183" s="37"/>
      <c r="B183" s="38"/>
      <c r="C183" s="39"/>
      <c r="D183" s="216" t="s">
        <v>159</v>
      </c>
      <c r="E183" s="39"/>
      <c r="F183" s="217" t="s">
        <v>512</v>
      </c>
      <c r="G183" s="39"/>
      <c r="H183" s="39"/>
      <c r="I183" s="218"/>
      <c r="J183" s="39"/>
      <c r="K183" s="39"/>
      <c r="L183" s="43"/>
      <c r="M183" s="219"/>
      <c r="N183" s="220"/>
      <c r="O183" s="83"/>
      <c r="P183" s="83"/>
      <c r="Q183" s="83"/>
      <c r="R183" s="83"/>
      <c r="S183" s="83"/>
      <c r="T183" s="84"/>
      <c r="U183" s="37"/>
      <c r="V183" s="37"/>
      <c r="W183" s="37"/>
      <c r="X183" s="37"/>
      <c r="Y183" s="37"/>
      <c r="Z183" s="37"/>
      <c r="AA183" s="37"/>
      <c r="AB183" s="37"/>
      <c r="AC183" s="37"/>
      <c r="AD183" s="37"/>
      <c r="AE183" s="37"/>
      <c r="AT183" s="16" t="s">
        <v>159</v>
      </c>
      <c r="AU183" s="16" t="s">
        <v>85</v>
      </c>
    </row>
    <row r="184" spans="1:51" s="13" customFormat="1" ht="12">
      <c r="A184" s="13"/>
      <c r="B184" s="221"/>
      <c r="C184" s="222"/>
      <c r="D184" s="216" t="s">
        <v>170</v>
      </c>
      <c r="E184" s="222"/>
      <c r="F184" s="223" t="s">
        <v>1401</v>
      </c>
      <c r="G184" s="222"/>
      <c r="H184" s="224">
        <v>463.56</v>
      </c>
      <c r="I184" s="225"/>
      <c r="J184" s="222"/>
      <c r="K184" s="222"/>
      <c r="L184" s="226"/>
      <c r="M184" s="227"/>
      <c r="N184" s="228"/>
      <c r="O184" s="228"/>
      <c r="P184" s="228"/>
      <c r="Q184" s="228"/>
      <c r="R184" s="228"/>
      <c r="S184" s="228"/>
      <c r="T184" s="229"/>
      <c r="U184" s="13"/>
      <c r="V184" s="13"/>
      <c r="W184" s="13"/>
      <c r="X184" s="13"/>
      <c r="Y184" s="13"/>
      <c r="Z184" s="13"/>
      <c r="AA184" s="13"/>
      <c r="AB184" s="13"/>
      <c r="AC184" s="13"/>
      <c r="AD184" s="13"/>
      <c r="AE184" s="13"/>
      <c r="AT184" s="230" t="s">
        <v>170</v>
      </c>
      <c r="AU184" s="230" t="s">
        <v>85</v>
      </c>
      <c r="AV184" s="13" t="s">
        <v>85</v>
      </c>
      <c r="AW184" s="13" t="s">
        <v>4</v>
      </c>
      <c r="AX184" s="13" t="s">
        <v>83</v>
      </c>
      <c r="AY184" s="230" t="s">
        <v>150</v>
      </c>
    </row>
    <row r="185" spans="1:65" s="2" customFormat="1" ht="14.4" customHeight="1">
      <c r="A185" s="37"/>
      <c r="B185" s="38"/>
      <c r="C185" s="203" t="s">
        <v>342</v>
      </c>
      <c r="D185" s="203" t="s">
        <v>152</v>
      </c>
      <c r="E185" s="204" t="s">
        <v>514</v>
      </c>
      <c r="F185" s="205" t="s">
        <v>515</v>
      </c>
      <c r="G185" s="206" t="s">
        <v>194</v>
      </c>
      <c r="H185" s="207">
        <v>46.356</v>
      </c>
      <c r="I185" s="208"/>
      <c r="J185" s="209">
        <f>ROUND(I185*H185,2)</f>
        <v>0</v>
      </c>
      <c r="K185" s="205" t="s">
        <v>156</v>
      </c>
      <c r="L185" s="43"/>
      <c r="M185" s="210" t="s">
        <v>19</v>
      </c>
      <c r="N185" s="211" t="s">
        <v>46</v>
      </c>
      <c r="O185" s="83"/>
      <c r="P185" s="212">
        <f>O185*H185</f>
        <v>0</v>
      </c>
      <c r="Q185" s="212">
        <v>0</v>
      </c>
      <c r="R185" s="212">
        <f>Q185*H185</f>
        <v>0</v>
      </c>
      <c r="S185" s="212">
        <v>0</v>
      </c>
      <c r="T185" s="213">
        <f>S185*H185</f>
        <v>0</v>
      </c>
      <c r="U185" s="37"/>
      <c r="V185" s="37"/>
      <c r="W185" s="37"/>
      <c r="X185" s="37"/>
      <c r="Y185" s="37"/>
      <c r="Z185" s="37"/>
      <c r="AA185" s="37"/>
      <c r="AB185" s="37"/>
      <c r="AC185" s="37"/>
      <c r="AD185" s="37"/>
      <c r="AE185" s="37"/>
      <c r="AR185" s="214" t="s">
        <v>157</v>
      </c>
      <c r="AT185" s="214" t="s">
        <v>152</v>
      </c>
      <c r="AU185" s="214" t="s">
        <v>85</v>
      </c>
      <c r="AY185" s="16" t="s">
        <v>150</v>
      </c>
      <c r="BE185" s="215">
        <f>IF(N185="základní",J185,0)</f>
        <v>0</v>
      </c>
      <c r="BF185" s="215">
        <f>IF(N185="snížená",J185,0)</f>
        <v>0</v>
      </c>
      <c r="BG185" s="215">
        <f>IF(N185="zákl. přenesená",J185,0)</f>
        <v>0</v>
      </c>
      <c r="BH185" s="215">
        <f>IF(N185="sníž. přenesená",J185,0)</f>
        <v>0</v>
      </c>
      <c r="BI185" s="215">
        <f>IF(N185="nulová",J185,0)</f>
        <v>0</v>
      </c>
      <c r="BJ185" s="16" t="s">
        <v>83</v>
      </c>
      <c r="BK185" s="215">
        <f>ROUND(I185*H185,2)</f>
        <v>0</v>
      </c>
      <c r="BL185" s="16" t="s">
        <v>157</v>
      </c>
      <c r="BM185" s="214" t="s">
        <v>1402</v>
      </c>
    </row>
    <row r="186" spans="1:47" s="2" customFormat="1" ht="12">
      <c r="A186" s="37"/>
      <c r="B186" s="38"/>
      <c r="C186" s="39"/>
      <c r="D186" s="216" t="s">
        <v>159</v>
      </c>
      <c r="E186" s="39"/>
      <c r="F186" s="217" t="s">
        <v>517</v>
      </c>
      <c r="G186" s="39"/>
      <c r="H186" s="39"/>
      <c r="I186" s="218"/>
      <c r="J186" s="39"/>
      <c r="K186" s="39"/>
      <c r="L186" s="43"/>
      <c r="M186" s="219"/>
      <c r="N186" s="220"/>
      <c r="O186" s="83"/>
      <c r="P186" s="83"/>
      <c r="Q186" s="83"/>
      <c r="R186" s="83"/>
      <c r="S186" s="83"/>
      <c r="T186" s="84"/>
      <c r="U186" s="37"/>
      <c r="V186" s="37"/>
      <c r="W186" s="37"/>
      <c r="X186" s="37"/>
      <c r="Y186" s="37"/>
      <c r="Z186" s="37"/>
      <c r="AA186" s="37"/>
      <c r="AB186" s="37"/>
      <c r="AC186" s="37"/>
      <c r="AD186" s="37"/>
      <c r="AE186" s="37"/>
      <c r="AT186" s="16" t="s">
        <v>159</v>
      </c>
      <c r="AU186" s="16" t="s">
        <v>85</v>
      </c>
    </row>
    <row r="187" spans="1:65" s="2" customFormat="1" ht="14.4" customHeight="1">
      <c r="A187" s="37"/>
      <c r="B187" s="38"/>
      <c r="C187" s="203" t="s">
        <v>347</v>
      </c>
      <c r="D187" s="203" t="s">
        <v>152</v>
      </c>
      <c r="E187" s="204" t="s">
        <v>519</v>
      </c>
      <c r="F187" s="205" t="s">
        <v>520</v>
      </c>
      <c r="G187" s="206" t="s">
        <v>194</v>
      </c>
      <c r="H187" s="207">
        <v>46.356</v>
      </c>
      <c r="I187" s="208"/>
      <c r="J187" s="209">
        <f>ROUND(I187*H187,2)</f>
        <v>0</v>
      </c>
      <c r="K187" s="205" t="s">
        <v>156</v>
      </c>
      <c r="L187" s="43"/>
      <c r="M187" s="210" t="s">
        <v>19</v>
      </c>
      <c r="N187" s="211" t="s">
        <v>46</v>
      </c>
      <c r="O187" s="83"/>
      <c r="P187" s="212">
        <f>O187*H187</f>
        <v>0</v>
      </c>
      <c r="Q187" s="212">
        <v>0</v>
      </c>
      <c r="R187" s="212">
        <f>Q187*H187</f>
        <v>0</v>
      </c>
      <c r="S187" s="212">
        <v>0</v>
      </c>
      <c r="T187" s="213">
        <f>S187*H187</f>
        <v>0</v>
      </c>
      <c r="U187" s="37"/>
      <c r="V187" s="37"/>
      <c r="W187" s="37"/>
      <c r="X187" s="37"/>
      <c r="Y187" s="37"/>
      <c r="Z187" s="37"/>
      <c r="AA187" s="37"/>
      <c r="AB187" s="37"/>
      <c r="AC187" s="37"/>
      <c r="AD187" s="37"/>
      <c r="AE187" s="37"/>
      <c r="AR187" s="214" t="s">
        <v>157</v>
      </c>
      <c r="AT187" s="214" t="s">
        <v>152</v>
      </c>
      <c r="AU187" s="214" t="s">
        <v>85</v>
      </c>
      <c r="AY187" s="16" t="s">
        <v>150</v>
      </c>
      <c r="BE187" s="215">
        <f>IF(N187="základní",J187,0)</f>
        <v>0</v>
      </c>
      <c r="BF187" s="215">
        <f>IF(N187="snížená",J187,0)</f>
        <v>0</v>
      </c>
      <c r="BG187" s="215">
        <f>IF(N187="zákl. přenesená",J187,0)</f>
        <v>0</v>
      </c>
      <c r="BH187" s="215">
        <f>IF(N187="sníž. přenesená",J187,0)</f>
        <v>0</v>
      </c>
      <c r="BI187" s="215">
        <f>IF(N187="nulová",J187,0)</f>
        <v>0</v>
      </c>
      <c r="BJ187" s="16" t="s">
        <v>83</v>
      </c>
      <c r="BK187" s="215">
        <f>ROUND(I187*H187,2)</f>
        <v>0</v>
      </c>
      <c r="BL187" s="16" t="s">
        <v>157</v>
      </c>
      <c r="BM187" s="214" t="s">
        <v>1403</v>
      </c>
    </row>
    <row r="188" spans="1:47" s="2" customFormat="1" ht="12">
      <c r="A188" s="37"/>
      <c r="B188" s="38"/>
      <c r="C188" s="39"/>
      <c r="D188" s="216" t="s">
        <v>159</v>
      </c>
      <c r="E188" s="39"/>
      <c r="F188" s="217" t="s">
        <v>522</v>
      </c>
      <c r="G188" s="39"/>
      <c r="H188" s="39"/>
      <c r="I188" s="218"/>
      <c r="J188" s="39"/>
      <c r="K188" s="39"/>
      <c r="L188" s="43"/>
      <c r="M188" s="219"/>
      <c r="N188" s="220"/>
      <c r="O188" s="83"/>
      <c r="P188" s="83"/>
      <c r="Q188" s="83"/>
      <c r="R188" s="83"/>
      <c r="S188" s="83"/>
      <c r="T188" s="84"/>
      <c r="U188" s="37"/>
      <c r="V188" s="37"/>
      <c r="W188" s="37"/>
      <c r="X188" s="37"/>
      <c r="Y188" s="37"/>
      <c r="Z188" s="37"/>
      <c r="AA188" s="37"/>
      <c r="AB188" s="37"/>
      <c r="AC188" s="37"/>
      <c r="AD188" s="37"/>
      <c r="AE188" s="37"/>
      <c r="AT188" s="16" t="s">
        <v>159</v>
      </c>
      <c r="AU188" s="16" t="s">
        <v>85</v>
      </c>
    </row>
    <row r="189" spans="1:65" s="2" customFormat="1" ht="24.15" customHeight="1">
      <c r="A189" s="37"/>
      <c r="B189" s="38"/>
      <c r="C189" s="203" t="s">
        <v>351</v>
      </c>
      <c r="D189" s="203" t="s">
        <v>152</v>
      </c>
      <c r="E189" s="204" t="s">
        <v>524</v>
      </c>
      <c r="F189" s="205" t="s">
        <v>525</v>
      </c>
      <c r="G189" s="206" t="s">
        <v>194</v>
      </c>
      <c r="H189" s="207">
        <v>1437.036</v>
      </c>
      <c r="I189" s="208"/>
      <c r="J189" s="209">
        <f>ROUND(I189*H189,2)</f>
        <v>0</v>
      </c>
      <c r="K189" s="205" t="s">
        <v>156</v>
      </c>
      <c r="L189" s="43"/>
      <c r="M189" s="210" t="s">
        <v>19</v>
      </c>
      <c r="N189" s="211" t="s">
        <v>46</v>
      </c>
      <c r="O189" s="83"/>
      <c r="P189" s="212">
        <f>O189*H189</f>
        <v>0</v>
      </c>
      <c r="Q189" s="212">
        <v>0</v>
      </c>
      <c r="R189" s="212">
        <f>Q189*H189</f>
        <v>0</v>
      </c>
      <c r="S189" s="212">
        <v>0</v>
      </c>
      <c r="T189" s="213">
        <f>S189*H189</f>
        <v>0</v>
      </c>
      <c r="U189" s="37"/>
      <c r="V189" s="37"/>
      <c r="W189" s="37"/>
      <c r="X189" s="37"/>
      <c r="Y189" s="37"/>
      <c r="Z189" s="37"/>
      <c r="AA189" s="37"/>
      <c r="AB189" s="37"/>
      <c r="AC189" s="37"/>
      <c r="AD189" s="37"/>
      <c r="AE189" s="37"/>
      <c r="AR189" s="214" t="s">
        <v>157</v>
      </c>
      <c r="AT189" s="214" t="s">
        <v>152</v>
      </c>
      <c r="AU189" s="214" t="s">
        <v>85</v>
      </c>
      <c r="AY189" s="16" t="s">
        <v>150</v>
      </c>
      <c r="BE189" s="215">
        <f>IF(N189="základní",J189,0)</f>
        <v>0</v>
      </c>
      <c r="BF189" s="215">
        <f>IF(N189="snížená",J189,0)</f>
        <v>0</v>
      </c>
      <c r="BG189" s="215">
        <f>IF(N189="zákl. přenesená",J189,0)</f>
        <v>0</v>
      </c>
      <c r="BH189" s="215">
        <f>IF(N189="sníž. přenesená",J189,0)</f>
        <v>0</v>
      </c>
      <c r="BI189" s="215">
        <f>IF(N189="nulová",J189,0)</f>
        <v>0</v>
      </c>
      <c r="BJ189" s="16" t="s">
        <v>83</v>
      </c>
      <c r="BK189" s="215">
        <f>ROUND(I189*H189,2)</f>
        <v>0</v>
      </c>
      <c r="BL189" s="16" t="s">
        <v>157</v>
      </c>
      <c r="BM189" s="214" t="s">
        <v>1404</v>
      </c>
    </row>
    <row r="190" spans="1:47" s="2" customFormat="1" ht="12">
      <c r="A190" s="37"/>
      <c r="B190" s="38"/>
      <c r="C190" s="39"/>
      <c r="D190" s="216" t="s">
        <v>159</v>
      </c>
      <c r="E190" s="39"/>
      <c r="F190" s="217" t="s">
        <v>522</v>
      </c>
      <c r="G190" s="39"/>
      <c r="H190" s="39"/>
      <c r="I190" s="218"/>
      <c r="J190" s="39"/>
      <c r="K190" s="39"/>
      <c r="L190" s="43"/>
      <c r="M190" s="219"/>
      <c r="N190" s="220"/>
      <c r="O190" s="83"/>
      <c r="P190" s="83"/>
      <c r="Q190" s="83"/>
      <c r="R190" s="83"/>
      <c r="S190" s="83"/>
      <c r="T190" s="84"/>
      <c r="U190" s="37"/>
      <c r="V190" s="37"/>
      <c r="W190" s="37"/>
      <c r="X190" s="37"/>
      <c r="Y190" s="37"/>
      <c r="Z190" s="37"/>
      <c r="AA190" s="37"/>
      <c r="AB190" s="37"/>
      <c r="AC190" s="37"/>
      <c r="AD190" s="37"/>
      <c r="AE190" s="37"/>
      <c r="AT190" s="16" t="s">
        <v>159</v>
      </c>
      <c r="AU190" s="16" t="s">
        <v>85</v>
      </c>
    </row>
    <row r="191" spans="1:51" s="13" customFormat="1" ht="12">
      <c r="A191" s="13"/>
      <c r="B191" s="221"/>
      <c r="C191" s="222"/>
      <c r="D191" s="216" t="s">
        <v>170</v>
      </c>
      <c r="E191" s="222"/>
      <c r="F191" s="223" t="s">
        <v>1405</v>
      </c>
      <c r="G191" s="222"/>
      <c r="H191" s="224">
        <v>1437.036</v>
      </c>
      <c r="I191" s="225"/>
      <c r="J191" s="222"/>
      <c r="K191" s="222"/>
      <c r="L191" s="226"/>
      <c r="M191" s="227"/>
      <c r="N191" s="228"/>
      <c r="O191" s="228"/>
      <c r="P191" s="228"/>
      <c r="Q191" s="228"/>
      <c r="R191" s="228"/>
      <c r="S191" s="228"/>
      <c r="T191" s="229"/>
      <c r="U191" s="13"/>
      <c r="V191" s="13"/>
      <c r="W191" s="13"/>
      <c r="X191" s="13"/>
      <c r="Y191" s="13"/>
      <c r="Z191" s="13"/>
      <c r="AA191" s="13"/>
      <c r="AB191" s="13"/>
      <c r="AC191" s="13"/>
      <c r="AD191" s="13"/>
      <c r="AE191" s="13"/>
      <c r="AT191" s="230" t="s">
        <v>170</v>
      </c>
      <c r="AU191" s="230" t="s">
        <v>85</v>
      </c>
      <c r="AV191" s="13" t="s">
        <v>85</v>
      </c>
      <c r="AW191" s="13" t="s">
        <v>4</v>
      </c>
      <c r="AX191" s="13" t="s">
        <v>83</v>
      </c>
      <c r="AY191" s="230" t="s">
        <v>150</v>
      </c>
    </row>
    <row r="192" spans="1:65" s="2" customFormat="1" ht="24.15" customHeight="1">
      <c r="A192" s="37"/>
      <c r="B192" s="38"/>
      <c r="C192" s="203" t="s">
        <v>356</v>
      </c>
      <c r="D192" s="203" t="s">
        <v>152</v>
      </c>
      <c r="E192" s="204" t="s">
        <v>533</v>
      </c>
      <c r="F192" s="205" t="s">
        <v>534</v>
      </c>
      <c r="G192" s="206" t="s">
        <v>194</v>
      </c>
      <c r="H192" s="207">
        <v>31.783</v>
      </c>
      <c r="I192" s="208"/>
      <c r="J192" s="209">
        <f>ROUND(I192*H192,2)</f>
        <v>0</v>
      </c>
      <c r="K192" s="205" t="s">
        <v>156</v>
      </c>
      <c r="L192" s="43"/>
      <c r="M192" s="210" t="s">
        <v>19</v>
      </c>
      <c r="N192" s="211" t="s">
        <v>46</v>
      </c>
      <c r="O192" s="83"/>
      <c r="P192" s="212">
        <f>O192*H192</f>
        <v>0</v>
      </c>
      <c r="Q192" s="212">
        <v>0</v>
      </c>
      <c r="R192" s="212">
        <f>Q192*H192</f>
        <v>0</v>
      </c>
      <c r="S192" s="212">
        <v>0</v>
      </c>
      <c r="T192" s="213">
        <f>S192*H192</f>
        <v>0</v>
      </c>
      <c r="U192" s="37"/>
      <c r="V192" s="37"/>
      <c r="W192" s="37"/>
      <c r="X192" s="37"/>
      <c r="Y192" s="37"/>
      <c r="Z192" s="37"/>
      <c r="AA192" s="37"/>
      <c r="AB192" s="37"/>
      <c r="AC192" s="37"/>
      <c r="AD192" s="37"/>
      <c r="AE192" s="37"/>
      <c r="AR192" s="214" t="s">
        <v>157</v>
      </c>
      <c r="AT192" s="214" t="s">
        <v>152</v>
      </c>
      <c r="AU192" s="214" t="s">
        <v>85</v>
      </c>
      <c r="AY192" s="16" t="s">
        <v>150</v>
      </c>
      <c r="BE192" s="215">
        <f>IF(N192="základní",J192,0)</f>
        <v>0</v>
      </c>
      <c r="BF192" s="215">
        <f>IF(N192="snížená",J192,0)</f>
        <v>0</v>
      </c>
      <c r="BG192" s="215">
        <f>IF(N192="zákl. přenesená",J192,0)</f>
        <v>0</v>
      </c>
      <c r="BH192" s="215">
        <f>IF(N192="sníž. přenesená",J192,0)</f>
        <v>0</v>
      </c>
      <c r="BI192" s="215">
        <f>IF(N192="nulová",J192,0)</f>
        <v>0</v>
      </c>
      <c r="BJ192" s="16" t="s">
        <v>83</v>
      </c>
      <c r="BK192" s="215">
        <f>ROUND(I192*H192,2)</f>
        <v>0</v>
      </c>
      <c r="BL192" s="16" t="s">
        <v>157</v>
      </c>
      <c r="BM192" s="214" t="s">
        <v>1406</v>
      </c>
    </row>
    <row r="193" spans="1:47" s="2" customFormat="1" ht="12">
      <c r="A193" s="37"/>
      <c r="B193" s="38"/>
      <c r="C193" s="39"/>
      <c r="D193" s="216" t="s">
        <v>159</v>
      </c>
      <c r="E193" s="39"/>
      <c r="F193" s="217" t="s">
        <v>536</v>
      </c>
      <c r="G193" s="39"/>
      <c r="H193" s="39"/>
      <c r="I193" s="218"/>
      <c r="J193" s="39"/>
      <c r="K193" s="39"/>
      <c r="L193" s="43"/>
      <c r="M193" s="219"/>
      <c r="N193" s="220"/>
      <c r="O193" s="83"/>
      <c r="P193" s="83"/>
      <c r="Q193" s="83"/>
      <c r="R193" s="83"/>
      <c r="S193" s="83"/>
      <c r="T193" s="84"/>
      <c r="U193" s="37"/>
      <c r="V193" s="37"/>
      <c r="W193" s="37"/>
      <c r="X193" s="37"/>
      <c r="Y193" s="37"/>
      <c r="Z193" s="37"/>
      <c r="AA193" s="37"/>
      <c r="AB193" s="37"/>
      <c r="AC193" s="37"/>
      <c r="AD193" s="37"/>
      <c r="AE193" s="37"/>
      <c r="AT193" s="16" t="s">
        <v>159</v>
      </c>
      <c r="AU193" s="16" t="s">
        <v>85</v>
      </c>
    </row>
    <row r="194" spans="1:65" s="2" customFormat="1" ht="24.15" customHeight="1">
      <c r="A194" s="37"/>
      <c r="B194" s="38"/>
      <c r="C194" s="203" t="s">
        <v>361</v>
      </c>
      <c r="D194" s="203" t="s">
        <v>152</v>
      </c>
      <c r="E194" s="204" t="s">
        <v>550</v>
      </c>
      <c r="F194" s="205" t="s">
        <v>551</v>
      </c>
      <c r="G194" s="206" t="s">
        <v>194</v>
      </c>
      <c r="H194" s="207">
        <v>0.388</v>
      </c>
      <c r="I194" s="208"/>
      <c r="J194" s="209">
        <f>ROUND(I194*H194,2)</f>
        <v>0</v>
      </c>
      <c r="K194" s="205" t="s">
        <v>156</v>
      </c>
      <c r="L194" s="43"/>
      <c r="M194" s="210" t="s">
        <v>19</v>
      </c>
      <c r="N194" s="211" t="s">
        <v>46</v>
      </c>
      <c r="O194" s="83"/>
      <c r="P194" s="212">
        <f>O194*H194</f>
        <v>0</v>
      </c>
      <c r="Q194" s="212">
        <v>0</v>
      </c>
      <c r="R194" s="212">
        <f>Q194*H194</f>
        <v>0</v>
      </c>
      <c r="S194" s="212">
        <v>0</v>
      </c>
      <c r="T194" s="213">
        <f>S194*H194</f>
        <v>0</v>
      </c>
      <c r="U194" s="37"/>
      <c r="V194" s="37"/>
      <c r="W194" s="37"/>
      <c r="X194" s="37"/>
      <c r="Y194" s="37"/>
      <c r="Z194" s="37"/>
      <c r="AA194" s="37"/>
      <c r="AB194" s="37"/>
      <c r="AC194" s="37"/>
      <c r="AD194" s="37"/>
      <c r="AE194" s="37"/>
      <c r="AR194" s="214" t="s">
        <v>157</v>
      </c>
      <c r="AT194" s="214" t="s">
        <v>152</v>
      </c>
      <c r="AU194" s="214" t="s">
        <v>85</v>
      </c>
      <c r="AY194" s="16" t="s">
        <v>150</v>
      </c>
      <c r="BE194" s="215">
        <f>IF(N194="základní",J194,0)</f>
        <v>0</v>
      </c>
      <c r="BF194" s="215">
        <f>IF(N194="snížená",J194,0)</f>
        <v>0</v>
      </c>
      <c r="BG194" s="215">
        <f>IF(N194="zákl. přenesená",J194,0)</f>
        <v>0</v>
      </c>
      <c r="BH194" s="215">
        <f>IF(N194="sníž. přenesená",J194,0)</f>
        <v>0</v>
      </c>
      <c r="BI194" s="215">
        <f>IF(N194="nulová",J194,0)</f>
        <v>0</v>
      </c>
      <c r="BJ194" s="16" t="s">
        <v>83</v>
      </c>
      <c r="BK194" s="215">
        <f>ROUND(I194*H194,2)</f>
        <v>0</v>
      </c>
      <c r="BL194" s="16" t="s">
        <v>157</v>
      </c>
      <c r="BM194" s="214" t="s">
        <v>1407</v>
      </c>
    </row>
    <row r="195" spans="1:47" s="2" customFormat="1" ht="12">
      <c r="A195" s="37"/>
      <c r="B195" s="38"/>
      <c r="C195" s="39"/>
      <c r="D195" s="216" t="s">
        <v>159</v>
      </c>
      <c r="E195" s="39"/>
      <c r="F195" s="217" t="s">
        <v>536</v>
      </c>
      <c r="G195" s="39"/>
      <c r="H195" s="39"/>
      <c r="I195" s="218"/>
      <c r="J195" s="39"/>
      <c r="K195" s="39"/>
      <c r="L195" s="43"/>
      <c r="M195" s="219"/>
      <c r="N195" s="220"/>
      <c r="O195" s="83"/>
      <c r="P195" s="83"/>
      <c r="Q195" s="83"/>
      <c r="R195" s="83"/>
      <c r="S195" s="83"/>
      <c r="T195" s="84"/>
      <c r="U195" s="37"/>
      <c r="V195" s="37"/>
      <c r="W195" s="37"/>
      <c r="X195" s="37"/>
      <c r="Y195" s="37"/>
      <c r="Z195" s="37"/>
      <c r="AA195" s="37"/>
      <c r="AB195" s="37"/>
      <c r="AC195" s="37"/>
      <c r="AD195" s="37"/>
      <c r="AE195" s="37"/>
      <c r="AT195" s="16" t="s">
        <v>159</v>
      </c>
      <c r="AU195" s="16" t="s">
        <v>85</v>
      </c>
    </row>
    <row r="196" spans="1:65" s="2" customFormat="1" ht="24.15" customHeight="1">
      <c r="A196" s="37"/>
      <c r="B196" s="38"/>
      <c r="C196" s="203" t="s">
        <v>365</v>
      </c>
      <c r="D196" s="203" t="s">
        <v>152</v>
      </c>
      <c r="E196" s="204" t="s">
        <v>554</v>
      </c>
      <c r="F196" s="205" t="s">
        <v>555</v>
      </c>
      <c r="G196" s="206" t="s">
        <v>194</v>
      </c>
      <c r="H196" s="207">
        <v>0.482</v>
      </c>
      <c r="I196" s="208"/>
      <c r="J196" s="209">
        <f>ROUND(I196*H196,2)</f>
        <v>0</v>
      </c>
      <c r="K196" s="205" t="s">
        <v>156</v>
      </c>
      <c r="L196" s="43"/>
      <c r="M196" s="210" t="s">
        <v>19</v>
      </c>
      <c r="N196" s="211" t="s">
        <v>46</v>
      </c>
      <c r="O196" s="83"/>
      <c r="P196" s="212">
        <f>O196*H196</f>
        <v>0</v>
      </c>
      <c r="Q196" s="212">
        <v>0</v>
      </c>
      <c r="R196" s="212">
        <f>Q196*H196</f>
        <v>0</v>
      </c>
      <c r="S196" s="212">
        <v>0</v>
      </c>
      <c r="T196" s="213">
        <f>S196*H196</f>
        <v>0</v>
      </c>
      <c r="U196" s="37"/>
      <c r="V196" s="37"/>
      <c r="W196" s="37"/>
      <c r="X196" s="37"/>
      <c r="Y196" s="37"/>
      <c r="Z196" s="37"/>
      <c r="AA196" s="37"/>
      <c r="AB196" s="37"/>
      <c r="AC196" s="37"/>
      <c r="AD196" s="37"/>
      <c r="AE196" s="37"/>
      <c r="AR196" s="214" t="s">
        <v>157</v>
      </c>
      <c r="AT196" s="214" t="s">
        <v>152</v>
      </c>
      <c r="AU196" s="214" t="s">
        <v>85</v>
      </c>
      <c r="AY196" s="16" t="s">
        <v>150</v>
      </c>
      <c r="BE196" s="215">
        <f>IF(N196="základní",J196,0)</f>
        <v>0</v>
      </c>
      <c r="BF196" s="215">
        <f>IF(N196="snížená",J196,0)</f>
        <v>0</v>
      </c>
      <c r="BG196" s="215">
        <f>IF(N196="zákl. přenesená",J196,0)</f>
        <v>0</v>
      </c>
      <c r="BH196" s="215">
        <f>IF(N196="sníž. přenesená",J196,0)</f>
        <v>0</v>
      </c>
      <c r="BI196" s="215">
        <f>IF(N196="nulová",J196,0)</f>
        <v>0</v>
      </c>
      <c r="BJ196" s="16" t="s">
        <v>83</v>
      </c>
      <c r="BK196" s="215">
        <f>ROUND(I196*H196,2)</f>
        <v>0</v>
      </c>
      <c r="BL196" s="16" t="s">
        <v>157</v>
      </c>
      <c r="BM196" s="214" t="s">
        <v>1408</v>
      </c>
    </row>
    <row r="197" spans="1:47" s="2" customFormat="1" ht="12">
      <c r="A197" s="37"/>
      <c r="B197" s="38"/>
      <c r="C197" s="39"/>
      <c r="D197" s="216" t="s">
        <v>159</v>
      </c>
      <c r="E197" s="39"/>
      <c r="F197" s="217" t="s">
        <v>536</v>
      </c>
      <c r="G197" s="39"/>
      <c r="H197" s="39"/>
      <c r="I197" s="218"/>
      <c r="J197" s="39"/>
      <c r="K197" s="39"/>
      <c r="L197" s="43"/>
      <c r="M197" s="219"/>
      <c r="N197" s="220"/>
      <c r="O197" s="83"/>
      <c r="P197" s="83"/>
      <c r="Q197" s="83"/>
      <c r="R197" s="83"/>
      <c r="S197" s="83"/>
      <c r="T197" s="84"/>
      <c r="U197" s="37"/>
      <c r="V197" s="37"/>
      <c r="W197" s="37"/>
      <c r="X197" s="37"/>
      <c r="Y197" s="37"/>
      <c r="Z197" s="37"/>
      <c r="AA197" s="37"/>
      <c r="AB197" s="37"/>
      <c r="AC197" s="37"/>
      <c r="AD197" s="37"/>
      <c r="AE197" s="37"/>
      <c r="AT197" s="16" t="s">
        <v>159</v>
      </c>
      <c r="AU197" s="16" t="s">
        <v>85</v>
      </c>
    </row>
    <row r="198" spans="1:65" s="2" customFormat="1" ht="24.15" customHeight="1">
      <c r="A198" s="37"/>
      <c r="B198" s="38"/>
      <c r="C198" s="203" t="s">
        <v>372</v>
      </c>
      <c r="D198" s="203" t="s">
        <v>152</v>
      </c>
      <c r="E198" s="204" t="s">
        <v>1409</v>
      </c>
      <c r="F198" s="205" t="s">
        <v>1410</v>
      </c>
      <c r="G198" s="206" t="s">
        <v>194</v>
      </c>
      <c r="H198" s="207">
        <v>0.039</v>
      </c>
      <c r="I198" s="208"/>
      <c r="J198" s="209">
        <f>ROUND(I198*H198,2)</f>
        <v>0</v>
      </c>
      <c r="K198" s="205" t="s">
        <v>156</v>
      </c>
      <c r="L198" s="43"/>
      <c r="M198" s="210" t="s">
        <v>19</v>
      </c>
      <c r="N198" s="211" t="s">
        <v>46</v>
      </c>
      <c r="O198" s="83"/>
      <c r="P198" s="212">
        <f>O198*H198</f>
        <v>0</v>
      </c>
      <c r="Q198" s="212">
        <v>0</v>
      </c>
      <c r="R198" s="212">
        <f>Q198*H198</f>
        <v>0</v>
      </c>
      <c r="S198" s="212">
        <v>0</v>
      </c>
      <c r="T198" s="213">
        <f>S198*H198</f>
        <v>0</v>
      </c>
      <c r="U198" s="37"/>
      <c r="V198" s="37"/>
      <c r="W198" s="37"/>
      <c r="X198" s="37"/>
      <c r="Y198" s="37"/>
      <c r="Z198" s="37"/>
      <c r="AA198" s="37"/>
      <c r="AB198" s="37"/>
      <c r="AC198" s="37"/>
      <c r="AD198" s="37"/>
      <c r="AE198" s="37"/>
      <c r="AR198" s="214" t="s">
        <v>157</v>
      </c>
      <c r="AT198" s="214" t="s">
        <v>152</v>
      </c>
      <c r="AU198" s="214" t="s">
        <v>85</v>
      </c>
      <c r="AY198" s="16" t="s">
        <v>150</v>
      </c>
      <c r="BE198" s="215">
        <f>IF(N198="základní",J198,0)</f>
        <v>0</v>
      </c>
      <c r="BF198" s="215">
        <f>IF(N198="snížená",J198,0)</f>
        <v>0</v>
      </c>
      <c r="BG198" s="215">
        <f>IF(N198="zákl. přenesená",J198,0)</f>
        <v>0</v>
      </c>
      <c r="BH198" s="215">
        <f>IF(N198="sníž. přenesená",J198,0)</f>
        <v>0</v>
      </c>
      <c r="BI198" s="215">
        <f>IF(N198="nulová",J198,0)</f>
        <v>0</v>
      </c>
      <c r="BJ198" s="16" t="s">
        <v>83</v>
      </c>
      <c r="BK198" s="215">
        <f>ROUND(I198*H198,2)</f>
        <v>0</v>
      </c>
      <c r="BL198" s="16" t="s">
        <v>157</v>
      </c>
      <c r="BM198" s="214" t="s">
        <v>1411</v>
      </c>
    </row>
    <row r="199" spans="1:47" s="2" customFormat="1" ht="12">
      <c r="A199" s="37"/>
      <c r="B199" s="38"/>
      <c r="C199" s="39"/>
      <c r="D199" s="216" t="s">
        <v>159</v>
      </c>
      <c r="E199" s="39"/>
      <c r="F199" s="217" t="s">
        <v>536</v>
      </c>
      <c r="G199" s="39"/>
      <c r="H199" s="39"/>
      <c r="I199" s="218"/>
      <c r="J199" s="39"/>
      <c r="K199" s="39"/>
      <c r="L199" s="43"/>
      <c r="M199" s="219"/>
      <c r="N199" s="220"/>
      <c r="O199" s="83"/>
      <c r="P199" s="83"/>
      <c r="Q199" s="83"/>
      <c r="R199" s="83"/>
      <c r="S199" s="83"/>
      <c r="T199" s="84"/>
      <c r="U199" s="37"/>
      <c r="V199" s="37"/>
      <c r="W199" s="37"/>
      <c r="X199" s="37"/>
      <c r="Y199" s="37"/>
      <c r="Z199" s="37"/>
      <c r="AA199" s="37"/>
      <c r="AB199" s="37"/>
      <c r="AC199" s="37"/>
      <c r="AD199" s="37"/>
      <c r="AE199" s="37"/>
      <c r="AT199" s="16" t="s">
        <v>159</v>
      </c>
      <c r="AU199" s="16" t="s">
        <v>85</v>
      </c>
    </row>
    <row r="200" spans="1:65" s="2" customFormat="1" ht="24.15" customHeight="1">
      <c r="A200" s="37"/>
      <c r="B200" s="38"/>
      <c r="C200" s="203" t="s">
        <v>378</v>
      </c>
      <c r="D200" s="203" t="s">
        <v>152</v>
      </c>
      <c r="E200" s="204" t="s">
        <v>538</v>
      </c>
      <c r="F200" s="205" t="s">
        <v>539</v>
      </c>
      <c r="G200" s="206" t="s">
        <v>194</v>
      </c>
      <c r="H200" s="207">
        <v>13.664</v>
      </c>
      <c r="I200" s="208"/>
      <c r="J200" s="209">
        <f>ROUND(I200*H200,2)</f>
        <v>0</v>
      </c>
      <c r="K200" s="205" t="s">
        <v>156</v>
      </c>
      <c r="L200" s="43"/>
      <c r="M200" s="210" t="s">
        <v>19</v>
      </c>
      <c r="N200" s="211" t="s">
        <v>46</v>
      </c>
      <c r="O200" s="83"/>
      <c r="P200" s="212">
        <f>O200*H200</f>
        <v>0</v>
      </c>
      <c r="Q200" s="212">
        <v>0</v>
      </c>
      <c r="R200" s="212">
        <f>Q200*H200</f>
        <v>0</v>
      </c>
      <c r="S200" s="212">
        <v>0</v>
      </c>
      <c r="T200" s="213">
        <f>S200*H200</f>
        <v>0</v>
      </c>
      <c r="U200" s="37"/>
      <c r="V200" s="37"/>
      <c r="W200" s="37"/>
      <c r="X200" s="37"/>
      <c r="Y200" s="37"/>
      <c r="Z200" s="37"/>
      <c r="AA200" s="37"/>
      <c r="AB200" s="37"/>
      <c r="AC200" s="37"/>
      <c r="AD200" s="37"/>
      <c r="AE200" s="37"/>
      <c r="AR200" s="214" t="s">
        <v>157</v>
      </c>
      <c r="AT200" s="214" t="s">
        <v>152</v>
      </c>
      <c r="AU200" s="214" t="s">
        <v>85</v>
      </c>
      <c r="AY200" s="16" t="s">
        <v>150</v>
      </c>
      <c r="BE200" s="215">
        <f>IF(N200="základní",J200,0)</f>
        <v>0</v>
      </c>
      <c r="BF200" s="215">
        <f>IF(N200="snížená",J200,0)</f>
        <v>0</v>
      </c>
      <c r="BG200" s="215">
        <f>IF(N200="zákl. přenesená",J200,0)</f>
        <v>0</v>
      </c>
      <c r="BH200" s="215">
        <f>IF(N200="sníž. přenesená",J200,0)</f>
        <v>0</v>
      </c>
      <c r="BI200" s="215">
        <f>IF(N200="nulová",J200,0)</f>
        <v>0</v>
      </c>
      <c r="BJ200" s="16" t="s">
        <v>83</v>
      </c>
      <c r="BK200" s="215">
        <f>ROUND(I200*H200,2)</f>
        <v>0</v>
      </c>
      <c r="BL200" s="16" t="s">
        <v>157</v>
      </c>
      <c r="BM200" s="214" t="s">
        <v>1412</v>
      </c>
    </row>
    <row r="201" spans="1:47" s="2" customFormat="1" ht="12">
      <c r="A201" s="37"/>
      <c r="B201" s="38"/>
      <c r="C201" s="39"/>
      <c r="D201" s="216" t="s">
        <v>159</v>
      </c>
      <c r="E201" s="39"/>
      <c r="F201" s="217" t="s">
        <v>536</v>
      </c>
      <c r="G201" s="39"/>
      <c r="H201" s="39"/>
      <c r="I201" s="218"/>
      <c r="J201" s="39"/>
      <c r="K201" s="39"/>
      <c r="L201" s="43"/>
      <c r="M201" s="219"/>
      <c r="N201" s="220"/>
      <c r="O201" s="83"/>
      <c r="P201" s="83"/>
      <c r="Q201" s="83"/>
      <c r="R201" s="83"/>
      <c r="S201" s="83"/>
      <c r="T201" s="84"/>
      <c r="U201" s="37"/>
      <c r="V201" s="37"/>
      <c r="W201" s="37"/>
      <c r="X201" s="37"/>
      <c r="Y201" s="37"/>
      <c r="Z201" s="37"/>
      <c r="AA201" s="37"/>
      <c r="AB201" s="37"/>
      <c r="AC201" s="37"/>
      <c r="AD201" s="37"/>
      <c r="AE201" s="37"/>
      <c r="AT201" s="16" t="s">
        <v>159</v>
      </c>
      <c r="AU201" s="16" t="s">
        <v>85</v>
      </c>
    </row>
    <row r="202" spans="1:63" s="12" customFormat="1" ht="22.8" customHeight="1">
      <c r="A202" s="12"/>
      <c r="B202" s="187"/>
      <c r="C202" s="188"/>
      <c r="D202" s="189" t="s">
        <v>74</v>
      </c>
      <c r="E202" s="201" t="s">
        <v>561</v>
      </c>
      <c r="F202" s="201" t="s">
        <v>562</v>
      </c>
      <c r="G202" s="188"/>
      <c r="H202" s="188"/>
      <c r="I202" s="191"/>
      <c r="J202" s="202">
        <f>BK202</f>
        <v>0</v>
      </c>
      <c r="K202" s="188"/>
      <c r="L202" s="193"/>
      <c r="M202" s="194"/>
      <c r="N202" s="195"/>
      <c r="O202" s="195"/>
      <c r="P202" s="196">
        <f>SUM(P203:P204)</f>
        <v>0</v>
      </c>
      <c r="Q202" s="195"/>
      <c r="R202" s="196">
        <f>SUM(R203:R204)</f>
        <v>0</v>
      </c>
      <c r="S202" s="195"/>
      <c r="T202" s="197">
        <f>SUM(T203:T204)</f>
        <v>0</v>
      </c>
      <c r="U202" s="12"/>
      <c r="V202" s="12"/>
      <c r="W202" s="12"/>
      <c r="X202" s="12"/>
      <c r="Y202" s="12"/>
      <c r="Z202" s="12"/>
      <c r="AA202" s="12"/>
      <c r="AB202" s="12"/>
      <c r="AC202" s="12"/>
      <c r="AD202" s="12"/>
      <c r="AE202" s="12"/>
      <c r="AR202" s="198" t="s">
        <v>83</v>
      </c>
      <c r="AT202" s="199" t="s">
        <v>74</v>
      </c>
      <c r="AU202" s="199" t="s">
        <v>83</v>
      </c>
      <c r="AY202" s="198" t="s">
        <v>150</v>
      </c>
      <c r="BK202" s="200">
        <f>SUM(BK203:BK204)</f>
        <v>0</v>
      </c>
    </row>
    <row r="203" spans="1:65" s="2" customFormat="1" ht="24.15" customHeight="1">
      <c r="A203" s="37"/>
      <c r="B203" s="38"/>
      <c r="C203" s="203" t="s">
        <v>383</v>
      </c>
      <c r="D203" s="203" t="s">
        <v>152</v>
      </c>
      <c r="E203" s="204" t="s">
        <v>1413</v>
      </c>
      <c r="F203" s="205" t="s">
        <v>1414</v>
      </c>
      <c r="G203" s="206" t="s">
        <v>194</v>
      </c>
      <c r="H203" s="207">
        <v>132.108</v>
      </c>
      <c r="I203" s="208"/>
      <c r="J203" s="209">
        <f>ROUND(I203*H203,2)</f>
        <v>0</v>
      </c>
      <c r="K203" s="205" t="s">
        <v>156</v>
      </c>
      <c r="L203" s="43"/>
      <c r="M203" s="210" t="s">
        <v>19</v>
      </c>
      <c r="N203" s="211" t="s">
        <v>46</v>
      </c>
      <c r="O203" s="83"/>
      <c r="P203" s="212">
        <f>O203*H203</f>
        <v>0</v>
      </c>
      <c r="Q203" s="212">
        <v>0</v>
      </c>
      <c r="R203" s="212">
        <f>Q203*H203</f>
        <v>0</v>
      </c>
      <c r="S203" s="212">
        <v>0</v>
      </c>
      <c r="T203" s="213">
        <f>S203*H203</f>
        <v>0</v>
      </c>
      <c r="U203" s="37"/>
      <c r="V203" s="37"/>
      <c r="W203" s="37"/>
      <c r="X203" s="37"/>
      <c r="Y203" s="37"/>
      <c r="Z203" s="37"/>
      <c r="AA203" s="37"/>
      <c r="AB203" s="37"/>
      <c r="AC203" s="37"/>
      <c r="AD203" s="37"/>
      <c r="AE203" s="37"/>
      <c r="AR203" s="214" t="s">
        <v>157</v>
      </c>
      <c r="AT203" s="214" t="s">
        <v>152</v>
      </c>
      <c r="AU203" s="214" t="s">
        <v>85</v>
      </c>
      <c r="AY203" s="16" t="s">
        <v>150</v>
      </c>
      <c r="BE203" s="215">
        <f>IF(N203="základní",J203,0)</f>
        <v>0</v>
      </c>
      <c r="BF203" s="215">
        <f>IF(N203="snížená",J203,0)</f>
        <v>0</v>
      </c>
      <c r="BG203" s="215">
        <f>IF(N203="zákl. přenesená",J203,0)</f>
        <v>0</v>
      </c>
      <c r="BH203" s="215">
        <f>IF(N203="sníž. přenesená",J203,0)</f>
        <v>0</v>
      </c>
      <c r="BI203" s="215">
        <f>IF(N203="nulová",J203,0)</f>
        <v>0</v>
      </c>
      <c r="BJ203" s="16" t="s">
        <v>83</v>
      </c>
      <c r="BK203" s="215">
        <f>ROUND(I203*H203,2)</f>
        <v>0</v>
      </c>
      <c r="BL203" s="16" t="s">
        <v>157</v>
      </c>
      <c r="BM203" s="214" t="s">
        <v>1415</v>
      </c>
    </row>
    <row r="204" spans="1:47" s="2" customFormat="1" ht="12">
      <c r="A204" s="37"/>
      <c r="B204" s="38"/>
      <c r="C204" s="39"/>
      <c r="D204" s="216" t="s">
        <v>159</v>
      </c>
      <c r="E204" s="39"/>
      <c r="F204" s="217" t="s">
        <v>1416</v>
      </c>
      <c r="G204" s="39"/>
      <c r="H204" s="39"/>
      <c r="I204" s="218"/>
      <c r="J204" s="39"/>
      <c r="K204" s="39"/>
      <c r="L204" s="43"/>
      <c r="M204" s="219"/>
      <c r="N204" s="220"/>
      <c r="O204" s="83"/>
      <c r="P204" s="83"/>
      <c r="Q204" s="83"/>
      <c r="R204" s="83"/>
      <c r="S204" s="83"/>
      <c r="T204" s="84"/>
      <c r="U204" s="37"/>
      <c r="V204" s="37"/>
      <c r="W204" s="37"/>
      <c r="X204" s="37"/>
      <c r="Y204" s="37"/>
      <c r="Z204" s="37"/>
      <c r="AA204" s="37"/>
      <c r="AB204" s="37"/>
      <c r="AC204" s="37"/>
      <c r="AD204" s="37"/>
      <c r="AE204" s="37"/>
      <c r="AT204" s="16" t="s">
        <v>159</v>
      </c>
      <c r="AU204" s="16" t="s">
        <v>85</v>
      </c>
    </row>
    <row r="205" spans="1:63" s="12" customFormat="1" ht="25.9" customHeight="1">
      <c r="A205" s="12"/>
      <c r="B205" s="187"/>
      <c r="C205" s="188"/>
      <c r="D205" s="189" t="s">
        <v>74</v>
      </c>
      <c r="E205" s="190" t="s">
        <v>568</v>
      </c>
      <c r="F205" s="190" t="s">
        <v>569</v>
      </c>
      <c r="G205" s="188"/>
      <c r="H205" s="188"/>
      <c r="I205" s="191"/>
      <c r="J205" s="192">
        <f>BK205</f>
        <v>0</v>
      </c>
      <c r="K205" s="188"/>
      <c r="L205" s="193"/>
      <c r="M205" s="194"/>
      <c r="N205" s="195"/>
      <c r="O205" s="195"/>
      <c r="P205" s="196">
        <f>P206+P217+P259+P270+P296+P343+P350+P377+P445+P460</f>
        <v>0</v>
      </c>
      <c r="Q205" s="195"/>
      <c r="R205" s="196">
        <f>R206+R217+R259+R270+R296+R343+R350+R377+R445+R460</f>
        <v>57.45318028</v>
      </c>
      <c r="S205" s="195"/>
      <c r="T205" s="197">
        <f>T206+T217+T259+T270+T296+T343+T350+T377+T445+T460</f>
        <v>1.6005530000000001</v>
      </c>
      <c r="U205" s="12"/>
      <c r="V205" s="12"/>
      <c r="W205" s="12"/>
      <c r="X205" s="12"/>
      <c r="Y205" s="12"/>
      <c r="Z205" s="12"/>
      <c r="AA205" s="12"/>
      <c r="AB205" s="12"/>
      <c r="AC205" s="12"/>
      <c r="AD205" s="12"/>
      <c r="AE205" s="12"/>
      <c r="AR205" s="198" t="s">
        <v>85</v>
      </c>
      <c r="AT205" s="199" t="s">
        <v>74</v>
      </c>
      <c r="AU205" s="199" t="s">
        <v>75</v>
      </c>
      <c r="AY205" s="198" t="s">
        <v>150</v>
      </c>
      <c r="BK205" s="200">
        <f>BK206+BK217+BK259+BK270+BK296+BK343+BK350+BK377+BK445+BK460</f>
        <v>0</v>
      </c>
    </row>
    <row r="206" spans="1:63" s="12" customFormat="1" ht="22.8" customHeight="1">
      <c r="A206" s="12"/>
      <c r="B206" s="187"/>
      <c r="C206" s="188"/>
      <c r="D206" s="189" t="s">
        <v>74</v>
      </c>
      <c r="E206" s="201" t="s">
        <v>570</v>
      </c>
      <c r="F206" s="201" t="s">
        <v>571</v>
      </c>
      <c r="G206" s="188"/>
      <c r="H206" s="188"/>
      <c r="I206" s="191"/>
      <c r="J206" s="202">
        <f>BK206</f>
        <v>0</v>
      </c>
      <c r="K206" s="188"/>
      <c r="L206" s="193"/>
      <c r="M206" s="194"/>
      <c r="N206" s="195"/>
      <c r="O206" s="195"/>
      <c r="P206" s="196">
        <f>SUM(P207:P216)</f>
        <v>0</v>
      </c>
      <c r="Q206" s="195"/>
      <c r="R206" s="196">
        <f>SUM(R207:R216)</f>
        <v>1.2322376</v>
      </c>
      <c r="S206" s="195"/>
      <c r="T206" s="197">
        <f>SUM(T207:T216)</f>
        <v>0</v>
      </c>
      <c r="U206" s="12"/>
      <c r="V206" s="12"/>
      <c r="W206" s="12"/>
      <c r="X206" s="12"/>
      <c r="Y206" s="12"/>
      <c r="Z206" s="12"/>
      <c r="AA206" s="12"/>
      <c r="AB206" s="12"/>
      <c r="AC206" s="12"/>
      <c r="AD206" s="12"/>
      <c r="AE206" s="12"/>
      <c r="AR206" s="198" t="s">
        <v>85</v>
      </c>
      <c r="AT206" s="199" t="s">
        <v>74</v>
      </c>
      <c r="AU206" s="199" t="s">
        <v>83</v>
      </c>
      <c r="AY206" s="198" t="s">
        <v>150</v>
      </c>
      <c r="BK206" s="200">
        <f>SUM(BK207:BK216)</f>
        <v>0</v>
      </c>
    </row>
    <row r="207" spans="1:65" s="2" customFormat="1" ht="14.4" customHeight="1">
      <c r="A207" s="37"/>
      <c r="B207" s="38"/>
      <c r="C207" s="203" t="s">
        <v>387</v>
      </c>
      <c r="D207" s="203" t="s">
        <v>152</v>
      </c>
      <c r="E207" s="204" t="s">
        <v>573</v>
      </c>
      <c r="F207" s="205" t="s">
        <v>574</v>
      </c>
      <c r="G207" s="206" t="s">
        <v>229</v>
      </c>
      <c r="H207" s="207">
        <v>189.94</v>
      </c>
      <c r="I207" s="208"/>
      <c r="J207" s="209">
        <f>ROUND(I207*H207,2)</f>
        <v>0</v>
      </c>
      <c r="K207" s="205" t="s">
        <v>156</v>
      </c>
      <c r="L207" s="43"/>
      <c r="M207" s="210" t="s">
        <v>19</v>
      </c>
      <c r="N207" s="211" t="s">
        <v>46</v>
      </c>
      <c r="O207" s="83"/>
      <c r="P207" s="212">
        <f>O207*H207</f>
        <v>0</v>
      </c>
      <c r="Q207" s="212">
        <v>0</v>
      </c>
      <c r="R207" s="212">
        <f>Q207*H207</f>
        <v>0</v>
      </c>
      <c r="S207" s="212">
        <v>0</v>
      </c>
      <c r="T207" s="213">
        <f>S207*H207</f>
        <v>0</v>
      </c>
      <c r="U207" s="37"/>
      <c r="V207" s="37"/>
      <c r="W207" s="37"/>
      <c r="X207" s="37"/>
      <c r="Y207" s="37"/>
      <c r="Z207" s="37"/>
      <c r="AA207" s="37"/>
      <c r="AB207" s="37"/>
      <c r="AC207" s="37"/>
      <c r="AD207" s="37"/>
      <c r="AE207" s="37"/>
      <c r="AR207" s="214" t="s">
        <v>237</v>
      </c>
      <c r="AT207" s="214" t="s">
        <v>152</v>
      </c>
      <c r="AU207" s="214" t="s">
        <v>85</v>
      </c>
      <c r="AY207" s="16" t="s">
        <v>150</v>
      </c>
      <c r="BE207" s="215">
        <f>IF(N207="základní",J207,0)</f>
        <v>0</v>
      </c>
      <c r="BF207" s="215">
        <f>IF(N207="snížená",J207,0)</f>
        <v>0</v>
      </c>
      <c r="BG207" s="215">
        <f>IF(N207="zákl. přenesená",J207,0)</f>
        <v>0</v>
      </c>
      <c r="BH207" s="215">
        <f>IF(N207="sníž. přenesená",J207,0)</f>
        <v>0</v>
      </c>
      <c r="BI207" s="215">
        <f>IF(N207="nulová",J207,0)</f>
        <v>0</v>
      </c>
      <c r="BJ207" s="16" t="s">
        <v>83</v>
      </c>
      <c r="BK207" s="215">
        <f>ROUND(I207*H207,2)</f>
        <v>0</v>
      </c>
      <c r="BL207" s="16" t="s">
        <v>237</v>
      </c>
      <c r="BM207" s="214" t="s">
        <v>1417</v>
      </c>
    </row>
    <row r="208" spans="1:47" s="2" customFormat="1" ht="12">
      <c r="A208" s="37"/>
      <c r="B208" s="38"/>
      <c r="C208" s="39"/>
      <c r="D208" s="216" t="s">
        <v>159</v>
      </c>
      <c r="E208" s="39"/>
      <c r="F208" s="217" t="s">
        <v>576</v>
      </c>
      <c r="G208" s="39"/>
      <c r="H208" s="39"/>
      <c r="I208" s="218"/>
      <c r="J208" s="39"/>
      <c r="K208" s="39"/>
      <c r="L208" s="43"/>
      <c r="M208" s="219"/>
      <c r="N208" s="220"/>
      <c r="O208" s="83"/>
      <c r="P208" s="83"/>
      <c r="Q208" s="83"/>
      <c r="R208" s="83"/>
      <c r="S208" s="83"/>
      <c r="T208" s="84"/>
      <c r="U208" s="37"/>
      <c r="V208" s="37"/>
      <c r="W208" s="37"/>
      <c r="X208" s="37"/>
      <c r="Y208" s="37"/>
      <c r="Z208" s="37"/>
      <c r="AA208" s="37"/>
      <c r="AB208" s="37"/>
      <c r="AC208" s="37"/>
      <c r="AD208" s="37"/>
      <c r="AE208" s="37"/>
      <c r="AT208" s="16" t="s">
        <v>159</v>
      </c>
      <c r="AU208" s="16" t="s">
        <v>85</v>
      </c>
    </row>
    <row r="209" spans="1:65" s="2" customFormat="1" ht="14.4" customHeight="1">
      <c r="A209" s="37"/>
      <c r="B209" s="38"/>
      <c r="C209" s="231" t="s">
        <v>391</v>
      </c>
      <c r="D209" s="231" t="s">
        <v>315</v>
      </c>
      <c r="E209" s="232" t="s">
        <v>578</v>
      </c>
      <c r="F209" s="233" t="s">
        <v>579</v>
      </c>
      <c r="G209" s="234" t="s">
        <v>194</v>
      </c>
      <c r="H209" s="235">
        <v>0.085</v>
      </c>
      <c r="I209" s="236"/>
      <c r="J209" s="237">
        <f>ROUND(I209*H209,2)</f>
        <v>0</v>
      </c>
      <c r="K209" s="233" t="s">
        <v>156</v>
      </c>
      <c r="L209" s="238"/>
      <c r="M209" s="239" t="s">
        <v>19</v>
      </c>
      <c r="N209" s="240" t="s">
        <v>46</v>
      </c>
      <c r="O209" s="83"/>
      <c r="P209" s="212">
        <f>O209*H209</f>
        <v>0</v>
      </c>
      <c r="Q209" s="212">
        <v>1</v>
      </c>
      <c r="R209" s="212">
        <f>Q209*H209</f>
        <v>0.085</v>
      </c>
      <c r="S209" s="212">
        <v>0</v>
      </c>
      <c r="T209" s="213">
        <f>S209*H209</f>
        <v>0</v>
      </c>
      <c r="U209" s="37"/>
      <c r="V209" s="37"/>
      <c r="W209" s="37"/>
      <c r="X209" s="37"/>
      <c r="Y209" s="37"/>
      <c r="Z209" s="37"/>
      <c r="AA209" s="37"/>
      <c r="AB209" s="37"/>
      <c r="AC209" s="37"/>
      <c r="AD209" s="37"/>
      <c r="AE209" s="37"/>
      <c r="AR209" s="214" t="s">
        <v>309</v>
      </c>
      <c r="AT209" s="214" t="s">
        <v>315</v>
      </c>
      <c r="AU209" s="214" t="s">
        <v>85</v>
      </c>
      <c r="AY209" s="16" t="s">
        <v>150</v>
      </c>
      <c r="BE209" s="215">
        <f>IF(N209="základní",J209,0)</f>
        <v>0</v>
      </c>
      <c r="BF209" s="215">
        <f>IF(N209="snížená",J209,0)</f>
        <v>0</v>
      </c>
      <c r="BG209" s="215">
        <f>IF(N209="zákl. přenesená",J209,0)</f>
        <v>0</v>
      </c>
      <c r="BH209" s="215">
        <f>IF(N209="sníž. přenesená",J209,0)</f>
        <v>0</v>
      </c>
      <c r="BI209" s="215">
        <f>IF(N209="nulová",J209,0)</f>
        <v>0</v>
      </c>
      <c r="BJ209" s="16" t="s">
        <v>83</v>
      </c>
      <c r="BK209" s="215">
        <f>ROUND(I209*H209,2)</f>
        <v>0</v>
      </c>
      <c r="BL209" s="16" t="s">
        <v>237</v>
      </c>
      <c r="BM209" s="214" t="s">
        <v>1418</v>
      </c>
    </row>
    <row r="210" spans="1:51" s="13" customFormat="1" ht="12">
      <c r="A210" s="13"/>
      <c r="B210" s="221"/>
      <c r="C210" s="222"/>
      <c r="D210" s="216" t="s">
        <v>170</v>
      </c>
      <c r="E210" s="222"/>
      <c r="F210" s="223" t="s">
        <v>1419</v>
      </c>
      <c r="G210" s="222"/>
      <c r="H210" s="224">
        <v>0.085</v>
      </c>
      <c r="I210" s="225"/>
      <c r="J210" s="222"/>
      <c r="K210" s="222"/>
      <c r="L210" s="226"/>
      <c r="M210" s="227"/>
      <c r="N210" s="228"/>
      <c r="O210" s="228"/>
      <c r="P210" s="228"/>
      <c r="Q210" s="228"/>
      <c r="R210" s="228"/>
      <c r="S210" s="228"/>
      <c r="T210" s="229"/>
      <c r="U210" s="13"/>
      <c r="V210" s="13"/>
      <c r="W210" s="13"/>
      <c r="X210" s="13"/>
      <c r="Y210" s="13"/>
      <c r="Z210" s="13"/>
      <c r="AA210" s="13"/>
      <c r="AB210" s="13"/>
      <c r="AC210" s="13"/>
      <c r="AD210" s="13"/>
      <c r="AE210" s="13"/>
      <c r="AT210" s="230" t="s">
        <v>170</v>
      </c>
      <c r="AU210" s="230" t="s">
        <v>85</v>
      </c>
      <c r="AV210" s="13" t="s">
        <v>85</v>
      </c>
      <c r="AW210" s="13" t="s">
        <v>4</v>
      </c>
      <c r="AX210" s="13" t="s">
        <v>83</v>
      </c>
      <c r="AY210" s="230" t="s">
        <v>150</v>
      </c>
    </row>
    <row r="211" spans="1:65" s="2" customFormat="1" ht="14.4" customHeight="1">
      <c r="A211" s="37"/>
      <c r="B211" s="38"/>
      <c r="C211" s="203" t="s">
        <v>395</v>
      </c>
      <c r="D211" s="203" t="s">
        <v>152</v>
      </c>
      <c r="E211" s="204" t="s">
        <v>583</v>
      </c>
      <c r="F211" s="205" t="s">
        <v>584</v>
      </c>
      <c r="G211" s="206" t="s">
        <v>229</v>
      </c>
      <c r="H211" s="207">
        <v>189.94</v>
      </c>
      <c r="I211" s="208"/>
      <c r="J211" s="209">
        <f>ROUND(I211*H211,2)</f>
        <v>0</v>
      </c>
      <c r="K211" s="205" t="s">
        <v>156</v>
      </c>
      <c r="L211" s="43"/>
      <c r="M211" s="210" t="s">
        <v>19</v>
      </c>
      <c r="N211" s="211" t="s">
        <v>46</v>
      </c>
      <c r="O211" s="83"/>
      <c r="P211" s="212">
        <f>O211*H211</f>
        <v>0</v>
      </c>
      <c r="Q211" s="212">
        <v>0.0004</v>
      </c>
      <c r="R211" s="212">
        <f>Q211*H211</f>
        <v>0.075976</v>
      </c>
      <c r="S211" s="212">
        <v>0</v>
      </c>
      <c r="T211" s="213">
        <f>S211*H211</f>
        <v>0</v>
      </c>
      <c r="U211" s="37"/>
      <c r="V211" s="37"/>
      <c r="W211" s="37"/>
      <c r="X211" s="37"/>
      <c r="Y211" s="37"/>
      <c r="Z211" s="37"/>
      <c r="AA211" s="37"/>
      <c r="AB211" s="37"/>
      <c r="AC211" s="37"/>
      <c r="AD211" s="37"/>
      <c r="AE211" s="37"/>
      <c r="AR211" s="214" t="s">
        <v>237</v>
      </c>
      <c r="AT211" s="214" t="s">
        <v>152</v>
      </c>
      <c r="AU211" s="214" t="s">
        <v>85</v>
      </c>
      <c r="AY211" s="16" t="s">
        <v>150</v>
      </c>
      <c r="BE211" s="215">
        <f>IF(N211="základní",J211,0)</f>
        <v>0</v>
      </c>
      <c r="BF211" s="215">
        <f>IF(N211="snížená",J211,0)</f>
        <v>0</v>
      </c>
      <c r="BG211" s="215">
        <f>IF(N211="zákl. přenesená",J211,0)</f>
        <v>0</v>
      </c>
      <c r="BH211" s="215">
        <f>IF(N211="sníž. přenesená",J211,0)</f>
        <v>0</v>
      </c>
      <c r="BI211" s="215">
        <f>IF(N211="nulová",J211,0)</f>
        <v>0</v>
      </c>
      <c r="BJ211" s="16" t="s">
        <v>83</v>
      </c>
      <c r="BK211" s="215">
        <f>ROUND(I211*H211,2)</f>
        <v>0</v>
      </c>
      <c r="BL211" s="16" t="s">
        <v>237</v>
      </c>
      <c r="BM211" s="214" t="s">
        <v>1420</v>
      </c>
    </row>
    <row r="212" spans="1:47" s="2" customFormat="1" ht="12">
      <c r="A212" s="37"/>
      <c r="B212" s="38"/>
      <c r="C212" s="39"/>
      <c r="D212" s="216" t="s">
        <v>159</v>
      </c>
      <c r="E212" s="39"/>
      <c r="F212" s="217" t="s">
        <v>586</v>
      </c>
      <c r="G212" s="39"/>
      <c r="H212" s="39"/>
      <c r="I212" s="218"/>
      <c r="J212" s="39"/>
      <c r="K212" s="39"/>
      <c r="L212" s="43"/>
      <c r="M212" s="219"/>
      <c r="N212" s="220"/>
      <c r="O212" s="83"/>
      <c r="P212" s="83"/>
      <c r="Q212" s="83"/>
      <c r="R212" s="83"/>
      <c r="S212" s="83"/>
      <c r="T212" s="84"/>
      <c r="U212" s="37"/>
      <c r="V212" s="37"/>
      <c r="W212" s="37"/>
      <c r="X212" s="37"/>
      <c r="Y212" s="37"/>
      <c r="Z212" s="37"/>
      <c r="AA212" s="37"/>
      <c r="AB212" s="37"/>
      <c r="AC212" s="37"/>
      <c r="AD212" s="37"/>
      <c r="AE212" s="37"/>
      <c r="AT212" s="16" t="s">
        <v>159</v>
      </c>
      <c r="AU212" s="16" t="s">
        <v>85</v>
      </c>
    </row>
    <row r="213" spans="1:65" s="2" customFormat="1" ht="24.15" customHeight="1">
      <c r="A213" s="37"/>
      <c r="B213" s="38"/>
      <c r="C213" s="231" t="s">
        <v>399</v>
      </c>
      <c r="D213" s="231" t="s">
        <v>315</v>
      </c>
      <c r="E213" s="232" t="s">
        <v>588</v>
      </c>
      <c r="F213" s="233" t="s">
        <v>589</v>
      </c>
      <c r="G213" s="234" t="s">
        <v>229</v>
      </c>
      <c r="H213" s="235">
        <v>227.928</v>
      </c>
      <c r="I213" s="236"/>
      <c r="J213" s="237">
        <f>ROUND(I213*H213,2)</f>
        <v>0</v>
      </c>
      <c r="K213" s="233" t="s">
        <v>156</v>
      </c>
      <c r="L213" s="238"/>
      <c r="M213" s="239" t="s">
        <v>19</v>
      </c>
      <c r="N213" s="240" t="s">
        <v>46</v>
      </c>
      <c r="O213" s="83"/>
      <c r="P213" s="212">
        <f>O213*H213</f>
        <v>0</v>
      </c>
      <c r="Q213" s="212">
        <v>0.0047</v>
      </c>
      <c r="R213" s="212">
        <f>Q213*H213</f>
        <v>1.0712616</v>
      </c>
      <c r="S213" s="212">
        <v>0</v>
      </c>
      <c r="T213" s="213">
        <f>S213*H213</f>
        <v>0</v>
      </c>
      <c r="U213" s="37"/>
      <c r="V213" s="37"/>
      <c r="W213" s="37"/>
      <c r="X213" s="37"/>
      <c r="Y213" s="37"/>
      <c r="Z213" s="37"/>
      <c r="AA213" s="37"/>
      <c r="AB213" s="37"/>
      <c r="AC213" s="37"/>
      <c r="AD213" s="37"/>
      <c r="AE213" s="37"/>
      <c r="AR213" s="214" t="s">
        <v>309</v>
      </c>
      <c r="AT213" s="214" t="s">
        <v>315</v>
      </c>
      <c r="AU213" s="214" t="s">
        <v>85</v>
      </c>
      <c r="AY213" s="16" t="s">
        <v>150</v>
      </c>
      <c r="BE213" s="215">
        <f>IF(N213="základní",J213,0)</f>
        <v>0</v>
      </c>
      <c r="BF213" s="215">
        <f>IF(N213="snížená",J213,0)</f>
        <v>0</v>
      </c>
      <c r="BG213" s="215">
        <f>IF(N213="zákl. přenesená",J213,0)</f>
        <v>0</v>
      </c>
      <c r="BH213" s="215">
        <f>IF(N213="sníž. přenesená",J213,0)</f>
        <v>0</v>
      </c>
      <c r="BI213" s="215">
        <f>IF(N213="nulová",J213,0)</f>
        <v>0</v>
      </c>
      <c r="BJ213" s="16" t="s">
        <v>83</v>
      </c>
      <c r="BK213" s="215">
        <f>ROUND(I213*H213,2)</f>
        <v>0</v>
      </c>
      <c r="BL213" s="16" t="s">
        <v>237</v>
      </c>
      <c r="BM213" s="214" t="s">
        <v>1421</v>
      </c>
    </row>
    <row r="214" spans="1:51" s="13" customFormat="1" ht="12">
      <c r="A214" s="13"/>
      <c r="B214" s="221"/>
      <c r="C214" s="222"/>
      <c r="D214" s="216" t="s">
        <v>170</v>
      </c>
      <c r="E214" s="222"/>
      <c r="F214" s="223" t="s">
        <v>1422</v>
      </c>
      <c r="G214" s="222"/>
      <c r="H214" s="224">
        <v>227.928</v>
      </c>
      <c r="I214" s="225"/>
      <c r="J214" s="222"/>
      <c r="K214" s="222"/>
      <c r="L214" s="226"/>
      <c r="M214" s="227"/>
      <c r="N214" s="228"/>
      <c r="O214" s="228"/>
      <c r="P214" s="228"/>
      <c r="Q214" s="228"/>
      <c r="R214" s="228"/>
      <c r="S214" s="228"/>
      <c r="T214" s="229"/>
      <c r="U214" s="13"/>
      <c r="V214" s="13"/>
      <c r="W214" s="13"/>
      <c r="X214" s="13"/>
      <c r="Y214" s="13"/>
      <c r="Z214" s="13"/>
      <c r="AA214" s="13"/>
      <c r="AB214" s="13"/>
      <c r="AC214" s="13"/>
      <c r="AD214" s="13"/>
      <c r="AE214" s="13"/>
      <c r="AT214" s="230" t="s">
        <v>170</v>
      </c>
      <c r="AU214" s="230" t="s">
        <v>85</v>
      </c>
      <c r="AV214" s="13" t="s">
        <v>85</v>
      </c>
      <c r="AW214" s="13" t="s">
        <v>4</v>
      </c>
      <c r="AX214" s="13" t="s">
        <v>83</v>
      </c>
      <c r="AY214" s="230" t="s">
        <v>150</v>
      </c>
    </row>
    <row r="215" spans="1:65" s="2" customFormat="1" ht="24.15" customHeight="1">
      <c r="A215" s="37"/>
      <c r="B215" s="38"/>
      <c r="C215" s="203" t="s">
        <v>405</v>
      </c>
      <c r="D215" s="203" t="s">
        <v>152</v>
      </c>
      <c r="E215" s="204" t="s">
        <v>1423</v>
      </c>
      <c r="F215" s="205" t="s">
        <v>1424</v>
      </c>
      <c r="G215" s="206" t="s">
        <v>595</v>
      </c>
      <c r="H215" s="241"/>
      <c r="I215" s="208"/>
      <c r="J215" s="209">
        <f>ROUND(I215*H215,2)</f>
        <v>0</v>
      </c>
      <c r="K215" s="205" t="s">
        <v>156</v>
      </c>
      <c r="L215" s="43"/>
      <c r="M215" s="210" t="s">
        <v>19</v>
      </c>
      <c r="N215" s="211" t="s">
        <v>46</v>
      </c>
      <c r="O215" s="83"/>
      <c r="P215" s="212">
        <f>O215*H215</f>
        <v>0</v>
      </c>
      <c r="Q215" s="212">
        <v>0</v>
      </c>
      <c r="R215" s="212">
        <f>Q215*H215</f>
        <v>0</v>
      </c>
      <c r="S215" s="212">
        <v>0</v>
      </c>
      <c r="T215" s="213">
        <f>S215*H215</f>
        <v>0</v>
      </c>
      <c r="U215" s="37"/>
      <c r="V215" s="37"/>
      <c r="W215" s="37"/>
      <c r="X215" s="37"/>
      <c r="Y215" s="37"/>
      <c r="Z215" s="37"/>
      <c r="AA215" s="37"/>
      <c r="AB215" s="37"/>
      <c r="AC215" s="37"/>
      <c r="AD215" s="37"/>
      <c r="AE215" s="37"/>
      <c r="AR215" s="214" t="s">
        <v>237</v>
      </c>
      <c r="AT215" s="214" t="s">
        <v>152</v>
      </c>
      <c r="AU215" s="214" t="s">
        <v>85</v>
      </c>
      <c r="AY215" s="16" t="s">
        <v>150</v>
      </c>
      <c r="BE215" s="215">
        <f>IF(N215="základní",J215,0)</f>
        <v>0</v>
      </c>
      <c r="BF215" s="215">
        <f>IF(N215="snížená",J215,0)</f>
        <v>0</v>
      </c>
      <c r="BG215" s="215">
        <f>IF(N215="zákl. přenesená",J215,0)</f>
        <v>0</v>
      </c>
      <c r="BH215" s="215">
        <f>IF(N215="sníž. přenesená",J215,0)</f>
        <v>0</v>
      </c>
      <c r="BI215" s="215">
        <f>IF(N215="nulová",J215,0)</f>
        <v>0</v>
      </c>
      <c r="BJ215" s="16" t="s">
        <v>83</v>
      </c>
      <c r="BK215" s="215">
        <f>ROUND(I215*H215,2)</f>
        <v>0</v>
      </c>
      <c r="BL215" s="16" t="s">
        <v>237</v>
      </c>
      <c r="BM215" s="214" t="s">
        <v>1425</v>
      </c>
    </row>
    <row r="216" spans="1:47" s="2" customFormat="1" ht="12">
      <c r="A216" s="37"/>
      <c r="B216" s="38"/>
      <c r="C216" s="39"/>
      <c r="D216" s="216" t="s">
        <v>159</v>
      </c>
      <c r="E216" s="39"/>
      <c r="F216" s="217" t="s">
        <v>597</v>
      </c>
      <c r="G216" s="39"/>
      <c r="H216" s="39"/>
      <c r="I216" s="218"/>
      <c r="J216" s="39"/>
      <c r="K216" s="39"/>
      <c r="L216" s="43"/>
      <c r="M216" s="219"/>
      <c r="N216" s="220"/>
      <c r="O216" s="83"/>
      <c r="P216" s="83"/>
      <c r="Q216" s="83"/>
      <c r="R216" s="83"/>
      <c r="S216" s="83"/>
      <c r="T216" s="84"/>
      <c r="U216" s="37"/>
      <c r="V216" s="37"/>
      <c r="W216" s="37"/>
      <c r="X216" s="37"/>
      <c r="Y216" s="37"/>
      <c r="Z216" s="37"/>
      <c r="AA216" s="37"/>
      <c r="AB216" s="37"/>
      <c r="AC216" s="37"/>
      <c r="AD216" s="37"/>
      <c r="AE216" s="37"/>
      <c r="AT216" s="16" t="s">
        <v>159</v>
      </c>
      <c r="AU216" s="16" t="s">
        <v>85</v>
      </c>
    </row>
    <row r="217" spans="1:63" s="12" customFormat="1" ht="22.8" customHeight="1">
      <c r="A217" s="12"/>
      <c r="B217" s="187"/>
      <c r="C217" s="188"/>
      <c r="D217" s="189" t="s">
        <v>74</v>
      </c>
      <c r="E217" s="201" t="s">
        <v>615</v>
      </c>
      <c r="F217" s="201" t="s">
        <v>616</v>
      </c>
      <c r="G217" s="188"/>
      <c r="H217" s="188"/>
      <c r="I217" s="191"/>
      <c r="J217" s="202">
        <f>BK217</f>
        <v>0</v>
      </c>
      <c r="K217" s="188"/>
      <c r="L217" s="193"/>
      <c r="M217" s="194"/>
      <c r="N217" s="195"/>
      <c r="O217" s="195"/>
      <c r="P217" s="196">
        <f>SUM(P218:P258)</f>
        <v>0</v>
      </c>
      <c r="Q217" s="195"/>
      <c r="R217" s="196">
        <f>SUM(R218:R258)</f>
        <v>13.786680139999998</v>
      </c>
      <c r="S217" s="195"/>
      <c r="T217" s="197">
        <f>SUM(T218:T258)</f>
        <v>0.03948</v>
      </c>
      <c r="U217" s="12"/>
      <c r="V217" s="12"/>
      <c r="W217" s="12"/>
      <c r="X217" s="12"/>
      <c r="Y217" s="12"/>
      <c r="Z217" s="12"/>
      <c r="AA217" s="12"/>
      <c r="AB217" s="12"/>
      <c r="AC217" s="12"/>
      <c r="AD217" s="12"/>
      <c r="AE217" s="12"/>
      <c r="AR217" s="198" t="s">
        <v>85</v>
      </c>
      <c r="AT217" s="199" t="s">
        <v>74</v>
      </c>
      <c r="AU217" s="199" t="s">
        <v>83</v>
      </c>
      <c r="AY217" s="198" t="s">
        <v>150</v>
      </c>
      <c r="BK217" s="200">
        <f>SUM(BK218:BK258)</f>
        <v>0</v>
      </c>
    </row>
    <row r="218" spans="1:65" s="2" customFormat="1" ht="24.15" customHeight="1">
      <c r="A218" s="37"/>
      <c r="B218" s="38"/>
      <c r="C218" s="203" t="s">
        <v>410</v>
      </c>
      <c r="D218" s="203" t="s">
        <v>152</v>
      </c>
      <c r="E218" s="204" t="s">
        <v>1426</v>
      </c>
      <c r="F218" s="205" t="s">
        <v>1427</v>
      </c>
      <c r="G218" s="206" t="s">
        <v>229</v>
      </c>
      <c r="H218" s="207">
        <v>22.56</v>
      </c>
      <c r="I218" s="208"/>
      <c r="J218" s="209">
        <f>ROUND(I218*H218,2)</f>
        <v>0</v>
      </c>
      <c r="K218" s="205" t="s">
        <v>156</v>
      </c>
      <c r="L218" s="43"/>
      <c r="M218" s="210" t="s">
        <v>19</v>
      </c>
      <c r="N218" s="211" t="s">
        <v>46</v>
      </c>
      <c r="O218" s="83"/>
      <c r="P218" s="212">
        <f>O218*H218</f>
        <v>0</v>
      </c>
      <c r="Q218" s="212">
        <v>0</v>
      </c>
      <c r="R218" s="212">
        <f>Q218*H218</f>
        <v>0</v>
      </c>
      <c r="S218" s="212">
        <v>0.00175</v>
      </c>
      <c r="T218" s="213">
        <f>S218*H218</f>
        <v>0.03948</v>
      </c>
      <c r="U218" s="37"/>
      <c r="V218" s="37"/>
      <c r="W218" s="37"/>
      <c r="X218" s="37"/>
      <c r="Y218" s="37"/>
      <c r="Z218" s="37"/>
      <c r="AA218" s="37"/>
      <c r="AB218" s="37"/>
      <c r="AC218" s="37"/>
      <c r="AD218" s="37"/>
      <c r="AE218" s="37"/>
      <c r="AR218" s="214" t="s">
        <v>237</v>
      </c>
      <c r="AT218" s="214" t="s">
        <v>152</v>
      </c>
      <c r="AU218" s="214" t="s">
        <v>85</v>
      </c>
      <c r="AY218" s="16" t="s">
        <v>150</v>
      </c>
      <c r="BE218" s="215">
        <f>IF(N218="základní",J218,0)</f>
        <v>0</v>
      </c>
      <c r="BF218" s="215">
        <f>IF(N218="snížená",J218,0)</f>
        <v>0</v>
      </c>
      <c r="BG218" s="215">
        <f>IF(N218="zákl. přenesená",J218,0)</f>
        <v>0</v>
      </c>
      <c r="BH218" s="215">
        <f>IF(N218="sníž. přenesená",J218,0)</f>
        <v>0</v>
      </c>
      <c r="BI218" s="215">
        <f>IF(N218="nulová",J218,0)</f>
        <v>0</v>
      </c>
      <c r="BJ218" s="16" t="s">
        <v>83</v>
      </c>
      <c r="BK218" s="215">
        <f>ROUND(I218*H218,2)</f>
        <v>0</v>
      </c>
      <c r="BL218" s="16" t="s">
        <v>237</v>
      </c>
      <c r="BM218" s="214" t="s">
        <v>1428</v>
      </c>
    </row>
    <row r="219" spans="1:47" s="2" customFormat="1" ht="12">
      <c r="A219" s="37"/>
      <c r="B219" s="38"/>
      <c r="C219" s="39"/>
      <c r="D219" s="216" t="s">
        <v>159</v>
      </c>
      <c r="E219" s="39"/>
      <c r="F219" s="217" t="s">
        <v>1429</v>
      </c>
      <c r="G219" s="39"/>
      <c r="H219" s="39"/>
      <c r="I219" s="218"/>
      <c r="J219" s="39"/>
      <c r="K219" s="39"/>
      <c r="L219" s="43"/>
      <c r="M219" s="219"/>
      <c r="N219" s="220"/>
      <c r="O219" s="83"/>
      <c r="P219" s="83"/>
      <c r="Q219" s="83"/>
      <c r="R219" s="83"/>
      <c r="S219" s="83"/>
      <c r="T219" s="84"/>
      <c r="U219" s="37"/>
      <c r="V219" s="37"/>
      <c r="W219" s="37"/>
      <c r="X219" s="37"/>
      <c r="Y219" s="37"/>
      <c r="Z219" s="37"/>
      <c r="AA219" s="37"/>
      <c r="AB219" s="37"/>
      <c r="AC219" s="37"/>
      <c r="AD219" s="37"/>
      <c r="AE219" s="37"/>
      <c r="AT219" s="16" t="s">
        <v>159</v>
      </c>
      <c r="AU219" s="16" t="s">
        <v>85</v>
      </c>
    </row>
    <row r="220" spans="1:65" s="2" customFormat="1" ht="24.15" customHeight="1">
      <c r="A220" s="37"/>
      <c r="B220" s="38"/>
      <c r="C220" s="203" t="s">
        <v>415</v>
      </c>
      <c r="D220" s="203" t="s">
        <v>152</v>
      </c>
      <c r="E220" s="204" t="s">
        <v>1430</v>
      </c>
      <c r="F220" s="205" t="s">
        <v>1431</v>
      </c>
      <c r="G220" s="206" t="s">
        <v>155</v>
      </c>
      <c r="H220" s="207">
        <v>15.25</v>
      </c>
      <c r="I220" s="208"/>
      <c r="J220" s="209">
        <f>ROUND(I220*H220,2)</f>
        <v>0</v>
      </c>
      <c r="K220" s="205" t="s">
        <v>156</v>
      </c>
      <c r="L220" s="43"/>
      <c r="M220" s="210" t="s">
        <v>19</v>
      </c>
      <c r="N220" s="211" t="s">
        <v>46</v>
      </c>
      <c r="O220" s="83"/>
      <c r="P220" s="212">
        <f>O220*H220</f>
        <v>0</v>
      </c>
      <c r="Q220" s="212">
        <v>0.035</v>
      </c>
      <c r="R220" s="212">
        <f>Q220*H220</f>
        <v>0.5337500000000001</v>
      </c>
      <c r="S220" s="212">
        <v>0</v>
      </c>
      <c r="T220" s="213">
        <f>S220*H220</f>
        <v>0</v>
      </c>
      <c r="U220" s="37"/>
      <c r="V220" s="37"/>
      <c r="W220" s="37"/>
      <c r="X220" s="37"/>
      <c r="Y220" s="37"/>
      <c r="Z220" s="37"/>
      <c r="AA220" s="37"/>
      <c r="AB220" s="37"/>
      <c r="AC220" s="37"/>
      <c r="AD220" s="37"/>
      <c r="AE220" s="37"/>
      <c r="AR220" s="214" t="s">
        <v>237</v>
      </c>
      <c r="AT220" s="214" t="s">
        <v>152</v>
      </c>
      <c r="AU220" s="214" t="s">
        <v>85</v>
      </c>
      <c r="AY220" s="16" t="s">
        <v>150</v>
      </c>
      <c r="BE220" s="215">
        <f>IF(N220="základní",J220,0)</f>
        <v>0</v>
      </c>
      <c r="BF220" s="215">
        <f>IF(N220="snížená",J220,0)</f>
        <v>0</v>
      </c>
      <c r="BG220" s="215">
        <f>IF(N220="zákl. přenesená",J220,0)</f>
        <v>0</v>
      </c>
      <c r="BH220" s="215">
        <f>IF(N220="sníž. přenesená",J220,0)</f>
        <v>0</v>
      </c>
      <c r="BI220" s="215">
        <f>IF(N220="nulová",J220,0)</f>
        <v>0</v>
      </c>
      <c r="BJ220" s="16" t="s">
        <v>83</v>
      </c>
      <c r="BK220" s="215">
        <f>ROUND(I220*H220,2)</f>
        <v>0</v>
      </c>
      <c r="BL220" s="16" t="s">
        <v>237</v>
      </c>
      <c r="BM220" s="214" t="s">
        <v>1432</v>
      </c>
    </row>
    <row r="221" spans="1:65" s="2" customFormat="1" ht="24.15" customHeight="1">
      <c r="A221" s="37"/>
      <c r="B221" s="38"/>
      <c r="C221" s="203" t="s">
        <v>420</v>
      </c>
      <c r="D221" s="203" t="s">
        <v>152</v>
      </c>
      <c r="E221" s="204" t="s">
        <v>618</v>
      </c>
      <c r="F221" s="205" t="s">
        <v>619</v>
      </c>
      <c r="G221" s="206" t="s">
        <v>155</v>
      </c>
      <c r="H221" s="207">
        <v>258.53</v>
      </c>
      <c r="I221" s="208"/>
      <c r="J221" s="209">
        <f>ROUND(I221*H221,2)</f>
        <v>0</v>
      </c>
      <c r="K221" s="205" t="s">
        <v>156</v>
      </c>
      <c r="L221" s="43"/>
      <c r="M221" s="210" t="s">
        <v>19</v>
      </c>
      <c r="N221" s="211" t="s">
        <v>46</v>
      </c>
      <c r="O221" s="83"/>
      <c r="P221" s="212">
        <f>O221*H221</f>
        <v>0</v>
      </c>
      <c r="Q221" s="212">
        <v>0.039</v>
      </c>
      <c r="R221" s="212">
        <f>Q221*H221</f>
        <v>10.082669999999998</v>
      </c>
      <c r="S221" s="212">
        <v>0</v>
      </c>
      <c r="T221" s="213">
        <f>S221*H221</f>
        <v>0</v>
      </c>
      <c r="U221" s="37"/>
      <c r="V221" s="37"/>
      <c r="W221" s="37"/>
      <c r="X221" s="37"/>
      <c r="Y221" s="37"/>
      <c r="Z221" s="37"/>
      <c r="AA221" s="37"/>
      <c r="AB221" s="37"/>
      <c r="AC221" s="37"/>
      <c r="AD221" s="37"/>
      <c r="AE221" s="37"/>
      <c r="AR221" s="214" t="s">
        <v>237</v>
      </c>
      <c r="AT221" s="214" t="s">
        <v>152</v>
      </c>
      <c r="AU221" s="214" t="s">
        <v>85</v>
      </c>
      <c r="AY221" s="16" t="s">
        <v>150</v>
      </c>
      <c r="BE221" s="215">
        <f>IF(N221="základní",J221,0)</f>
        <v>0</v>
      </c>
      <c r="BF221" s="215">
        <f>IF(N221="snížená",J221,0)</f>
        <v>0</v>
      </c>
      <c r="BG221" s="215">
        <f>IF(N221="zákl. přenesená",J221,0)</f>
        <v>0</v>
      </c>
      <c r="BH221" s="215">
        <f>IF(N221="sníž. přenesená",J221,0)</f>
        <v>0</v>
      </c>
      <c r="BI221" s="215">
        <f>IF(N221="nulová",J221,0)</f>
        <v>0</v>
      </c>
      <c r="BJ221" s="16" t="s">
        <v>83</v>
      </c>
      <c r="BK221" s="215">
        <f>ROUND(I221*H221,2)</f>
        <v>0</v>
      </c>
      <c r="BL221" s="16" t="s">
        <v>237</v>
      </c>
      <c r="BM221" s="214" t="s">
        <v>1433</v>
      </c>
    </row>
    <row r="222" spans="1:65" s="2" customFormat="1" ht="24.15" customHeight="1">
      <c r="A222" s="37"/>
      <c r="B222" s="38"/>
      <c r="C222" s="203" t="s">
        <v>425</v>
      </c>
      <c r="D222" s="203" t="s">
        <v>152</v>
      </c>
      <c r="E222" s="204" t="s">
        <v>1434</v>
      </c>
      <c r="F222" s="205" t="s">
        <v>1435</v>
      </c>
      <c r="G222" s="206" t="s">
        <v>229</v>
      </c>
      <c r="H222" s="207">
        <v>220.96</v>
      </c>
      <c r="I222" s="208"/>
      <c r="J222" s="209">
        <f>ROUND(I222*H222,2)</f>
        <v>0</v>
      </c>
      <c r="K222" s="205" t="s">
        <v>156</v>
      </c>
      <c r="L222" s="43"/>
      <c r="M222" s="210" t="s">
        <v>19</v>
      </c>
      <c r="N222" s="211" t="s">
        <v>46</v>
      </c>
      <c r="O222" s="83"/>
      <c r="P222" s="212">
        <f>O222*H222</f>
        <v>0</v>
      </c>
      <c r="Q222" s="212">
        <v>0.0003</v>
      </c>
      <c r="R222" s="212">
        <f>Q222*H222</f>
        <v>0.066288</v>
      </c>
      <c r="S222" s="212">
        <v>0</v>
      </c>
      <c r="T222" s="213">
        <f>S222*H222</f>
        <v>0</v>
      </c>
      <c r="U222" s="37"/>
      <c r="V222" s="37"/>
      <c r="W222" s="37"/>
      <c r="X222" s="37"/>
      <c r="Y222" s="37"/>
      <c r="Z222" s="37"/>
      <c r="AA222" s="37"/>
      <c r="AB222" s="37"/>
      <c r="AC222" s="37"/>
      <c r="AD222" s="37"/>
      <c r="AE222" s="37"/>
      <c r="AR222" s="214" t="s">
        <v>237</v>
      </c>
      <c r="AT222" s="214" t="s">
        <v>152</v>
      </c>
      <c r="AU222" s="214" t="s">
        <v>85</v>
      </c>
      <c r="AY222" s="16" t="s">
        <v>150</v>
      </c>
      <c r="BE222" s="215">
        <f>IF(N222="základní",J222,0)</f>
        <v>0</v>
      </c>
      <c r="BF222" s="215">
        <f>IF(N222="snížená",J222,0)</f>
        <v>0</v>
      </c>
      <c r="BG222" s="215">
        <f>IF(N222="zákl. přenesená",J222,0)</f>
        <v>0</v>
      </c>
      <c r="BH222" s="215">
        <f>IF(N222="sníž. přenesená",J222,0)</f>
        <v>0</v>
      </c>
      <c r="BI222" s="215">
        <f>IF(N222="nulová",J222,0)</f>
        <v>0</v>
      </c>
      <c r="BJ222" s="16" t="s">
        <v>83</v>
      </c>
      <c r="BK222" s="215">
        <f>ROUND(I222*H222,2)</f>
        <v>0</v>
      </c>
      <c r="BL222" s="16" t="s">
        <v>237</v>
      </c>
      <c r="BM222" s="214" t="s">
        <v>1436</v>
      </c>
    </row>
    <row r="223" spans="1:47" s="2" customFormat="1" ht="12">
      <c r="A223" s="37"/>
      <c r="B223" s="38"/>
      <c r="C223" s="39"/>
      <c r="D223" s="216" t="s">
        <v>159</v>
      </c>
      <c r="E223" s="39"/>
      <c r="F223" s="217" t="s">
        <v>625</v>
      </c>
      <c r="G223" s="39"/>
      <c r="H223" s="39"/>
      <c r="I223" s="218"/>
      <c r="J223" s="39"/>
      <c r="K223" s="39"/>
      <c r="L223" s="43"/>
      <c r="M223" s="219"/>
      <c r="N223" s="220"/>
      <c r="O223" s="83"/>
      <c r="P223" s="83"/>
      <c r="Q223" s="83"/>
      <c r="R223" s="83"/>
      <c r="S223" s="83"/>
      <c r="T223" s="84"/>
      <c r="U223" s="37"/>
      <c r="V223" s="37"/>
      <c r="W223" s="37"/>
      <c r="X223" s="37"/>
      <c r="Y223" s="37"/>
      <c r="Z223" s="37"/>
      <c r="AA223" s="37"/>
      <c r="AB223" s="37"/>
      <c r="AC223" s="37"/>
      <c r="AD223" s="37"/>
      <c r="AE223" s="37"/>
      <c r="AT223" s="16" t="s">
        <v>159</v>
      </c>
      <c r="AU223" s="16" t="s">
        <v>85</v>
      </c>
    </row>
    <row r="224" spans="1:47" s="2" customFormat="1" ht="12">
      <c r="A224" s="37"/>
      <c r="B224" s="38"/>
      <c r="C224" s="39"/>
      <c r="D224" s="216" t="s">
        <v>161</v>
      </c>
      <c r="E224" s="39"/>
      <c r="F224" s="217" t="s">
        <v>1437</v>
      </c>
      <c r="G224" s="39"/>
      <c r="H224" s="39"/>
      <c r="I224" s="218"/>
      <c r="J224" s="39"/>
      <c r="K224" s="39"/>
      <c r="L224" s="43"/>
      <c r="M224" s="219"/>
      <c r="N224" s="220"/>
      <c r="O224" s="83"/>
      <c r="P224" s="83"/>
      <c r="Q224" s="83"/>
      <c r="R224" s="83"/>
      <c r="S224" s="83"/>
      <c r="T224" s="84"/>
      <c r="U224" s="37"/>
      <c r="V224" s="37"/>
      <c r="W224" s="37"/>
      <c r="X224" s="37"/>
      <c r="Y224" s="37"/>
      <c r="Z224" s="37"/>
      <c r="AA224" s="37"/>
      <c r="AB224" s="37"/>
      <c r="AC224" s="37"/>
      <c r="AD224" s="37"/>
      <c r="AE224" s="37"/>
      <c r="AT224" s="16" t="s">
        <v>161</v>
      </c>
      <c r="AU224" s="16" t="s">
        <v>85</v>
      </c>
    </row>
    <row r="225" spans="1:65" s="2" customFormat="1" ht="14.4" customHeight="1">
      <c r="A225" s="37"/>
      <c r="B225" s="38"/>
      <c r="C225" s="231" t="s">
        <v>430</v>
      </c>
      <c r="D225" s="231" t="s">
        <v>315</v>
      </c>
      <c r="E225" s="232" t="s">
        <v>1438</v>
      </c>
      <c r="F225" s="233" t="s">
        <v>1439</v>
      </c>
      <c r="G225" s="234" t="s">
        <v>229</v>
      </c>
      <c r="H225" s="235">
        <v>8.91</v>
      </c>
      <c r="I225" s="236"/>
      <c r="J225" s="237">
        <f>ROUND(I225*H225,2)</f>
        <v>0</v>
      </c>
      <c r="K225" s="233" t="s">
        <v>156</v>
      </c>
      <c r="L225" s="238"/>
      <c r="M225" s="239" t="s">
        <v>19</v>
      </c>
      <c r="N225" s="240" t="s">
        <v>46</v>
      </c>
      <c r="O225" s="83"/>
      <c r="P225" s="212">
        <f>O225*H225</f>
        <v>0</v>
      </c>
      <c r="Q225" s="212">
        <v>0.005</v>
      </c>
      <c r="R225" s="212">
        <f>Q225*H225</f>
        <v>0.04455</v>
      </c>
      <c r="S225" s="212">
        <v>0</v>
      </c>
      <c r="T225" s="213">
        <f>S225*H225</f>
        <v>0</v>
      </c>
      <c r="U225" s="37"/>
      <c r="V225" s="37"/>
      <c r="W225" s="37"/>
      <c r="X225" s="37"/>
      <c r="Y225" s="37"/>
      <c r="Z225" s="37"/>
      <c r="AA225" s="37"/>
      <c r="AB225" s="37"/>
      <c r="AC225" s="37"/>
      <c r="AD225" s="37"/>
      <c r="AE225" s="37"/>
      <c r="AR225" s="214" t="s">
        <v>309</v>
      </c>
      <c r="AT225" s="214" t="s">
        <v>315</v>
      </c>
      <c r="AU225" s="214" t="s">
        <v>85</v>
      </c>
      <c r="AY225" s="16" t="s">
        <v>150</v>
      </c>
      <c r="BE225" s="215">
        <f>IF(N225="základní",J225,0)</f>
        <v>0</v>
      </c>
      <c r="BF225" s="215">
        <f>IF(N225="snížená",J225,0)</f>
        <v>0</v>
      </c>
      <c r="BG225" s="215">
        <f>IF(N225="zákl. přenesená",J225,0)</f>
        <v>0</v>
      </c>
      <c r="BH225" s="215">
        <f>IF(N225="sníž. přenesená",J225,0)</f>
        <v>0</v>
      </c>
      <c r="BI225" s="215">
        <f>IF(N225="nulová",J225,0)</f>
        <v>0</v>
      </c>
      <c r="BJ225" s="16" t="s">
        <v>83</v>
      </c>
      <c r="BK225" s="215">
        <f>ROUND(I225*H225,2)</f>
        <v>0</v>
      </c>
      <c r="BL225" s="16" t="s">
        <v>237</v>
      </c>
      <c r="BM225" s="214" t="s">
        <v>1440</v>
      </c>
    </row>
    <row r="226" spans="1:47" s="2" customFormat="1" ht="12">
      <c r="A226" s="37"/>
      <c r="B226" s="38"/>
      <c r="C226" s="39"/>
      <c r="D226" s="216" t="s">
        <v>161</v>
      </c>
      <c r="E226" s="39"/>
      <c r="F226" s="217" t="s">
        <v>1441</v>
      </c>
      <c r="G226" s="39"/>
      <c r="H226" s="39"/>
      <c r="I226" s="218"/>
      <c r="J226" s="39"/>
      <c r="K226" s="39"/>
      <c r="L226" s="43"/>
      <c r="M226" s="219"/>
      <c r="N226" s="220"/>
      <c r="O226" s="83"/>
      <c r="P226" s="83"/>
      <c r="Q226" s="83"/>
      <c r="R226" s="83"/>
      <c r="S226" s="83"/>
      <c r="T226" s="84"/>
      <c r="U226" s="37"/>
      <c r="V226" s="37"/>
      <c r="W226" s="37"/>
      <c r="X226" s="37"/>
      <c r="Y226" s="37"/>
      <c r="Z226" s="37"/>
      <c r="AA226" s="37"/>
      <c r="AB226" s="37"/>
      <c r="AC226" s="37"/>
      <c r="AD226" s="37"/>
      <c r="AE226" s="37"/>
      <c r="AT226" s="16" t="s">
        <v>161</v>
      </c>
      <c r="AU226" s="16" t="s">
        <v>85</v>
      </c>
    </row>
    <row r="227" spans="1:65" s="2" customFormat="1" ht="14.4" customHeight="1">
      <c r="A227" s="37"/>
      <c r="B227" s="38"/>
      <c r="C227" s="231" t="s">
        <v>435</v>
      </c>
      <c r="D227" s="231" t="s">
        <v>315</v>
      </c>
      <c r="E227" s="232" t="s">
        <v>1442</v>
      </c>
      <c r="F227" s="233" t="s">
        <v>1443</v>
      </c>
      <c r="G227" s="234" t="s">
        <v>229</v>
      </c>
      <c r="H227" s="235">
        <v>115.885</v>
      </c>
      <c r="I227" s="236"/>
      <c r="J227" s="237">
        <f>ROUND(I227*H227,2)</f>
        <v>0</v>
      </c>
      <c r="K227" s="233" t="s">
        <v>156</v>
      </c>
      <c r="L227" s="238"/>
      <c r="M227" s="239" t="s">
        <v>19</v>
      </c>
      <c r="N227" s="240" t="s">
        <v>46</v>
      </c>
      <c r="O227" s="83"/>
      <c r="P227" s="212">
        <f>O227*H227</f>
        <v>0</v>
      </c>
      <c r="Q227" s="212">
        <v>0.0023</v>
      </c>
      <c r="R227" s="212">
        <f>Q227*H227</f>
        <v>0.2665355</v>
      </c>
      <c r="S227" s="212">
        <v>0</v>
      </c>
      <c r="T227" s="213">
        <f>S227*H227</f>
        <v>0</v>
      </c>
      <c r="U227" s="37"/>
      <c r="V227" s="37"/>
      <c r="W227" s="37"/>
      <c r="X227" s="37"/>
      <c r="Y227" s="37"/>
      <c r="Z227" s="37"/>
      <c r="AA227" s="37"/>
      <c r="AB227" s="37"/>
      <c r="AC227" s="37"/>
      <c r="AD227" s="37"/>
      <c r="AE227" s="37"/>
      <c r="AR227" s="214" t="s">
        <v>309</v>
      </c>
      <c r="AT227" s="214" t="s">
        <v>315</v>
      </c>
      <c r="AU227" s="214" t="s">
        <v>85</v>
      </c>
      <c r="AY227" s="16" t="s">
        <v>150</v>
      </c>
      <c r="BE227" s="215">
        <f>IF(N227="základní",J227,0)</f>
        <v>0</v>
      </c>
      <c r="BF227" s="215">
        <f>IF(N227="snížená",J227,0)</f>
        <v>0</v>
      </c>
      <c r="BG227" s="215">
        <f>IF(N227="zákl. přenesená",J227,0)</f>
        <v>0</v>
      </c>
      <c r="BH227" s="215">
        <f>IF(N227="sníž. přenesená",J227,0)</f>
        <v>0</v>
      </c>
      <c r="BI227" s="215">
        <f>IF(N227="nulová",J227,0)</f>
        <v>0</v>
      </c>
      <c r="BJ227" s="16" t="s">
        <v>83</v>
      </c>
      <c r="BK227" s="215">
        <f>ROUND(I227*H227,2)</f>
        <v>0</v>
      </c>
      <c r="BL227" s="16" t="s">
        <v>237</v>
      </c>
      <c r="BM227" s="214" t="s">
        <v>1444</v>
      </c>
    </row>
    <row r="228" spans="1:47" s="2" customFormat="1" ht="12">
      <c r="A228" s="37"/>
      <c r="B228" s="38"/>
      <c r="C228" s="39"/>
      <c r="D228" s="216" t="s">
        <v>161</v>
      </c>
      <c r="E228" s="39"/>
      <c r="F228" s="217" t="s">
        <v>1445</v>
      </c>
      <c r="G228" s="39"/>
      <c r="H228" s="39"/>
      <c r="I228" s="218"/>
      <c r="J228" s="39"/>
      <c r="K228" s="39"/>
      <c r="L228" s="43"/>
      <c r="M228" s="219"/>
      <c r="N228" s="220"/>
      <c r="O228" s="83"/>
      <c r="P228" s="83"/>
      <c r="Q228" s="83"/>
      <c r="R228" s="83"/>
      <c r="S228" s="83"/>
      <c r="T228" s="84"/>
      <c r="U228" s="37"/>
      <c r="V228" s="37"/>
      <c r="W228" s="37"/>
      <c r="X228" s="37"/>
      <c r="Y228" s="37"/>
      <c r="Z228" s="37"/>
      <c r="AA228" s="37"/>
      <c r="AB228" s="37"/>
      <c r="AC228" s="37"/>
      <c r="AD228" s="37"/>
      <c r="AE228" s="37"/>
      <c r="AT228" s="16" t="s">
        <v>161</v>
      </c>
      <c r="AU228" s="16" t="s">
        <v>85</v>
      </c>
    </row>
    <row r="229" spans="1:65" s="2" customFormat="1" ht="14.4" customHeight="1">
      <c r="A229" s="37"/>
      <c r="B229" s="38"/>
      <c r="C229" s="231" t="s">
        <v>441</v>
      </c>
      <c r="D229" s="231" t="s">
        <v>315</v>
      </c>
      <c r="E229" s="232" t="s">
        <v>1446</v>
      </c>
      <c r="F229" s="233" t="s">
        <v>1447</v>
      </c>
      <c r="G229" s="234" t="s">
        <v>229</v>
      </c>
      <c r="H229" s="235">
        <v>50.485</v>
      </c>
      <c r="I229" s="236"/>
      <c r="J229" s="237">
        <f>ROUND(I229*H229,2)</f>
        <v>0</v>
      </c>
      <c r="K229" s="233" t="s">
        <v>156</v>
      </c>
      <c r="L229" s="238"/>
      <c r="M229" s="239" t="s">
        <v>19</v>
      </c>
      <c r="N229" s="240" t="s">
        <v>46</v>
      </c>
      <c r="O229" s="83"/>
      <c r="P229" s="212">
        <f>O229*H229</f>
        <v>0</v>
      </c>
      <c r="Q229" s="212">
        <v>0.00608</v>
      </c>
      <c r="R229" s="212">
        <f>Q229*H229</f>
        <v>0.3069488</v>
      </c>
      <c r="S229" s="212">
        <v>0</v>
      </c>
      <c r="T229" s="213">
        <f>S229*H229</f>
        <v>0</v>
      </c>
      <c r="U229" s="37"/>
      <c r="V229" s="37"/>
      <c r="W229" s="37"/>
      <c r="X229" s="37"/>
      <c r="Y229" s="37"/>
      <c r="Z229" s="37"/>
      <c r="AA229" s="37"/>
      <c r="AB229" s="37"/>
      <c r="AC229" s="37"/>
      <c r="AD229" s="37"/>
      <c r="AE229" s="37"/>
      <c r="AR229" s="214" t="s">
        <v>309</v>
      </c>
      <c r="AT229" s="214" t="s">
        <v>315</v>
      </c>
      <c r="AU229" s="214" t="s">
        <v>85</v>
      </c>
      <c r="AY229" s="16" t="s">
        <v>150</v>
      </c>
      <c r="BE229" s="215">
        <f>IF(N229="základní",J229,0)</f>
        <v>0</v>
      </c>
      <c r="BF229" s="215">
        <f>IF(N229="snížená",J229,0)</f>
        <v>0</v>
      </c>
      <c r="BG229" s="215">
        <f>IF(N229="zákl. přenesená",J229,0)</f>
        <v>0</v>
      </c>
      <c r="BH229" s="215">
        <f>IF(N229="sníž. přenesená",J229,0)</f>
        <v>0</v>
      </c>
      <c r="BI229" s="215">
        <f>IF(N229="nulová",J229,0)</f>
        <v>0</v>
      </c>
      <c r="BJ229" s="16" t="s">
        <v>83</v>
      </c>
      <c r="BK229" s="215">
        <f>ROUND(I229*H229,2)</f>
        <v>0</v>
      </c>
      <c r="BL229" s="16" t="s">
        <v>237</v>
      </c>
      <c r="BM229" s="214" t="s">
        <v>1448</v>
      </c>
    </row>
    <row r="230" spans="1:51" s="13" customFormat="1" ht="12">
      <c r="A230" s="13"/>
      <c r="B230" s="221"/>
      <c r="C230" s="222"/>
      <c r="D230" s="216" t="s">
        <v>170</v>
      </c>
      <c r="E230" s="222"/>
      <c r="F230" s="223" t="s">
        <v>1449</v>
      </c>
      <c r="G230" s="222"/>
      <c r="H230" s="224">
        <v>50.485</v>
      </c>
      <c r="I230" s="225"/>
      <c r="J230" s="222"/>
      <c r="K230" s="222"/>
      <c r="L230" s="226"/>
      <c r="M230" s="227"/>
      <c r="N230" s="228"/>
      <c r="O230" s="228"/>
      <c r="P230" s="228"/>
      <c r="Q230" s="228"/>
      <c r="R230" s="228"/>
      <c r="S230" s="228"/>
      <c r="T230" s="229"/>
      <c r="U230" s="13"/>
      <c r="V230" s="13"/>
      <c r="W230" s="13"/>
      <c r="X230" s="13"/>
      <c r="Y230" s="13"/>
      <c r="Z230" s="13"/>
      <c r="AA230" s="13"/>
      <c r="AB230" s="13"/>
      <c r="AC230" s="13"/>
      <c r="AD230" s="13"/>
      <c r="AE230" s="13"/>
      <c r="AT230" s="230" t="s">
        <v>170</v>
      </c>
      <c r="AU230" s="230" t="s">
        <v>85</v>
      </c>
      <c r="AV230" s="13" t="s">
        <v>85</v>
      </c>
      <c r="AW230" s="13" t="s">
        <v>4</v>
      </c>
      <c r="AX230" s="13" t="s">
        <v>83</v>
      </c>
      <c r="AY230" s="230" t="s">
        <v>150</v>
      </c>
    </row>
    <row r="231" spans="1:65" s="2" customFormat="1" ht="14.4" customHeight="1">
      <c r="A231" s="37"/>
      <c r="B231" s="38"/>
      <c r="C231" s="231" t="s">
        <v>445</v>
      </c>
      <c r="D231" s="231" t="s">
        <v>315</v>
      </c>
      <c r="E231" s="232" t="s">
        <v>1450</v>
      </c>
      <c r="F231" s="233" t="s">
        <v>1451</v>
      </c>
      <c r="G231" s="234" t="s">
        <v>229</v>
      </c>
      <c r="H231" s="235">
        <v>50.485</v>
      </c>
      <c r="I231" s="236"/>
      <c r="J231" s="237">
        <f>ROUND(I231*H231,2)</f>
        <v>0</v>
      </c>
      <c r="K231" s="233" t="s">
        <v>156</v>
      </c>
      <c r="L231" s="238"/>
      <c r="M231" s="239" t="s">
        <v>19</v>
      </c>
      <c r="N231" s="240" t="s">
        <v>46</v>
      </c>
      <c r="O231" s="83"/>
      <c r="P231" s="212">
        <f>O231*H231</f>
        <v>0</v>
      </c>
      <c r="Q231" s="212">
        <v>0.00152</v>
      </c>
      <c r="R231" s="212">
        <f>Q231*H231</f>
        <v>0.0767372</v>
      </c>
      <c r="S231" s="212">
        <v>0</v>
      </c>
      <c r="T231" s="213">
        <f>S231*H231</f>
        <v>0</v>
      </c>
      <c r="U231" s="37"/>
      <c r="V231" s="37"/>
      <c r="W231" s="37"/>
      <c r="X231" s="37"/>
      <c r="Y231" s="37"/>
      <c r="Z231" s="37"/>
      <c r="AA231" s="37"/>
      <c r="AB231" s="37"/>
      <c r="AC231" s="37"/>
      <c r="AD231" s="37"/>
      <c r="AE231" s="37"/>
      <c r="AR231" s="214" t="s">
        <v>309</v>
      </c>
      <c r="AT231" s="214" t="s">
        <v>315</v>
      </c>
      <c r="AU231" s="214" t="s">
        <v>85</v>
      </c>
      <c r="AY231" s="16" t="s">
        <v>150</v>
      </c>
      <c r="BE231" s="215">
        <f>IF(N231="základní",J231,0)</f>
        <v>0</v>
      </c>
      <c r="BF231" s="215">
        <f>IF(N231="snížená",J231,0)</f>
        <v>0</v>
      </c>
      <c r="BG231" s="215">
        <f>IF(N231="zákl. přenesená",J231,0)</f>
        <v>0</v>
      </c>
      <c r="BH231" s="215">
        <f>IF(N231="sníž. přenesená",J231,0)</f>
        <v>0</v>
      </c>
      <c r="BI231" s="215">
        <f>IF(N231="nulová",J231,0)</f>
        <v>0</v>
      </c>
      <c r="BJ231" s="16" t="s">
        <v>83</v>
      </c>
      <c r="BK231" s="215">
        <f>ROUND(I231*H231,2)</f>
        <v>0</v>
      </c>
      <c r="BL231" s="16" t="s">
        <v>237</v>
      </c>
      <c r="BM231" s="214" t="s">
        <v>1452</v>
      </c>
    </row>
    <row r="232" spans="1:51" s="13" customFormat="1" ht="12">
      <c r="A232" s="13"/>
      <c r="B232" s="221"/>
      <c r="C232" s="222"/>
      <c r="D232" s="216" t="s">
        <v>170</v>
      </c>
      <c r="E232" s="222"/>
      <c r="F232" s="223" t="s">
        <v>1449</v>
      </c>
      <c r="G232" s="222"/>
      <c r="H232" s="224">
        <v>50.485</v>
      </c>
      <c r="I232" s="225"/>
      <c r="J232" s="222"/>
      <c r="K232" s="222"/>
      <c r="L232" s="226"/>
      <c r="M232" s="227"/>
      <c r="N232" s="228"/>
      <c r="O232" s="228"/>
      <c r="P232" s="228"/>
      <c r="Q232" s="228"/>
      <c r="R232" s="228"/>
      <c r="S232" s="228"/>
      <c r="T232" s="229"/>
      <c r="U232" s="13"/>
      <c r="V232" s="13"/>
      <c r="W232" s="13"/>
      <c r="X232" s="13"/>
      <c r="Y232" s="13"/>
      <c r="Z232" s="13"/>
      <c r="AA232" s="13"/>
      <c r="AB232" s="13"/>
      <c r="AC232" s="13"/>
      <c r="AD232" s="13"/>
      <c r="AE232" s="13"/>
      <c r="AT232" s="230" t="s">
        <v>170</v>
      </c>
      <c r="AU232" s="230" t="s">
        <v>85</v>
      </c>
      <c r="AV232" s="13" t="s">
        <v>85</v>
      </c>
      <c r="AW232" s="13" t="s">
        <v>4</v>
      </c>
      <c r="AX232" s="13" t="s">
        <v>83</v>
      </c>
      <c r="AY232" s="230" t="s">
        <v>150</v>
      </c>
    </row>
    <row r="233" spans="1:65" s="2" customFormat="1" ht="24.15" customHeight="1">
      <c r="A233" s="37"/>
      <c r="B233" s="38"/>
      <c r="C233" s="203" t="s">
        <v>451</v>
      </c>
      <c r="D233" s="203" t="s">
        <v>152</v>
      </c>
      <c r="E233" s="204" t="s">
        <v>1453</v>
      </c>
      <c r="F233" s="205" t="s">
        <v>1454</v>
      </c>
      <c r="G233" s="206" t="s">
        <v>229</v>
      </c>
      <c r="H233" s="207">
        <v>19.64</v>
      </c>
      <c r="I233" s="208"/>
      <c r="J233" s="209">
        <f>ROUND(I233*H233,2)</f>
        <v>0</v>
      </c>
      <c r="K233" s="205" t="s">
        <v>156</v>
      </c>
      <c r="L233" s="43"/>
      <c r="M233" s="210" t="s">
        <v>19</v>
      </c>
      <c r="N233" s="211" t="s">
        <v>46</v>
      </c>
      <c r="O233" s="83"/>
      <c r="P233" s="212">
        <f>O233*H233</f>
        <v>0</v>
      </c>
      <c r="Q233" s="212">
        <v>0.0001</v>
      </c>
      <c r="R233" s="212">
        <f>Q233*H233</f>
        <v>0.001964</v>
      </c>
      <c r="S233" s="212">
        <v>0</v>
      </c>
      <c r="T233" s="213">
        <f>S233*H233</f>
        <v>0</v>
      </c>
      <c r="U233" s="37"/>
      <c r="V233" s="37"/>
      <c r="W233" s="37"/>
      <c r="X233" s="37"/>
      <c r="Y233" s="37"/>
      <c r="Z233" s="37"/>
      <c r="AA233" s="37"/>
      <c r="AB233" s="37"/>
      <c r="AC233" s="37"/>
      <c r="AD233" s="37"/>
      <c r="AE233" s="37"/>
      <c r="AR233" s="214" t="s">
        <v>237</v>
      </c>
      <c r="AT233" s="214" t="s">
        <v>152</v>
      </c>
      <c r="AU233" s="214" t="s">
        <v>85</v>
      </c>
      <c r="AY233" s="16" t="s">
        <v>150</v>
      </c>
      <c r="BE233" s="215">
        <f>IF(N233="základní",J233,0)</f>
        <v>0</v>
      </c>
      <c r="BF233" s="215">
        <f>IF(N233="snížená",J233,0)</f>
        <v>0</v>
      </c>
      <c r="BG233" s="215">
        <f>IF(N233="zákl. přenesená",J233,0)</f>
        <v>0</v>
      </c>
      <c r="BH233" s="215">
        <f>IF(N233="sníž. přenesená",J233,0)</f>
        <v>0</v>
      </c>
      <c r="BI233" s="215">
        <f>IF(N233="nulová",J233,0)</f>
        <v>0</v>
      </c>
      <c r="BJ233" s="16" t="s">
        <v>83</v>
      </c>
      <c r="BK233" s="215">
        <f>ROUND(I233*H233,2)</f>
        <v>0</v>
      </c>
      <c r="BL233" s="16" t="s">
        <v>237</v>
      </c>
      <c r="BM233" s="214" t="s">
        <v>1455</v>
      </c>
    </row>
    <row r="234" spans="1:47" s="2" customFormat="1" ht="12">
      <c r="A234" s="37"/>
      <c r="B234" s="38"/>
      <c r="C234" s="39"/>
      <c r="D234" s="216" t="s">
        <v>159</v>
      </c>
      <c r="E234" s="39"/>
      <c r="F234" s="217" t="s">
        <v>625</v>
      </c>
      <c r="G234" s="39"/>
      <c r="H234" s="39"/>
      <c r="I234" s="218"/>
      <c r="J234" s="39"/>
      <c r="K234" s="39"/>
      <c r="L234" s="43"/>
      <c r="M234" s="219"/>
      <c r="N234" s="220"/>
      <c r="O234" s="83"/>
      <c r="P234" s="83"/>
      <c r="Q234" s="83"/>
      <c r="R234" s="83"/>
      <c r="S234" s="83"/>
      <c r="T234" s="84"/>
      <c r="U234" s="37"/>
      <c r="V234" s="37"/>
      <c r="W234" s="37"/>
      <c r="X234" s="37"/>
      <c r="Y234" s="37"/>
      <c r="Z234" s="37"/>
      <c r="AA234" s="37"/>
      <c r="AB234" s="37"/>
      <c r="AC234" s="37"/>
      <c r="AD234" s="37"/>
      <c r="AE234" s="37"/>
      <c r="AT234" s="16" t="s">
        <v>159</v>
      </c>
      <c r="AU234" s="16" t="s">
        <v>85</v>
      </c>
    </row>
    <row r="235" spans="1:47" s="2" customFormat="1" ht="12">
      <c r="A235" s="37"/>
      <c r="B235" s="38"/>
      <c r="C235" s="39"/>
      <c r="D235" s="216" t="s">
        <v>161</v>
      </c>
      <c r="E235" s="39"/>
      <c r="F235" s="217" t="s">
        <v>1456</v>
      </c>
      <c r="G235" s="39"/>
      <c r="H235" s="39"/>
      <c r="I235" s="218"/>
      <c r="J235" s="39"/>
      <c r="K235" s="39"/>
      <c r="L235" s="43"/>
      <c r="M235" s="219"/>
      <c r="N235" s="220"/>
      <c r="O235" s="83"/>
      <c r="P235" s="83"/>
      <c r="Q235" s="83"/>
      <c r="R235" s="83"/>
      <c r="S235" s="83"/>
      <c r="T235" s="84"/>
      <c r="U235" s="37"/>
      <c r="V235" s="37"/>
      <c r="W235" s="37"/>
      <c r="X235" s="37"/>
      <c r="Y235" s="37"/>
      <c r="Z235" s="37"/>
      <c r="AA235" s="37"/>
      <c r="AB235" s="37"/>
      <c r="AC235" s="37"/>
      <c r="AD235" s="37"/>
      <c r="AE235" s="37"/>
      <c r="AT235" s="16" t="s">
        <v>161</v>
      </c>
      <c r="AU235" s="16" t="s">
        <v>85</v>
      </c>
    </row>
    <row r="236" spans="1:65" s="2" customFormat="1" ht="14.4" customHeight="1">
      <c r="A236" s="37"/>
      <c r="B236" s="38"/>
      <c r="C236" s="231" t="s">
        <v>455</v>
      </c>
      <c r="D236" s="231" t="s">
        <v>315</v>
      </c>
      <c r="E236" s="232" t="s">
        <v>1457</v>
      </c>
      <c r="F236" s="233" t="s">
        <v>1458</v>
      </c>
      <c r="G236" s="234" t="s">
        <v>229</v>
      </c>
      <c r="H236" s="235">
        <v>2.355</v>
      </c>
      <c r="I236" s="236"/>
      <c r="J236" s="237">
        <f>ROUND(I236*H236,2)</f>
        <v>0</v>
      </c>
      <c r="K236" s="233" t="s">
        <v>156</v>
      </c>
      <c r="L236" s="238"/>
      <c r="M236" s="239" t="s">
        <v>19</v>
      </c>
      <c r="N236" s="240" t="s">
        <v>46</v>
      </c>
      <c r="O236" s="83"/>
      <c r="P236" s="212">
        <f>O236*H236</f>
        <v>0</v>
      </c>
      <c r="Q236" s="212">
        <v>0.0014</v>
      </c>
      <c r="R236" s="212">
        <f>Q236*H236</f>
        <v>0.003297</v>
      </c>
      <c r="S236" s="212">
        <v>0</v>
      </c>
      <c r="T236" s="213">
        <f>S236*H236</f>
        <v>0</v>
      </c>
      <c r="U236" s="37"/>
      <c r="V236" s="37"/>
      <c r="W236" s="37"/>
      <c r="X236" s="37"/>
      <c r="Y236" s="37"/>
      <c r="Z236" s="37"/>
      <c r="AA236" s="37"/>
      <c r="AB236" s="37"/>
      <c r="AC236" s="37"/>
      <c r="AD236" s="37"/>
      <c r="AE236" s="37"/>
      <c r="AR236" s="214" t="s">
        <v>309</v>
      </c>
      <c r="AT236" s="214" t="s">
        <v>315</v>
      </c>
      <c r="AU236" s="214" t="s">
        <v>85</v>
      </c>
      <c r="AY236" s="16" t="s">
        <v>150</v>
      </c>
      <c r="BE236" s="215">
        <f>IF(N236="základní",J236,0)</f>
        <v>0</v>
      </c>
      <c r="BF236" s="215">
        <f>IF(N236="snížená",J236,0)</f>
        <v>0</v>
      </c>
      <c r="BG236" s="215">
        <f>IF(N236="zákl. přenesená",J236,0)</f>
        <v>0</v>
      </c>
      <c r="BH236" s="215">
        <f>IF(N236="sníž. přenesená",J236,0)</f>
        <v>0</v>
      </c>
      <c r="BI236" s="215">
        <f>IF(N236="nulová",J236,0)</f>
        <v>0</v>
      </c>
      <c r="BJ236" s="16" t="s">
        <v>83</v>
      </c>
      <c r="BK236" s="215">
        <f>ROUND(I236*H236,2)</f>
        <v>0</v>
      </c>
      <c r="BL236" s="16" t="s">
        <v>237</v>
      </c>
      <c r="BM236" s="214" t="s">
        <v>1459</v>
      </c>
    </row>
    <row r="237" spans="1:51" s="13" customFormat="1" ht="12">
      <c r="A237" s="13"/>
      <c r="B237" s="221"/>
      <c r="C237" s="222"/>
      <c r="D237" s="216" t="s">
        <v>170</v>
      </c>
      <c r="E237" s="222"/>
      <c r="F237" s="223" t="s">
        <v>1460</v>
      </c>
      <c r="G237" s="222"/>
      <c r="H237" s="224">
        <v>2.355</v>
      </c>
      <c r="I237" s="225"/>
      <c r="J237" s="222"/>
      <c r="K237" s="222"/>
      <c r="L237" s="226"/>
      <c r="M237" s="227"/>
      <c r="N237" s="228"/>
      <c r="O237" s="228"/>
      <c r="P237" s="228"/>
      <c r="Q237" s="228"/>
      <c r="R237" s="228"/>
      <c r="S237" s="228"/>
      <c r="T237" s="229"/>
      <c r="U237" s="13"/>
      <c r="V237" s="13"/>
      <c r="W237" s="13"/>
      <c r="X237" s="13"/>
      <c r="Y237" s="13"/>
      <c r="Z237" s="13"/>
      <c r="AA237" s="13"/>
      <c r="AB237" s="13"/>
      <c r="AC237" s="13"/>
      <c r="AD237" s="13"/>
      <c r="AE237" s="13"/>
      <c r="AT237" s="230" t="s">
        <v>170</v>
      </c>
      <c r="AU237" s="230" t="s">
        <v>85</v>
      </c>
      <c r="AV237" s="13" t="s">
        <v>85</v>
      </c>
      <c r="AW237" s="13" t="s">
        <v>4</v>
      </c>
      <c r="AX237" s="13" t="s">
        <v>83</v>
      </c>
      <c r="AY237" s="230" t="s">
        <v>150</v>
      </c>
    </row>
    <row r="238" spans="1:65" s="2" customFormat="1" ht="14.4" customHeight="1">
      <c r="A238" s="37"/>
      <c r="B238" s="38"/>
      <c r="C238" s="231" t="s">
        <v>460</v>
      </c>
      <c r="D238" s="231" t="s">
        <v>315</v>
      </c>
      <c r="E238" s="232" t="s">
        <v>1461</v>
      </c>
      <c r="F238" s="233" t="s">
        <v>1462</v>
      </c>
      <c r="G238" s="234" t="s">
        <v>229</v>
      </c>
      <c r="H238" s="235">
        <v>10.34</v>
      </c>
      <c r="I238" s="236"/>
      <c r="J238" s="237">
        <f>ROUND(I238*H238,2)</f>
        <v>0</v>
      </c>
      <c r="K238" s="233" t="s">
        <v>156</v>
      </c>
      <c r="L238" s="238"/>
      <c r="M238" s="239" t="s">
        <v>19</v>
      </c>
      <c r="N238" s="240" t="s">
        <v>46</v>
      </c>
      <c r="O238" s="83"/>
      <c r="P238" s="212">
        <f>O238*H238</f>
        <v>0</v>
      </c>
      <c r="Q238" s="212">
        <v>0.00175</v>
      </c>
      <c r="R238" s="212">
        <f>Q238*H238</f>
        <v>0.018095</v>
      </c>
      <c r="S238" s="212">
        <v>0</v>
      </c>
      <c r="T238" s="213">
        <f>S238*H238</f>
        <v>0</v>
      </c>
      <c r="U238" s="37"/>
      <c r="V238" s="37"/>
      <c r="W238" s="37"/>
      <c r="X238" s="37"/>
      <c r="Y238" s="37"/>
      <c r="Z238" s="37"/>
      <c r="AA238" s="37"/>
      <c r="AB238" s="37"/>
      <c r="AC238" s="37"/>
      <c r="AD238" s="37"/>
      <c r="AE238" s="37"/>
      <c r="AR238" s="214" t="s">
        <v>309</v>
      </c>
      <c r="AT238" s="214" t="s">
        <v>315</v>
      </c>
      <c r="AU238" s="214" t="s">
        <v>85</v>
      </c>
      <c r="AY238" s="16" t="s">
        <v>150</v>
      </c>
      <c r="BE238" s="215">
        <f>IF(N238="základní",J238,0)</f>
        <v>0</v>
      </c>
      <c r="BF238" s="215">
        <f>IF(N238="snížená",J238,0)</f>
        <v>0</v>
      </c>
      <c r="BG238" s="215">
        <f>IF(N238="zákl. přenesená",J238,0)</f>
        <v>0</v>
      </c>
      <c r="BH238" s="215">
        <f>IF(N238="sníž. přenesená",J238,0)</f>
        <v>0</v>
      </c>
      <c r="BI238" s="215">
        <f>IF(N238="nulová",J238,0)</f>
        <v>0</v>
      </c>
      <c r="BJ238" s="16" t="s">
        <v>83</v>
      </c>
      <c r="BK238" s="215">
        <f>ROUND(I238*H238,2)</f>
        <v>0</v>
      </c>
      <c r="BL238" s="16" t="s">
        <v>237</v>
      </c>
      <c r="BM238" s="214" t="s">
        <v>1463</v>
      </c>
    </row>
    <row r="239" spans="1:51" s="13" customFormat="1" ht="12">
      <c r="A239" s="13"/>
      <c r="B239" s="221"/>
      <c r="C239" s="222"/>
      <c r="D239" s="216" t="s">
        <v>170</v>
      </c>
      <c r="E239" s="222"/>
      <c r="F239" s="223" t="s">
        <v>1464</v>
      </c>
      <c r="G239" s="222"/>
      <c r="H239" s="224">
        <v>10.34</v>
      </c>
      <c r="I239" s="225"/>
      <c r="J239" s="222"/>
      <c r="K239" s="222"/>
      <c r="L239" s="226"/>
      <c r="M239" s="227"/>
      <c r="N239" s="228"/>
      <c r="O239" s="228"/>
      <c r="P239" s="228"/>
      <c r="Q239" s="228"/>
      <c r="R239" s="228"/>
      <c r="S239" s="228"/>
      <c r="T239" s="229"/>
      <c r="U239" s="13"/>
      <c r="V239" s="13"/>
      <c r="W239" s="13"/>
      <c r="X239" s="13"/>
      <c r="Y239" s="13"/>
      <c r="Z239" s="13"/>
      <c r="AA239" s="13"/>
      <c r="AB239" s="13"/>
      <c r="AC239" s="13"/>
      <c r="AD239" s="13"/>
      <c r="AE239" s="13"/>
      <c r="AT239" s="230" t="s">
        <v>170</v>
      </c>
      <c r="AU239" s="230" t="s">
        <v>85</v>
      </c>
      <c r="AV239" s="13" t="s">
        <v>85</v>
      </c>
      <c r="AW239" s="13" t="s">
        <v>4</v>
      </c>
      <c r="AX239" s="13" t="s">
        <v>83</v>
      </c>
      <c r="AY239" s="230" t="s">
        <v>150</v>
      </c>
    </row>
    <row r="240" spans="1:65" s="2" customFormat="1" ht="14.4" customHeight="1">
      <c r="A240" s="37"/>
      <c r="B240" s="38"/>
      <c r="C240" s="231" t="s">
        <v>465</v>
      </c>
      <c r="D240" s="231" t="s">
        <v>315</v>
      </c>
      <c r="E240" s="232" t="s">
        <v>1465</v>
      </c>
      <c r="F240" s="233" t="s">
        <v>1466</v>
      </c>
      <c r="G240" s="234" t="s">
        <v>229</v>
      </c>
      <c r="H240" s="235">
        <v>7.924</v>
      </c>
      <c r="I240" s="236"/>
      <c r="J240" s="237">
        <f>ROUND(I240*H240,2)</f>
        <v>0</v>
      </c>
      <c r="K240" s="233" t="s">
        <v>156</v>
      </c>
      <c r="L240" s="238"/>
      <c r="M240" s="239" t="s">
        <v>19</v>
      </c>
      <c r="N240" s="240" t="s">
        <v>46</v>
      </c>
      <c r="O240" s="83"/>
      <c r="P240" s="212">
        <f>O240*H240</f>
        <v>0</v>
      </c>
      <c r="Q240" s="212">
        <v>0.00525</v>
      </c>
      <c r="R240" s="212">
        <f>Q240*H240</f>
        <v>0.041601000000000006</v>
      </c>
      <c r="S240" s="212">
        <v>0</v>
      </c>
      <c r="T240" s="213">
        <f>S240*H240</f>
        <v>0</v>
      </c>
      <c r="U240" s="37"/>
      <c r="V240" s="37"/>
      <c r="W240" s="37"/>
      <c r="X240" s="37"/>
      <c r="Y240" s="37"/>
      <c r="Z240" s="37"/>
      <c r="AA240" s="37"/>
      <c r="AB240" s="37"/>
      <c r="AC240" s="37"/>
      <c r="AD240" s="37"/>
      <c r="AE240" s="37"/>
      <c r="AR240" s="214" t="s">
        <v>309</v>
      </c>
      <c r="AT240" s="214" t="s">
        <v>315</v>
      </c>
      <c r="AU240" s="214" t="s">
        <v>85</v>
      </c>
      <c r="AY240" s="16" t="s">
        <v>150</v>
      </c>
      <c r="BE240" s="215">
        <f>IF(N240="základní",J240,0)</f>
        <v>0</v>
      </c>
      <c r="BF240" s="215">
        <f>IF(N240="snížená",J240,0)</f>
        <v>0</v>
      </c>
      <c r="BG240" s="215">
        <f>IF(N240="zákl. přenesená",J240,0)</f>
        <v>0</v>
      </c>
      <c r="BH240" s="215">
        <f>IF(N240="sníž. přenesená",J240,0)</f>
        <v>0</v>
      </c>
      <c r="BI240" s="215">
        <f>IF(N240="nulová",J240,0)</f>
        <v>0</v>
      </c>
      <c r="BJ240" s="16" t="s">
        <v>83</v>
      </c>
      <c r="BK240" s="215">
        <f>ROUND(I240*H240,2)</f>
        <v>0</v>
      </c>
      <c r="BL240" s="16" t="s">
        <v>237</v>
      </c>
      <c r="BM240" s="214" t="s">
        <v>1467</v>
      </c>
    </row>
    <row r="241" spans="1:51" s="13" customFormat="1" ht="12">
      <c r="A241" s="13"/>
      <c r="B241" s="221"/>
      <c r="C241" s="222"/>
      <c r="D241" s="216" t="s">
        <v>170</v>
      </c>
      <c r="E241" s="222"/>
      <c r="F241" s="223" t="s">
        <v>1468</v>
      </c>
      <c r="G241" s="222"/>
      <c r="H241" s="224">
        <v>7.924</v>
      </c>
      <c r="I241" s="225"/>
      <c r="J241" s="222"/>
      <c r="K241" s="222"/>
      <c r="L241" s="226"/>
      <c r="M241" s="227"/>
      <c r="N241" s="228"/>
      <c r="O241" s="228"/>
      <c r="P241" s="228"/>
      <c r="Q241" s="228"/>
      <c r="R241" s="228"/>
      <c r="S241" s="228"/>
      <c r="T241" s="229"/>
      <c r="U241" s="13"/>
      <c r="V241" s="13"/>
      <c r="W241" s="13"/>
      <c r="X241" s="13"/>
      <c r="Y241" s="13"/>
      <c r="Z241" s="13"/>
      <c r="AA241" s="13"/>
      <c r="AB241" s="13"/>
      <c r="AC241" s="13"/>
      <c r="AD241" s="13"/>
      <c r="AE241" s="13"/>
      <c r="AT241" s="230" t="s">
        <v>170</v>
      </c>
      <c r="AU241" s="230" t="s">
        <v>85</v>
      </c>
      <c r="AV241" s="13" t="s">
        <v>85</v>
      </c>
      <c r="AW241" s="13" t="s">
        <v>4</v>
      </c>
      <c r="AX241" s="13" t="s">
        <v>83</v>
      </c>
      <c r="AY241" s="230" t="s">
        <v>150</v>
      </c>
    </row>
    <row r="242" spans="1:65" s="2" customFormat="1" ht="24.15" customHeight="1">
      <c r="A242" s="37"/>
      <c r="B242" s="38"/>
      <c r="C242" s="203" t="s">
        <v>469</v>
      </c>
      <c r="D242" s="203" t="s">
        <v>152</v>
      </c>
      <c r="E242" s="204" t="s">
        <v>622</v>
      </c>
      <c r="F242" s="205" t="s">
        <v>623</v>
      </c>
      <c r="G242" s="206" t="s">
        <v>229</v>
      </c>
      <c r="H242" s="207">
        <v>223.164</v>
      </c>
      <c r="I242" s="208"/>
      <c r="J242" s="209">
        <f>ROUND(I242*H242,2)</f>
        <v>0</v>
      </c>
      <c r="K242" s="205" t="s">
        <v>156</v>
      </c>
      <c r="L242" s="43"/>
      <c r="M242" s="210" t="s">
        <v>19</v>
      </c>
      <c r="N242" s="211" t="s">
        <v>46</v>
      </c>
      <c r="O242" s="83"/>
      <c r="P242" s="212">
        <f>O242*H242</f>
        <v>0</v>
      </c>
      <c r="Q242" s="212">
        <v>0.006</v>
      </c>
      <c r="R242" s="212">
        <f>Q242*H242</f>
        <v>1.338984</v>
      </c>
      <c r="S242" s="212">
        <v>0</v>
      </c>
      <c r="T242" s="213">
        <f>S242*H242</f>
        <v>0</v>
      </c>
      <c r="U242" s="37"/>
      <c r="V242" s="37"/>
      <c r="W242" s="37"/>
      <c r="X242" s="37"/>
      <c r="Y242" s="37"/>
      <c r="Z242" s="37"/>
      <c r="AA242" s="37"/>
      <c r="AB242" s="37"/>
      <c r="AC242" s="37"/>
      <c r="AD242" s="37"/>
      <c r="AE242" s="37"/>
      <c r="AR242" s="214" t="s">
        <v>237</v>
      </c>
      <c r="AT242" s="214" t="s">
        <v>152</v>
      </c>
      <c r="AU242" s="214" t="s">
        <v>85</v>
      </c>
      <c r="AY242" s="16" t="s">
        <v>150</v>
      </c>
      <c r="BE242" s="215">
        <f>IF(N242="základní",J242,0)</f>
        <v>0</v>
      </c>
      <c r="BF242" s="215">
        <f>IF(N242="snížená",J242,0)</f>
        <v>0</v>
      </c>
      <c r="BG242" s="215">
        <f>IF(N242="zákl. přenesená",J242,0)</f>
        <v>0</v>
      </c>
      <c r="BH242" s="215">
        <f>IF(N242="sníž. přenesená",J242,0)</f>
        <v>0</v>
      </c>
      <c r="BI242" s="215">
        <f>IF(N242="nulová",J242,0)</f>
        <v>0</v>
      </c>
      <c r="BJ242" s="16" t="s">
        <v>83</v>
      </c>
      <c r="BK242" s="215">
        <f>ROUND(I242*H242,2)</f>
        <v>0</v>
      </c>
      <c r="BL242" s="16" t="s">
        <v>237</v>
      </c>
      <c r="BM242" s="214" t="s">
        <v>1469</v>
      </c>
    </row>
    <row r="243" spans="1:47" s="2" customFormat="1" ht="12">
      <c r="A243" s="37"/>
      <c r="B243" s="38"/>
      <c r="C243" s="39"/>
      <c r="D243" s="216" t="s">
        <v>159</v>
      </c>
      <c r="E243" s="39"/>
      <c r="F243" s="217" t="s">
        <v>625</v>
      </c>
      <c r="G243" s="39"/>
      <c r="H243" s="39"/>
      <c r="I243" s="218"/>
      <c r="J243" s="39"/>
      <c r="K243" s="39"/>
      <c r="L243" s="43"/>
      <c r="M243" s="219"/>
      <c r="N243" s="220"/>
      <c r="O243" s="83"/>
      <c r="P243" s="83"/>
      <c r="Q243" s="83"/>
      <c r="R243" s="83"/>
      <c r="S243" s="83"/>
      <c r="T243" s="84"/>
      <c r="U243" s="37"/>
      <c r="V243" s="37"/>
      <c r="W243" s="37"/>
      <c r="X243" s="37"/>
      <c r="Y243" s="37"/>
      <c r="Z243" s="37"/>
      <c r="AA243" s="37"/>
      <c r="AB243" s="37"/>
      <c r="AC243" s="37"/>
      <c r="AD243" s="37"/>
      <c r="AE243" s="37"/>
      <c r="AT243" s="16" t="s">
        <v>159</v>
      </c>
      <c r="AU243" s="16" t="s">
        <v>85</v>
      </c>
    </row>
    <row r="244" spans="1:65" s="2" customFormat="1" ht="14.4" customHeight="1">
      <c r="A244" s="37"/>
      <c r="B244" s="38"/>
      <c r="C244" s="231" t="s">
        <v>475</v>
      </c>
      <c r="D244" s="231" t="s">
        <v>315</v>
      </c>
      <c r="E244" s="232" t="s">
        <v>635</v>
      </c>
      <c r="F244" s="233" t="s">
        <v>636</v>
      </c>
      <c r="G244" s="234" t="s">
        <v>229</v>
      </c>
      <c r="H244" s="235">
        <v>234.322</v>
      </c>
      <c r="I244" s="236"/>
      <c r="J244" s="237">
        <f>ROUND(I244*H244,2)</f>
        <v>0</v>
      </c>
      <c r="K244" s="233" t="s">
        <v>156</v>
      </c>
      <c r="L244" s="238"/>
      <c r="M244" s="239" t="s">
        <v>19</v>
      </c>
      <c r="N244" s="240" t="s">
        <v>46</v>
      </c>
      <c r="O244" s="83"/>
      <c r="P244" s="212">
        <f>O244*H244</f>
        <v>0</v>
      </c>
      <c r="Q244" s="212">
        <v>0.003</v>
      </c>
      <c r="R244" s="212">
        <f>Q244*H244</f>
        <v>0.702966</v>
      </c>
      <c r="S244" s="212">
        <v>0</v>
      </c>
      <c r="T244" s="213">
        <f>S244*H244</f>
        <v>0</v>
      </c>
      <c r="U244" s="37"/>
      <c r="V244" s="37"/>
      <c r="W244" s="37"/>
      <c r="X244" s="37"/>
      <c r="Y244" s="37"/>
      <c r="Z244" s="37"/>
      <c r="AA244" s="37"/>
      <c r="AB244" s="37"/>
      <c r="AC244" s="37"/>
      <c r="AD244" s="37"/>
      <c r="AE244" s="37"/>
      <c r="AR244" s="214" t="s">
        <v>309</v>
      </c>
      <c r="AT244" s="214" t="s">
        <v>315</v>
      </c>
      <c r="AU244" s="214" t="s">
        <v>85</v>
      </c>
      <c r="AY244" s="16" t="s">
        <v>150</v>
      </c>
      <c r="BE244" s="215">
        <f>IF(N244="základní",J244,0)</f>
        <v>0</v>
      </c>
      <c r="BF244" s="215">
        <f>IF(N244="snížená",J244,0)</f>
        <v>0</v>
      </c>
      <c r="BG244" s="215">
        <f>IF(N244="zákl. přenesená",J244,0)</f>
        <v>0</v>
      </c>
      <c r="BH244" s="215">
        <f>IF(N244="sníž. přenesená",J244,0)</f>
        <v>0</v>
      </c>
      <c r="BI244" s="215">
        <f>IF(N244="nulová",J244,0)</f>
        <v>0</v>
      </c>
      <c r="BJ244" s="16" t="s">
        <v>83</v>
      </c>
      <c r="BK244" s="215">
        <f>ROUND(I244*H244,2)</f>
        <v>0</v>
      </c>
      <c r="BL244" s="16" t="s">
        <v>237</v>
      </c>
      <c r="BM244" s="214" t="s">
        <v>1470</v>
      </c>
    </row>
    <row r="245" spans="1:51" s="13" customFormat="1" ht="12">
      <c r="A245" s="13"/>
      <c r="B245" s="221"/>
      <c r="C245" s="222"/>
      <c r="D245" s="216" t="s">
        <v>170</v>
      </c>
      <c r="E245" s="222"/>
      <c r="F245" s="223" t="s">
        <v>1471</v>
      </c>
      <c r="G245" s="222"/>
      <c r="H245" s="224">
        <v>234.322</v>
      </c>
      <c r="I245" s="225"/>
      <c r="J245" s="222"/>
      <c r="K245" s="222"/>
      <c r="L245" s="226"/>
      <c r="M245" s="227"/>
      <c r="N245" s="228"/>
      <c r="O245" s="228"/>
      <c r="P245" s="228"/>
      <c r="Q245" s="228"/>
      <c r="R245" s="228"/>
      <c r="S245" s="228"/>
      <c r="T245" s="229"/>
      <c r="U245" s="13"/>
      <c r="V245" s="13"/>
      <c r="W245" s="13"/>
      <c r="X245" s="13"/>
      <c r="Y245" s="13"/>
      <c r="Z245" s="13"/>
      <c r="AA245" s="13"/>
      <c r="AB245" s="13"/>
      <c r="AC245" s="13"/>
      <c r="AD245" s="13"/>
      <c r="AE245" s="13"/>
      <c r="AT245" s="230" t="s">
        <v>170</v>
      </c>
      <c r="AU245" s="230" t="s">
        <v>85</v>
      </c>
      <c r="AV245" s="13" t="s">
        <v>85</v>
      </c>
      <c r="AW245" s="13" t="s">
        <v>4</v>
      </c>
      <c r="AX245" s="13" t="s">
        <v>83</v>
      </c>
      <c r="AY245" s="230" t="s">
        <v>150</v>
      </c>
    </row>
    <row r="246" spans="1:65" s="2" customFormat="1" ht="24.15" customHeight="1">
      <c r="A246" s="37"/>
      <c r="B246" s="38"/>
      <c r="C246" s="203" t="s">
        <v>479</v>
      </c>
      <c r="D246" s="203" t="s">
        <v>152</v>
      </c>
      <c r="E246" s="204" t="s">
        <v>1472</v>
      </c>
      <c r="F246" s="205" t="s">
        <v>1473</v>
      </c>
      <c r="G246" s="206" t="s">
        <v>229</v>
      </c>
      <c r="H246" s="207">
        <v>48.565</v>
      </c>
      <c r="I246" s="208"/>
      <c r="J246" s="209">
        <f>ROUND(I246*H246,2)</f>
        <v>0</v>
      </c>
      <c r="K246" s="205" t="s">
        <v>156</v>
      </c>
      <c r="L246" s="43"/>
      <c r="M246" s="210" t="s">
        <v>19</v>
      </c>
      <c r="N246" s="211" t="s">
        <v>46</v>
      </c>
      <c r="O246" s="83"/>
      <c r="P246" s="212">
        <f>O246*H246</f>
        <v>0</v>
      </c>
      <c r="Q246" s="212">
        <v>0</v>
      </c>
      <c r="R246" s="212">
        <f>Q246*H246</f>
        <v>0</v>
      </c>
      <c r="S246" s="212">
        <v>0</v>
      </c>
      <c r="T246" s="213">
        <f>S246*H246</f>
        <v>0</v>
      </c>
      <c r="U246" s="37"/>
      <c r="V246" s="37"/>
      <c r="W246" s="37"/>
      <c r="X246" s="37"/>
      <c r="Y246" s="37"/>
      <c r="Z246" s="37"/>
      <c r="AA246" s="37"/>
      <c r="AB246" s="37"/>
      <c r="AC246" s="37"/>
      <c r="AD246" s="37"/>
      <c r="AE246" s="37"/>
      <c r="AR246" s="214" t="s">
        <v>237</v>
      </c>
      <c r="AT246" s="214" t="s">
        <v>152</v>
      </c>
      <c r="AU246" s="214" t="s">
        <v>85</v>
      </c>
      <c r="AY246" s="16" t="s">
        <v>150</v>
      </c>
      <c r="BE246" s="215">
        <f>IF(N246="základní",J246,0)</f>
        <v>0</v>
      </c>
      <c r="BF246" s="215">
        <f>IF(N246="snížená",J246,0)</f>
        <v>0</v>
      </c>
      <c r="BG246" s="215">
        <f>IF(N246="zákl. přenesená",J246,0)</f>
        <v>0</v>
      </c>
      <c r="BH246" s="215">
        <f>IF(N246="sníž. přenesená",J246,0)</f>
        <v>0</v>
      </c>
      <c r="BI246" s="215">
        <f>IF(N246="nulová",J246,0)</f>
        <v>0</v>
      </c>
      <c r="BJ246" s="16" t="s">
        <v>83</v>
      </c>
      <c r="BK246" s="215">
        <f>ROUND(I246*H246,2)</f>
        <v>0</v>
      </c>
      <c r="BL246" s="16" t="s">
        <v>237</v>
      </c>
      <c r="BM246" s="214" t="s">
        <v>1474</v>
      </c>
    </row>
    <row r="247" spans="1:47" s="2" customFormat="1" ht="12">
      <c r="A247" s="37"/>
      <c r="B247" s="38"/>
      <c r="C247" s="39"/>
      <c r="D247" s="216" t="s">
        <v>159</v>
      </c>
      <c r="E247" s="39"/>
      <c r="F247" s="217" t="s">
        <v>625</v>
      </c>
      <c r="G247" s="39"/>
      <c r="H247" s="39"/>
      <c r="I247" s="218"/>
      <c r="J247" s="39"/>
      <c r="K247" s="39"/>
      <c r="L247" s="43"/>
      <c r="M247" s="219"/>
      <c r="N247" s="220"/>
      <c r="O247" s="83"/>
      <c r="P247" s="83"/>
      <c r="Q247" s="83"/>
      <c r="R247" s="83"/>
      <c r="S247" s="83"/>
      <c r="T247" s="84"/>
      <c r="U247" s="37"/>
      <c r="V247" s="37"/>
      <c r="W247" s="37"/>
      <c r="X247" s="37"/>
      <c r="Y247" s="37"/>
      <c r="Z247" s="37"/>
      <c r="AA247" s="37"/>
      <c r="AB247" s="37"/>
      <c r="AC247" s="37"/>
      <c r="AD247" s="37"/>
      <c r="AE247" s="37"/>
      <c r="AT247" s="16" t="s">
        <v>159</v>
      </c>
      <c r="AU247" s="16" t="s">
        <v>85</v>
      </c>
    </row>
    <row r="248" spans="1:47" s="2" customFormat="1" ht="12">
      <c r="A248" s="37"/>
      <c r="B248" s="38"/>
      <c r="C248" s="39"/>
      <c r="D248" s="216" t="s">
        <v>161</v>
      </c>
      <c r="E248" s="39"/>
      <c r="F248" s="217" t="s">
        <v>1475</v>
      </c>
      <c r="G248" s="39"/>
      <c r="H248" s="39"/>
      <c r="I248" s="218"/>
      <c r="J248" s="39"/>
      <c r="K248" s="39"/>
      <c r="L248" s="43"/>
      <c r="M248" s="219"/>
      <c r="N248" s="220"/>
      <c r="O248" s="83"/>
      <c r="P248" s="83"/>
      <c r="Q248" s="83"/>
      <c r="R248" s="83"/>
      <c r="S248" s="83"/>
      <c r="T248" s="84"/>
      <c r="U248" s="37"/>
      <c r="V248" s="37"/>
      <c r="W248" s="37"/>
      <c r="X248" s="37"/>
      <c r="Y248" s="37"/>
      <c r="Z248" s="37"/>
      <c r="AA248" s="37"/>
      <c r="AB248" s="37"/>
      <c r="AC248" s="37"/>
      <c r="AD248" s="37"/>
      <c r="AE248" s="37"/>
      <c r="AT248" s="16" t="s">
        <v>161</v>
      </c>
      <c r="AU248" s="16" t="s">
        <v>85</v>
      </c>
    </row>
    <row r="249" spans="1:65" s="2" customFormat="1" ht="24.15" customHeight="1">
      <c r="A249" s="37"/>
      <c r="B249" s="38"/>
      <c r="C249" s="231" t="s">
        <v>484</v>
      </c>
      <c r="D249" s="231" t="s">
        <v>315</v>
      </c>
      <c r="E249" s="232" t="s">
        <v>1476</v>
      </c>
      <c r="F249" s="233" t="s">
        <v>1477</v>
      </c>
      <c r="G249" s="234" t="s">
        <v>229</v>
      </c>
      <c r="H249" s="235">
        <v>50.993</v>
      </c>
      <c r="I249" s="236"/>
      <c r="J249" s="237">
        <f>ROUND(I249*H249,2)</f>
        <v>0</v>
      </c>
      <c r="K249" s="233" t="s">
        <v>19</v>
      </c>
      <c r="L249" s="238"/>
      <c r="M249" s="239" t="s">
        <v>19</v>
      </c>
      <c r="N249" s="240" t="s">
        <v>46</v>
      </c>
      <c r="O249" s="83"/>
      <c r="P249" s="212">
        <f>O249*H249</f>
        <v>0</v>
      </c>
      <c r="Q249" s="212">
        <v>0.005</v>
      </c>
      <c r="R249" s="212">
        <f>Q249*H249</f>
        <v>0.254965</v>
      </c>
      <c r="S249" s="212">
        <v>0</v>
      </c>
      <c r="T249" s="213">
        <f>S249*H249</f>
        <v>0</v>
      </c>
      <c r="U249" s="37"/>
      <c r="V249" s="37"/>
      <c r="W249" s="37"/>
      <c r="X249" s="37"/>
      <c r="Y249" s="37"/>
      <c r="Z249" s="37"/>
      <c r="AA249" s="37"/>
      <c r="AB249" s="37"/>
      <c r="AC249" s="37"/>
      <c r="AD249" s="37"/>
      <c r="AE249" s="37"/>
      <c r="AR249" s="214" t="s">
        <v>309</v>
      </c>
      <c r="AT249" s="214" t="s">
        <v>315</v>
      </c>
      <c r="AU249" s="214" t="s">
        <v>85</v>
      </c>
      <c r="AY249" s="16" t="s">
        <v>150</v>
      </c>
      <c r="BE249" s="215">
        <f>IF(N249="základní",J249,0)</f>
        <v>0</v>
      </c>
      <c r="BF249" s="215">
        <f>IF(N249="snížená",J249,0)</f>
        <v>0</v>
      </c>
      <c r="BG249" s="215">
        <f>IF(N249="zákl. přenesená",J249,0)</f>
        <v>0</v>
      </c>
      <c r="BH249" s="215">
        <f>IF(N249="sníž. přenesená",J249,0)</f>
        <v>0</v>
      </c>
      <c r="BI249" s="215">
        <f>IF(N249="nulová",J249,0)</f>
        <v>0</v>
      </c>
      <c r="BJ249" s="16" t="s">
        <v>83</v>
      </c>
      <c r="BK249" s="215">
        <f>ROUND(I249*H249,2)</f>
        <v>0</v>
      </c>
      <c r="BL249" s="16" t="s">
        <v>237</v>
      </c>
      <c r="BM249" s="214" t="s">
        <v>1478</v>
      </c>
    </row>
    <row r="250" spans="1:51" s="13" customFormat="1" ht="12">
      <c r="A250" s="13"/>
      <c r="B250" s="221"/>
      <c r="C250" s="222"/>
      <c r="D250" s="216" t="s">
        <v>170</v>
      </c>
      <c r="E250" s="222"/>
      <c r="F250" s="223" t="s">
        <v>1479</v>
      </c>
      <c r="G250" s="222"/>
      <c r="H250" s="224">
        <v>50.993</v>
      </c>
      <c r="I250" s="225"/>
      <c r="J250" s="222"/>
      <c r="K250" s="222"/>
      <c r="L250" s="226"/>
      <c r="M250" s="227"/>
      <c r="N250" s="228"/>
      <c r="O250" s="228"/>
      <c r="P250" s="228"/>
      <c r="Q250" s="228"/>
      <c r="R250" s="228"/>
      <c r="S250" s="228"/>
      <c r="T250" s="229"/>
      <c r="U250" s="13"/>
      <c r="V250" s="13"/>
      <c r="W250" s="13"/>
      <c r="X250" s="13"/>
      <c r="Y250" s="13"/>
      <c r="Z250" s="13"/>
      <c r="AA250" s="13"/>
      <c r="AB250" s="13"/>
      <c r="AC250" s="13"/>
      <c r="AD250" s="13"/>
      <c r="AE250" s="13"/>
      <c r="AT250" s="230" t="s">
        <v>170</v>
      </c>
      <c r="AU250" s="230" t="s">
        <v>85</v>
      </c>
      <c r="AV250" s="13" t="s">
        <v>85</v>
      </c>
      <c r="AW250" s="13" t="s">
        <v>4</v>
      </c>
      <c r="AX250" s="13" t="s">
        <v>83</v>
      </c>
      <c r="AY250" s="230" t="s">
        <v>150</v>
      </c>
    </row>
    <row r="251" spans="1:65" s="2" customFormat="1" ht="24.15" customHeight="1">
      <c r="A251" s="37"/>
      <c r="B251" s="38"/>
      <c r="C251" s="203" t="s">
        <v>489</v>
      </c>
      <c r="D251" s="203" t="s">
        <v>152</v>
      </c>
      <c r="E251" s="204" t="s">
        <v>1480</v>
      </c>
      <c r="F251" s="205" t="s">
        <v>1481</v>
      </c>
      <c r="G251" s="206" t="s">
        <v>229</v>
      </c>
      <c r="H251" s="207">
        <v>225.73</v>
      </c>
      <c r="I251" s="208"/>
      <c r="J251" s="209">
        <f>ROUND(I251*H251,2)</f>
        <v>0</v>
      </c>
      <c r="K251" s="205" t="s">
        <v>156</v>
      </c>
      <c r="L251" s="43"/>
      <c r="M251" s="210" t="s">
        <v>19</v>
      </c>
      <c r="N251" s="211" t="s">
        <v>46</v>
      </c>
      <c r="O251" s="83"/>
      <c r="P251" s="212">
        <f>O251*H251</f>
        <v>0</v>
      </c>
      <c r="Q251" s="212">
        <v>4E-05</v>
      </c>
      <c r="R251" s="212">
        <f>Q251*H251</f>
        <v>0.009029200000000001</v>
      </c>
      <c r="S251" s="212">
        <v>0</v>
      </c>
      <c r="T251" s="213">
        <f>S251*H251</f>
        <v>0</v>
      </c>
      <c r="U251" s="37"/>
      <c r="V251" s="37"/>
      <c r="W251" s="37"/>
      <c r="X251" s="37"/>
      <c r="Y251" s="37"/>
      <c r="Z251" s="37"/>
      <c r="AA251" s="37"/>
      <c r="AB251" s="37"/>
      <c r="AC251" s="37"/>
      <c r="AD251" s="37"/>
      <c r="AE251" s="37"/>
      <c r="AR251" s="214" t="s">
        <v>237</v>
      </c>
      <c r="AT251" s="214" t="s">
        <v>152</v>
      </c>
      <c r="AU251" s="214" t="s">
        <v>85</v>
      </c>
      <c r="AY251" s="16" t="s">
        <v>150</v>
      </c>
      <c r="BE251" s="215">
        <f>IF(N251="základní",J251,0)</f>
        <v>0</v>
      </c>
      <c r="BF251" s="215">
        <f>IF(N251="snížená",J251,0)</f>
        <v>0</v>
      </c>
      <c r="BG251" s="215">
        <f>IF(N251="zákl. přenesená",J251,0)</f>
        <v>0</v>
      </c>
      <c r="BH251" s="215">
        <f>IF(N251="sníž. přenesená",J251,0)</f>
        <v>0</v>
      </c>
      <c r="BI251" s="215">
        <f>IF(N251="nulová",J251,0)</f>
        <v>0</v>
      </c>
      <c r="BJ251" s="16" t="s">
        <v>83</v>
      </c>
      <c r="BK251" s="215">
        <f>ROUND(I251*H251,2)</f>
        <v>0</v>
      </c>
      <c r="BL251" s="16" t="s">
        <v>237</v>
      </c>
      <c r="BM251" s="214" t="s">
        <v>1482</v>
      </c>
    </row>
    <row r="252" spans="1:47" s="2" customFormat="1" ht="12">
      <c r="A252" s="37"/>
      <c r="B252" s="38"/>
      <c r="C252" s="39"/>
      <c r="D252" s="216" t="s">
        <v>161</v>
      </c>
      <c r="E252" s="39"/>
      <c r="F252" s="217" t="s">
        <v>1483</v>
      </c>
      <c r="G252" s="39"/>
      <c r="H252" s="39"/>
      <c r="I252" s="218"/>
      <c r="J252" s="39"/>
      <c r="K252" s="39"/>
      <c r="L252" s="43"/>
      <c r="M252" s="219"/>
      <c r="N252" s="220"/>
      <c r="O252" s="83"/>
      <c r="P252" s="83"/>
      <c r="Q252" s="83"/>
      <c r="R252" s="83"/>
      <c r="S252" s="83"/>
      <c r="T252" s="84"/>
      <c r="U252" s="37"/>
      <c r="V252" s="37"/>
      <c r="W252" s="37"/>
      <c r="X252" s="37"/>
      <c r="Y252" s="37"/>
      <c r="Z252" s="37"/>
      <c r="AA252" s="37"/>
      <c r="AB252" s="37"/>
      <c r="AC252" s="37"/>
      <c r="AD252" s="37"/>
      <c r="AE252" s="37"/>
      <c r="AT252" s="16" t="s">
        <v>161</v>
      </c>
      <c r="AU252" s="16" t="s">
        <v>85</v>
      </c>
    </row>
    <row r="253" spans="1:65" s="2" customFormat="1" ht="14.4" customHeight="1">
      <c r="A253" s="37"/>
      <c r="B253" s="38"/>
      <c r="C253" s="231" t="s">
        <v>493</v>
      </c>
      <c r="D253" s="231" t="s">
        <v>315</v>
      </c>
      <c r="E253" s="232" t="s">
        <v>786</v>
      </c>
      <c r="F253" s="233" t="s">
        <v>787</v>
      </c>
      <c r="G253" s="234" t="s">
        <v>229</v>
      </c>
      <c r="H253" s="235">
        <v>108.165</v>
      </c>
      <c r="I253" s="236"/>
      <c r="J253" s="237">
        <f>ROUND(I253*H253,2)</f>
        <v>0</v>
      </c>
      <c r="K253" s="233" t="s">
        <v>156</v>
      </c>
      <c r="L253" s="238"/>
      <c r="M253" s="239" t="s">
        <v>19</v>
      </c>
      <c r="N253" s="240" t="s">
        <v>46</v>
      </c>
      <c r="O253" s="83"/>
      <c r="P253" s="212">
        <f>O253*H253</f>
        <v>0</v>
      </c>
      <c r="Q253" s="212">
        <v>8E-05</v>
      </c>
      <c r="R253" s="212">
        <f>Q253*H253</f>
        <v>0.008653200000000002</v>
      </c>
      <c r="S253" s="212">
        <v>0</v>
      </c>
      <c r="T253" s="213">
        <f>S253*H253</f>
        <v>0</v>
      </c>
      <c r="U253" s="37"/>
      <c r="V253" s="37"/>
      <c r="W253" s="37"/>
      <c r="X253" s="37"/>
      <c r="Y253" s="37"/>
      <c r="Z253" s="37"/>
      <c r="AA253" s="37"/>
      <c r="AB253" s="37"/>
      <c r="AC253" s="37"/>
      <c r="AD253" s="37"/>
      <c r="AE253" s="37"/>
      <c r="AR253" s="214" t="s">
        <v>309</v>
      </c>
      <c r="AT253" s="214" t="s">
        <v>315</v>
      </c>
      <c r="AU253" s="214" t="s">
        <v>85</v>
      </c>
      <c r="AY253" s="16" t="s">
        <v>150</v>
      </c>
      <c r="BE253" s="215">
        <f>IF(N253="základní",J253,0)</f>
        <v>0</v>
      </c>
      <c r="BF253" s="215">
        <f>IF(N253="snížená",J253,0)</f>
        <v>0</v>
      </c>
      <c r="BG253" s="215">
        <f>IF(N253="zákl. přenesená",J253,0)</f>
        <v>0</v>
      </c>
      <c r="BH253" s="215">
        <f>IF(N253="sníž. přenesená",J253,0)</f>
        <v>0</v>
      </c>
      <c r="BI253" s="215">
        <f>IF(N253="nulová",J253,0)</f>
        <v>0</v>
      </c>
      <c r="BJ253" s="16" t="s">
        <v>83</v>
      </c>
      <c r="BK253" s="215">
        <f>ROUND(I253*H253,2)</f>
        <v>0</v>
      </c>
      <c r="BL253" s="16" t="s">
        <v>237</v>
      </c>
      <c r="BM253" s="214" t="s">
        <v>1484</v>
      </c>
    </row>
    <row r="254" spans="1:51" s="13" customFormat="1" ht="12">
      <c r="A254" s="13"/>
      <c r="B254" s="221"/>
      <c r="C254" s="222"/>
      <c r="D254" s="216" t="s">
        <v>170</v>
      </c>
      <c r="E254" s="222"/>
      <c r="F254" s="223" t="s">
        <v>1485</v>
      </c>
      <c r="G254" s="222"/>
      <c r="H254" s="224">
        <v>108.165</v>
      </c>
      <c r="I254" s="225"/>
      <c r="J254" s="222"/>
      <c r="K254" s="222"/>
      <c r="L254" s="226"/>
      <c r="M254" s="227"/>
      <c r="N254" s="228"/>
      <c r="O254" s="228"/>
      <c r="P254" s="228"/>
      <c r="Q254" s="228"/>
      <c r="R254" s="228"/>
      <c r="S254" s="228"/>
      <c r="T254" s="229"/>
      <c r="U254" s="13"/>
      <c r="V254" s="13"/>
      <c r="W254" s="13"/>
      <c r="X254" s="13"/>
      <c r="Y254" s="13"/>
      <c r="Z254" s="13"/>
      <c r="AA254" s="13"/>
      <c r="AB254" s="13"/>
      <c r="AC254" s="13"/>
      <c r="AD254" s="13"/>
      <c r="AE254" s="13"/>
      <c r="AT254" s="230" t="s">
        <v>170</v>
      </c>
      <c r="AU254" s="230" t="s">
        <v>85</v>
      </c>
      <c r="AV254" s="13" t="s">
        <v>85</v>
      </c>
      <c r="AW254" s="13" t="s">
        <v>4</v>
      </c>
      <c r="AX254" s="13" t="s">
        <v>83</v>
      </c>
      <c r="AY254" s="230" t="s">
        <v>150</v>
      </c>
    </row>
    <row r="255" spans="1:65" s="2" customFormat="1" ht="14.4" customHeight="1">
      <c r="A255" s="37"/>
      <c r="B255" s="38"/>
      <c r="C255" s="231" t="s">
        <v>497</v>
      </c>
      <c r="D255" s="231" t="s">
        <v>315</v>
      </c>
      <c r="E255" s="232" t="s">
        <v>1486</v>
      </c>
      <c r="F255" s="233" t="s">
        <v>1487</v>
      </c>
      <c r="G255" s="234" t="s">
        <v>229</v>
      </c>
      <c r="H255" s="235">
        <v>185.289</v>
      </c>
      <c r="I255" s="236"/>
      <c r="J255" s="237">
        <f>ROUND(I255*H255,2)</f>
        <v>0</v>
      </c>
      <c r="K255" s="233" t="s">
        <v>156</v>
      </c>
      <c r="L255" s="238"/>
      <c r="M255" s="239" t="s">
        <v>19</v>
      </c>
      <c r="N255" s="240" t="s">
        <v>46</v>
      </c>
      <c r="O255" s="83"/>
      <c r="P255" s="212">
        <f>O255*H255</f>
        <v>0</v>
      </c>
      <c r="Q255" s="212">
        <v>0.00016</v>
      </c>
      <c r="R255" s="212">
        <f>Q255*H255</f>
        <v>0.02964624</v>
      </c>
      <c r="S255" s="212">
        <v>0</v>
      </c>
      <c r="T255" s="213">
        <f>S255*H255</f>
        <v>0</v>
      </c>
      <c r="U255" s="37"/>
      <c r="V255" s="37"/>
      <c r="W255" s="37"/>
      <c r="X255" s="37"/>
      <c r="Y255" s="37"/>
      <c r="Z255" s="37"/>
      <c r="AA255" s="37"/>
      <c r="AB255" s="37"/>
      <c r="AC255" s="37"/>
      <c r="AD255" s="37"/>
      <c r="AE255" s="37"/>
      <c r="AR255" s="214" t="s">
        <v>309</v>
      </c>
      <c r="AT255" s="214" t="s">
        <v>315</v>
      </c>
      <c r="AU255" s="214" t="s">
        <v>85</v>
      </c>
      <c r="AY255" s="16" t="s">
        <v>150</v>
      </c>
      <c r="BE255" s="215">
        <f>IF(N255="základní",J255,0)</f>
        <v>0</v>
      </c>
      <c r="BF255" s="215">
        <f>IF(N255="snížená",J255,0)</f>
        <v>0</v>
      </c>
      <c r="BG255" s="215">
        <f>IF(N255="zákl. přenesená",J255,0)</f>
        <v>0</v>
      </c>
      <c r="BH255" s="215">
        <f>IF(N255="sníž. přenesená",J255,0)</f>
        <v>0</v>
      </c>
      <c r="BI255" s="215">
        <f>IF(N255="nulová",J255,0)</f>
        <v>0</v>
      </c>
      <c r="BJ255" s="16" t="s">
        <v>83</v>
      </c>
      <c r="BK255" s="215">
        <f>ROUND(I255*H255,2)</f>
        <v>0</v>
      </c>
      <c r="BL255" s="16" t="s">
        <v>237</v>
      </c>
      <c r="BM255" s="214" t="s">
        <v>1488</v>
      </c>
    </row>
    <row r="256" spans="1:51" s="13" customFormat="1" ht="12">
      <c r="A256" s="13"/>
      <c r="B256" s="221"/>
      <c r="C256" s="222"/>
      <c r="D256" s="216" t="s">
        <v>170</v>
      </c>
      <c r="E256" s="222"/>
      <c r="F256" s="223" t="s">
        <v>1489</v>
      </c>
      <c r="G256" s="222"/>
      <c r="H256" s="224">
        <v>185.289</v>
      </c>
      <c r="I256" s="225"/>
      <c r="J256" s="222"/>
      <c r="K256" s="222"/>
      <c r="L256" s="226"/>
      <c r="M256" s="227"/>
      <c r="N256" s="228"/>
      <c r="O256" s="228"/>
      <c r="P256" s="228"/>
      <c r="Q256" s="228"/>
      <c r="R256" s="228"/>
      <c r="S256" s="228"/>
      <c r="T256" s="229"/>
      <c r="U256" s="13"/>
      <c r="V256" s="13"/>
      <c r="W256" s="13"/>
      <c r="X256" s="13"/>
      <c r="Y256" s="13"/>
      <c r="Z256" s="13"/>
      <c r="AA256" s="13"/>
      <c r="AB256" s="13"/>
      <c r="AC256" s="13"/>
      <c r="AD256" s="13"/>
      <c r="AE256" s="13"/>
      <c r="AT256" s="230" t="s">
        <v>170</v>
      </c>
      <c r="AU256" s="230" t="s">
        <v>85</v>
      </c>
      <c r="AV256" s="13" t="s">
        <v>85</v>
      </c>
      <c r="AW256" s="13" t="s">
        <v>4</v>
      </c>
      <c r="AX256" s="13" t="s">
        <v>83</v>
      </c>
      <c r="AY256" s="230" t="s">
        <v>150</v>
      </c>
    </row>
    <row r="257" spans="1:65" s="2" customFormat="1" ht="24.15" customHeight="1">
      <c r="A257" s="37"/>
      <c r="B257" s="38"/>
      <c r="C257" s="203" t="s">
        <v>502</v>
      </c>
      <c r="D257" s="203" t="s">
        <v>152</v>
      </c>
      <c r="E257" s="204" t="s">
        <v>1490</v>
      </c>
      <c r="F257" s="205" t="s">
        <v>1491</v>
      </c>
      <c r="G257" s="206" t="s">
        <v>595</v>
      </c>
      <c r="H257" s="241"/>
      <c r="I257" s="208"/>
      <c r="J257" s="209">
        <f>ROUND(I257*H257,2)</f>
        <v>0</v>
      </c>
      <c r="K257" s="205" t="s">
        <v>156</v>
      </c>
      <c r="L257" s="43"/>
      <c r="M257" s="210" t="s">
        <v>19</v>
      </c>
      <c r="N257" s="211" t="s">
        <v>46</v>
      </c>
      <c r="O257" s="83"/>
      <c r="P257" s="212">
        <f>O257*H257</f>
        <v>0</v>
      </c>
      <c r="Q257" s="212">
        <v>0</v>
      </c>
      <c r="R257" s="212">
        <f>Q257*H257</f>
        <v>0</v>
      </c>
      <c r="S257" s="212">
        <v>0</v>
      </c>
      <c r="T257" s="213">
        <f>S257*H257</f>
        <v>0</v>
      </c>
      <c r="U257" s="37"/>
      <c r="V257" s="37"/>
      <c r="W257" s="37"/>
      <c r="X257" s="37"/>
      <c r="Y257" s="37"/>
      <c r="Z257" s="37"/>
      <c r="AA257" s="37"/>
      <c r="AB257" s="37"/>
      <c r="AC257" s="37"/>
      <c r="AD257" s="37"/>
      <c r="AE257" s="37"/>
      <c r="AR257" s="214" t="s">
        <v>157</v>
      </c>
      <c r="AT257" s="214" t="s">
        <v>152</v>
      </c>
      <c r="AU257" s="214" t="s">
        <v>85</v>
      </c>
      <c r="AY257" s="16" t="s">
        <v>150</v>
      </c>
      <c r="BE257" s="215">
        <f>IF(N257="základní",J257,0)</f>
        <v>0</v>
      </c>
      <c r="BF257" s="215">
        <f>IF(N257="snížená",J257,0)</f>
        <v>0</v>
      </c>
      <c r="BG257" s="215">
        <f>IF(N257="zákl. přenesená",J257,0)</f>
        <v>0</v>
      </c>
      <c r="BH257" s="215">
        <f>IF(N257="sníž. přenesená",J257,0)</f>
        <v>0</v>
      </c>
      <c r="BI257" s="215">
        <f>IF(N257="nulová",J257,0)</f>
        <v>0</v>
      </c>
      <c r="BJ257" s="16" t="s">
        <v>83</v>
      </c>
      <c r="BK257" s="215">
        <f>ROUND(I257*H257,2)</f>
        <v>0</v>
      </c>
      <c r="BL257" s="16" t="s">
        <v>157</v>
      </c>
      <c r="BM257" s="214" t="s">
        <v>1492</v>
      </c>
    </row>
    <row r="258" spans="1:47" s="2" customFormat="1" ht="12">
      <c r="A258" s="37"/>
      <c r="B258" s="38"/>
      <c r="C258" s="39"/>
      <c r="D258" s="216" t="s">
        <v>159</v>
      </c>
      <c r="E258" s="39"/>
      <c r="F258" s="217" t="s">
        <v>666</v>
      </c>
      <c r="G258" s="39"/>
      <c r="H258" s="39"/>
      <c r="I258" s="218"/>
      <c r="J258" s="39"/>
      <c r="K258" s="39"/>
      <c r="L258" s="43"/>
      <c r="M258" s="219"/>
      <c r="N258" s="220"/>
      <c r="O258" s="83"/>
      <c r="P258" s="83"/>
      <c r="Q258" s="83"/>
      <c r="R258" s="83"/>
      <c r="S258" s="83"/>
      <c r="T258" s="84"/>
      <c r="U258" s="37"/>
      <c r="V258" s="37"/>
      <c r="W258" s="37"/>
      <c r="X258" s="37"/>
      <c r="Y258" s="37"/>
      <c r="Z258" s="37"/>
      <c r="AA258" s="37"/>
      <c r="AB258" s="37"/>
      <c r="AC258" s="37"/>
      <c r="AD258" s="37"/>
      <c r="AE258" s="37"/>
      <c r="AT258" s="16" t="s">
        <v>159</v>
      </c>
      <c r="AU258" s="16" t="s">
        <v>85</v>
      </c>
    </row>
    <row r="259" spans="1:63" s="12" customFormat="1" ht="22.8" customHeight="1">
      <c r="A259" s="12"/>
      <c r="B259" s="187"/>
      <c r="C259" s="188"/>
      <c r="D259" s="189" t="s">
        <v>74</v>
      </c>
      <c r="E259" s="201" t="s">
        <v>677</v>
      </c>
      <c r="F259" s="201" t="s">
        <v>678</v>
      </c>
      <c r="G259" s="188"/>
      <c r="H259" s="188"/>
      <c r="I259" s="191"/>
      <c r="J259" s="202">
        <f>BK259</f>
        <v>0</v>
      </c>
      <c r="K259" s="188"/>
      <c r="L259" s="193"/>
      <c r="M259" s="194"/>
      <c r="N259" s="195"/>
      <c r="O259" s="195"/>
      <c r="P259" s="196">
        <f>SUM(P260:P269)</f>
        <v>0</v>
      </c>
      <c r="Q259" s="195"/>
      <c r="R259" s="196">
        <f>SUM(R260:R269)</f>
        <v>6.484692519999999</v>
      </c>
      <c r="S259" s="195"/>
      <c r="T259" s="197">
        <f>SUM(T260:T269)</f>
        <v>0</v>
      </c>
      <c r="U259" s="12"/>
      <c r="V259" s="12"/>
      <c r="W259" s="12"/>
      <c r="X259" s="12"/>
      <c r="Y259" s="12"/>
      <c r="Z259" s="12"/>
      <c r="AA259" s="12"/>
      <c r="AB259" s="12"/>
      <c r="AC259" s="12"/>
      <c r="AD259" s="12"/>
      <c r="AE259" s="12"/>
      <c r="AR259" s="198" t="s">
        <v>85</v>
      </c>
      <c r="AT259" s="199" t="s">
        <v>74</v>
      </c>
      <c r="AU259" s="199" t="s">
        <v>83</v>
      </c>
      <c r="AY259" s="198" t="s">
        <v>150</v>
      </c>
      <c r="BK259" s="200">
        <f>SUM(BK260:BK269)</f>
        <v>0</v>
      </c>
    </row>
    <row r="260" spans="1:65" s="2" customFormat="1" ht="24.15" customHeight="1">
      <c r="A260" s="37"/>
      <c r="B260" s="38"/>
      <c r="C260" s="203" t="s">
        <v>508</v>
      </c>
      <c r="D260" s="203" t="s">
        <v>152</v>
      </c>
      <c r="E260" s="204" t="s">
        <v>1493</v>
      </c>
      <c r="F260" s="205" t="s">
        <v>1494</v>
      </c>
      <c r="G260" s="206" t="s">
        <v>229</v>
      </c>
      <c r="H260" s="207">
        <v>391.7</v>
      </c>
      <c r="I260" s="208"/>
      <c r="J260" s="209">
        <f>ROUND(I260*H260,2)</f>
        <v>0</v>
      </c>
      <c r="K260" s="205" t="s">
        <v>156</v>
      </c>
      <c r="L260" s="43"/>
      <c r="M260" s="210" t="s">
        <v>19</v>
      </c>
      <c r="N260" s="211" t="s">
        <v>46</v>
      </c>
      <c r="O260" s="83"/>
      <c r="P260" s="212">
        <f>O260*H260</f>
        <v>0</v>
      </c>
      <c r="Q260" s="212">
        <v>0.01346</v>
      </c>
      <c r="R260" s="212">
        <f>Q260*H260</f>
        <v>5.272282</v>
      </c>
      <c r="S260" s="212">
        <v>0</v>
      </c>
      <c r="T260" s="213">
        <f>S260*H260</f>
        <v>0</v>
      </c>
      <c r="U260" s="37"/>
      <c r="V260" s="37"/>
      <c r="W260" s="37"/>
      <c r="X260" s="37"/>
      <c r="Y260" s="37"/>
      <c r="Z260" s="37"/>
      <c r="AA260" s="37"/>
      <c r="AB260" s="37"/>
      <c r="AC260" s="37"/>
      <c r="AD260" s="37"/>
      <c r="AE260" s="37"/>
      <c r="AR260" s="214" t="s">
        <v>237</v>
      </c>
      <c r="AT260" s="214" t="s">
        <v>152</v>
      </c>
      <c r="AU260" s="214" t="s">
        <v>85</v>
      </c>
      <c r="AY260" s="16" t="s">
        <v>150</v>
      </c>
      <c r="BE260" s="215">
        <f>IF(N260="základní",J260,0)</f>
        <v>0</v>
      </c>
      <c r="BF260" s="215">
        <f>IF(N260="snížená",J260,0)</f>
        <v>0</v>
      </c>
      <c r="BG260" s="215">
        <f>IF(N260="zákl. přenesená",J260,0)</f>
        <v>0</v>
      </c>
      <c r="BH260" s="215">
        <f>IF(N260="sníž. přenesená",J260,0)</f>
        <v>0</v>
      </c>
      <c r="BI260" s="215">
        <f>IF(N260="nulová",J260,0)</f>
        <v>0</v>
      </c>
      <c r="BJ260" s="16" t="s">
        <v>83</v>
      </c>
      <c r="BK260" s="215">
        <f>ROUND(I260*H260,2)</f>
        <v>0</v>
      </c>
      <c r="BL260" s="16" t="s">
        <v>237</v>
      </c>
      <c r="BM260" s="214" t="s">
        <v>1495</v>
      </c>
    </row>
    <row r="261" spans="1:47" s="2" customFormat="1" ht="12">
      <c r="A261" s="37"/>
      <c r="B261" s="38"/>
      <c r="C261" s="39"/>
      <c r="D261" s="216" t="s">
        <v>159</v>
      </c>
      <c r="E261" s="39"/>
      <c r="F261" s="217" t="s">
        <v>1496</v>
      </c>
      <c r="G261" s="39"/>
      <c r="H261" s="39"/>
      <c r="I261" s="218"/>
      <c r="J261" s="39"/>
      <c r="K261" s="39"/>
      <c r="L261" s="43"/>
      <c r="M261" s="219"/>
      <c r="N261" s="220"/>
      <c r="O261" s="83"/>
      <c r="P261" s="83"/>
      <c r="Q261" s="83"/>
      <c r="R261" s="83"/>
      <c r="S261" s="83"/>
      <c r="T261" s="84"/>
      <c r="U261" s="37"/>
      <c r="V261" s="37"/>
      <c r="W261" s="37"/>
      <c r="X261" s="37"/>
      <c r="Y261" s="37"/>
      <c r="Z261" s="37"/>
      <c r="AA261" s="37"/>
      <c r="AB261" s="37"/>
      <c r="AC261" s="37"/>
      <c r="AD261" s="37"/>
      <c r="AE261" s="37"/>
      <c r="AT261" s="16" t="s">
        <v>159</v>
      </c>
      <c r="AU261" s="16" t="s">
        <v>85</v>
      </c>
    </row>
    <row r="262" spans="1:47" s="2" customFormat="1" ht="12">
      <c r="A262" s="37"/>
      <c r="B262" s="38"/>
      <c r="C262" s="39"/>
      <c r="D262" s="216" t="s">
        <v>161</v>
      </c>
      <c r="E262" s="39"/>
      <c r="F262" s="217" t="s">
        <v>1497</v>
      </c>
      <c r="G262" s="39"/>
      <c r="H262" s="39"/>
      <c r="I262" s="218"/>
      <c r="J262" s="39"/>
      <c r="K262" s="39"/>
      <c r="L262" s="43"/>
      <c r="M262" s="219"/>
      <c r="N262" s="220"/>
      <c r="O262" s="83"/>
      <c r="P262" s="83"/>
      <c r="Q262" s="83"/>
      <c r="R262" s="83"/>
      <c r="S262" s="83"/>
      <c r="T262" s="84"/>
      <c r="U262" s="37"/>
      <c r="V262" s="37"/>
      <c r="W262" s="37"/>
      <c r="X262" s="37"/>
      <c r="Y262" s="37"/>
      <c r="Z262" s="37"/>
      <c r="AA262" s="37"/>
      <c r="AB262" s="37"/>
      <c r="AC262" s="37"/>
      <c r="AD262" s="37"/>
      <c r="AE262" s="37"/>
      <c r="AT262" s="16" t="s">
        <v>161</v>
      </c>
      <c r="AU262" s="16" t="s">
        <v>85</v>
      </c>
    </row>
    <row r="263" spans="1:65" s="2" customFormat="1" ht="14.4" customHeight="1">
      <c r="A263" s="37"/>
      <c r="B263" s="38"/>
      <c r="C263" s="203" t="s">
        <v>513</v>
      </c>
      <c r="D263" s="203" t="s">
        <v>152</v>
      </c>
      <c r="E263" s="204" t="s">
        <v>1498</v>
      </c>
      <c r="F263" s="205" t="s">
        <v>1499</v>
      </c>
      <c r="G263" s="206" t="s">
        <v>229</v>
      </c>
      <c r="H263" s="207">
        <v>83.204</v>
      </c>
      <c r="I263" s="208"/>
      <c r="J263" s="209">
        <f>ROUND(I263*H263,2)</f>
        <v>0</v>
      </c>
      <c r="K263" s="205" t="s">
        <v>156</v>
      </c>
      <c r="L263" s="43"/>
      <c r="M263" s="210" t="s">
        <v>19</v>
      </c>
      <c r="N263" s="211" t="s">
        <v>46</v>
      </c>
      <c r="O263" s="83"/>
      <c r="P263" s="212">
        <f>O263*H263</f>
        <v>0</v>
      </c>
      <c r="Q263" s="212">
        <v>0.01343</v>
      </c>
      <c r="R263" s="212">
        <f>Q263*H263</f>
        <v>1.1174297199999998</v>
      </c>
      <c r="S263" s="212">
        <v>0</v>
      </c>
      <c r="T263" s="213">
        <f>S263*H263</f>
        <v>0</v>
      </c>
      <c r="U263" s="37"/>
      <c r="V263" s="37"/>
      <c r="W263" s="37"/>
      <c r="X263" s="37"/>
      <c r="Y263" s="37"/>
      <c r="Z263" s="37"/>
      <c r="AA263" s="37"/>
      <c r="AB263" s="37"/>
      <c r="AC263" s="37"/>
      <c r="AD263" s="37"/>
      <c r="AE263" s="37"/>
      <c r="AR263" s="214" t="s">
        <v>237</v>
      </c>
      <c r="AT263" s="214" t="s">
        <v>152</v>
      </c>
      <c r="AU263" s="214" t="s">
        <v>85</v>
      </c>
      <c r="AY263" s="16" t="s">
        <v>150</v>
      </c>
      <c r="BE263" s="215">
        <f>IF(N263="základní",J263,0)</f>
        <v>0</v>
      </c>
      <c r="BF263" s="215">
        <f>IF(N263="snížená",J263,0)</f>
        <v>0</v>
      </c>
      <c r="BG263" s="215">
        <f>IF(N263="zákl. přenesená",J263,0)</f>
        <v>0</v>
      </c>
      <c r="BH263" s="215">
        <f>IF(N263="sníž. přenesená",J263,0)</f>
        <v>0</v>
      </c>
      <c r="BI263" s="215">
        <f>IF(N263="nulová",J263,0)</f>
        <v>0</v>
      </c>
      <c r="BJ263" s="16" t="s">
        <v>83</v>
      </c>
      <c r="BK263" s="215">
        <f>ROUND(I263*H263,2)</f>
        <v>0</v>
      </c>
      <c r="BL263" s="16" t="s">
        <v>237</v>
      </c>
      <c r="BM263" s="214" t="s">
        <v>1500</v>
      </c>
    </row>
    <row r="264" spans="1:47" s="2" customFormat="1" ht="12">
      <c r="A264" s="37"/>
      <c r="B264" s="38"/>
      <c r="C264" s="39"/>
      <c r="D264" s="216" t="s">
        <v>159</v>
      </c>
      <c r="E264" s="39"/>
      <c r="F264" s="217" t="s">
        <v>740</v>
      </c>
      <c r="G264" s="39"/>
      <c r="H264" s="39"/>
      <c r="I264" s="218"/>
      <c r="J264" s="39"/>
      <c r="K264" s="39"/>
      <c r="L264" s="43"/>
      <c r="M264" s="219"/>
      <c r="N264" s="220"/>
      <c r="O264" s="83"/>
      <c r="P264" s="83"/>
      <c r="Q264" s="83"/>
      <c r="R264" s="83"/>
      <c r="S264" s="83"/>
      <c r="T264" s="84"/>
      <c r="U264" s="37"/>
      <c r="V264" s="37"/>
      <c r="W264" s="37"/>
      <c r="X264" s="37"/>
      <c r="Y264" s="37"/>
      <c r="Z264" s="37"/>
      <c r="AA264" s="37"/>
      <c r="AB264" s="37"/>
      <c r="AC264" s="37"/>
      <c r="AD264" s="37"/>
      <c r="AE264" s="37"/>
      <c r="AT264" s="16" t="s">
        <v>159</v>
      </c>
      <c r="AU264" s="16" t="s">
        <v>85</v>
      </c>
    </row>
    <row r="265" spans="1:47" s="2" customFormat="1" ht="12">
      <c r="A265" s="37"/>
      <c r="B265" s="38"/>
      <c r="C265" s="39"/>
      <c r="D265" s="216" t="s">
        <v>161</v>
      </c>
      <c r="E265" s="39"/>
      <c r="F265" s="217" t="s">
        <v>1501</v>
      </c>
      <c r="G265" s="39"/>
      <c r="H265" s="39"/>
      <c r="I265" s="218"/>
      <c r="J265" s="39"/>
      <c r="K265" s="39"/>
      <c r="L265" s="43"/>
      <c r="M265" s="219"/>
      <c r="N265" s="220"/>
      <c r="O265" s="83"/>
      <c r="P265" s="83"/>
      <c r="Q265" s="83"/>
      <c r="R265" s="83"/>
      <c r="S265" s="83"/>
      <c r="T265" s="84"/>
      <c r="U265" s="37"/>
      <c r="V265" s="37"/>
      <c r="W265" s="37"/>
      <c r="X265" s="37"/>
      <c r="Y265" s="37"/>
      <c r="Z265" s="37"/>
      <c r="AA265" s="37"/>
      <c r="AB265" s="37"/>
      <c r="AC265" s="37"/>
      <c r="AD265" s="37"/>
      <c r="AE265" s="37"/>
      <c r="AT265" s="16" t="s">
        <v>161</v>
      </c>
      <c r="AU265" s="16" t="s">
        <v>85</v>
      </c>
    </row>
    <row r="266" spans="1:65" s="2" customFormat="1" ht="14.4" customHeight="1">
      <c r="A266" s="37"/>
      <c r="B266" s="38"/>
      <c r="C266" s="203" t="s">
        <v>518</v>
      </c>
      <c r="D266" s="203" t="s">
        <v>152</v>
      </c>
      <c r="E266" s="204" t="s">
        <v>1502</v>
      </c>
      <c r="F266" s="205" t="s">
        <v>1503</v>
      </c>
      <c r="G266" s="206" t="s">
        <v>229</v>
      </c>
      <c r="H266" s="207">
        <v>474.904</v>
      </c>
      <c r="I266" s="208"/>
      <c r="J266" s="209">
        <f>ROUND(I266*H266,2)</f>
        <v>0</v>
      </c>
      <c r="K266" s="205" t="s">
        <v>156</v>
      </c>
      <c r="L266" s="43"/>
      <c r="M266" s="210" t="s">
        <v>19</v>
      </c>
      <c r="N266" s="211" t="s">
        <v>46</v>
      </c>
      <c r="O266" s="83"/>
      <c r="P266" s="212">
        <f>O266*H266</f>
        <v>0</v>
      </c>
      <c r="Q266" s="212">
        <v>0.0002</v>
      </c>
      <c r="R266" s="212">
        <f>Q266*H266</f>
        <v>0.0949808</v>
      </c>
      <c r="S266" s="212">
        <v>0</v>
      </c>
      <c r="T266" s="213">
        <f>S266*H266</f>
        <v>0</v>
      </c>
      <c r="U266" s="37"/>
      <c r="V266" s="37"/>
      <c r="W266" s="37"/>
      <c r="X266" s="37"/>
      <c r="Y266" s="37"/>
      <c r="Z266" s="37"/>
      <c r="AA266" s="37"/>
      <c r="AB266" s="37"/>
      <c r="AC266" s="37"/>
      <c r="AD266" s="37"/>
      <c r="AE266" s="37"/>
      <c r="AR266" s="214" t="s">
        <v>237</v>
      </c>
      <c r="AT266" s="214" t="s">
        <v>152</v>
      </c>
      <c r="AU266" s="214" t="s">
        <v>85</v>
      </c>
      <c r="AY266" s="16" t="s">
        <v>150</v>
      </c>
      <c r="BE266" s="215">
        <f>IF(N266="základní",J266,0)</f>
        <v>0</v>
      </c>
      <c r="BF266" s="215">
        <f>IF(N266="snížená",J266,0)</f>
        <v>0</v>
      </c>
      <c r="BG266" s="215">
        <f>IF(N266="zákl. přenesená",J266,0)</f>
        <v>0</v>
      </c>
      <c r="BH266" s="215">
        <f>IF(N266="sníž. přenesená",J266,0)</f>
        <v>0</v>
      </c>
      <c r="BI266" s="215">
        <f>IF(N266="nulová",J266,0)</f>
        <v>0</v>
      </c>
      <c r="BJ266" s="16" t="s">
        <v>83</v>
      </c>
      <c r="BK266" s="215">
        <f>ROUND(I266*H266,2)</f>
        <v>0</v>
      </c>
      <c r="BL266" s="16" t="s">
        <v>237</v>
      </c>
      <c r="BM266" s="214" t="s">
        <v>1504</v>
      </c>
    </row>
    <row r="267" spans="1:47" s="2" customFormat="1" ht="12">
      <c r="A267" s="37"/>
      <c r="B267" s="38"/>
      <c r="C267" s="39"/>
      <c r="D267" s="216" t="s">
        <v>159</v>
      </c>
      <c r="E267" s="39"/>
      <c r="F267" s="217" t="s">
        <v>1505</v>
      </c>
      <c r="G267" s="39"/>
      <c r="H267" s="39"/>
      <c r="I267" s="218"/>
      <c r="J267" s="39"/>
      <c r="K267" s="39"/>
      <c r="L267" s="43"/>
      <c r="M267" s="219"/>
      <c r="N267" s="220"/>
      <c r="O267" s="83"/>
      <c r="P267" s="83"/>
      <c r="Q267" s="83"/>
      <c r="R267" s="83"/>
      <c r="S267" s="83"/>
      <c r="T267" s="84"/>
      <c r="U267" s="37"/>
      <c r="V267" s="37"/>
      <c r="W267" s="37"/>
      <c r="X267" s="37"/>
      <c r="Y267" s="37"/>
      <c r="Z267" s="37"/>
      <c r="AA267" s="37"/>
      <c r="AB267" s="37"/>
      <c r="AC267" s="37"/>
      <c r="AD267" s="37"/>
      <c r="AE267" s="37"/>
      <c r="AT267" s="16" t="s">
        <v>159</v>
      </c>
      <c r="AU267" s="16" t="s">
        <v>85</v>
      </c>
    </row>
    <row r="268" spans="1:65" s="2" customFormat="1" ht="24.15" customHeight="1">
      <c r="A268" s="37"/>
      <c r="B268" s="38"/>
      <c r="C268" s="203" t="s">
        <v>523</v>
      </c>
      <c r="D268" s="203" t="s">
        <v>152</v>
      </c>
      <c r="E268" s="204" t="s">
        <v>1506</v>
      </c>
      <c r="F268" s="205" t="s">
        <v>1507</v>
      </c>
      <c r="G268" s="206" t="s">
        <v>595</v>
      </c>
      <c r="H268" s="241"/>
      <c r="I268" s="208"/>
      <c r="J268" s="209">
        <f>ROUND(I268*H268,2)</f>
        <v>0</v>
      </c>
      <c r="K268" s="205" t="s">
        <v>156</v>
      </c>
      <c r="L268" s="43"/>
      <c r="M268" s="210" t="s">
        <v>19</v>
      </c>
      <c r="N268" s="211" t="s">
        <v>46</v>
      </c>
      <c r="O268" s="83"/>
      <c r="P268" s="212">
        <f>O268*H268</f>
        <v>0</v>
      </c>
      <c r="Q268" s="212">
        <v>0</v>
      </c>
      <c r="R268" s="212">
        <f>Q268*H268</f>
        <v>0</v>
      </c>
      <c r="S268" s="212">
        <v>0</v>
      </c>
      <c r="T268" s="213">
        <f>S268*H268</f>
        <v>0</v>
      </c>
      <c r="U268" s="37"/>
      <c r="V268" s="37"/>
      <c r="W268" s="37"/>
      <c r="X268" s="37"/>
      <c r="Y268" s="37"/>
      <c r="Z268" s="37"/>
      <c r="AA268" s="37"/>
      <c r="AB268" s="37"/>
      <c r="AC268" s="37"/>
      <c r="AD268" s="37"/>
      <c r="AE268" s="37"/>
      <c r="AR268" s="214" t="s">
        <v>237</v>
      </c>
      <c r="AT268" s="214" t="s">
        <v>152</v>
      </c>
      <c r="AU268" s="214" t="s">
        <v>85</v>
      </c>
      <c r="AY268" s="16" t="s">
        <v>150</v>
      </c>
      <c r="BE268" s="215">
        <f>IF(N268="základní",J268,0)</f>
        <v>0</v>
      </c>
      <c r="BF268" s="215">
        <f>IF(N268="snížená",J268,0)</f>
        <v>0</v>
      </c>
      <c r="BG268" s="215">
        <f>IF(N268="zákl. přenesená",J268,0)</f>
        <v>0</v>
      </c>
      <c r="BH268" s="215">
        <f>IF(N268="sníž. přenesená",J268,0)</f>
        <v>0</v>
      </c>
      <c r="BI268" s="215">
        <f>IF(N268="nulová",J268,0)</f>
        <v>0</v>
      </c>
      <c r="BJ268" s="16" t="s">
        <v>83</v>
      </c>
      <c r="BK268" s="215">
        <f>ROUND(I268*H268,2)</f>
        <v>0</v>
      </c>
      <c r="BL268" s="16" t="s">
        <v>237</v>
      </c>
      <c r="BM268" s="214" t="s">
        <v>1508</v>
      </c>
    </row>
    <row r="269" spans="1:47" s="2" customFormat="1" ht="12">
      <c r="A269" s="37"/>
      <c r="B269" s="38"/>
      <c r="C269" s="39"/>
      <c r="D269" s="216" t="s">
        <v>159</v>
      </c>
      <c r="E269" s="39"/>
      <c r="F269" s="217" t="s">
        <v>614</v>
      </c>
      <c r="G269" s="39"/>
      <c r="H269" s="39"/>
      <c r="I269" s="218"/>
      <c r="J269" s="39"/>
      <c r="K269" s="39"/>
      <c r="L269" s="43"/>
      <c r="M269" s="219"/>
      <c r="N269" s="220"/>
      <c r="O269" s="83"/>
      <c r="P269" s="83"/>
      <c r="Q269" s="83"/>
      <c r="R269" s="83"/>
      <c r="S269" s="83"/>
      <c r="T269" s="84"/>
      <c r="U269" s="37"/>
      <c r="V269" s="37"/>
      <c r="W269" s="37"/>
      <c r="X269" s="37"/>
      <c r="Y269" s="37"/>
      <c r="Z269" s="37"/>
      <c r="AA269" s="37"/>
      <c r="AB269" s="37"/>
      <c r="AC269" s="37"/>
      <c r="AD269" s="37"/>
      <c r="AE269" s="37"/>
      <c r="AT269" s="16" t="s">
        <v>159</v>
      </c>
      <c r="AU269" s="16" t="s">
        <v>85</v>
      </c>
    </row>
    <row r="270" spans="1:63" s="12" customFormat="1" ht="22.8" customHeight="1">
      <c r="A270" s="12"/>
      <c r="B270" s="187"/>
      <c r="C270" s="188"/>
      <c r="D270" s="189" t="s">
        <v>74</v>
      </c>
      <c r="E270" s="201" t="s">
        <v>764</v>
      </c>
      <c r="F270" s="201" t="s">
        <v>765</v>
      </c>
      <c r="G270" s="188"/>
      <c r="H270" s="188"/>
      <c r="I270" s="191"/>
      <c r="J270" s="202">
        <f>BK270</f>
        <v>0</v>
      </c>
      <c r="K270" s="188"/>
      <c r="L270" s="193"/>
      <c r="M270" s="194"/>
      <c r="N270" s="195"/>
      <c r="O270" s="195"/>
      <c r="P270" s="196">
        <f>SUM(P271:P295)</f>
        <v>0</v>
      </c>
      <c r="Q270" s="195"/>
      <c r="R270" s="196">
        <f>SUM(R271:R295)</f>
        <v>16.724818180000003</v>
      </c>
      <c r="S270" s="195"/>
      <c r="T270" s="197">
        <f>SUM(T271:T295)</f>
        <v>0.3882576</v>
      </c>
      <c r="U270" s="12"/>
      <c r="V270" s="12"/>
      <c r="W270" s="12"/>
      <c r="X270" s="12"/>
      <c r="Y270" s="12"/>
      <c r="Z270" s="12"/>
      <c r="AA270" s="12"/>
      <c r="AB270" s="12"/>
      <c r="AC270" s="12"/>
      <c r="AD270" s="12"/>
      <c r="AE270" s="12"/>
      <c r="AR270" s="198" t="s">
        <v>85</v>
      </c>
      <c r="AT270" s="199" t="s">
        <v>74</v>
      </c>
      <c r="AU270" s="199" t="s">
        <v>83</v>
      </c>
      <c r="AY270" s="198" t="s">
        <v>150</v>
      </c>
      <c r="BK270" s="200">
        <f>SUM(BK271:BK295)</f>
        <v>0</v>
      </c>
    </row>
    <row r="271" spans="1:65" s="2" customFormat="1" ht="24.15" customHeight="1">
      <c r="A271" s="37"/>
      <c r="B271" s="38"/>
      <c r="C271" s="203" t="s">
        <v>528</v>
      </c>
      <c r="D271" s="203" t="s">
        <v>152</v>
      </c>
      <c r="E271" s="204" t="s">
        <v>1509</v>
      </c>
      <c r="F271" s="205" t="s">
        <v>1510</v>
      </c>
      <c r="G271" s="206" t="s">
        <v>229</v>
      </c>
      <c r="H271" s="207">
        <v>44.15</v>
      </c>
      <c r="I271" s="208"/>
      <c r="J271" s="209">
        <f>ROUND(I271*H271,2)</f>
        <v>0</v>
      </c>
      <c r="K271" s="205" t="s">
        <v>156</v>
      </c>
      <c r="L271" s="43"/>
      <c r="M271" s="210" t="s">
        <v>19</v>
      </c>
      <c r="N271" s="211" t="s">
        <v>46</v>
      </c>
      <c r="O271" s="83"/>
      <c r="P271" s="212">
        <f>O271*H271</f>
        <v>0</v>
      </c>
      <c r="Q271" s="212">
        <v>0.06142</v>
      </c>
      <c r="R271" s="212">
        <f>Q271*H271</f>
        <v>2.711693</v>
      </c>
      <c r="S271" s="212">
        <v>0</v>
      </c>
      <c r="T271" s="213">
        <f>S271*H271</f>
        <v>0</v>
      </c>
      <c r="U271" s="37"/>
      <c r="V271" s="37"/>
      <c r="W271" s="37"/>
      <c r="X271" s="37"/>
      <c r="Y271" s="37"/>
      <c r="Z271" s="37"/>
      <c r="AA271" s="37"/>
      <c r="AB271" s="37"/>
      <c r="AC271" s="37"/>
      <c r="AD271" s="37"/>
      <c r="AE271" s="37"/>
      <c r="AR271" s="214" t="s">
        <v>237</v>
      </c>
      <c r="AT271" s="214" t="s">
        <v>152</v>
      </c>
      <c r="AU271" s="214" t="s">
        <v>85</v>
      </c>
      <c r="AY271" s="16" t="s">
        <v>150</v>
      </c>
      <c r="BE271" s="215">
        <f>IF(N271="základní",J271,0)</f>
        <v>0</v>
      </c>
      <c r="BF271" s="215">
        <f>IF(N271="snížená",J271,0)</f>
        <v>0</v>
      </c>
      <c r="BG271" s="215">
        <f>IF(N271="zákl. přenesená",J271,0)</f>
        <v>0</v>
      </c>
      <c r="BH271" s="215">
        <f>IF(N271="sníž. přenesená",J271,0)</f>
        <v>0</v>
      </c>
      <c r="BI271" s="215">
        <f>IF(N271="nulová",J271,0)</f>
        <v>0</v>
      </c>
      <c r="BJ271" s="16" t="s">
        <v>83</v>
      </c>
      <c r="BK271" s="215">
        <f>ROUND(I271*H271,2)</f>
        <v>0</v>
      </c>
      <c r="BL271" s="16" t="s">
        <v>237</v>
      </c>
      <c r="BM271" s="214" t="s">
        <v>1511</v>
      </c>
    </row>
    <row r="272" spans="1:47" s="2" customFormat="1" ht="12">
      <c r="A272" s="37"/>
      <c r="B272" s="38"/>
      <c r="C272" s="39"/>
      <c r="D272" s="216" t="s">
        <v>159</v>
      </c>
      <c r="E272" s="39"/>
      <c r="F272" s="217" t="s">
        <v>1512</v>
      </c>
      <c r="G272" s="39"/>
      <c r="H272" s="39"/>
      <c r="I272" s="218"/>
      <c r="J272" s="39"/>
      <c r="K272" s="39"/>
      <c r="L272" s="43"/>
      <c r="M272" s="219"/>
      <c r="N272" s="220"/>
      <c r="O272" s="83"/>
      <c r="P272" s="83"/>
      <c r="Q272" s="83"/>
      <c r="R272" s="83"/>
      <c r="S272" s="83"/>
      <c r="T272" s="84"/>
      <c r="U272" s="37"/>
      <c r="V272" s="37"/>
      <c r="W272" s="37"/>
      <c r="X272" s="37"/>
      <c r="Y272" s="37"/>
      <c r="Z272" s="37"/>
      <c r="AA272" s="37"/>
      <c r="AB272" s="37"/>
      <c r="AC272" s="37"/>
      <c r="AD272" s="37"/>
      <c r="AE272" s="37"/>
      <c r="AT272" s="16" t="s">
        <v>159</v>
      </c>
      <c r="AU272" s="16" t="s">
        <v>85</v>
      </c>
    </row>
    <row r="273" spans="1:65" s="2" customFormat="1" ht="24.15" customHeight="1">
      <c r="A273" s="37"/>
      <c r="B273" s="38"/>
      <c r="C273" s="203" t="s">
        <v>532</v>
      </c>
      <c r="D273" s="203" t="s">
        <v>152</v>
      </c>
      <c r="E273" s="204" t="s">
        <v>1513</v>
      </c>
      <c r="F273" s="205" t="s">
        <v>1514</v>
      </c>
      <c r="G273" s="206" t="s">
        <v>229</v>
      </c>
      <c r="H273" s="207">
        <v>22.95</v>
      </c>
      <c r="I273" s="208"/>
      <c r="J273" s="209">
        <f>ROUND(I273*H273,2)</f>
        <v>0</v>
      </c>
      <c r="K273" s="205" t="s">
        <v>156</v>
      </c>
      <c r="L273" s="43"/>
      <c r="M273" s="210" t="s">
        <v>19</v>
      </c>
      <c r="N273" s="211" t="s">
        <v>46</v>
      </c>
      <c r="O273" s="83"/>
      <c r="P273" s="212">
        <f>O273*H273</f>
        <v>0</v>
      </c>
      <c r="Q273" s="212">
        <v>0.06599</v>
      </c>
      <c r="R273" s="212">
        <f>Q273*H273</f>
        <v>1.5144704999999998</v>
      </c>
      <c r="S273" s="212">
        <v>0</v>
      </c>
      <c r="T273" s="213">
        <f>S273*H273</f>
        <v>0</v>
      </c>
      <c r="U273" s="37"/>
      <c r="V273" s="37"/>
      <c r="W273" s="37"/>
      <c r="X273" s="37"/>
      <c r="Y273" s="37"/>
      <c r="Z273" s="37"/>
      <c r="AA273" s="37"/>
      <c r="AB273" s="37"/>
      <c r="AC273" s="37"/>
      <c r="AD273" s="37"/>
      <c r="AE273" s="37"/>
      <c r="AR273" s="214" t="s">
        <v>237</v>
      </c>
      <c r="AT273" s="214" t="s">
        <v>152</v>
      </c>
      <c r="AU273" s="214" t="s">
        <v>85</v>
      </c>
      <c r="AY273" s="16" t="s">
        <v>150</v>
      </c>
      <c r="BE273" s="215">
        <f>IF(N273="základní",J273,0)</f>
        <v>0</v>
      </c>
      <c r="BF273" s="215">
        <f>IF(N273="snížená",J273,0)</f>
        <v>0</v>
      </c>
      <c r="BG273" s="215">
        <f>IF(N273="zákl. přenesená",J273,0)</f>
        <v>0</v>
      </c>
      <c r="BH273" s="215">
        <f>IF(N273="sníž. přenesená",J273,0)</f>
        <v>0</v>
      </c>
      <c r="BI273" s="215">
        <f>IF(N273="nulová",J273,0)</f>
        <v>0</v>
      </c>
      <c r="BJ273" s="16" t="s">
        <v>83</v>
      </c>
      <c r="BK273" s="215">
        <f>ROUND(I273*H273,2)</f>
        <v>0</v>
      </c>
      <c r="BL273" s="16" t="s">
        <v>237</v>
      </c>
      <c r="BM273" s="214" t="s">
        <v>1515</v>
      </c>
    </row>
    <row r="274" spans="1:47" s="2" customFormat="1" ht="12">
      <c r="A274" s="37"/>
      <c r="B274" s="38"/>
      <c r="C274" s="39"/>
      <c r="D274" s="216" t="s">
        <v>159</v>
      </c>
      <c r="E274" s="39"/>
      <c r="F274" s="217" t="s">
        <v>1512</v>
      </c>
      <c r="G274" s="39"/>
      <c r="H274" s="39"/>
      <c r="I274" s="218"/>
      <c r="J274" s="39"/>
      <c r="K274" s="39"/>
      <c r="L274" s="43"/>
      <c r="M274" s="219"/>
      <c r="N274" s="220"/>
      <c r="O274" s="83"/>
      <c r="P274" s="83"/>
      <c r="Q274" s="83"/>
      <c r="R274" s="83"/>
      <c r="S274" s="83"/>
      <c r="T274" s="84"/>
      <c r="U274" s="37"/>
      <c r="V274" s="37"/>
      <c r="W274" s="37"/>
      <c r="X274" s="37"/>
      <c r="Y274" s="37"/>
      <c r="Z274" s="37"/>
      <c r="AA274" s="37"/>
      <c r="AB274" s="37"/>
      <c r="AC274" s="37"/>
      <c r="AD274" s="37"/>
      <c r="AE274" s="37"/>
      <c r="AT274" s="16" t="s">
        <v>159</v>
      </c>
      <c r="AU274" s="16" t="s">
        <v>85</v>
      </c>
    </row>
    <row r="275" spans="1:65" s="2" customFormat="1" ht="24.15" customHeight="1">
      <c r="A275" s="37"/>
      <c r="B275" s="38"/>
      <c r="C275" s="203" t="s">
        <v>537</v>
      </c>
      <c r="D275" s="203" t="s">
        <v>152</v>
      </c>
      <c r="E275" s="204" t="s">
        <v>1516</v>
      </c>
      <c r="F275" s="205" t="s">
        <v>1517</v>
      </c>
      <c r="G275" s="206" t="s">
        <v>229</v>
      </c>
      <c r="H275" s="207">
        <v>7.95</v>
      </c>
      <c r="I275" s="208"/>
      <c r="J275" s="209">
        <f>ROUND(I275*H275,2)</f>
        <v>0</v>
      </c>
      <c r="K275" s="205" t="s">
        <v>156</v>
      </c>
      <c r="L275" s="43"/>
      <c r="M275" s="210" t="s">
        <v>19</v>
      </c>
      <c r="N275" s="211" t="s">
        <v>46</v>
      </c>
      <c r="O275" s="83"/>
      <c r="P275" s="212">
        <f>O275*H275</f>
        <v>0</v>
      </c>
      <c r="Q275" s="212">
        <v>0.0193</v>
      </c>
      <c r="R275" s="212">
        <f>Q275*H275</f>
        <v>0.15343500000000002</v>
      </c>
      <c r="S275" s="212">
        <v>0</v>
      </c>
      <c r="T275" s="213">
        <f>S275*H275</f>
        <v>0</v>
      </c>
      <c r="U275" s="37"/>
      <c r="V275" s="37"/>
      <c r="W275" s="37"/>
      <c r="X275" s="37"/>
      <c r="Y275" s="37"/>
      <c r="Z275" s="37"/>
      <c r="AA275" s="37"/>
      <c r="AB275" s="37"/>
      <c r="AC275" s="37"/>
      <c r="AD275" s="37"/>
      <c r="AE275" s="37"/>
      <c r="AR275" s="214" t="s">
        <v>237</v>
      </c>
      <c r="AT275" s="214" t="s">
        <v>152</v>
      </c>
      <c r="AU275" s="214" t="s">
        <v>85</v>
      </c>
      <c r="AY275" s="16" t="s">
        <v>150</v>
      </c>
      <c r="BE275" s="215">
        <f>IF(N275="základní",J275,0)</f>
        <v>0</v>
      </c>
      <c r="BF275" s="215">
        <f>IF(N275="snížená",J275,0)</f>
        <v>0</v>
      </c>
      <c r="BG275" s="215">
        <f>IF(N275="zákl. přenesená",J275,0)</f>
        <v>0</v>
      </c>
      <c r="BH275" s="215">
        <f>IF(N275="sníž. přenesená",J275,0)</f>
        <v>0</v>
      </c>
      <c r="BI275" s="215">
        <f>IF(N275="nulová",J275,0)</f>
        <v>0</v>
      </c>
      <c r="BJ275" s="16" t="s">
        <v>83</v>
      </c>
      <c r="BK275" s="215">
        <f>ROUND(I275*H275,2)</f>
        <v>0</v>
      </c>
      <c r="BL275" s="16" t="s">
        <v>237</v>
      </c>
      <c r="BM275" s="214" t="s">
        <v>1518</v>
      </c>
    </row>
    <row r="276" spans="1:47" s="2" customFormat="1" ht="12">
      <c r="A276" s="37"/>
      <c r="B276" s="38"/>
      <c r="C276" s="39"/>
      <c r="D276" s="216" t="s">
        <v>159</v>
      </c>
      <c r="E276" s="39"/>
      <c r="F276" s="217" t="s">
        <v>770</v>
      </c>
      <c r="G276" s="39"/>
      <c r="H276" s="39"/>
      <c r="I276" s="218"/>
      <c r="J276" s="39"/>
      <c r="K276" s="39"/>
      <c r="L276" s="43"/>
      <c r="M276" s="219"/>
      <c r="N276" s="220"/>
      <c r="O276" s="83"/>
      <c r="P276" s="83"/>
      <c r="Q276" s="83"/>
      <c r="R276" s="83"/>
      <c r="S276" s="83"/>
      <c r="T276" s="84"/>
      <c r="U276" s="37"/>
      <c r="V276" s="37"/>
      <c r="W276" s="37"/>
      <c r="X276" s="37"/>
      <c r="Y276" s="37"/>
      <c r="Z276" s="37"/>
      <c r="AA276" s="37"/>
      <c r="AB276" s="37"/>
      <c r="AC276" s="37"/>
      <c r="AD276" s="37"/>
      <c r="AE276" s="37"/>
      <c r="AT276" s="16" t="s">
        <v>159</v>
      </c>
      <c r="AU276" s="16" t="s">
        <v>85</v>
      </c>
    </row>
    <row r="277" spans="1:65" s="2" customFormat="1" ht="24.15" customHeight="1">
      <c r="A277" s="37"/>
      <c r="B277" s="38"/>
      <c r="C277" s="203" t="s">
        <v>541</v>
      </c>
      <c r="D277" s="203" t="s">
        <v>152</v>
      </c>
      <c r="E277" s="204" t="s">
        <v>777</v>
      </c>
      <c r="F277" s="205" t="s">
        <v>778</v>
      </c>
      <c r="G277" s="206" t="s">
        <v>229</v>
      </c>
      <c r="H277" s="207">
        <v>602.96</v>
      </c>
      <c r="I277" s="208"/>
      <c r="J277" s="209">
        <f>ROUND(I277*H277,2)</f>
        <v>0</v>
      </c>
      <c r="K277" s="205" t="s">
        <v>156</v>
      </c>
      <c r="L277" s="43"/>
      <c r="M277" s="210" t="s">
        <v>19</v>
      </c>
      <c r="N277" s="211" t="s">
        <v>46</v>
      </c>
      <c r="O277" s="83"/>
      <c r="P277" s="212">
        <f>O277*H277</f>
        <v>0</v>
      </c>
      <c r="Q277" s="212">
        <v>0.01691</v>
      </c>
      <c r="R277" s="212">
        <f>Q277*H277</f>
        <v>10.1960536</v>
      </c>
      <c r="S277" s="212">
        <v>0</v>
      </c>
      <c r="T277" s="213">
        <f>S277*H277</f>
        <v>0</v>
      </c>
      <c r="U277" s="37"/>
      <c r="V277" s="37"/>
      <c r="W277" s="37"/>
      <c r="X277" s="37"/>
      <c r="Y277" s="37"/>
      <c r="Z277" s="37"/>
      <c r="AA277" s="37"/>
      <c r="AB277" s="37"/>
      <c r="AC277" s="37"/>
      <c r="AD277" s="37"/>
      <c r="AE277" s="37"/>
      <c r="AR277" s="214" t="s">
        <v>237</v>
      </c>
      <c r="AT277" s="214" t="s">
        <v>152</v>
      </c>
      <c r="AU277" s="214" t="s">
        <v>85</v>
      </c>
      <c r="AY277" s="16" t="s">
        <v>150</v>
      </c>
      <c r="BE277" s="215">
        <f>IF(N277="základní",J277,0)</f>
        <v>0</v>
      </c>
      <c r="BF277" s="215">
        <f>IF(N277="snížená",J277,0)</f>
        <v>0</v>
      </c>
      <c r="BG277" s="215">
        <f>IF(N277="zákl. přenesená",J277,0)</f>
        <v>0</v>
      </c>
      <c r="BH277" s="215">
        <f>IF(N277="sníž. přenesená",J277,0)</f>
        <v>0</v>
      </c>
      <c r="BI277" s="215">
        <f>IF(N277="nulová",J277,0)</f>
        <v>0</v>
      </c>
      <c r="BJ277" s="16" t="s">
        <v>83</v>
      </c>
      <c r="BK277" s="215">
        <f>ROUND(I277*H277,2)</f>
        <v>0</v>
      </c>
      <c r="BL277" s="16" t="s">
        <v>237</v>
      </c>
      <c r="BM277" s="214" t="s">
        <v>1519</v>
      </c>
    </row>
    <row r="278" spans="1:47" s="2" customFormat="1" ht="12">
      <c r="A278" s="37"/>
      <c r="B278" s="38"/>
      <c r="C278" s="39"/>
      <c r="D278" s="216" t="s">
        <v>159</v>
      </c>
      <c r="E278" s="39"/>
      <c r="F278" s="217" t="s">
        <v>780</v>
      </c>
      <c r="G278" s="39"/>
      <c r="H278" s="39"/>
      <c r="I278" s="218"/>
      <c r="J278" s="39"/>
      <c r="K278" s="39"/>
      <c r="L278" s="43"/>
      <c r="M278" s="219"/>
      <c r="N278" s="220"/>
      <c r="O278" s="83"/>
      <c r="P278" s="83"/>
      <c r="Q278" s="83"/>
      <c r="R278" s="83"/>
      <c r="S278" s="83"/>
      <c r="T278" s="84"/>
      <c r="U278" s="37"/>
      <c r="V278" s="37"/>
      <c r="W278" s="37"/>
      <c r="X278" s="37"/>
      <c r="Y278" s="37"/>
      <c r="Z278" s="37"/>
      <c r="AA278" s="37"/>
      <c r="AB278" s="37"/>
      <c r="AC278" s="37"/>
      <c r="AD278" s="37"/>
      <c r="AE278" s="37"/>
      <c r="AT278" s="16" t="s">
        <v>159</v>
      </c>
      <c r="AU278" s="16" t="s">
        <v>85</v>
      </c>
    </row>
    <row r="279" spans="1:65" s="2" customFormat="1" ht="14.4" customHeight="1">
      <c r="A279" s="37"/>
      <c r="B279" s="38"/>
      <c r="C279" s="203" t="s">
        <v>545</v>
      </c>
      <c r="D279" s="203" t="s">
        <v>152</v>
      </c>
      <c r="E279" s="204" t="s">
        <v>1520</v>
      </c>
      <c r="F279" s="205" t="s">
        <v>1521</v>
      </c>
      <c r="G279" s="206" t="s">
        <v>229</v>
      </c>
      <c r="H279" s="207">
        <v>391.7</v>
      </c>
      <c r="I279" s="208"/>
      <c r="J279" s="209">
        <f>ROUND(I279*H279,2)</f>
        <v>0</v>
      </c>
      <c r="K279" s="205" t="s">
        <v>156</v>
      </c>
      <c r="L279" s="43"/>
      <c r="M279" s="210" t="s">
        <v>19</v>
      </c>
      <c r="N279" s="211" t="s">
        <v>46</v>
      </c>
      <c r="O279" s="83"/>
      <c r="P279" s="212">
        <f>O279*H279</f>
        <v>0</v>
      </c>
      <c r="Q279" s="212">
        <v>0.00067</v>
      </c>
      <c r="R279" s="212">
        <f>Q279*H279</f>
        <v>0.262439</v>
      </c>
      <c r="S279" s="212">
        <v>0</v>
      </c>
      <c r="T279" s="213">
        <f>S279*H279</f>
        <v>0</v>
      </c>
      <c r="U279" s="37"/>
      <c r="V279" s="37"/>
      <c r="W279" s="37"/>
      <c r="X279" s="37"/>
      <c r="Y279" s="37"/>
      <c r="Z279" s="37"/>
      <c r="AA279" s="37"/>
      <c r="AB279" s="37"/>
      <c r="AC279" s="37"/>
      <c r="AD279" s="37"/>
      <c r="AE279" s="37"/>
      <c r="AR279" s="214" t="s">
        <v>237</v>
      </c>
      <c r="AT279" s="214" t="s">
        <v>152</v>
      </c>
      <c r="AU279" s="214" t="s">
        <v>85</v>
      </c>
      <c r="AY279" s="16" t="s">
        <v>150</v>
      </c>
      <c r="BE279" s="215">
        <f>IF(N279="základní",J279,0)</f>
        <v>0</v>
      </c>
      <c r="BF279" s="215">
        <f>IF(N279="snížená",J279,0)</f>
        <v>0</v>
      </c>
      <c r="BG279" s="215">
        <f>IF(N279="zákl. přenesená",J279,0)</f>
        <v>0</v>
      </c>
      <c r="BH279" s="215">
        <f>IF(N279="sníž. přenesená",J279,0)</f>
        <v>0</v>
      </c>
      <c r="BI279" s="215">
        <f>IF(N279="nulová",J279,0)</f>
        <v>0</v>
      </c>
      <c r="BJ279" s="16" t="s">
        <v>83</v>
      </c>
      <c r="BK279" s="215">
        <f>ROUND(I279*H279,2)</f>
        <v>0</v>
      </c>
      <c r="BL279" s="16" t="s">
        <v>237</v>
      </c>
      <c r="BM279" s="214" t="s">
        <v>1522</v>
      </c>
    </row>
    <row r="280" spans="1:47" s="2" customFormat="1" ht="12">
      <c r="A280" s="37"/>
      <c r="B280" s="38"/>
      <c r="C280" s="39"/>
      <c r="D280" s="216" t="s">
        <v>159</v>
      </c>
      <c r="E280" s="39"/>
      <c r="F280" s="217" t="s">
        <v>780</v>
      </c>
      <c r="G280" s="39"/>
      <c r="H280" s="39"/>
      <c r="I280" s="218"/>
      <c r="J280" s="39"/>
      <c r="K280" s="39"/>
      <c r="L280" s="43"/>
      <c r="M280" s="219"/>
      <c r="N280" s="220"/>
      <c r="O280" s="83"/>
      <c r="P280" s="83"/>
      <c r="Q280" s="83"/>
      <c r="R280" s="83"/>
      <c r="S280" s="83"/>
      <c r="T280" s="84"/>
      <c r="U280" s="37"/>
      <c r="V280" s="37"/>
      <c r="W280" s="37"/>
      <c r="X280" s="37"/>
      <c r="Y280" s="37"/>
      <c r="Z280" s="37"/>
      <c r="AA280" s="37"/>
      <c r="AB280" s="37"/>
      <c r="AC280" s="37"/>
      <c r="AD280" s="37"/>
      <c r="AE280" s="37"/>
      <c r="AT280" s="16" t="s">
        <v>159</v>
      </c>
      <c r="AU280" s="16" t="s">
        <v>85</v>
      </c>
    </row>
    <row r="281" spans="1:47" s="2" customFormat="1" ht="12">
      <c r="A281" s="37"/>
      <c r="B281" s="38"/>
      <c r="C281" s="39"/>
      <c r="D281" s="216" t="s">
        <v>161</v>
      </c>
      <c r="E281" s="39"/>
      <c r="F281" s="217" t="s">
        <v>1497</v>
      </c>
      <c r="G281" s="39"/>
      <c r="H281" s="39"/>
      <c r="I281" s="218"/>
      <c r="J281" s="39"/>
      <c r="K281" s="39"/>
      <c r="L281" s="43"/>
      <c r="M281" s="219"/>
      <c r="N281" s="220"/>
      <c r="O281" s="83"/>
      <c r="P281" s="83"/>
      <c r="Q281" s="83"/>
      <c r="R281" s="83"/>
      <c r="S281" s="83"/>
      <c r="T281" s="84"/>
      <c r="U281" s="37"/>
      <c r="V281" s="37"/>
      <c r="W281" s="37"/>
      <c r="X281" s="37"/>
      <c r="Y281" s="37"/>
      <c r="Z281" s="37"/>
      <c r="AA281" s="37"/>
      <c r="AB281" s="37"/>
      <c r="AC281" s="37"/>
      <c r="AD281" s="37"/>
      <c r="AE281" s="37"/>
      <c r="AT281" s="16" t="s">
        <v>161</v>
      </c>
      <c r="AU281" s="16" t="s">
        <v>85</v>
      </c>
    </row>
    <row r="282" spans="1:65" s="2" customFormat="1" ht="14.4" customHeight="1">
      <c r="A282" s="37"/>
      <c r="B282" s="38"/>
      <c r="C282" s="231" t="s">
        <v>549</v>
      </c>
      <c r="D282" s="231" t="s">
        <v>315</v>
      </c>
      <c r="E282" s="232" t="s">
        <v>1523</v>
      </c>
      <c r="F282" s="233" t="s">
        <v>1524</v>
      </c>
      <c r="G282" s="234" t="s">
        <v>224</v>
      </c>
      <c r="H282" s="235">
        <v>1478.4</v>
      </c>
      <c r="I282" s="236"/>
      <c r="J282" s="237">
        <f>ROUND(I282*H282,2)</f>
        <v>0</v>
      </c>
      <c r="K282" s="233" t="s">
        <v>156</v>
      </c>
      <c r="L282" s="238"/>
      <c r="M282" s="239" t="s">
        <v>19</v>
      </c>
      <c r="N282" s="240" t="s">
        <v>46</v>
      </c>
      <c r="O282" s="83"/>
      <c r="P282" s="212">
        <f>O282*H282</f>
        <v>0</v>
      </c>
      <c r="Q282" s="212">
        <v>0.00054</v>
      </c>
      <c r="R282" s="212">
        <f>Q282*H282</f>
        <v>0.798336</v>
      </c>
      <c r="S282" s="212">
        <v>0</v>
      </c>
      <c r="T282" s="213">
        <f>S282*H282</f>
        <v>0</v>
      </c>
      <c r="U282" s="37"/>
      <c r="V282" s="37"/>
      <c r="W282" s="37"/>
      <c r="X282" s="37"/>
      <c r="Y282" s="37"/>
      <c r="Z282" s="37"/>
      <c r="AA282" s="37"/>
      <c r="AB282" s="37"/>
      <c r="AC282" s="37"/>
      <c r="AD282" s="37"/>
      <c r="AE282" s="37"/>
      <c r="AR282" s="214" t="s">
        <v>309</v>
      </c>
      <c r="AT282" s="214" t="s">
        <v>315</v>
      </c>
      <c r="AU282" s="214" t="s">
        <v>85</v>
      </c>
      <c r="AY282" s="16" t="s">
        <v>150</v>
      </c>
      <c r="BE282" s="215">
        <f>IF(N282="základní",J282,0)</f>
        <v>0</v>
      </c>
      <c r="BF282" s="215">
        <f>IF(N282="snížená",J282,0)</f>
        <v>0</v>
      </c>
      <c r="BG282" s="215">
        <f>IF(N282="zákl. přenesená",J282,0)</f>
        <v>0</v>
      </c>
      <c r="BH282" s="215">
        <f>IF(N282="sníž. přenesená",J282,0)</f>
        <v>0</v>
      </c>
      <c r="BI282" s="215">
        <f>IF(N282="nulová",J282,0)</f>
        <v>0</v>
      </c>
      <c r="BJ282" s="16" t="s">
        <v>83</v>
      </c>
      <c r="BK282" s="215">
        <f>ROUND(I282*H282,2)</f>
        <v>0</v>
      </c>
      <c r="BL282" s="16" t="s">
        <v>237</v>
      </c>
      <c r="BM282" s="214" t="s">
        <v>1525</v>
      </c>
    </row>
    <row r="283" spans="1:65" s="2" customFormat="1" ht="14.4" customHeight="1">
      <c r="A283" s="37"/>
      <c r="B283" s="38"/>
      <c r="C283" s="231" t="s">
        <v>553</v>
      </c>
      <c r="D283" s="231" t="s">
        <v>315</v>
      </c>
      <c r="E283" s="232" t="s">
        <v>1526</v>
      </c>
      <c r="F283" s="233" t="s">
        <v>1527</v>
      </c>
      <c r="G283" s="234" t="s">
        <v>224</v>
      </c>
      <c r="H283" s="235">
        <v>444</v>
      </c>
      <c r="I283" s="236"/>
      <c r="J283" s="237">
        <f>ROUND(I283*H283,2)</f>
        <v>0</v>
      </c>
      <c r="K283" s="233" t="s">
        <v>156</v>
      </c>
      <c r="L283" s="238"/>
      <c r="M283" s="239" t="s">
        <v>19</v>
      </c>
      <c r="N283" s="240" t="s">
        <v>46</v>
      </c>
      <c r="O283" s="83"/>
      <c r="P283" s="212">
        <f>O283*H283</f>
        <v>0</v>
      </c>
      <c r="Q283" s="212">
        <v>0.00035</v>
      </c>
      <c r="R283" s="212">
        <f>Q283*H283</f>
        <v>0.1554</v>
      </c>
      <c r="S283" s="212">
        <v>0</v>
      </c>
      <c r="T283" s="213">
        <f>S283*H283</f>
        <v>0</v>
      </c>
      <c r="U283" s="37"/>
      <c r="V283" s="37"/>
      <c r="W283" s="37"/>
      <c r="X283" s="37"/>
      <c r="Y283" s="37"/>
      <c r="Z283" s="37"/>
      <c r="AA283" s="37"/>
      <c r="AB283" s="37"/>
      <c r="AC283" s="37"/>
      <c r="AD283" s="37"/>
      <c r="AE283" s="37"/>
      <c r="AR283" s="214" t="s">
        <v>309</v>
      </c>
      <c r="AT283" s="214" t="s">
        <v>315</v>
      </c>
      <c r="AU283" s="214" t="s">
        <v>85</v>
      </c>
      <c r="AY283" s="16" t="s">
        <v>150</v>
      </c>
      <c r="BE283" s="215">
        <f>IF(N283="základní",J283,0)</f>
        <v>0</v>
      </c>
      <c r="BF283" s="215">
        <f>IF(N283="snížená",J283,0)</f>
        <v>0</v>
      </c>
      <c r="BG283" s="215">
        <f>IF(N283="zákl. přenesená",J283,0)</f>
        <v>0</v>
      </c>
      <c r="BH283" s="215">
        <f>IF(N283="sníž. přenesená",J283,0)</f>
        <v>0</v>
      </c>
      <c r="BI283" s="215">
        <f>IF(N283="nulová",J283,0)</f>
        <v>0</v>
      </c>
      <c r="BJ283" s="16" t="s">
        <v>83</v>
      </c>
      <c r="BK283" s="215">
        <f>ROUND(I283*H283,2)</f>
        <v>0</v>
      </c>
      <c r="BL283" s="16" t="s">
        <v>237</v>
      </c>
      <c r="BM283" s="214" t="s">
        <v>1528</v>
      </c>
    </row>
    <row r="284" spans="1:65" s="2" customFormat="1" ht="24.15" customHeight="1">
      <c r="A284" s="37"/>
      <c r="B284" s="38"/>
      <c r="C284" s="203" t="s">
        <v>557</v>
      </c>
      <c r="D284" s="203" t="s">
        <v>152</v>
      </c>
      <c r="E284" s="204" t="s">
        <v>782</v>
      </c>
      <c r="F284" s="205" t="s">
        <v>783</v>
      </c>
      <c r="G284" s="206" t="s">
        <v>229</v>
      </c>
      <c r="H284" s="207">
        <v>994.66</v>
      </c>
      <c r="I284" s="208"/>
      <c r="J284" s="209">
        <f>ROUND(I284*H284,2)</f>
        <v>0</v>
      </c>
      <c r="K284" s="205" t="s">
        <v>156</v>
      </c>
      <c r="L284" s="43"/>
      <c r="M284" s="210" t="s">
        <v>19</v>
      </c>
      <c r="N284" s="211" t="s">
        <v>46</v>
      </c>
      <c r="O284" s="83"/>
      <c r="P284" s="212">
        <f>O284*H284</f>
        <v>0</v>
      </c>
      <c r="Q284" s="212">
        <v>0</v>
      </c>
      <c r="R284" s="212">
        <f>Q284*H284</f>
        <v>0</v>
      </c>
      <c r="S284" s="212">
        <v>0</v>
      </c>
      <c r="T284" s="213">
        <f>S284*H284</f>
        <v>0</v>
      </c>
      <c r="U284" s="37"/>
      <c r="V284" s="37"/>
      <c r="W284" s="37"/>
      <c r="X284" s="37"/>
      <c r="Y284" s="37"/>
      <c r="Z284" s="37"/>
      <c r="AA284" s="37"/>
      <c r="AB284" s="37"/>
      <c r="AC284" s="37"/>
      <c r="AD284" s="37"/>
      <c r="AE284" s="37"/>
      <c r="AR284" s="214" t="s">
        <v>237</v>
      </c>
      <c r="AT284" s="214" t="s">
        <v>152</v>
      </c>
      <c r="AU284" s="214" t="s">
        <v>85</v>
      </c>
      <c r="AY284" s="16" t="s">
        <v>150</v>
      </c>
      <c r="BE284" s="215">
        <f>IF(N284="základní",J284,0)</f>
        <v>0</v>
      </c>
      <c r="BF284" s="215">
        <f>IF(N284="snížená",J284,0)</f>
        <v>0</v>
      </c>
      <c r="BG284" s="215">
        <f>IF(N284="zákl. přenesená",J284,0)</f>
        <v>0</v>
      </c>
      <c r="BH284" s="215">
        <f>IF(N284="sníž. přenesená",J284,0)</f>
        <v>0</v>
      </c>
      <c r="BI284" s="215">
        <f>IF(N284="nulová",J284,0)</f>
        <v>0</v>
      </c>
      <c r="BJ284" s="16" t="s">
        <v>83</v>
      </c>
      <c r="BK284" s="215">
        <f>ROUND(I284*H284,2)</f>
        <v>0</v>
      </c>
      <c r="BL284" s="16" t="s">
        <v>237</v>
      </c>
      <c r="BM284" s="214" t="s">
        <v>1529</v>
      </c>
    </row>
    <row r="285" spans="1:47" s="2" customFormat="1" ht="12">
      <c r="A285" s="37"/>
      <c r="B285" s="38"/>
      <c r="C285" s="39"/>
      <c r="D285" s="216" t="s">
        <v>159</v>
      </c>
      <c r="E285" s="39"/>
      <c r="F285" s="217" t="s">
        <v>780</v>
      </c>
      <c r="G285" s="39"/>
      <c r="H285" s="39"/>
      <c r="I285" s="218"/>
      <c r="J285" s="39"/>
      <c r="K285" s="39"/>
      <c r="L285" s="43"/>
      <c r="M285" s="219"/>
      <c r="N285" s="220"/>
      <c r="O285" s="83"/>
      <c r="P285" s="83"/>
      <c r="Q285" s="83"/>
      <c r="R285" s="83"/>
      <c r="S285" s="83"/>
      <c r="T285" s="84"/>
      <c r="U285" s="37"/>
      <c r="V285" s="37"/>
      <c r="W285" s="37"/>
      <c r="X285" s="37"/>
      <c r="Y285" s="37"/>
      <c r="Z285" s="37"/>
      <c r="AA285" s="37"/>
      <c r="AB285" s="37"/>
      <c r="AC285" s="37"/>
      <c r="AD285" s="37"/>
      <c r="AE285" s="37"/>
      <c r="AT285" s="16" t="s">
        <v>159</v>
      </c>
      <c r="AU285" s="16" t="s">
        <v>85</v>
      </c>
    </row>
    <row r="286" spans="1:65" s="2" customFormat="1" ht="14.4" customHeight="1">
      <c r="A286" s="37"/>
      <c r="B286" s="38"/>
      <c r="C286" s="231" t="s">
        <v>563</v>
      </c>
      <c r="D286" s="231" t="s">
        <v>315</v>
      </c>
      <c r="E286" s="232" t="s">
        <v>786</v>
      </c>
      <c r="F286" s="233" t="s">
        <v>787</v>
      </c>
      <c r="G286" s="234" t="s">
        <v>229</v>
      </c>
      <c r="H286" s="235">
        <v>1094.126</v>
      </c>
      <c r="I286" s="236"/>
      <c r="J286" s="237">
        <f>ROUND(I286*H286,2)</f>
        <v>0</v>
      </c>
      <c r="K286" s="233" t="s">
        <v>156</v>
      </c>
      <c r="L286" s="238"/>
      <c r="M286" s="239" t="s">
        <v>19</v>
      </c>
      <c r="N286" s="240" t="s">
        <v>46</v>
      </c>
      <c r="O286" s="83"/>
      <c r="P286" s="212">
        <f>O286*H286</f>
        <v>0</v>
      </c>
      <c r="Q286" s="212">
        <v>8E-05</v>
      </c>
      <c r="R286" s="212">
        <f>Q286*H286</f>
        <v>0.08753008000000001</v>
      </c>
      <c r="S286" s="212">
        <v>0</v>
      </c>
      <c r="T286" s="213">
        <f>S286*H286</f>
        <v>0</v>
      </c>
      <c r="U286" s="37"/>
      <c r="V286" s="37"/>
      <c r="W286" s="37"/>
      <c r="X286" s="37"/>
      <c r="Y286" s="37"/>
      <c r="Z286" s="37"/>
      <c r="AA286" s="37"/>
      <c r="AB286" s="37"/>
      <c r="AC286" s="37"/>
      <c r="AD286" s="37"/>
      <c r="AE286" s="37"/>
      <c r="AR286" s="214" t="s">
        <v>309</v>
      </c>
      <c r="AT286" s="214" t="s">
        <v>315</v>
      </c>
      <c r="AU286" s="214" t="s">
        <v>85</v>
      </c>
      <c r="AY286" s="16" t="s">
        <v>150</v>
      </c>
      <c r="BE286" s="215">
        <f>IF(N286="základní",J286,0)</f>
        <v>0</v>
      </c>
      <c r="BF286" s="215">
        <f>IF(N286="snížená",J286,0)</f>
        <v>0</v>
      </c>
      <c r="BG286" s="215">
        <f>IF(N286="zákl. přenesená",J286,0)</f>
        <v>0</v>
      </c>
      <c r="BH286" s="215">
        <f>IF(N286="sníž. přenesená",J286,0)</f>
        <v>0</v>
      </c>
      <c r="BI286" s="215">
        <f>IF(N286="nulová",J286,0)</f>
        <v>0</v>
      </c>
      <c r="BJ286" s="16" t="s">
        <v>83</v>
      </c>
      <c r="BK286" s="215">
        <f>ROUND(I286*H286,2)</f>
        <v>0</v>
      </c>
      <c r="BL286" s="16" t="s">
        <v>237</v>
      </c>
      <c r="BM286" s="214" t="s">
        <v>1530</v>
      </c>
    </row>
    <row r="287" spans="1:51" s="13" customFormat="1" ht="12">
      <c r="A287" s="13"/>
      <c r="B287" s="221"/>
      <c r="C287" s="222"/>
      <c r="D287" s="216" t="s">
        <v>170</v>
      </c>
      <c r="E287" s="222"/>
      <c r="F287" s="223" t="s">
        <v>1531</v>
      </c>
      <c r="G287" s="222"/>
      <c r="H287" s="224">
        <v>1094.126</v>
      </c>
      <c r="I287" s="225"/>
      <c r="J287" s="222"/>
      <c r="K287" s="222"/>
      <c r="L287" s="226"/>
      <c r="M287" s="227"/>
      <c r="N287" s="228"/>
      <c r="O287" s="228"/>
      <c r="P287" s="228"/>
      <c r="Q287" s="228"/>
      <c r="R287" s="228"/>
      <c r="S287" s="228"/>
      <c r="T287" s="229"/>
      <c r="U287" s="13"/>
      <c r="V287" s="13"/>
      <c r="W287" s="13"/>
      <c r="X287" s="13"/>
      <c r="Y287" s="13"/>
      <c r="Z287" s="13"/>
      <c r="AA287" s="13"/>
      <c r="AB287" s="13"/>
      <c r="AC287" s="13"/>
      <c r="AD287" s="13"/>
      <c r="AE287" s="13"/>
      <c r="AT287" s="230" t="s">
        <v>170</v>
      </c>
      <c r="AU287" s="230" t="s">
        <v>85</v>
      </c>
      <c r="AV287" s="13" t="s">
        <v>85</v>
      </c>
      <c r="AW287" s="13" t="s">
        <v>4</v>
      </c>
      <c r="AX287" s="13" t="s">
        <v>83</v>
      </c>
      <c r="AY287" s="230" t="s">
        <v>150</v>
      </c>
    </row>
    <row r="288" spans="1:65" s="2" customFormat="1" ht="14.4" customHeight="1">
      <c r="A288" s="37"/>
      <c r="B288" s="38"/>
      <c r="C288" s="203" t="s">
        <v>572</v>
      </c>
      <c r="D288" s="203" t="s">
        <v>152</v>
      </c>
      <c r="E288" s="204" t="s">
        <v>1532</v>
      </c>
      <c r="F288" s="205" t="s">
        <v>1533</v>
      </c>
      <c r="G288" s="206" t="s">
        <v>229</v>
      </c>
      <c r="H288" s="207">
        <v>994.66</v>
      </c>
      <c r="I288" s="208"/>
      <c r="J288" s="209">
        <f>ROUND(I288*H288,2)</f>
        <v>0</v>
      </c>
      <c r="K288" s="205" t="s">
        <v>156</v>
      </c>
      <c r="L288" s="43"/>
      <c r="M288" s="210" t="s">
        <v>19</v>
      </c>
      <c r="N288" s="211" t="s">
        <v>46</v>
      </c>
      <c r="O288" s="83"/>
      <c r="P288" s="212">
        <f>O288*H288</f>
        <v>0</v>
      </c>
      <c r="Q288" s="212">
        <v>0.00015</v>
      </c>
      <c r="R288" s="212">
        <f>Q288*H288</f>
        <v>0.14919899999999997</v>
      </c>
      <c r="S288" s="212">
        <v>0</v>
      </c>
      <c r="T288" s="213">
        <f>S288*H288</f>
        <v>0</v>
      </c>
      <c r="U288" s="37"/>
      <c r="V288" s="37"/>
      <c r="W288" s="37"/>
      <c r="X288" s="37"/>
      <c r="Y288" s="37"/>
      <c r="Z288" s="37"/>
      <c r="AA288" s="37"/>
      <c r="AB288" s="37"/>
      <c r="AC288" s="37"/>
      <c r="AD288" s="37"/>
      <c r="AE288" s="37"/>
      <c r="AR288" s="214" t="s">
        <v>237</v>
      </c>
      <c r="AT288" s="214" t="s">
        <v>152</v>
      </c>
      <c r="AU288" s="214" t="s">
        <v>85</v>
      </c>
      <c r="AY288" s="16" t="s">
        <v>150</v>
      </c>
      <c r="BE288" s="215">
        <f>IF(N288="základní",J288,0)</f>
        <v>0</v>
      </c>
      <c r="BF288" s="215">
        <f>IF(N288="snížená",J288,0)</f>
        <v>0</v>
      </c>
      <c r="BG288" s="215">
        <f>IF(N288="zákl. přenesená",J288,0)</f>
        <v>0</v>
      </c>
      <c r="BH288" s="215">
        <f>IF(N288="sníž. přenesená",J288,0)</f>
        <v>0</v>
      </c>
      <c r="BI288" s="215">
        <f>IF(N288="nulová",J288,0)</f>
        <v>0</v>
      </c>
      <c r="BJ288" s="16" t="s">
        <v>83</v>
      </c>
      <c r="BK288" s="215">
        <f>ROUND(I288*H288,2)</f>
        <v>0</v>
      </c>
      <c r="BL288" s="16" t="s">
        <v>237</v>
      </c>
      <c r="BM288" s="214" t="s">
        <v>1534</v>
      </c>
    </row>
    <row r="289" spans="1:47" s="2" customFormat="1" ht="12">
      <c r="A289" s="37"/>
      <c r="B289" s="38"/>
      <c r="C289" s="39"/>
      <c r="D289" s="216" t="s">
        <v>159</v>
      </c>
      <c r="E289" s="39"/>
      <c r="F289" s="217" t="s">
        <v>780</v>
      </c>
      <c r="G289" s="39"/>
      <c r="H289" s="39"/>
      <c r="I289" s="218"/>
      <c r="J289" s="39"/>
      <c r="K289" s="39"/>
      <c r="L289" s="43"/>
      <c r="M289" s="219"/>
      <c r="N289" s="220"/>
      <c r="O289" s="83"/>
      <c r="P289" s="83"/>
      <c r="Q289" s="83"/>
      <c r="R289" s="83"/>
      <c r="S289" s="83"/>
      <c r="T289" s="84"/>
      <c r="U289" s="37"/>
      <c r="V289" s="37"/>
      <c r="W289" s="37"/>
      <c r="X289" s="37"/>
      <c r="Y289" s="37"/>
      <c r="Z289" s="37"/>
      <c r="AA289" s="37"/>
      <c r="AB289" s="37"/>
      <c r="AC289" s="37"/>
      <c r="AD289" s="37"/>
      <c r="AE289" s="37"/>
      <c r="AT289" s="16" t="s">
        <v>159</v>
      </c>
      <c r="AU289" s="16" t="s">
        <v>85</v>
      </c>
    </row>
    <row r="290" spans="1:65" s="2" customFormat="1" ht="14.4" customHeight="1">
      <c r="A290" s="37"/>
      <c r="B290" s="38"/>
      <c r="C290" s="203" t="s">
        <v>577</v>
      </c>
      <c r="D290" s="203" t="s">
        <v>152</v>
      </c>
      <c r="E290" s="204" t="s">
        <v>791</v>
      </c>
      <c r="F290" s="205" t="s">
        <v>792</v>
      </c>
      <c r="G290" s="206" t="s">
        <v>229</v>
      </c>
      <c r="H290" s="207">
        <v>994.66</v>
      </c>
      <c r="I290" s="208"/>
      <c r="J290" s="209">
        <f>ROUND(I290*H290,2)</f>
        <v>0</v>
      </c>
      <c r="K290" s="205" t="s">
        <v>156</v>
      </c>
      <c r="L290" s="43"/>
      <c r="M290" s="210" t="s">
        <v>19</v>
      </c>
      <c r="N290" s="211" t="s">
        <v>46</v>
      </c>
      <c r="O290" s="83"/>
      <c r="P290" s="212">
        <f>O290*H290</f>
        <v>0</v>
      </c>
      <c r="Q290" s="212">
        <v>0.0007</v>
      </c>
      <c r="R290" s="212">
        <f>Q290*H290</f>
        <v>0.6962619999999999</v>
      </c>
      <c r="S290" s="212">
        <v>0</v>
      </c>
      <c r="T290" s="213">
        <f>S290*H290</f>
        <v>0</v>
      </c>
      <c r="U290" s="37"/>
      <c r="V290" s="37"/>
      <c r="W290" s="37"/>
      <c r="X290" s="37"/>
      <c r="Y290" s="37"/>
      <c r="Z290" s="37"/>
      <c r="AA290" s="37"/>
      <c r="AB290" s="37"/>
      <c r="AC290" s="37"/>
      <c r="AD290" s="37"/>
      <c r="AE290" s="37"/>
      <c r="AR290" s="214" t="s">
        <v>237</v>
      </c>
      <c r="AT290" s="214" t="s">
        <v>152</v>
      </c>
      <c r="AU290" s="214" t="s">
        <v>85</v>
      </c>
      <c r="AY290" s="16" t="s">
        <v>150</v>
      </c>
      <c r="BE290" s="215">
        <f>IF(N290="základní",J290,0)</f>
        <v>0</v>
      </c>
      <c r="BF290" s="215">
        <f>IF(N290="snížená",J290,0)</f>
        <v>0</v>
      </c>
      <c r="BG290" s="215">
        <f>IF(N290="zákl. přenesená",J290,0)</f>
        <v>0</v>
      </c>
      <c r="BH290" s="215">
        <f>IF(N290="sníž. přenesená",J290,0)</f>
        <v>0</v>
      </c>
      <c r="BI290" s="215">
        <f>IF(N290="nulová",J290,0)</f>
        <v>0</v>
      </c>
      <c r="BJ290" s="16" t="s">
        <v>83</v>
      </c>
      <c r="BK290" s="215">
        <f>ROUND(I290*H290,2)</f>
        <v>0</v>
      </c>
      <c r="BL290" s="16" t="s">
        <v>237</v>
      </c>
      <c r="BM290" s="214" t="s">
        <v>1535</v>
      </c>
    </row>
    <row r="291" spans="1:47" s="2" customFormat="1" ht="12">
      <c r="A291" s="37"/>
      <c r="B291" s="38"/>
      <c r="C291" s="39"/>
      <c r="D291" s="216" t="s">
        <v>159</v>
      </c>
      <c r="E291" s="39"/>
      <c r="F291" s="217" t="s">
        <v>780</v>
      </c>
      <c r="G291" s="39"/>
      <c r="H291" s="39"/>
      <c r="I291" s="218"/>
      <c r="J291" s="39"/>
      <c r="K291" s="39"/>
      <c r="L291" s="43"/>
      <c r="M291" s="219"/>
      <c r="N291" s="220"/>
      <c r="O291" s="83"/>
      <c r="P291" s="83"/>
      <c r="Q291" s="83"/>
      <c r="R291" s="83"/>
      <c r="S291" s="83"/>
      <c r="T291" s="84"/>
      <c r="U291" s="37"/>
      <c r="V291" s="37"/>
      <c r="W291" s="37"/>
      <c r="X291" s="37"/>
      <c r="Y291" s="37"/>
      <c r="Z291" s="37"/>
      <c r="AA291" s="37"/>
      <c r="AB291" s="37"/>
      <c r="AC291" s="37"/>
      <c r="AD291" s="37"/>
      <c r="AE291" s="37"/>
      <c r="AT291" s="16" t="s">
        <v>159</v>
      </c>
      <c r="AU291" s="16" t="s">
        <v>85</v>
      </c>
    </row>
    <row r="292" spans="1:65" s="2" customFormat="1" ht="24.15" customHeight="1">
      <c r="A292" s="37"/>
      <c r="B292" s="38"/>
      <c r="C292" s="203" t="s">
        <v>582</v>
      </c>
      <c r="D292" s="203" t="s">
        <v>152</v>
      </c>
      <c r="E292" s="204" t="s">
        <v>1536</v>
      </c>
      <c r="F292" s="205" t="s">
        <v>1537</v>
      </c>
      <c r="G292" s="206" t="s">
        <v>229</v>
      </c>
      <c r="H292" s="207">
        <v>22.56</v>
      </c>
      <c r="I292" s="208"/>
      <c r="J292" s="209">
        <f>ROUND(I292*H292,2)</f>
        <v>0</v>
      </c>
      <c r="K292" s="205" t="s">
        <v>156</v>
      </c>
      <c r="L292" s="43"/>
      <c r="M292" s="210" t="s">
        <v>19</v>
      </c>
      <c r="N292" s="211" t="s">
        <v>46</v>
      </c>
      <c r="O292" s="83"/>
      <c r="P292" s="212">
        <f>O292*H292</f>
        <v>0</v>
      </c>
      <c r="Q292" s="212">
        <v>0</v>
      </c>
      <c r="R292" s="212">
        <f>Q292*H292</f>
        <v>0</v>
      </c>
      <c r="S292" s="212">
        <v>0.01721</v>
      </c>
      <c r="T292" s="213">
        <f>S292*H292</f>
        <v>0.3882576</v>
      </c>
      <c r="U292" s="37"/>
      <c r="V292" s="37"/>
      <c r="W292" s="37"/>
      <c r="X292" s="37"/>
      <c r="Y292" s="37"/>
      <c r="Z292" s="37"/>
      <c r="AA292" s="37"/>
      <c r="AB292" s="37"/>
      <c r="AC292" s="37"/>
      <c r="AD292" s="37"/>
      <c r="AE292" s="37"/>
      <c r="AR292" s="214" t="s">
        <v>237</v>
      </c>
      <c r="AT292" s="214" t="s">
        <v>152</v>
      </c>
      <c r="AU292" s="214" t="s">
        <v>85</v>
      </c>
      <c r="AY292" s="16" t="s">
        <v>150</v>
      </c>
      <c r="BE292" s="215">
        <f>IF(N292="základní",J292,0)</f>
        <v>0</v>
      </c>
      <c r="BF292" s="215">
        <f>IF(N292="snížená",J292,0)</f>
        <v>0</v>
      </c>
      <c r="BG292" s="215">
        <f>IF(N292="zákl. přenesená",J292,0)</f>
        <v>0</v>
      </c>
      <c r="BH292" s="215">
        <f>IF(N292="sníž. přenesená",J292,0)</f>
        <v>0</v>
      </c>
      <c r="BI292" s="215">
        <f>IF(N292="nulová",J292,0)</f>
        <v>0</v>
      </c>
      <c r="BJ292" s="16" t="s">
        <v>83</v>
      </c>
      <c r="BK292" s="215">
        <f>ROUND(I292*H292,2)</f>
        <v>0</v>
      </c>
      <c r="BL292" s="16" t="s">
        <v>237</v>
      </c>
      <c r="BM292" s="214" t="s">
        <v>1538</v>
      </c>
    </row>
    <row r="293" spans="1:47" s="2" customFormat="1" ht="12">
      <c r="A293" s="37"/>
      <c r="B293" s="38"/>
      <c r="C293" s="39"/>
      <c r="D293" s="216" t="s">
        <v>159</v>
      </c>
      <c r="E293" s="39"/>
      <c r="F293" s="217" t="s">
        <v>1539</v>
      </c>
      <c r="G293" s="39"/>
      <c r="H293" s="39"/>
      <c r="I293" s="218"/>
      <c r="J293" s="39"/>
      <c r="K293" s="39"/>
      <c r="L293" s="43"/>
      <c r="M293" s="219"/>
      <c r="N293" s="220"/>
      <c r="O293" s="83"/>
      <c r="P293" s="83"/>
      <c r="Q293" s="83"/>
      <c r="R293" s="83"/>
      <c r="S293" s="83"/>
      <c r="T293" s="84"/>
      <c r="U293" s="37"/>
      <c r="V293" s="37"/>
      <c r="W293" s="37"/>
      <c r="X293" s="37"/>
      <c r="Y293" s="37"/>
      <c r="Z293" s="37"/>
      <c r="AA293" s="37"/>
      <c r="AB293" s="37"/>
      <c r="AC293" s="37"/>
      <c r="AD293" s="37"/>
      <c r="AE293" s="37"/>
      <c r="AT293" s="16" t="s">
        <v>159</v>
      </c>
      <c r="AU293" s="16" t="s">
        <v>85</v>
      </c>
    </row>
    <row r="294" spans="1:65" s="2" customFormat="1" ht="24.15" customHeight="1">
      <c r="A294" s="37"/>
      <c r="B294" s="38"/>
      <c r="C294" s="203" t="s">
        <v>587</v>
      </c>
      <c r="D294" s="203" t="s">
        <v>152</v>
      </c>
      <c r="E294" s="204" t="s">
        <v>1540</v>
      </c>
      <c r="F294" s="205" t="s">
        <v>1541</v>
      </c>
      <c r="G294" s="206" t="s">
        <v>595</v>
      </c>
      <c r="H294" s="241"/>
      <c r="I294" s="208"/>
      <c r="J294" s="209">
        <f>ROUND(I294*H294,2)</f>
        <v>0</v>
      </c>
      <c r="K294" s="205" t="s">
        <v>156</v>
      </c>
      <c r="L294" s="43"/>
      <c r="M294" s="210" t="s">
        <v>19</v>
      </c>
      <c r="N294" s="211" t="s">
        <v>46</v>
      </c>
      <c r="O294" s="83"/>
      <c r="P294" s="212">
        <f>O294*H294</f>
        <v>0</v>
      </c>
      <c r="Q294" s="212">
        <v>0</v>
      </c>
      <c r="R294" s="212">
        <f>Q294*H294</f>
        <v>0</v>
      </c>
      <c r="S294" s="212">
        <v>0</v>
      </c>
      <c r="T294" s="213">
        <f>S294*H294</f>
        <v>0</v>
      </c>
      <c r="U294" s="37"/>
      <c r="V294" s="37"/>
      <c r="W294" s="37"/>
      <c r="X294" s="37"/>
      <c r="Y294" s="37"/>
      <c r="Z294" s="37"/>
      <c r="AA294" s="37"/>
      <c r="AB294" s="37"/>
      <c r="AC294" s="37"/>
      <c r="AD294" s="37"/>
      <c r="AE294" s="37"/>
      <c r="AR294" s="214" t="s">
        <v>237</v>
      </c>
      <c r="AT294" s="214" t="s">
        <v>152</v>
      </c>
      <c r="AU294" s="214" t="s">
        <v>85</v>
      </c>
      <c r="AY294" s="16" t="s">
        <v>150</v>
      </c>
      <c r="BE294" s="215">
        <f>IF(N294="základní",J294,0)</f>
        <v>0</v>
      </c>
      <c r="BF294" s="215">
        <f>IF(N294="snížená",J294,0)</f>
        <v>0</v>
      </c>
      <c r="BG294" s="215">
        <f>IF(N294="zákl. přenesená",J294,0)</f>
        <v>0</v>
      </c>
      <c r="BH294" s="215">
        <f>IF(N294="sníž. přenesená",J294,0)</f>
        <v>0</v>
      </c>
      <c r="BI294" s="215">
        <f>IF(N294="nulová",J294,0)</f>
        <v>0</v>
      </c>
      <c r="BJ294" s="16" t="s">
        <v>83</v>
      </c>
      <c r="BK294" s="215">
        <f>ROUND(I294*H294,2)</f>
        <v>0</v>
      </c>
      <c r="BL294" s="16" t="s">
        <v>237</v>
      </c>
      <c r="BM294" s="214" t="s">
        <v>1542</v>
      </c>
    </row>
    <row r="295" spans="1:47" s="2" customFormat="1" ht="12">
      <c r="A295" s="37"/>
      <c r="B295" s="38"/>
      <c r="C295" s="39"/>
      <c r="D295" s="216" t="s">
        <v>159</v>
      </c>
      <c r="E295" s="39"/>
      <c r="F295" s="217" t="s">
        <v>798</v>
      </c>
      <c r="G295" s="39"/>
      <c r="H295" s="39"/>
      <c r="I295" s="218"/>
      <c r="J295" s="39"/>
      <c r="K295" s="39"/>
      <c r="L295" s="43"/>
      <c r="M295" s="219"/>
      <c r="N295" s="220"/>
      <c r="O295" s="83"/>
      <c r="P295" s="83"/>
      <c r="Q295" s="83"/>
      <c r="R295" s="83"/>
      <c r="S295" s="83"/>
      <c r="T295" s="84"/>
      <c r="U295" s="37"/>
      <c r="V295" s="37"/>
      <c r="W295" s="37"/>
      <c r="X295" s="37"/>
      <c r="Y295" s="37"/>
      <c r="Z295" s="37"/>
      <c r="AA295" s="37"/>
      <c r="AB295" s="37"/>
      <c r="AC295" s="37"/>
      <c r="AD295" s="37"/>
      <c r="AE295" s="37"/>
      <c r="AT295" s="16" t="s">
        <v>159</v>
      </c>
      <c r="AU295" s="16" t="s">
        <v>85</v>
      </c>
    </row>
    <row r="296" spans="1:63" s="12" customFormat="1" ht="22.8" customHeight="1">
      <c r="A296" s="12"/>
      <c r="B296" s="187"/>
      <c r="C296" s="188"/>
      <c r="D296" s="189" t="s">
        <v>74</v>
      </c>
      <c r="E296" s="201" t="s">
        <v>799</v>
      </c>
      <c r="F296" s="201" t="s">
        <v>800</v>
      </c>
      <c r="G296" s="188"/>
      <c r="H296" s="188"/>
      <c r="I296" s="191"/>
      <c r="J296" s="202">
        <f>BK296</f>
        <v>0</v>
      </c>
      <c r="K296" s="188"/>
      <c r="L296" s="193"/>
      <c r="M296" s="194"/>
      <c r="N296" s="195"/>
      <c r="O296" s="195"/>
      <c r="P296" s="196">
        <f>SUM(P297:P342)</f>
        <v>0</v>
      </c>
      <c r="Q296" s="195"/>
      <c r="R296" s="196">
        <f>SUM(R297:R342)</f>
        <v>0.9712773000000001</v>
      </c>
      <c r="S296" s="195"/>
      <c r="T296" s="197">
        <f>SUM(T297:T342)</f>
        <v>0.4858154</v>
      </c>
      <c r="U296" s="12"/>
      <c r="V296" s="12"/>
      <c r="W296" s="12"/>
      <c r="X296" s="12"/>
      <c r="Y296" s="12"/>
      <c r="Z296" s="12"/>
      <c r="AA296" s="12"/>
      <c r="AB296" s="12"/>
      <c r="AC296" s="12"/>
      <c r="AD296" s="12"/>
      <c r="AE296" s="12"/>
      <c r="AR296" s="198" t="s">
        <v>85</v>
      </c>
      <c r="AT296" s="199" t="s">
        <v>74</v>
      </c>
      <c r="AU296" s="199" t="s">
        <v>83</v>
      </c>
      <c r="AY296" s="198" t="s">
        <v>150</v>
      </c>
      <c r="BK296" s="200">
        <f>SUM(BK297:BK342)</f>
        <v>0</v>
      </c>
    </row>
    <row r="297" spans="1:65" s="2" customFormat="1" ht="14.4" customHeight="1">
      <c r="A297" s="37"/>
      <c r="B297" s="38"/>
      <c r="C297" s="203" t="s">
        <v>592</v>
      </c>
      <c r="D297" s="203" t="s">
        <v>152</v>
      </c>
      <c r="E297" s="204" t="s">
        <v>1543</v>
      </c>
      <c r="F297" s="205" t="s">
        <v>1544</v>
      </c>
      <c r="G297" s="206" t="s">
        <v>229</v>
      </c>
      <c r="H297" s="207">
        <v>3.16</v>
      </c>
      <c r="I297" s="208"/>
      <c r="J297" s="209">
        <f>ROUND(I297*H297,2)</f>
        <v>0</v>
      </c>
      <c r="K297" s="205" t="s">
        <v>156</v>
      </c>
      <c r="L297" s="43"/>
      <c r="M297" s="210" t="s">
        <v>19</v>
      </c>
      <c r="N297" s="211" t="s">
        <v>46</v>
      </c>
      <c r="O297" s="83"/>
      <c r="P297" s="212">
        <f>O297*H297</f>
        <v>0</v>
      </c>
      <c r="Q297" s="212">
        <v>0</v>
      </c>
      <c r="R297" s="212">
        <f>Q297*H297</f>
        <v>0</v>
      </c>
      <c r="S297" s="212">
        <v>0.00594</v>
      </c>
      <c r="T297" s="213">
        <f>S297*H297</f>
        <v>0.0187704</v>
      </c>
      <c r="U297" s="37"/>
      <c r="V297" s="37"/>
      <c r="W297" s="37"/>
      <c r="X297" s="37"/>
      <c r="Y297" s="37"/>
      <c r="Z297" s="37"/>
      <c r="AA297" s="37"/>
      <c r="AB297" s="37"/>
      <c r="AC297" s="37"/>
      <c r="AD297" s="37"/>
      <c r="AE297" s="37"/>
      <c r="AR297" s="214" t="s">
        <v>237</v>
      </c>
      <c r="AT297" s="214" t="s">
        <v>152</v>
      </c>
      <c r="AU297" s="214" t="s">
        <v>85</v>
      </c>
      <c r="AY297" s="16" t="s">
        <v>150</v>
      </c>
      <c r="BE297" s="215">
        <f>IF(N297="základní",J297,0)</f>
        <v>0</v>
      </c>
      <c r="BF297" s="215">
        <f>IF(N297="snížená",J297,0)</f>
        <v>0</v>
      </c>
      <c r="BG297" s="215">
        <f>IF(N297="zákl. přenesená",J297,0)</f>
        <v>0</v>
      </c>
      <c r="BH297" s="215">
        <f>IF(N297="sníž. přenesená",J297,0)</f>
        <v>0</v>
      </c>
      <c r="BI297" s="215">
        <f>IF(N297="nulová",J297,0)</f>
        <v>0</v>
      </c>
      <c r="BJ297" s="16" t="s">
        <v>83</v>
      </c>
      <c r="BK297" s="215">
        <f>ROUND(I297*H297,2)</f>
        <v>0</v>
      </c>
      <c r="BL297" s="16" t="s">
        <v>237</v>
      </c>
      <c r="BM297" s="214" t="s">
        <v>1545</v>
      </c>
    </row>
    <row r="298" spans="1:47" s="2" customFormat="1" ht="12">
      <c r="A298" s="37"/>
      <c r="B298" s="38"/>
      <c r="C298" s="39"/>
      <c r="D298" s="216" t="s">
        <v>161</v>
      </c>
      <c r="E298" s="39"/>
      <c r="F298" s="217" t="s">
        <v>1546</v>
      </c>
      <c r="G298" s="39"/>
      <c r="H298" s="39"/>
      <c r="I298" s="218"/>
      <c r="J298" s="39"/>
      <c r="K298" s="39"/>
      <c r="L298" s="43"/>
      <c r="M298" s="219"/>
      <c r="N298" s="220"/>
      <c r="O298" s="83"/>
      <c r="P298" s="83"/>
      <c r="Q298" s="83"/>
      <c r="R298" s="83"/>
      <c r="S298" s="83"/>
      <c r="T298" s="84"/>
      <c r="U298" s="37"/>
      <c r="V298" s="37"/>
      <c r="W298" s="37"/>
      <c r="X298" s="37"/>
      <c r="Y298" s="37"/>
      <c r="Z298" s="37"/>
      <c r="AA298" s="37"/>
      <c r="AB298" s="37"/>
      <c r="AC298" s="37"/>
      <c r="AD298" s="37"/>
      <c r="AE298" s="37"/>
      <c r="AT298" s="16" t="s">
        <v>161</v>
      </c>
      <c r="AU298" s="16" t="s">
        <v>85</v>
      </c>
    </row>
    <row r="299" spans="1:65" s="2" customFormat="1" ht="14.4" customHeight="1">
      <c r="A299" s="37"/>
      <c r="B299" s="38"/>
      <c r="C299" s="203" t="s">
        <v>600</v>
      </c>
      <c r="D299" s="203" t="s">
        <v>152</v>
      </c>
      <c r="E299" s="204" t="s">
        <v>806</v>
      </c>
      <c r="F299" s="205" t="s">
        <v>807</v>
      </c>
      <c r="G299" s="206" t="s">
        <v>224</v>
      </c>
      <c r="H299" s="207">
        <v>17.2</v>
      </c>
      <c r="I299" s="208"/>
      <c r="J299" s="209">
        <f>ROUND(I299*H299,2)</f>
        <v>0</v>
      </c>
      <c r="K299" s="205" t="s">
        <v>156</v>
      </c>
      <c r="L299" s="43"/>
      <c r="M299" s="210" t="s">
        <v>19</v>
      </c>
      <c r="N299" s="211" t="s">
        <v>46</v>
      </c>
      <c r="O299" s="83"/>
      <c r="P299" s="212">
        <f>O299*H299</f>
        <v>0</v>
      </c>
      <c r="Q299" s="212">
        <v>0</v>
      </c>
      <c r="R299" s="212">
        <f>Q299*H299</f>
        <v>0</v>
      </c>
      <c r="S299" s="212">
        <v>0.00191</v>
      </c>
      <c r="T299" s="213">
        <f>S299*H299</f>
        <v>0.032852</v>
      </c>
      <c r="U299" s="37"/>
      <c r="V299" s="37"/>
      <c r="W299" s="37"/>
      <c r="X299" s="37"/>
      <c r="Y299" s="37"/>
      <c r="Z299" s="37"/>
      <c r="AA299" s="37"/>
      <c r="AB299" s="37"/>
      <c r="AC299" s="37"/>
      <c r="AD299" s="37"/>
      <c r="AE299" s="37"/>
      <c r="AR299" s="214" t="s">
        <v>237</v>
      </c>
      <c r="AT299" s="214" t="s">
        <v>152</v>
      </c>
      <c r="AU299" s="214" t="s">
        <v>85</v>
      </c>
      <c r="AY299" s="16" t="s">
        <v>150</v>
      </c>
      <c r="BE299" s="215">
        <f>IF(N299="základní",J299,0)</f>
        <v>0</v>
      </c>
      <c r="BF299" s="215">
        <f>IF(N299="snížená",J299,0)</f>
        <v>0</v>
      </c>
      <c r="BG299" s="215">
        <f>IF(N299="zákl. přenesená",J299,0)</f>
        <v>0</v>
      </c>
      <c r="BH299" s="215">
        <f>IF(N299="sníž. přenesená",J299,0)</f>
        <v>0</v>
      </c>
      <c r="BI299" s="215">
        <f>IF(N299="nulová",J299,0)</f>
        <v>0</v>
      </c>
      <c r="BJ299" s="16" t="s">
        <v>83</v>
      </c>
      <c r="BK299" s="215">
        <f>ROUND(I299*H299,2)</f>
        <v>0</v>
      </c>
      <c r="BL299" s="16" t="s">
        <v>237</v>
      </c>
      <c r="BM299" s="214" t="s">
        <v>1547</v>
      </c>
    </row>
    <row r="300" spans="1:65" s="2" customFormat="1" ht="14.4" customHeight="1">
      <c r="A300" s="37"/>
      <c r="B300" s="38"/>
      <c r="C300" s="203" t="s">
        <v>605</v>
      </c>
      <c r="D300" s="203" t="s">
        <v>152</v>
      </c>
      <c r="E300" s="204" t="s">
        <v>810</v>
      </c>
      <c r="F300" s="205" t="s">
        <v>811</v>
      </c>
      <c r="G300" s="206" t="s">
        <v>224</v>
      </c>
      <c r="H300" s="207">
        <v>6.3</v>
      </c>
      <c r="I300" s="208"/>
      <c r="J300" s="209">
        <f>ROUND(I300*H300,2)</f>
        <v>0</v>
      </c>
      <c r="K300" s="205" t="s">
        <v>156</v>
      </c>
      <c r="L300" s="43"/>
      <c r="M300" s="210" t="s">
        <v>19</v>
      </c>
      <c r="N300" s="211" t="s">
        <v>46</v>
      </c>
      <c r="O300" s="83"/>
      <c r="P300" s="212">
        <f>O300*H300</f>
        <v>0</v>
      </c>
      <c r="Q300" s="212">
        <v>0</v>
      </c>
      <c r="R300" s="212">
        <f>Q300*H300</f>
        <v>0</v>
      </c>
      <c r="S300" s="212">
        <v>0.00167</v>
      </c>
      <c r="T300" s="213">
        <f>S300*H300</f>
        <v>0.010521</v>
      </c>
      <c r="U300" s="37"/>
      <c r="V300" s="37"/>
      <c r="W300" s="37"/>
      <c r="X300" s="37"/>
      <c r="Y300" s="37"/>
      <c r="Z300" s="37"/>
      <c r="AA300" s="37"/>
      <c r="AB300" s="37"/>
      <c r="AC300" s="37"/>
      <c r="AD300" s="37"/>
      <c r="AE300" s="37"/>
      <c r="AR300" s="214" t="s">
        <v>237</v>
      </c>
      <c r="AT300" s="214" t="s">
        <v>152</v>
      </c>
      <c r="AU300" s="214" t="s">
        <v>85</v>
      </c>
      <c r="AY300" s="16" t="s">
        <v>150</v>
      </c>
      <c r="BE300" s="215">
        <f>IF(N300="základní",J300,0)</f>
        <v>0</v>
      </c>
      <c r="BF300" s="215">
        <f>IF(N300="snížená",J300,0)</f>
        <v>0</v>
      </c>
      <c r="BG300" s="215">
        <f>IF(N300="zákl. přenesená",J300,0)</f>
        <v>0</v>
      </c>
      <c r="BH300" s="215">
        <f>IF(N300="sníž. přenesená",J300,0)</f>
        <v>0</v>
      </c>
      <c r="BI300" s="215">
        <f>IF(N300="nulová",J300,0)</f>
        <v>0</v>
      </c>
      <c r="BJ300" s="16" t="s">
        <v>83</v>
      </c>
      <c r="BK300" s="215">
        <f>ROUND(I300*H300,2)</f>
        <v>0</v>
      </c>
      <c r="BL300" s="16" t="s">
        <v>237</v>
      </c>
      <c r="BM300" s="214" t="s">
        <v>1548</v>
      </c>
    </row>
    <row r="301" spans="1:65" s="2" customFormat="1" ht="14.4" customHeight="1">
      <c r="A301" s="37"/>
      <c r="B301" s="38"/>
      <c r="C301" s="203" t="s">
        <v>610</v>
      </c>
      <c r="D301" s="203" t="s">
        <v>152</v>
      </c>
      <c r="E301" s="204" t="s">
        <v>814</v>
      </c>
      <c r="F301" s="205" t="s">
        <v>815</v>
      </c>
      <c r="G301" s="206" t="s">
        <v>224</v>
      </c>
      <c r="H301" s="207">
        <v>120.52</v>
      </c>
      <c r="I301" s="208"/>
      <c r="J301" s="209">
        <f>ROUND(I301*H301,2)</f>
        <v>0</v>
      </c>
      <c r="K301" s="205" t="s">
        <v>156</v>
      </c>
      <c r="L301" s="43"/>
      <c r="M301" s="210" t="s">
        <v>19</v>
      </c>
      <c r="N301" s="211" t="s">
        <v>46</v>
      </c>
      <c r="O301" s="83"/>
      <c r="P301" s="212">
        <f>O301*H301</f>
        <v>0</v>
      </c>
      <c r="Q301" s="212">
        <v>0</v>
      </c>
      <c r="R301" s="212">
        <f>Q301*H301</f>
        <v>0</v>
      </c>
      <c r="S301" s="212">
        <v>0.0026</v>
      </c>
      <c r="T301" s="213">
        <f>S301*H301</f>
        <v>0.31335199999999996</v>
      </c>
      <c r="U301" s="37"/>
      <c r="V301" s="37"/>
      <c r="W301" s="37"/>
      <c r="X301" s="37"/>
      <c r="Y301" s="37"/>
      <c r="Z301" s="37"/>
      <c r="AA301" s="37"/>
      <c r="AB301" s="37"/>
      <c r="AC301" s="37"/>
      <c r="AD301" s="37"/>
      <c r="AE301" s="37"/>
      <c r="AR301" s="214" t="s">
        <v>237</v>
      </c>
      <c r="AT301" s="214" t="s">
        <v>152</v>
      </c>
      <c r="AU301" s="214" t="s">
        <v>85</v>
      </c>
      <c r="AY301" s="16" t="s">
        <v>150</v>
      </c>
      <c r="BE301" s="215">
        <f>IF(N301="základní",J301,0)</f>
        <v>0</v>
      </c>
      <c r="BF301" s="215">
        <f>IF(N301="snížená",J301,0)</f>
        <v>0</v>
      </c>
      <c r="BG301" s="215">
        <f>IF(N301="zákl. přenesená",J301,0)</f>
        <v>0</v>
      </c>
      <c r="BH301" s="215">
        <f>IF(N301="sníž. přenesená",J301,0)</f>
        <v>0</v>
      </c>
      <c r="BI301" s="215">
        <f>IF(N301="nulová",J301,0)</f>
        <v>0</v>
      </c>
      <c r="BJ301" s="16" t="s">
        <v>83</v>
      </c>
      <c r="BK301" s="215">
        <f>ROUND(I301*H301,2)</f>
        <v>0</v>
      </c>
      <c r="BL301" s="16" t="s">
        <v>237</v>
      </c>
      <c r="BM301" s="214" t="s">
        <v>1549</v>
      </c>
    </row>
    <row r="302" spans="1:65" s="2" customFormat="1" ht="14.4" customHeight="1">
      <c r="A302" s="37"/>
      <c r="B302" s="38"/>
      <c r="C302" s="203" t="s">
        <v>617</v>
      </c>
      <c r="D302" s="203" t="s">
        <v>152</v>
      </c>
      <c r="E302" s="204" t="s">
        <v>818</v>
      </c>
      <c r="F302" s="205" t="s">
        <v>819</v>
      </c>
      <c r="G302" s="206" t="s">
        <v>224</v>
      </c>
      <c r="H302" s="207">
        <v>28</v>
      </c>
      <c r="I302" s="208"/>
      <c r="J302" s="209">
        <f>ROUND(I302*H302,2)</f>
        <v>0</v>
      </c>
      <c r="K302" s="205" t="s">
        <v>156</v>
      </c>
      <c r="L302" s="43"/>
      <c r="M302" s="210" t="s">
        <v>19</v>
      </c>
      <c r="N302" s="211" t="s">
        <v>46</v>
      </c>
      <c r="O302" s="83"/>
      <c r="P302" s="212">
        <f>O302*H302</f>
        <v>0</v>
      </c>
      <c r="Q302" s="212">
        <v>0</v>
      </c>
      <c r="R302" s="212">
        <f>Q302*H302</f>
        <v>0</v>
      </c>
      <c r="S302" s="212">
        <v>0.00394</v>
      </c>
      <c r="T302" s="213">
        <f>S302*H302</f>
        <v>0.11032</v>
      </c>
      <c r="U302" s="37"/>
      <c r="V302" s="37"/>
      <c r="W302" s="37"/>
      <c r="X302" s="37"/>
      <c r="Y302" s="37"/>
      <c r="Z302" s="37"/>
      <c r="AA302" s="37"/>
      <c r="AB302" s="37"/>
      <c r="AC302" s="37"/>
      <c r="AD302" s="37"/>
      <c r="AE302" s="37"/>
      <c r="AR302" s="214" t="s">
        <v>237</v>
      </c>
      <c r="AT302" s="214" t="s">
        <v>152</v>
      </c>
      <c r="AU302" s="214" t="s">
        <v>85</v>
      </c>
      <c r="AY302" s="16" t="s">
        <v>150</v>
      </c>
      <c r="BE302" s="215">
        <f>IF(N302="základní",J302,0)</f>
        <v>0</v>
      </c>
      <c r="BF302" s="215">
        <f>IF(N302="snížená",J302,0)</f>
        <v>0</v>
      </c>
      <c r="BG302" s="215">
        <f>IF(N302="zákl. přenesená",J302,0)</f>
        <v>0</v>
      </c>
      <c r="BH302" s="215">
        <f>IF(N302="sníž. přenesená",J302,0)</f>
        <v>0</v>
      </c>
      <c r="BI302" s="215">
        <f>IF(N302="nulová",J302,0)</f>
        <v>0</v>
      </c>
      <c r="BJ302" s="16" t="s">
        <v>83</v>
      </c>
      <c r="BK302" s="215">
        <f>ROUND(I302*H302,2)</f>
        <v>0</v>
      </c>
      <c r="BL302" s="16" t="s">
        <v>237</v>
      </c>
      <c r="BM302" s="214" t="s">
        <v>1550</v>
      </c>
    </row>
    <row r="303" spans="1:65" s="2" customFormat="1" ht="24.15" customHeight="1">
      <c r="A303" s="37"/>
      <c r="B303" s="38"/>
      <c r="C303" s="203" t="s">
        <v>621</v>
      </c>
      <c r="D303" s="203" t="s">
        <v>152</v>
      </c>
      <c r="E303" s="204" t="s">
        <v>1551</v>
      </c>
      <c r="F303" s="205" t="s">
        <v>1552</v>
      </c>
      <c r="G303" s="206" t="s">
        <v>229</v>
      </c>
      <c r="H303" s="207">
        <v>26.5</v>
      </c>
      <c r="I303" s="208"/>
      <c r="J303" s="209">
        <f>ROUND(I303*H303,2)</f>
        <v>0</v>
      </c>
      <c r="K303" s="205" t="s">
        <v>19</v>
      </c>
      <c r="L303" s="43"/>
      <c r="M303" s="210" t="s">
        <v>19</v>
      </c>
      <c r="N303" s="211" t="s">
        <v>46</v>
      </c>
      <c r="O303" s="83"/>
      <c r="P303" s="212">
        <f>O303*H303</f>
        <v>0</v>
      </c>
      <c r="Q303" s="212">
        <v>0.00976</v>
      </c>
      <c r="R303" s="212">
        <f>Q303*H303</f>
        <v>0.25864</v>
      </c>
      <c r="S303" s="212">
        <v>0</v>
      </c>
      <c r="T303" s="213">
        <f>S303*H303</f>
        <v>0</v>
      </c>
      <c r="U303" s="37"/>
      <c r="V303" s="37"/>
      <c r="W303" s="37"/>
      <c r="X303" s="37"/>
      <c r="Y303" s="37"/>
      <c r="Z303" s="37"/>
      <c r="AA303" s="37"/>
      <c r="AB303" s="37"/>
      <c r="AC303" s="37"/>
      <c r="AD303" s="37"/>
      <c r="AE303" s="37"/>
      <c r="AR303" s="214" t="s">
        <v>237</v>
      </c>
      <c r="AT303" s="214" t="s">
        <v>152</v>
      </c>
      <c r="AU303" s="214" t="s">
        <v>85</v>
      </c>
      <c r="AY303" s="16" t="s">
        <v>150</v>
      </c>
      <c r="BE303" s="215">
        <f>IF(N303="základní",J303,0)</f>
        <v>0</v>
      </c>
      <c r="BF303" s="215">
        <f>IF(N303="snížená",J303,0)</f>
        <v>0</v>
      </c>
      <c r="BG303" s="215">
        <f>IF(N303="zákl. přenesená",J303,0)</f>
        <v>0</v>
      </c>
      <c r="BH303" s="215">
        <f>IF(N303="sníž. přenesená",J303,0)</f>
        <v>0</v>
      </c>
      <c r="BI303" s="215">
        <f>IF(N303="nulová",J303,0)</f>
        <v>0</v>
      </c>
      <c r="BJ303" s="16" t="s">
        <v>83</v>
      </c>
      <c r="BK303" s="215">
        <f>ROUND(I303*H303,2)</f>
        <v>0</v>
      </c>
      <c r="BL303" s="16" t="s">
        <v>237</v>
      </c>
      <c r="BM303" s="214" t="s">
        <v>1553</v>
      </c>
    </row>
    <row r="304" spans="1:47" s="2" customFormat="1" ht="12">
      <c r="A304" s="37"/>
      <c r="B304" s="38"/>
      <c r="C304" s="39"/>
      <c r="D304" s="216" t="s">
        <v>161</v>
      </c>
      <c r="E304" s="39"/>
      <c r="F304" s="217" t="s">
        <v>1554</v>
      </c>
      <c r="G304" s="39"/>
      <c r="H304" s="39"/>
      <c r="I304" s="218"/>
      <c r="J304" s="39"/>
      <c r="K304" s="39"/>
      <c r="L304" s="43"/>
      <c r="M304" s="219"/>
      <c r="N304" s="220"/>
      <c r="O304" s="83"/>
      <c r="P304" s="83"/>
      <c r="Q304" s="83"/>
      <c r="R304" s="83"/>
      <c r="S304" s="83"/>
      <c r="T304" s="84"/>
      <c r="U304" s="37"/>
      <c r="V304" s="37"/>
      <c r="W304" s="37"/>
      <c r="X304" s="37"/>
      <c r="Y304" s="37"/>
      <c r="Z304" s="37"/>
      <c r="AA304" s="37"/>
      <c r="AB304" s="37"/>
      <c r="AC304" s="37"/>
      <c r="AD304" s="37"/>
      <c r="AE304" s="37"/>
      <c r="AT304" s="16" t="s">
        <v>161</v>
      </c>
      <c r="AU304" s="16" t="s">
        <v>85</v>
      </c>
    </row>
    <row r="305" spans="1:65" s="2" customFormat="1" ht="14.4" customHeight="1">
      <c r="A305" s="37"/>
      <c r="B305" s="38"/>
      <c r="C305" s="203" t="s">
        <v>626</v>
      </c>
      <c r="D305" s="203" t="s">
        <v>152</v>
      </c>
      <c r="E305" s="204" t="s">
        <v>1555</v>
      </c>
      <c r="F305" s="205" t="s">
        <v>1556</v>
      </c>
      <c r="G305" s="206" t="s">
        <v>253</v>
      </c>
      <c r="H305" s="207">
        <v>1</v>
      </c>
      <c r="I305" s="208"/>
      <c r="J305" s="209">
        <f>ROUND(I305*H305,2)</f>
        <v>0</v>
      </c>
      <c r="K305" s="205" t="s">
        <v>19</v>
      </c>
      <c r="L305" s="43"/>
      <c r="M305" s="210" t="s">
        <v>19</v>
      </c>
      <c r="N305" s="211" t="s">
        <v>46</v>
      </c>
      <c r="O305" s="83"/>
      <c r="P305" s="212">
        <f>O305*H305</f>
        <v>0</v>
      </c>
      <c r="Q305" s="212">
        <v>0</v>
      </c>
      <c r="R305" s="212">
        <f>Q305*H305</f>
        <v>0</v>
      </c>
      <c r="S305" s="212">
        <v>0</v>
      </c>
      <c r="T305" s="213">
        <f>S305*H305</f>
        <v>0</v>
      </c>
      <c r="U305" s="37"/>
      <c r="V305" s="37"/>
      <c r="W305" s="37"/>
      <c r="X305" s="37"/>
      <c r="Y305" s="37"/>
      <c r="Z305" s="37"/>
      <c r="AA305" s="37"/>
      <c r="AB305" s="37"/>
      <c r="AC305" s="37"/>
      <c r="AD305" s="37"/>
      <c r="AE305" s="37"/>
      <c r="AR305" s="214" t="s">
        <v>237</v>
      </c>
      <c r="AT305" s="214" t="s">
        <v>152</v>
      </c>
      <c r="AU305" s="214" t="s">
        <v>85</v>
      </c>
      <c r="AY305" s="16" t="s">
        <v>150</v>
      </c>
      <c r="BE305" s="215">
        <f>IF(N305="základní",J305,0)</f>
        <v>0</v>
      </c>
      <c r="BF305" s="215">
        <f>IF(N305="snížená",J305,0)</f>
        <v>0</v>
      </c>
      <c r="BG305" s="215">
        <f>IF(N305="zákl. přenesená",J305,0)</f>
        <v>0</v>
      </c>
      <c r="BH305" s="215">
        <f>IF(N305="sníž. přenesená",J305,0)</f>
        <v>0</v>
      </c>
      <c r="BI305" s="215">
        <f>IF(N305="nulová",J305,0)</f>
        <v>0</v>
      </c>
      <c r="BJ305" s="16" t="s">
        <v>83</v>
      </c>
      <c r="BK305" s="215">
        <f>ROUND(I305*H305,2)</f>
        <v>0</v>
      </c>
      <c r="BL305" s="16" t="s">
        <v>237</v>
      </c>
      <c r="BM305" s="214" t="s">
        <v>1557</v>
      </c>
    </row>
    <row r="306" spans="1:47" s="2" customFormat="1" ht="12">
      <c r="A306" s="37"/>
      <c r="B306" s="38"/>
      <c r="C306" s="39"/>
      <c r="D306" s="216" t="s">
        <v>161</v>
      </c>
      <c r="E306" s="39"/>
      <c r="F306" s="217" t="s">
        <v>1558</v>
      </c>
      <c r="G306" s="39"/>
      <c r="H306" s="39"/>
      <c r="I306" s="218"/>
      <c r="J306" s="39"/>
      <c r="K306" s="39"/>
      <c r="L306" s="43"/>
      <c r="M306" s="219"/>
      <c r="N306" s="220"/>
      <c r="O306" s="83"/>
      <c r="P306" s="83"/>
      <c r="Q306" s="83"/>
      <c r="R306" s="83"/>
      <c r="S306" s="83"/>
      <c r="T306" s="84"/>
      <c r="U306" s="37"/>
      <c r="V306" s="37"/>
      <c r="W306" s="37"/>
      <c r="X306" s="37"/>
      <c r="Y306" s="37"/>
      <c r="Z306" s="37"/>
      <c r="AA306" s="37"/>
      <c r="AB306" s="37"/>
      <c r="AC306" s="37"/>
      <c r="AD306" s="37"/>
      <c r="AE306" s="37"/>
      <c r="AT306" s="16" t="s">
        <v>161</v>
      </c>
      <c r="AU306" s="16" t="s">
        <v>85</v>
      </c>
    </row>
    <row r="307" spans="1:65" s="2" customFormat="1" ht="14.4" customHeight="1">
      <c r="A307" s="37"/>
      <c r="B307" s="38"/>
      <c r="C307" s="203" t="s">
        <v>629</v>
      </c>
      <c r="D307" s="203" t="s">
        <v>152</v>
      </c>
      <c r="E307" s="204" t="s">
        <v>1559</v>
      </c>
      <c r="F307" s="205" t="s">
        <v>1560</v>
      </c>
      <c r="G307" s="206" t="s">
        <v>253</v>
      </c>
      <c r="H307" s="207">
        <v>1</v>
      </c>
      <c r="I307" s="208"/>
      <c r="J307" s="209">
        <f>ROUND(I307*H307,2)</f>
        <v>0</v>
      </c>
      <c r="K307" s="205" t="s">
        <v>19</v>
      </c>
      <c r="L307" s="43"/>
      <c r="M307" s="210" t="s">
        <v>19</v>
      </c>
      <c r="N307" s="211" t="s">
        <v>46</v>
      </c>
      <c r="O307" s="83"/>
      <c r="P307" s="212">
        <f>O307*H307</f>
        <v>0</v>
      </c>
      <c r="Q307" s="212">
        <v>0.00976</v>
      </c>
      <c r="R307" s="212">
        <f>Q307*H307</f>
        <v>0.00976</v>
      </c>
      <c r="S307" s="212">
        <v>0</v>
      </c>
      <c r="T307" s="213">
        <f>S307*H307</f>
        <v>0</v>
      </c>
      <c r="U307" s="37"/>
      <c r="V307" s="37"/>
      <c r="W307" s="37"/>
      <c r="X307" s="37"/>
      <c r="Y307" s="37"/>
      <c r="Z307" s="37"/>
      <c r="AA307" s="37"/>
      <c r="AB307" s="37"/>
      <c r="AC307" s="37"/>
      <c r="AD307" s="37"/>
      <c r="AE307" s="37"/>
      <c r="AR307" s="214" t="s">
        <v>237</v>
      </c>
      <c r="AT307" s="214" t="s">
        <v>152</v>
      </c>
      <c r="AU307" s="214" t="s">
        <v>85</v>
      </c>
      <c r="AY307" s="16" t="s">
        <v>150</v>
      </c>
      <c r="BE307" s="215">
        <f>IF(N307="základní",J307,0)</f>
        <v>0</v>
      </c>
      <c r="BF307" s="215">
        <f>IF(N307="snížená",J307,0)</f>
        <v>0</v>
      </c>
      <c r="BG307" s="215">
        <f>IF(N307="zákl. přenesená",J307,0)</f>
        <v>0</v>
      </c>
      <c r="BH307" s="215">
        <f>IF(N307="sníž. přenesená",J307,0)</f>
        <v>0</v>
      </c>
      <c r="BI307" s="215">
        <f>IF(N307="nulová",J307,0)</f>
        <v>0</v>
      </c>
      <c r="BJ307" s="16" t="s">
        <v>83</v>
      </c>
      <c r="BK307" s="215">
        <f>ROUND(I307*H307,2)</f>
        <v>0</v>
      </c>
      <c r="BL307" s="16" t="s">
        <v>237</v>
      </c>
      <c r="BM307" s="214" t="s">
        <v>1561</v>
      </c>
    </row>
    <row r="308" spans="1:47" s="2" customFormat="1" ht="12">
      <c r="A308" s="37"/>
      <c r="B308" s="38"/>
      <c r="C308" s="39"/>
      <c r="D308" s="216" t="s">
        <v>161</v>
      </c>
      <c r="E308" s="39"/>
      <c r="F308" s="217" t="s">
        <v>1562</v>
      </c>
      <c r="G308" s="39"/>
      <c r="H308" s="39"/>
      <c r="I308" s="218"/>
      <c r="J308" s="39"/>
      <c r="K308" s="39"/>
      <c r="L308" s="43"/>
      <c r="M308" s="219"/>
      <c r="N308" s="220"/>
      <c r="O308" s="83"/>
      <c r="P308" s="83"/>
      <c r="Q308" s="83"/>
      <c r="R308" s="83"/>
      <c r="S308" s="83"/>
      <c r="T308" s="84"/>
      <c r="U308" s="37"/>
      <c r="V308" s="37"/>
      <c r="W308" s="37"/>
      <c r="X308" s="37"/>
      <c r="Y308" s="37"/>
      <c r="Z308" s="37"/>
      <c r="AA308" s="37"/>
      <c r="AB308" s="37"/>
      <c r="AC308" s="37"/>
      <c r="AD308" s="37"/>
      <c r="AE308" s="37"/>
      <c r="AT308" s="16" t="s">
        <v>161</v>
      </c>
      <c r="AU308" s="16" t="s">
        <v>85</v>
      </c>
    </row>
    <row r="309" spans="1:65" s="2" customFormat="1" ht="24.15" customHeight="1">
      <c r="A309" s="37"/>
      <c r="B309" s="38"/>
      <c r="C309" s="203" t="s">
        <v>634</v>
      </c>
      <c r="D309" s="203" t="s">
        <v>152</v>
      </c>
      <c r="E309" s="204" t="s">
        <v>1563</v>
      </c>
      <c r="F309" s="205" t="s">
        <v>1564</v>
      </c>
      <c r="G309" s="206" t="s">
        <v>253</v>
      </c>
      <c r="H309" s="207">
        <v>5</v>
      </c>
      <c r="I309" s="208"/>
      <c r="J309" s="209">
        <f>ROUND(I309*H309,2)</f>
        <v>0</v>
      </c>
      <c r="K309" s="205" t="s">
        <v>19</v>
      </c>
      <c r="L309" s="43"/>
      <c r="M309" s="210" t="s">
        <v>19</v>
      </c>
      <c r="N309" s="211" t="s">
        <v>46</v>
      </c>
      <c r="O309" s="83"/>
      <c r="P309" s="212">
        <f>O309*H309</f>
        <v>0</v>
      </c>
      <c r="Q309" s="212">
        <v>0.00976</v>
      </c>
      <c r="R309" s="212">
        <f>Q309*H309</f>
        <v>0.048799999999999996</v>
      </c>
      <c r="S309" s="212">
        <v>0</v>
      </c>
      <c r="T309" s="213">
        <f>S309*H309</f>
        <v>0</v>
      </c>
      <c r="U309" s="37"/>
      <c r="V309" s="37"/>
      <c r="W309" s="37"/>
      <c r="X309" s="37"/>
      <c r="Y309" s="37"/>
      <c r="Z309" s="37"/>
      <c r="AA309" s="37"/>
      <c r="AB309" s="37"/>
      <c r="AC309" s="37"/>
      <c r="AD309" s="37"/>
      <c r="AE309" s="37"/>
      <c r="AR309" s="214" t="s">
        <v>237</v>
      </c>
      <c r="AT309" s="214" t="s">
        <v>152</v>
      </c>
      <c r="AU309" s="214" t="s">
        <v>85</v>
      </c>
      <c r="AY309" s="16" t="s">
        <v>150</v>
      </c>
      <c r="BE309" s="215">
        <f>IF(N309="základní",J309,0)</f>
        <v>0</v>
      </c>
      <c r="BF309" s="215">
        <f>IF(N309="snížená",J309,0)</f>
        <v>0</v>
      </c>
      <c r="BG309" s="215">
        <f>IF(N309="zákl. přenesená",J309,0)</f>
        <v>0</v>
      </c>
      <c r="BH309" s="215">
        <f>IF(N309="sníž. přenesená",J309,0)</f>
        <v>0</v>
      </c>
      <c r="BI309" s="215">
        <f>IF(N309="nulová",J309,0)</f>
        <v>0</v>
      </c>
      <c r="BJ309" s="16" t="s">
        <v>83</v>
      </c>
      <c r="BK309" s="215">
        <f>ROUND(I309*H309,2)</f>
        <v>0</v>
      </c>
      <c r="BL309" s="16" t="s">
        <v>237</v>
      </c>
      <c r="BM309" s="214" t="s">
        <v>1565</v>
      </c>
    </row>
    <row r="310" spans="1:47" s="2" customFormat="1" ht="12">
      <c r="A310" s="37"/>
      <c r="B310" s="38"/>
      <c r="C310" s="39"/>
      <c r="D310" s="216" t="s">
        <v>161</v>
      </c>
      <c r="E310" s="39"/>
      <c r="F310" s="217" t="s">
        <v>1566</v>
      </c>
      <c r="G310" s="39"/>
      <c r="H310" s="39"/>
      <c r="I310" s="218"/>
      <c r="J310" s="39"/>
      <c r="K310" s="39"/>
      <c r="L310" s="43"/>
      <c r="M310" s="219"/>
      <c r="N310" s="220"/>
      <c r="O310" s="83"/>
      <c r="P310" s="83"/>
      <c r="Q310" s="83"/>
      <c r="R310" s="83"/>
      <c r="S310" s="83"/>
      <c r="T310" s="84"/>
      <c r="U310" s="37"/>
      <c r="V310" s="37"/>
      <c r="W310" s="37"/>
      <c r="X310" s="37"/>
      <c r="Y310" s="37"/>
      <c r="Z310" s="37"/>
      <c r="AA310" s="37"/>
      <c r="AB310" s="37"/>
      <c r="AC310" s="37"/>
      <c r="AD310" s="37"/>
      <c r="AE310" s="37"/>
      <c r="AT310" s="16" t="s">
        <v>161</v>
      </c>
      <c r="AU310" s="16" t="s">
        <v>85</v>
      </c>
    </row>
    <row r="311" spans="1:65" s="2" customFormat="1" ht="14.4" customHeight="1">
      <c r="A311" s="37"/>
      <c r="B311" s="38"/>
      <c r="C311" s="203" t="s">
        <v>639</v>
      </c>
      <c r="D311" s="203" t="s">
        <v>152</v>
      </c>
      <c r="E311" s="204" t="s">
        <v>1567</v>
      </c>
      <c r="F311" s="205" t="s">
        <v>1568</v>
      </c>
      <c r="G311" s="206" t="s">
        <v>253</v>
      </c>
      <c r="H311" s="207">
        <v>1</v>
      </c>
      <c r="I311" s="208"/>
      <c r="J311" s="209">
        <f>ROUND(I311*H311,2)</f>
        <v>0</v>
      </c>
      <c r="K311" s="205" t="s">
        <v>19</v>
      </c>
      <c r="L311" s="43"/>
      <c r="M311" s="210" t="s">
        <v>19</v>
      </c>
      <c r="N311" s="211" t="s">
        <v>46</v>
      </c>
      <c r="O311" s="83"/>
      <c r="P311" s="212">
        <f>O311*H311</f>
        <v>0</v>
      </c>
      <c r="Q311" s="212">
        <v>0.00976</v>
      </c>
      <c r="R311" s="212">
        <f>Q311*H311</f>
        <v>0.00976</v>
      </c>
      <c r="S311" s="212">
        <v>0</v>
      </c>
      <c r="T311" s="213">
        <f>S311*H311</f>
        <v>0</v>
      </c>
      <c r="U311" s="37"/>
      <c r="V311" s="37"/>
      <c r="W311" s="37"/>
      <c r="X311" s="37"/>
      <c r="Y311" s="37"/>
      <c r="Z311" s="37"/>
      <c r="AA311" s="37"/>
      <c r="AB311" s="37"/>
      <c r="AC311" s="37"/>
      <c r="AD311" s="37"/>
      <c r="AE311" s="37"/>
      <c r="AR311" s="214" t="s">
        <v>237</v>
      </c>
      <c r="AT311" s="214" t="s">
        <v>152</v>
      </c>
      <c r="AU311" s="214" t="s">
        <v>85</v>
      </c>
      <c r="AY311" s="16" t="s">
        <v>150</v>
      </c>
      <c r="BE311" s="215">
        <f>IF(N311="základní",J311,0)</f>
        <v>0</v>
      </c>
      <c r="BF311" s="215">
        <f>IF(N311="snížená",J311,0)</f>
        <v>0</v>
      </c>
      <c r="BG311" s="215">
        <f>IF(N311="zákl. přenesená",J311,0)</f>
        <v>0</v>
      </c>
      <c r="BH311" s="215">
        <f>IF(N311="sníž. přenesená",J311,0)</f>
        <v>0</v>
      </c>
      <c r="BI311" s="215">
        <f>IF(N311="nulová",J311,0)</f>
        <v>0</v>
      </c>
      <c r="BJ311" s="16" t="s">
        <v>83</v>
      </c>
      <c r="BK311" s="215">
        <f>ROUND(I311*H311,2)</f>
        <v>0</v>
      </c>
      <c r="BL311" s="16" t="s">
        <v>237</v>
      </c>
      <c r="BM311" s="214" t="s">
        <v>1569</v>
      </c>
    </row>
    <row r="312" spans="1:47" s="2" customFormat="1" ht="12">
      <c r="A312" s="37"/>
      <c r="B312" s="38"/>
      <c r="C312" s="39"/>
      <c r="D312" s="216" t="s">
        <v>161</v>
      </c>
      <c r="E312" s="39"/>
      <c r="F312" s="217" t="s">
        <v>1570</v>
      </c>
      <c r="G312" s="39"/>
      <c r="H312" s="39"/>
      <c r="I312" s="218"/>
      <c r="J312" s="39"/>
      <c r="K312" s="39"/>
      <c r="L312" s="43"/>
      <c r="M312" s="219"/>
      <c r="N312" s="220"/>
      <c r="O312" s="83"/>
      <c r="P312" s="83"/>
      <c r="Q312" s="83"/>
      <c r="R312" s="83"/>
      <c r="S312" s="83"/>
      <c r="T312" s="84"/>
      <c r="U312" s="37"/>
      <c r="V312" s="37"/>
      <c r="W312" s="37"/>
      <c r="X312" s="37"/>
      <c r="Y312" s="37"/>
      <c r="Z312" s="37"/>
      <c r="AA312" s="37"/>
      <c r="AB312" s="37"/>
      <c r="AC312" s="37"/>
      <c r="AD312" s="37"/>
      <c r="AE312" s="37"/>
      <c r="AT312" s="16" t="s">
        <v>161</v>
      </c>
      <c r="AU312" s="16" t="s">
        <v>85</v>
      </c>
    </row>
    <row r="313" spans="1:65" s="2" customFormat="1" ht="14.4" customHeight="1">
      <c r="A313" s="37"/>
      <c r="B313" s="38"/>
      <c r="C313" s="203" t="s">
        <v>644</v>
      </c>
      <c r="D313" s="203" t="s">
        <v>152</v>
      </c>
      <c r="E313" s="204" t="s">
        <v>1571</v>
      </c>
      <c r="F313" s="205" t="s">
        <v>1572</v>
      </c>
      <c r="G313" s="206" t="s">
        <v>224</v>
      </c>
      <c r="H313" s="207">
        <v>15.96</v>
      </c>
      <c r="I313" s="208"/>
      <c r="J313" s="209">
        <f>ROUND(I313*H313,2)</f>
        <v>0</v>
      </c>
      <c r="K313" s="205" t="s">
        <v>156</v>
      </c>
      <c r="L313" s="43"/>
      <c r="M313" s="210" t="s">
        <v>19</v>
      </c>
      <c r="N313" s="211" t="s">
        <v>46</v>
      </c>
      <c r="O313" s="83"/>
      <c r="P313" s="212">
        <f>O313*H313</f>
        <v>0</v>
      </c>
      <c r="Q313" s="212">
        <v>0.00108</v>
      </c>
      <c r="R313" s="212">
        <f>Q313*H313</f>
        <v>0.0172368</v>
      </c>
      <c r="S313" s="212">
        <v>0</v>
      </c>
      <c r="T313" s="213">
        <f>S313*H313</f>
        <v>0</v>
      </c>
      <c r="U313" s="37"/>
      <c r="V313" s="37"/>
      <c r="W313" s="37"/>
      <c r="X313" s="37"/>
      <c r="Y313" s="37"/>
      <c r="Z313" s="37"/>
      <c r="AA313" s="37"/>
      <c r="AB313" s="37"/>
      <c r="AC313" s="37"/>
      <c r="AD313" s="37"/>
      <c r="AE313" s="37"/>
      <c r="AR313" s="214" t="s">
        <v>237</v>
      </c>
      <c r="AT313" s="214" t="s">
        <v>152</v>
      </c>
      <c r="AU313" s="214" t="s">
        <v>85</v>
      </c>
      <c r="AY313" s="16" t="s">
        <v>150</v>
      </c>
      <c r="BE313" s="215">
        <f>IF(N313="základní",J313,0)</f>
        <v>0</v>
      </c>
      <c r="BF313" s="215">
        <f>IF(N313="snížená",J313,0)</f>
        <v>0</v>
      </c>
      <c r="BG313" s="215">
        <f>IF(N313="zákl. přenesená",J313,0)</f>
        <v>0</v>
      </c>
      <c r="BH313" s="215">
        <f>IF(N313="sníž. přenesená",J313,0)</f>
        <v>0</v>
      </c>
      <c r="BI313" s="215">
        <f>IF(N313="nulová",J313,0)</f>
        <v>0</v>
      </c>
      <c r="BJ313" s="16" t="s">
        <v>83</v>
      </c>
      <c r="BK313" s="215">
        <f>ROUND(I313*H313,2)</f>
        <v>0</v>
      </c>
      <c r="BL313" s="16" t="s">
        <v>237</v>
      </c>
      <c r="BM313" s="214" t="s">
        <v>1573</v>
      </c>
    </row>
    <row r="314" spans="1:47" s="2" customFormat="1" ht="12">
      <c r="A314" s="37"/>
      <c r="B314" s="38"/>
      <c r="C314" s="39"/>
      <c r="D314" s="216" t="s">
        <v>161</v>
      </c>
      <c r="E314" s="39"/>
      <c r="F314" s="217" t="s">
        <v>1574</v>
      </c>
      <c r="G314" s="39"/>
      <c r="H314" s="39"/>
      <c r="I314" s="218"/>
      <c r="J314" s="39"/>
      <c r="K314" s="39"/>
      <c r="L314" s="43"/>
      <c r="M314" s="219"/>
      <c r="N314" s="220"/>
      <c r="O314" s="83"/>
      <c r="P314" s="83"/>
      <c r="Q314" s="83"/>
      <c r="R314" s="83"/>
      <c r="S314" s="83"/>
      <c r="T314" s="84"/>
      <c r="U314" s="37"/>
      <c r="V314" s="37"/>
      <c r="W314" s="37"/>
      <c r="X314" s="37"/>
      <c r="Y314" s="37"/>
      <c r="Z314" s="37"/>
      <c r="AA314" s="37"/>
      <c r="AB314" s="37"/>
      <c r="AC314" s="37"/>
      <c r="AD314" s="37"/>
      <c r="AE314" s="37"/>
      <c r="AT314" s="16" t="s">
        <v>161</v>
      </c>
      <c r="AU314" s="16" t="s">
        <v>85</v>
      </c>
    </row>
    <row r="315" spans="1:65" s="2" customFormat="1" ht="14.4" customHeight="1">
      <c r="A315" s="37"/>
      <c r="B315" s="38"/>
      <c r="C315" s="203" t="s">
        <v>648</v>
      </c>
      <c r="D315" s="203" t="s">
        <v>152</v>
      </c>
      <c r="E315" s="204" t="s">
        <v>1575</v>
      </c>
      <c r="F315" s="205" t="s">
        <v>1576</v>
      </c>
      <c r="G315" s="206" t="s">
        <v>224</v>
      </c>
      <c r="H315" s="207">
        <v>141.9</v>
      </c>
      <c r="I315" s="208"/>
      <c r="J315" s="209">
        <f>ROUND(I315*H315,2)</f>
        <v>0</v>
      </c>
      <c r="K315" s="205" t="s">
        <v>19</v>
      </c>
      <c r="L315" s="43"/>
      <c r="M315" s="210" t="s">
        <v>19</v>
      </c>
      <c r="N315" s="211" t="s">
        <v>46</v>
      </c>
      <c r="O315" s="83"/>
      <c r="P315" s="212">
        <f>O315*H315</f>
        <v>0</v>
      </c>
      <c r="Q315" s="212">
        <v>0.00146</v>
      </c>
      <c r="R315" s="212">
        <f>Q315*H315</f>
        <v>0.207174</v>
      </c>
      <c r="S315" s="212">
        <v>0</v>
      </c>
      <c r="T315" s="213">
        <f>S315*H315</f>
        <v>0</v>
      </c>
      <c r="U315" s="37"/>
      <c r="V315" s="37"/>
      <c r="W315" s="37"/>
      <c r="X315" s="37"/>
      <c r="Y315" s="37"/>
      <c r="Z315" s="37"/>
      <c r="AA315" s="37"/>
      <c r="AB315" s="37"/>
      <c r="AC315" s="37"/>
      <c r="AD315" s="37"/>
      <c r="AE315" s="37"/>
      <c r="AR315" s="214" t="s">
        <v>237</v>
      </c>
      <c r="AT315" s="214" t="s">
        <v>152</v>
      </c>
      <c r="AU315" s="214" t="s">
        <v>85</v>
      </c>
      <c r="AY315" s="16" t="s">
        <v>150</v>
      </c>
      <c r="BE315" s="215">
        <f>IF(N315="základní",J315,0)</f>
        <v>0</v>
      </c>
      <c r="BF315" s="215">
        <f>IF(N315="snížená",J315,0)</f>
        <v>0</v>
      </c>
      <c r="BG315" s="215">
        <f>IF(N315="zákl. přenesená",J315,0)</f>
        <v>0</v>
      </c>
      <c r="BH315" s="215">
        <f>IF(N315="sníž. přenesená",J315,0)</f>
        <v>0</v>
      </c>
      <c r="BI315" s="215">
        <f>IF(N315="nulová",J315,0)</f>
        <v>0</v>
      </c>
      <c r="BJ315" s="16" t="s">
        <v>83</v>
      </c>
      <c r="BK315" s="215">
        <f>ROUND(I315*H315,2)</f>
        <v>0</v>
      </c>
      <c r="BL315" s="16" t="s">
        <v>237</v>
      </c>
      <c r="BM315" s="214" t="s">
        <v>1577</v>
      </c>
    </row>
    <row r="316" spans="1:47" s="2" customFormat="1" ht="12">
      <c r="A316" s="37"/>
      <c r="B316" s="38"/>
      <c r="C316" s="39"/>
      <c r="D316" s="216" t="s">
        <v>161</v>
      </c>
      <c r="E316" s="39"/>
      <c r="F316" s="217" t="s">
        <v>1578</v>
      </c>
      <c r="G316" s="39"/>
      <c r="H316" s="39"/>
      <c r="I316" s="218"/>
      <c r="J316" s="39"/>
      <c r="K316" s="39"/>
      <c r="L316" s="43"/>
      <c r="M316" s="219"/>
      <c r="N316" s="220"/>
      <c r="O316" s="83"/>
      <c r="P316" s="83"/>
      <c r="Q316" s="83"/>
      <c r="R316" s="83"/>
      <c r="S316" s="83"/>
      <c r="T316" s="84"/>
      <c r="U316" s="37"/>
      <c r="V316" s="37"/>
      <c r="W316" s="37"/>
      <c r="X316" s="37"/>
      <c r="Y316" s="37"/>
      <c r="Z316" s="37"/>
      <c r="AA316" s="37"/>
      <c r="AB316" s="37"/>
      <c r="AC316" s="37"/>
      <c r="AD316" s="37"/>
      <c r="AE316" s="37"/>
      <c r="AT316" s="16" t="s">
        <v>161</v>
      </c>
      <c r="AU316" s="16" t="s">
        <v>85</v>
      </c>
    </row>
    <row r="317" spans="1:65" s="2" customFormat="1" ht="14.4" customHeight="1">
      <c r="A317" s="37"/>
      <c r="B317" s="38"/>
      <c r="C317" s="203" t="s">
        <v>652</v>
      </c>
      <c r="D317" s="203" t="s">
        <v>152</v>
      </c>
      <c r="E317" s="204" t="s">
        <v>1579</v>
      </c>
      <c r="F317" s="205" t="s">
        <v>1580</v>
      </c>
      <c r="G317" s="206" t="s">
        <v>224</v>
      </c>
      <c r="H317" s="207">
        <v>24.36</v>
      </c>
      <c r="I317" s="208"/>
      <c r="J317" s="209">
        <f>ROUND(I317*H317,2)</f>
        <v>0</v>
      </c>
      <c r="K317" s="205" t="s">
        <v>19</v>
      </c>
      <c r="L317" s="43"/>
      <c r="M317" s="210" t="s">
        <v>19</v>
      </c>
      <c r="N317" s="211" t="s">
        <v>46</v>
      </c>
      <c r="O317" s="83"/>
      <c r="P317" s="212">
        <f>O317*H317</f>
        <v>0</v>
      </c>
      <c r="Q317" s="212">
        <v>0.00146</v>
      </c>
      <c r="R317" s="212">
        <f>Q317*H317</f>
        <v>0.035565599999999996</v>
      </c>
      <c r="S317" s="212">
        <v>0</v>
      </c>
      <c r="T317" s="213">
        <f>S317*H317</f>
        <v>0</v>
      </c>
      <c r="U317" s="37"/>
      <c r="V317" s="37"/>
      <c r="W317" s="37"/>
      <c r="X317" s="37"/>
      <c r="Y317" s="37"/>
      <c r="Z317" s="37"/>
      <c r="AA317" s="37"/>
      <c r="AB317" s="37"/>
      <c r="AC317" s="37"/>
      <c r="AD317" s="37"/>
      <c r="AE317" s="37"/>
      <c r="AR317" s="214" t="s">
        <v>237</v>
      </c>
      <c r="AT317" s="214" t="s">
        <v>152</v>
      </c>
      <c r="AU317" s="214" t="s">
        <v>85</v>
      </c>
      <c r="AY317" s="16" t="s">
        <v>150</v>
      </c>
      <c r="BE317" s="215">
        <f>IF(N317="základní",J317,0)</f>
        <v>0</v>
      </c>
      <c r="BF317" s="215">
        <f>IF(N317="snížená",J317,0)</f>
        <v>0</v>
      </c>
      <c r="BG317" s="215">
        <f>IF(N317="zákl. přenesená",J317,0)</f>
        <v>0</v>
      </c>
      <c r="BH317" s="215">
        <f>IF(N317="sníž. přenesená",J317,0)</f>
        <v>0</v>
      </c>
      <c r="BI317" s="215">
        <f>IF(N317="nulová",J317,0)</f>
        <v>0</v>
      </c>
      <c r="BJ317" s="16" t="s">
        <v>83</v>
      </c>
      <c r="BK317" s="215">
        <f>ROUND(I317*H317,2)</f>
        <v>0</v>
      </c>
      <c r="BL317" s="16" t="s">
        <v>237</v>
      </c>
      <c r="BM317" s="214" t="s">
        <v>1581</v>
      </c>
    </row>
    <row r="318" spans="1:47" s="2" customFormat="1" ht="12">
      <c r="A318" s="37"/>
      <c r="B318" s="38"/>
      <c r="C318" s="39"/>
      <c r="D318" s="216" t="s">
        <v>161</v>
      </c>
      <c r="E318" s="39"/>
      <c r="F318" s="217" t="s">
        <v>1582</v>
      </c>
      <c r="G318" s="39"/>
      <c r="H318" s="39"/>
      <c r="I318" s="218"/>
      <c r="J318" s="39"/>
      <c r="K318" s="39"/>
      <c r="L318" s="43"/>
      <c r="M318" s="219"/>
      <c r="N318" s="220"/>
      <c r="O318" s="83"/>
      <c r="P318" s="83"/>
      <c r="Q318" s="83"/>
      <c r="R318" s="83"/>
      <c r="S318" s="83"/>
      <c r="T318" s="84"/>
      <c r="U318" s="37"/>
      <c r="V318" s="37"/>
      <c r="W318" s="37"/>
      <c r="X318" s="37"/>
      <c r="Y318" s="37"/>
      <c r="Z318" s="37"/>
      <c r="AA318" s="37"/>
      <c r="AB318" s="37"/>
      <c r="AC318" s="37"/>
      <c r="AD318" s="37"/>
      <c r="AE318" s="37"/>
      <c r="AT318" s="16" t="s">
        <v>161</v>
      </c>
      <c r="AU318" s="16" t="s">
        <v>85</v>
      </c>
    </row>
    <row r="319" spans="1:65" s="2" customFormat="1" ht="14.4" customHeight="1">
      <c r="A319" s="37"/>
      <c r="B319" s="38"/>
      <c r="C319" s="203" t="s">
        <v>657</v>
      </c>
      <c r="D319" s="203" t="s">
        <v>152</v>
      </c>
      <c r="E319" s="204" t="s">
        <v>865</v>
      </c>
      <c r="F319" s="205" t="s">
        <v>1583</v>
      </c>
      <c r="G319" s="206" t="s">
        <v>224</v>
      </c>
      <c r="H319" s="207">
        <v>37.23</v>
      </c>
      <c r="I319" s="208"/>
      <c r="J319" s="209">
        <f>ROUND(I319*H319,2)</f>
        <v>0</v>
      </c>
      <c r="K319" s="205" t="s">
        <v>19</v>
      </c>
      <c r="L319" s="43"/>
      <c r="M319" s="210" t="s">
        <v>19</v>
      </c>
      <c r="N319" s="211" t="s">
        <v>46</v>
      </c>
      <c r="O319" s="83"/>
      <c r="P319" s="212">
        <f>O319*H319</f>
        <v>0</v>
      </c>
      <c r="Q319" s="212">
        <v>0.00059</v>
      </c>
      <c r="R319" s="212">
        <f>Q319*H319</f>
        <v>0.021965699999999998</v>
      </c>
      <c r="S319" s="212">
        <v>0</v>
      </c>
      <c r="T319" s="213">
        <f>S319*H319</f>
        <v>0</v>
      </c>
      <c r="U319" s="37"/>
      <c r="V319" s="37"/>
      <c r="W319" s="37"/>
      <c r="X319" s="37"/>
      <c r="Y319" s="37"/>
      <c r="Z319" s="37"/>
      <c r="AA319" s="37"/>
      <c r="AB319" s="37"/>
      <c r="AC319" s="37"/>
      <c r="AD319" s="37"/>
      <c r="AE319" s="37"/>
      <c r="AR319" s="214" t="s">
        <v>237</v>
      </c>
      <c r="AT319" s="214" t="s">
        <v>152</v>
      </c>
      <c r="AU319" s="214" t="s">
        <v>85</v>
      </c>
      <c r="AY319" s="16" t="s">
        <v>150</v>
      </c>
      <c r="BE319" s="215">
        <f>IF(N319="základní",J319,0)</f>
        <v>0</v>
      </c>
      <c r="BF319" s="215">
        <f>IF(N319="snížená",J319,0)</f>
        <v>0</v>
      </c>
      <c r="BG319" s="215">
        <f>IF(N319="zákl. přenesená",J319,0)</f>
        <v>0</v>
      </c>
      <c r="BH319" s="215">
        <f>IF(N319="sníž. přenesená",J319,0)</f>
        <v>0</v>
      </c>
      <c r="BI319" s="215">
        <f>IF(N319="nulová",J319,0)</f>
        <v>0</v>
      </c>
      <c r="BJ319" s="16" t="s">
        <v>83</v>
      </c>
      <c r="BK319" s="215">
        <f>ROUND(I319*H319,2)</f>
        <v>0</v>
      </c>
      <c r="BL319" s="16" t="s">
        <v>237</v>
      </c>
      <c r="BM319" s="214" t="s">
        <v>1584</v>
      </c>
    </row>
    <row r="320" spans="1:47" s="2" customFormat="1" ht="12">
      <c r="A320" s="37"/>
      <c r="B320" s="38"/>
      <c r="C320" s="39"/>
      <c r="D320" s="216" t="s">
        <v>161</v>
      </c>
      <c r="E320" s="39"/>
      <c r="F320" s="217" t="s">
        <v>1585</v>
      </c>
      <c r="G320" s="39"/>
      <c r="H320" s="39"/>
      <c r="I320" s="218"/>
      <c r="J320" s="39"/>
      <c r="K320" s="39"/>
      <c r="L320" s="43"/>
      <c r="M320" s="219"/>
      <c r="N320" s="220"/>
      <c r="O320" s="83"/>
      <c r="P320" s="83"/>
      <c r="Q320" s="83"/>
      <c r="R320" s="83"/>
      <c r="S320" s="83"/>
      <c r="T320" s="84"/>
      <c r="U320" s="37"/>
      <c r="V320" s="37"/>
      <c r="W320" s="37"/>
      <c r="X320" s="37"/>
      <c r="Y320" s="37"/>
      <c r="Z320" s="37"/>
      <c r="AA320" s="37"/>
      <c r="AB320" s="37"/>
      <c r="AC320" s="37"/>
      <c r="AD320" s="37"/>
      <c r="AE320" s="37"/>
      <c r="AT320" s="16" t="s">
        <v>161</v>
      </c>
      <c r="AU320" s="16" t="s">
        <v>85</v>
      </c>
    </row>
    <row r="321" spans="1:65" s="2" customFormat="1" ht="14.4" customHeight="1">
      <c r="A321" s="37"/>
      <c r="B321" s="38"/>
      <c r="C321" s="203" t="s">
        <v>662</v>
      </c>
      <c r="D321" s="203" t="s">
        <v>152</v>
      </c>
      <c r="E321" s="204" t="s">
        <v>1586</v>
      </c>
      <c r="F321" s="205" t="s">
        <v>1587</v>
      </c>
      <c r="G321" s="206" t="s">
        <v>224</v>
      </c>
      <c r="H321" s="207">
        <v>7.2</v>
      </c>
      <c r="I321" s="208"/>
      <c r="J321" s="209">
        <f>ROUND(I321*H321,2)</f>
        <v>0</v>
      </c>
      <c r="K321" s="205" t="s">
        <v>19</v>
      </c>
      <c r="L321" s="43"/>
      <c r="M321" s="210" t="s">
        <v>19</v>
      </c>
      <c r="N321" s="211" t="s">
        <v>46</v>
      </c>
      <c r="O321" s="83"/>
      <c r="P321" s="212">
        <f>O321*H321</f>
        <v>0</v>
      </c>
      <c r="Q321" s="212">
        <v>0.00059</v>
      </c>
      <c r="R321" s="212">
        <f>Q321*H321</f>
        <v>0.004248</v>
      </c>
      <c r="S321" s="212">
        <v>0</v>
      </c>
      <c r="T321" s="213">
        <f>S321*H321</f>
        <v>0</v>
      </c>
      <c r="U321" s="37"/>
      <c r="V321" s="37"/>
      <c r="W321" s="37"/>
      <c r="X321" s="37"/>
      <c r="Y321" s="37"/>
      <c r="Z321" s="37"/>
      <c r="AA321" s="37"/>
      <c r="AB321" s="37"/>
      <c r="AC321" s="37"/>
      <c r="AD321" s="37"/>
      <c r="AE321" s="37"/>
      <c r="AR321" s="214" t="s">
        <v>237</v>
      </c>
      <c r="AT321" s="214" t="s">
        <v>152</v>
      </c>
      <c r="AU321" s="214" t="s">
        <v>85</v>
      </c>
      <c r="AY321" s="16" t="s">
        <v>150</v>
      </c>
      <c r="BE321" s="215">
        <f>IF(N321="základní",J321,0)</f>
        <v>0</v>
      </c>
      <c r="BF321" s="215">
        <f>IF(N321="snížená",J321,0)</f>
        <v>0</v>
      </c>
      <c r="BG321" s="215">
        <f>IF(N321="zákl. přenesená",J321,0)</f>
        <v>0</v>
      </c>
      <c r="BH321" s="215">
        <f>IF(N321="sníž. přenesená",J321,0)</f>
        <v>0</v>
      </c>
      <c r="BI321" s="215">
        <f>IF(N321="nulová",J321,0)</f>
        <v>0</v>
      </c>
      <c r="BJ321" s="16" t="s">
        <v>83</v>
      </c>
      <c r="BK321" s="215">
        <f>ROUND(I321*H321,2)</f>
        <v>0</v>
      </c>
      <c r="BL321" s="16" t="s">
        <v>237</v>
      </c>
      <c r="BM321" s="214" t="s">
        <v>1588</v>
      </c>
    </row>
    <row r="322" spans="1:47" s="2" customFormat="1" ht="12">
      <c r="A322" s="37"/>
      <c r="B322" s="38"/>
      <c r="C322" s="39"/>
      <c r="D322" s="216" t="s">
        <v>161</v>
      </c>
      <c r="E322" s="39"/>
      <c r="F322" s="217" t="s">
        <v>1589</v>
      </c>
      <c r="G322" s="39"/>
      <c r="H322" s="39"/>
      <c r="I322" s="218"/>
      <c r="J322" s="39"/>
      <c r="K322" s="39"/>
      <c r="L322" s="43"/>
      <c r="M322" s="219"/>
      <c r="N322" s="220"/>
      <c r="O322" s="83"/>
      <c r="P322" s="83"/>
      <c r="Q322" s="83"/>
      <c r="R322" s="83"/>
      <c r="S322" s="83"/>
      <c r="T322" s="84"/>
      <c r="U322" s="37"/>
      <c r="V322" s="37"/>
      <c r="W322" s="37"/>
      <c r="X322" s="37"/>
      <c r="Y322" s="37"/>
      <c r="Z322" s="37"/>
      <c r="AA322" s="37"/>
      <c r="AB322" s="37"/>
      <c r="AC322" s="37"/>
      <c r="AD322" s="37"/>
      <c r="AE322" s="37"/>
      <c r="AT322" s="16" t="s">
        <v>161</v>
      </c>
      <c r="AU322" s="16" t="s">
        <v>85</v>
      </c>
    </row>
    <row r="323" spans="1:65" s="2" customFormat="1" ht="14.4" customHeight="1">
      <c r="A323" s="37"/>
      <c r="B323" s="38"/>
      <c r="C323" s="203" t="s">
        <v>669</v>
      </c>
      <c r="D323" s="203" t="s">
        <v>152</v>
      </c>
      <c r="E323" s="204" t="s">
        <v>1590</v>
      </c>
      <c r="F323" s="205" t="s">
        <v>1591</v>
      </c>
      <c r="G323" s="206" t="s">
        <v>224</v>
      </c>
      <c r="H323" s="207">
        <v>11.97</v>
      </c>
      <c r="I323" s="208"/>
      <c r="J323" s="209">
        <f>ROUND(I323*H323,2)</f>
        <v>0</v>
      </c>
      <c r="K323" s="205" t="s">
        <v>19</v>
      </c>
      <c r="L323" s="43"/>
      <c r="M323" s="210" t="s">
        <v>19</v>
      </c>
      <c r="N323" s="211" t="s">
        <v>46</v>
      </c>
      <c r="O323" s="83"/>
      <c r="P323" s="212">
        <f>O323*H323</f>
        <v>0</v>
      </c>
      <c r="Q323" s="212">
        <v>0.00059</v>
      </c>
      <c r="R323" s="212">
        <f>Q323*H323</f>
        <v>0.0070623000000000005</v>
      </c>
      <c r="S323" s="212">
        <v>0</v>
      </c>
      <c r="T323" s="213">
        <f>S323*H323</f>
        <v>0</v>
      </c>
      <c r="U323" s="37"/>
      <c r="V323" s="37"/>
      <c r="W323" s="37"/>
      <c r="X323" s="37"/>
      <c r="Y323" s="37"/>
      <c r="Z323" s="37"/>
      <c r="AA323" s="37"/>
      <c r="AB323" s="37"/>
      <c r="AC323" s="37"/>
      <c r="AD323" s="37"/>
      <c r="AE323" s="37"/>
      <c r="AR323" s="214" t="s">
        <v>237</v>
      </c>
      <c r="AT323" s="214" t="s">
        <v>152</v>
      </c>
      <c r="AU323" s="214" t="s">
        <v>85</v>
      </c>
      <c r="AY323" s="16" t="s">
        <v>150</v>
      </c>
      <c r="BE323" s="215">
        <f>IF(N323="základní",J323,0)</f>
        <v>0</v>
      </c>
      <c r="BF323" s="215">
        <f>IF(N323="snížená",J323,0)</f>
        <v>0</v>
      </c>
      <c r="BG323" s="215">
        <f>IF(N323="zákl. přenesená",J323,0)</f>
        <v>0</v>
      </c>
      <c r="BH323" s="215">
        <f>IF(N323="sníž. přenesená",J323,0)</f>
        <v>0</v>
      </c>
      <c r="BI323" s="215">
        <f>IF(N323="nulová",J323,0)</f>
        <v>0</v>
      </c>
      <c r="BJ323" s="16" t="s">
        <v>83</v>
      </c>
      <c r="BK323" s="215">
        <f>ROUND(I323*H323,2)</f>
        <v>0</v>
      </c>
      <c r="BL323" s="16" t="s">
        <v>237</v>
      </c>
      <c r="BM323" s="214" t="s">
        <v>1592</v>
      </c>
    </row>
    <row r="324" spans="1:47" s="2" customFormat="1" ht="12">
      <c r="A324" s="37"/>
      <c r="B324" s="38"/>
      <c r="C324" s="39"/>
      <c r="D324" s="216" t="s">
        <v>161</v>
      </c>
      <c r="E324" s="39"/>
      <c r="F324" s="217" t="s">
        <v>1593</v>
      </c>
      <c r="G324" s="39"/>
      <c r="H324" s="39"/>
      <c r="I324" s="218"/>
      <c r="J324" s="39"/>
      <c r="K324" s="39"/>
      <c r="L324" s="43"/>
      <c r="M324" s="219"/>
      <c r="N324" s="220"/>
      <c r="O324" s="83"/>
      <c r="P324" s="83"/>
      <c r="Q324" s="83"/>
      <c r="R324" s="83"/>
      <c r="S324" s="83"/>
      <c r="T324" s="84"/>
      <c r="U324" s="37"/>
      <c r="V324" s="37"/>
      <c r="W324" s="37"/>
      <c r="X324" s="37"/>
      <c r="Y324" s="37"/>
      <c r="Z324" s="37"/>
      <c r="AA324" s="37"/>
      <c r="AB324" s="37"/>
      <c r="AC324" s="37"/>
      <c r="AD324" s="37"/>
      <c r="AE324" s="37"/>
      <c r="AT324" s="16" t="s">
        <v>161</v>
      </c>
      <c r="AU324" s="16" t="s">
        <v>85</v>
      </c>
    </row>
    <row r="325" spans="1:65" s="2" customFormat="1" ht="14.4" customHeight="1">
      <c r="A325" s="37"/>
      <c r="B325" s="38"/>
      <c r="C325" s="203" t="s">
        <v>673</v>
      </c>
      <c r="D325" s="203" t="s">
        <v>152</v>
      </c>
      <c r="E325" s="204" t="s">
        <v>1594</v>
      </c>
      <c r="F325" s="205" t="s">
        <v>1595</v>
      </c>
      <c r="G325" s="206" t="s">
        <v>224</v>
      </c>
      <c r="H325" s="207">
        <v>103.2</v>
      </c>
      <c r="I325" s="208"/>
      <c r="J325" s="209">
        <f>ROUND(I325*H325,2)</f>
        <v>0</v>
      </c>
      <c r="K325" s="205" t="s">
        <v>19</v>
      </c>
      <c r="L325" s="43"/>
      <c r="M325" s="210" t="s">
        <v>19</v>
      </c>
      <c r="N325" s="211" t="s">
        <v>46</v>
      </c>
      <c r="O325" s="83"/>
      <c r="P325" s="212">
        <f>O325*H325</f>
        <v>0</v>
      </c>
      <c r="Q325" s="212">
        <v>0.00059</v>
      </c>
      <c r="R325" s="212">
        <f>Q325*H325</f>
        <v>0.060888000000000005</v>
      </c>
      <c r="S325" s="212">
        <v>0</v>
      </c>
      <c r="T325" s="213">
        <f>S325*H325</f>
        <v>0</v>
      </c>
      <c r="U325" s="37"/>
      <c r="V325" s="37"/>
      <c r="W325" s="37"/>
      <c r="X325" s="37"/>
      <c r="Y325" s="37"/>
      <c r="Z325" s="37"/>
      <c r="AA325" s="37"/>
      <c r="AB325" s="37"/>
      <c r="AC325" s="37"/>
      <c r="AD325" s="37"/>
      <c r="AE325" s="37"/>
      <c r="AR325" s="214" t="s">
        <v>237</v>
      </c>
      <c r="AT325" s="214" t="s">
        <v>152</v>
      </c>
      <c r="AU325" s="214" t="s">
        <v>85</v>
      </c>
      <c r="AY325" s="16" t="s">
        <v>150</v>
      </c>
      <c r="BE325" s="215">
        <f>IF(N325="základní",J325,0)</f>
        <v>0</v>
      </c>
      <c r="BF325" s="215">
        <f>IF(N325="snížená",J325,0)</f>
        <v>0</v>
      </c>
      <c r="BG325" s="215">
        <f>IF(N325="zákl. přenesená",J325,0)</f>
        <v>0</v>
      </c>
      <c r="BH325" s="215">
        <f>IF(N325="sníž. přenesená",J325,0)</f>
        <v>0</v>
      </c>
      <c r="BI325" s="215">
        <f>IF(N325="nulová",J325,0)</f>
        <v>0</v>
      </c>
      <c r="BJ325" s="16" t="s">
        <v>83</v>
      </c>
      <c r="BK325" s="215">
        <f>ROUND(I325*H325,2)</f>
        <v>0</v>
      </c>
      <c r="BL325" s="16" t="s">
        <v>237</v>
      </c>
      <c r="BM325" s="214" t="s">
        <v>1596</v>
      </c>
    </row>
    <row r="326" spans="1:47" s="2" customFormat="1" ht="12">
      <c r="A326" s="37"/>
      <c r="B326" s="38"/>
      <c r="C326" s="39"/>
      <c r="D326" s="216" t="s">
        <v>161</v>
      </c>
      <c r="E326" s="39"/>
      <c r="F326" s="217" t="s">
        <v>1597</v>
      </c>
      <c r="G326" s="39"/>
      <c r="H326" s="39"/>
      <c r="I326" s="218"/>
      <c r="J326" s="39"/>
      <c r="K326" s="39"/>
      <c r="L326" s="43"/>
      <c r="M326" s="219"/>
      <c r="N326" s="220"/>
      <c r="O326" s="83"/>
      <c r="P326" s="83"/>
      <c r="Q326" s="83"/>
      <c r="R326" s="83"/>
      <c r="S326" s="83"/>
      <c r="T326" s="84"/>
      <c r="U326" s="37"/>
      <c r="V326" s="37"/>
      <c r="W326" s="37"/>
      <c r="X326" s="37"/>
      <c r="Y326" s="37"/>
      <c r="Z326" s="37"/>
      <c r="AA326" s="37"/>
      <c r="AB326" s="37"/>
      <c r="AC326" s="37"/>
      <c r="AD326" s="37"/>
      <c r="AE326" s="37"/>
      <c r="AT326" s="16" t="s">
        <v>161</v>
      </c>
      <c r="AU326" s="16" t="s">
        <v>85</v>
      </c>
    </row>
    <row r="327" spans="1:65" s="2" customFormat="1" ht="14.4" customHeight="1">
      <c r="A327" s="37"/>
      <c r="B327" s="38"/>
      <c r="C327" s="203" t="s">
        <v>679</v>
      </c>
      <c r="D327" s="203" t="s">
        <v>152</v>
      </c>
      <c r="E327" s="204" t="s">
        <v>1598</v>
      </c>
      <c r="F327" s="205" t="s">
        <v>1599</v>
      </c>
      <c r="G327" s="206" t="s">
        <v>224</v>
      </c>
      <c r="H327" s="207">
        <v>7.85</v>
      </c>
      <c r="I327" s="208"/>
      <c r="J327" s="209">
        <f>ROUND(I327*H327,2)</f>
        <v>0</v>
      </c>
      <c r="K327" s="205" t="s">
        <v>19</v>
      </c>
      <c r="L327" s="43"/>
      <c r="M327" s="210" t="s">
        <v>19</v>
      </c>
      <c r="N327" s="211" t="s">
        <v>46</v>
      </c>
      <c r="O327" s="83"/>
      <c r="P327" s="212">
        <f>O327*H327</f>
        <v>0</v>
      </c>
      <c r="Q327" s="212">
        <v>0.00059</v>
      </c>
      <c r="R327" s="212">
        <f>Q327*H327</f>
        <v>0.0046315</v>
      </c>
      <c r="S327" s="212">
        <v>0</v>
      </c>
      <c r="T327" s="213">
        <f>S327*H327</f>
        <v>0</v>
      </c>
      <c r="U327" s="37"/>
      <c r="V327" s="37"/>
      <c r="W327" s="37"/>
      <c r="X327" s="37"/>
      <c r="Y327" s="37"/>
      <c r="Z327" s="37"/>
      <c r="AA327" s="37"/>
      <c r="AB327" s="37"/>
      <c r="AC327" s="37"/>
      <c r="AD327" s="37"/>
      <c r="AE327" s="37"/>
      <c r="AR327" s="214" t="s">
        <v>237</v>
      </c>
      <c r="AT327" s="214" t="s">
        <v>152</v>
      </c>
      <c r="AU327" s="214" t="s">
        <v>85</v>
      </c>
      <c r="AY327" s="16" t="s">
        <v>150</v>
      </c>
      <c r="BE327" s="215">
        <f>IF(N327="základní",J327,0)</f>
        <v>0</v>
      </c>
      <c r="BF327" s="215">
        <f>IF(N327="snížená",J327,0)</f>
        <v>0</v>
      </c>
      <c r="BG327" s="215">
        <f>IF(N327="zákl. přenesená",J327,0)</f>
        <v>0</v>
      </c>
      <c r="BH327" s="215">
        <f>IF(N327="sníž. přenesená",J327,0)</f>
        <v>0</v>
      </c>
      <c r="BI327" s="215">
        <f>IF(N327="nulová",J327,0)</f>
        <v>0</v>
      </c>
      <c r="BJ327" s="16" t="s">
        <v>83</v>
      </c>
      <c r="BK327" s="215">
        <f>ROUND(I327*H327,2)</f>
        <v>0</v>
      </c>
      <c r="BL327" s="16" t="s">
        <v>237</v>
      </c>
      <c r="BM327" s="214" t="s">
        <v>1600</v>
      </c>
    </row>
    <row r="328" spans="1:47" s="2" customFormat="1" ht="12">
      <c r="A328" s="37"/>
      <c r="B328" s="38"/>
      <c r="C328" s="39"/>
      <c r="D328" s="216" t="s">
        <v>161</v>
      </c>
      <c r="E328" s="39"/>
      <c r="F328" s="217" t="s">
        <v>1601</v>
      </c>
      <c r="G328" s="39"/>
      <c r="H328" s="39"/>
      <c r="I328" s="218"/>
      <c r="J328" s="39"/>
      <c r="K328" s="39"/>
      <c r="L328" s="43"/>
      <c r="M328" s="219"/>
      <c r="N328" s="220"/>
      <c r="O328" s="83"/>
      <c r="P328" s="83"/>
      <c r="Q328" s="83"/>
      <c r="R328" s="83"/>
      <c r="S328" s="83"/>
      <c r="T328" s="84"/>
      <c r="U328" s="37"/>
      <c r="V328" s="37"/>
      <c r="W328" s="37"/>
      <c r="X328" s="37"/>
      <c r="Y328" s="37"/>
      <c r="Z328" s="37"/>
      <c r="AA328" s="37"/>
      <c r="AB328" s="37"/>
      <c r="AC328" s="37"/>
      <c r="AD328" s="37"/>
      <c r="AE328" s="37"/>
      <c r="AT328" s="16" t="s">
        <v>161</v>
      </c>
      <c r="AU328" s="16" t="s">
        <v>85</v>
      </c>
    </row>
    <row r="329" spans="1:65" s="2" customFormat="1" ht="14.4" customHeight="1">
      <c r="A329" s="37"/>
      <c r="B329" s="38"/>
      <c r="C329" s="203" t="s">
        <v>684</v>
      </c>
      <c r="D329" s="203" t="s">
        <v>152</v>
      </c>
      <c r="E329" s="204" t="s">
        <v>1602</v>
      </c>
      <c r="F329" s="205" t="s">
        <v>1603</v>
      </c>
      <c r="G329" s="206" t="s">
        <v>224</v>
      </c>
      <c r="H329" s="207">
        <v>7.54</v>
      </c>
      <c r="I329" s="208"/>
      <c r="J329" s="209">
        <f>ROUND(I329*H329,2)</f>
        <v>0</v>
      </c>
      <c r="K329" s="205" t="s">
        <v>19</v>
      </c>
      <c r="L329" s="43"/>
      <c r="M329" s="210" t="s">
        <v>19</v>
      </c>
      <c r="N329" s="211" t="s">
        <v>46</v>
      </c>
      <c r="O329" s="83"/>
      <c r="P329" s="212">
        <f>O329*H329</f>
        <v>0</v>
      </c>
      <c r="Q329" s="212">
        <v>0.00059</v>
      </c>
      <c r="R329" s="212">
        <f>Q329*H329</f>
        <v>0.0044486000000000005</v>
      </c>
      <c r="S329" s="212">
        <v>0</v>
      </c>
      <c r="T329" s="213">
        <f>S329*H329</f>
        <v>0</v>
      </c>
      <c r="U329" s="37"/>
      <c r="V329" s="37"/>
      <c r="W329" s="37"/>
      <c r="X329" s="37"/>
      <c r="Y329" s="37"/>
      <c r="Z329" s="37"/>
      <c r="AA329" s="37"/>
      <c r="AB329" s="37"/>
      <c r="AC329" s="37"/>
      <c r="AD329" s="37"/>
      <c r="AE329" s="37"/>
      <c r="AR329" s="214" t="s">
        <v>237</v>
      </c>
      <c r="AT329" s="214" t="s">
        <v>152</v>
      </c>
      <c r="AU329" s="214" t="s">
        <v>85</v>
      </c>
      <c r="AY329" s="16" t="s">
        <v>150</v>
      </c>
      <c r="BE329" s="215">
        <f>IF(N329="základní",J329,0)</f>
        <v>0</v>
      </c>
      <c r="BF329" s="215">
        <f>IF(N329="snížená",J329,0)</f>
        <v>0</v>
      </c>
      <c r="BG329" s="215">
        <f>IF(N329="zákl. přenesená",J329,0)</f>
        <v>0</v>
      </c>
      <c r="BH329" s="215">
        <f>IF(N329="sníž. přenesená",J329,0)</f>
        <v>0</v>
      </c>
      <c r="BI329" s="215">
        <f>IF(N329="nulová",J329,0)</f>
        <v>0</v>
      </c>
      <c r="BJ329" s="16" t="s">
        <v>83</v>
      </c>
      <c r="BK329" s="215">
        <f>ROUND(I329*H329,2)</f>
        <v>0</v>
      </c>
      <c r="BL329" s="16" t="s">
        <v>237</v>
      </c>
      <c r="BM329" s="214" t="s">
        <v>1604</v>
      </c>
    </row>
    <row r="330" spans="1:47" s="2" customFormat="1" ht="12">
      <c r="A330" s="37"/>
      <c r="B330" s="38"/>
      <c r="C330" s="39"/>
      <c r="D330" s="216" t="s">
        <v>161</v>
      </c>
      <c r="E330" s="39"/>
      <c r="F330" s="217" t="s">
        <v>1605</v>
      </c>
      <c r="G330" s="39"/>
      <c r="H330" s="39"/>
      <c r="I330" s="218"/>
      <c r="J330" s="39"/>
      <c r="K330" s="39"/>
      <c r="L330" s="43"/>
      <c r="M330" s="219"/>
      <c r="N330" s="220"/>
      <c r="O330" s="83"/>
      <c r="P330" s="83"/>
      <c r="Q330" s="83"/>
      <c r="R330" s="83"/>
      <c r="S330" s="83"/>
      <c r="T330" s="84"/>
      <c r="U330" s="37"/>
      <c r="V330" s="37"/>
      <c r="W330" s="37"/>
      <c r="X330" s="37"/>
      <c r="Y330" s="37"/>
      <c r="Z330" s="37"/>
      <c r="AA330" s="37"/>
      <c r="AB330" s="37"/>
      <c r="AC330" s="37"/>
      <c r="AD330" s="37"/>
      <c r="AE330" s="37"/>
      <c r="AT330" s="16" t="s">
        <v>161</v>
      </c>
      <c r="AU330" s="16" t="s">
        <v>85</v>
      </c>
    </row>
    <row r="331" spans="1:65" s="2" customFormat="1" ht="14.4" customHeight="1">
      <c r="A331" s="37"/>
      <c r="B331" s="38"/>
      <c r="C331" s="203" t="s">
        <v>689</v>
      </c>
      <c r="D331" s="203" t="s">
        <v>152</v>
      </c>
      <c r="E331" s="204" t="s">
        <v>1606</v>
      </c>
      <c r="F331" s="205" t="s">
        <v>1607</v>
      </c>
      <c r="G331" s="206" t="s">
        <v>224</v>
      </c>
      <c r="H331" s="207">
        <v>1.06</v>
      </c>
      <c r="I331" s="208"/>
      <c r="J331" s="209">
        <f>ROUND(I331*H331,2)</f>
        <v>0</v>
      </c>
      <c r="K331" s="205" t="s">
        <v>19</v>
      </c>
      <c r="L331" s="43"/>
      <c r="M331" s="210" t="s">
        <v>19</v>
      </c>
      <c r="N331" s="211" t="s">
        <v>46</v>
      </c>
      <c r="O331" s="83"/>
      <c r="P331" s="212">
        <f>O331*H331</f>
        <v>0</v>
      </c>
      <c r="Q331" s="212">
        <v>0.00059</v>
      </c>
      <c r="R331" s="212">
        <f>Q331*H331</f>
        <v>0.0006254</v>
      </c>
      <c r="S331" s="212">
        <v>0</v>
      </c>
      <c r="T331" s="213">
        <f>S331*H331</f>
        <v>0</v>
      </c>
      <c r="U331" s="37"/>
      <c r="V331" s="37"/>
      <c r="W331" s="37"/>
      <c r="X331" s="37"/>
      <c r="Y331" s="37"/>
      <c r="Z331" s="37"/>
      <c r="AA331" s="37"/>
      <c r="AB331" s="37"/>
      <c r="AC331" s="37"/>
      <c r="AD331" s="37"/>
      <c r="AE331" s="37"/>
      <c r="AR331" s="214" t="s">
        <v>237</v>
      </c>
      <c r="AT331" s="214" t="s">
        <v>152</v>
      </c>
      <c r="AU331" s="214" t="s">
        <v>85</v>
      </c>
      <c r="AY331" s="16" t="s">
        <v>150</v>
      </c>
      <c r="BE331" s="215">
        <f>IF(N331="základní",J331,0)</f>
        <v>0</v>
      </c>
      <c r="BF331" s="215">
        <f>IF(N331="snížená",J331,0)</f>
        <v>0</v>
      </c>
      <c r="BG331" s="215">
        <f>IF(N331="zákl. přenesená",J331,0)</f>
        <v>0</v>
      </c>
      <c r="BH331" s="215">
        <f>IF(N331="sníž. přenesená",J331,0)</f>
        <v>0</v>
      </c>
      <c r="BI331" s="215">
        <f>IF(N331="nulová",J331,0)</f>
        <v>0</v>
      </c>
      <c r="BJ331" s="16" t="s">
        <v>83</v>
      </c>
      <c r="BK331" s="215">
        <f>ROUND(I331*H331,2)</f>
        <v>0</v>
      </c>
      <c r="BL331" s="16" t="s">
        <v>237</v>
      </c>
      <c r="BM331" s="214" t="s">
        <v>1608</v>
      </c>
    </row>
    <row r="332" spans="1:47" s="2" customFormat="1" ht="12">
      <c r="A332" s="37"/>
      <c r="B332" s="38"/>
      <c r="C332" s="39"/>
      <c r="D332" s="216" t="s">
        <v>161</v>
      </c>
      <c r="E332" s="39"/>
      <c r="F332" s="217" t="s">
        <v>1609</v>
      </c>
      <c r="G332" s="39"/>
      <c r="H332" s="39"/>
      <c r="I332" s="218"/>
      <c r="J332" s="39"/>
      <c r="K332" s="39"/>
      <c r="L332" s="43"/>
      <c r="M332" s="219"/>
      <c r="N332" s="220"/>
      <c r="O332" s="83"/>
      <c r="P332" s="83"/>
      <c r="Q332" s="83"/>
      <c r="R332" s="83"/>
      <c r="S332" s="83"/>
      <c r="T332" s="84"/>
      <c r="U332" s="37"/>
      <c r="V332" s="37"/>
      <c r="W332" s="37"/>
      <c r="X332" s="37"/>
      <c r="Y332" s="37"/>
      <c r="Z332" s="37"/>
      <c r="AA332" s="37"/>
      <c r="AB332" s="37"/>
      <c r="AC332" s="37"/>
      <c r="AD332" s="37"/>
      <c r="AE332" s="37"/>
      <c r="AT332" s="16" t="s">
        <v>161</v>
      </c>
      <c r="AU332" s="16" t="s">
        <v>85</v>
      </c>
    </row>
    <row r="333" spans="1:65" s="2" customFormat="1" ht="14.4" customHeight="1">
      <c r="A333" s="37"/>
      <c r="B333" s="38"/>
      <c r="C333" s="203" t="s">
        <v>695</v>
      </c>
      <c r="D333" s="203" t="s">
        <v>152</v>
      </c>
      <c r="E333" s="204" t="s">
        <v>1610</v>
      </c>
      <c r="F333" s="205" t="s">
        <v>1611</v>
      </c>
      <c r="G333" s="206" t="s">
        <v>224</v>
      </c>
      <c r="H333" s="207">
        <v>39.2</v>
      </c>
      <c r="I333" s="208"/>
      <c r="J333" s="209">
        <f>ROUND(I333*H333,2)</f>
        <v>0</v>
      </c>
      <c r="K333" s="205" t="s">
        <v>19</v>
      </c>
      <c r="L333" s="43"/>
      <c r="M333" s="210" t="s">
        <v>19</v>
      </c>
      <c r="N333" s="211" t="s">
        <v>46</v>
      </c>
      <c r="O333" s="83"/>
      <c r="P333" s="212">
        <f>O333*H333</f>
        <v>0</v>
      </c>
      <c r="Q333" s="212">
        <v>0.00059</v>
      </c>
      <c r="R333" s="212">
        <f>Q333*H333</f>
        <v>0.023128000000000003</v>
      </c>
      <c r="S333" s="212">
        <v>0</v>
      </c>
      <c r="T333" s="213">
        <f>S333*H333</f>
        <v>0</v>
      </c>
      <c r="U333" s="37"/>
      <c r="V333" s="37"/>
      <c r="W333" s="37"/>
      <c r="X333" s="37"/>
      <c r="Y333" s="37"/>
      <c r="Z333" s="37"/>
      <c r="AA333" s="37"/>
      <c r="AB333" s="37"/>
      <c r="AC333" s="37"/>
      <c r="AD333" s="37"/>
      <c r="AE333" s="37"/>
      <c r="AR333" s="214" t="s">
        <v>237</v>
      </c>
      <c r="AT333" s="214" t="s">
        <v>152</v>
      </c>
      <c r="AU333" s="214" t="s">
        <v>85</v>
      </c>
      <c r="AY333" s="16" t="s">
        <v>150</v>
      </c>
      <c r="BE333" s="215">
        <f>IF(N333="základní",J333,0)</f>
        <v>0</v>
      </c>
      <c r="BF333" s="215">
        <f>IF(N333="snížená",J333,0)</f>
        <v>0</v>
      </c>
      <c r="BG333" s="215">
        <f>IF(N333="zákl. přenesená",J333,0)</f>
        <v>0</v>
      </c>
      <c r="BH333" s="215">
        <f>IF(N333="sníž. přenesená",J333,0)</f>
        <v>0</v>
      </c>
      <c r="BI333" s="215">
        <f>IF(N333="nulová",J333,0)</f>
        <v>0</v>
      </c>
      <c r="BJ333" s="16" t="s">
        <v>83</v>
      </c>
      <c r="BK333" s="215">
        <f>ROUND(I333*H333,2)</f>
        <v>0</v>
      </c>
      <c r="BL333" s="16" t="s">
        <v>237</v>
      </c>
      <c r="BM333" s="214" t="s">
        <v>1612</v>
      </c>
    </row>
    <row r="334" spans="1:47" s="2" customFormat="1" ht="12">
      <c r="A334" s="37"/>
      <c r="B334" s="38"/>
      <c r="C334" s="39"/>
      <c r="D334" s="216" t="s">
        <v>161</v>
      </c>
      <c r="E334" s="39"/>
      <c r="F334" s="217" t="s">
        <v>1613</v>
      </c>
      <c r="G334" s="39"/>
      <c r="H334" s="39"/>
      <c r="I334" s="218"/>
      <c r="J334" s="39"/>
      <c r="K334" s="39"/>
      <c r="L334" s="43"/>
      <c r="M334" s="219"/>
      <c r="N334" s="220"/>
      <c r="O334" s="83"/>
      <c r="P334" s="83"/>
      <c r="Q334" s="83"/>
      <c r="R334" s="83"/>
      <c r="S334" s="83"/>
      <c r="T334" s="84"/>
      <c r="U334" s="37"/>
      <c r="V334" s="37"/>
      <c r="W334" s="37"/>
      <c r="X334" s="37"/>
      <c r="Y334" s="37"/>
      <c r="Z334" s="37"/>
      <c r="AA334" s="37"/>
      <c r="AB334" s="37"/>
      <c r="AC334" s="37"/>
      <c r="AD334" s="37"/>
      <c r="AE334" s="37"/>
      <c r="AT334" s="16" t="s">
        <v>161</v>
      </c>
      <c r="AU334" s="16" t="s">
        <v>85</v>
      </c>
    </row>
    <row r="335" spans="1:65" s="2" customFormat="1" ht="14.4" customHeight="1">
      <c r="A335" s="37"/>
      <c r="B335" s="38"/>
      <c r="C335" s="203" t="s">
        <v>700</v>
      </c>
      <c r="D335" s="203" t="s">
        <v>152</v>
      </c>
      <c r="E335" s="204" t="s">
        <v>870</v>
      </c>
      <c r="F335" s="205" t="s">
        <v>871</v>
      </c>
      <c r="G335" s="206" t="s">
        <v>224</v>
      </c>
      <c r="H335" s="207">
        <v>121.36</v>
      </c>
      <c r="I335" s="208"/>
      <c r="J335" s="209">
        <f>ROUND(I335*H335,2)</f>
        <v>0</v>
      </c>
      <c r="K335" s="205" t="s">
        <v>156</v>
      </c>
      <c r="L335" s="43"/>
      <c r="M335" s="210" t="s">
        <v>19</v>
      </c>
      <c r="N335" s="211" t="s">
        <v>46</v>
      </c>
      <c r="O335" s="83"/>
      <c r="P335" s="212">
        <f>O335*H335</f>
        <v>0</v>
      </c>
      <c r="Q335" s="212">
        <v>0.00169</v>
      </c>
      <c r="R335" s="212">
        <f>Q335*H335</f>
        <v>0.20509840000000001</v>
      </c>
      <c r="S335" s="212">
        <v>0</v>
      </c>
      <c r="T335" s="213">
        <f>S335*H335</f>
        <v>0</v>
      </c>
      <c r="U335" s="37"/>
      <c r="V335" s="37"/>
      <c r="W335" s="37"/>
      <c r="X335" s="37"/>
      <c r="Y335" s="37"/>
      <c r="Z335" s="37"/>
      <c r="AA335" s="37"/>
      <c r="AB335" s="37"/>
      <c r="AC335" s="37"/>
      <c r="AD335" s="37"/>
      <c r="AE335" s="37"/>
      <c r="AR335" s="214" t="s">
        <v>237</v>
      </c>
      <c r="AT335" s="214" t="s">
        <v>152</v>
      </c>
      <c r="AU335" s="214" t="s">
        <v>85</v>
      </c>
      <c r="AY335" s="16" t="s">
        <v>150</v>
      </c>
      <c r="BE335" s="215">
        <f>IF(N335="základní",J335,0)</f>
        <v>0</v>
      </c>
      <c r="BF335" s="215">
        <f>IF(N335="snížená",J335,0)</f>
        <v>0</v>
      </c>
      <c r="BG335" s="215">
        <f>IF(N335="zákl. přenesená",J335,0)</f>
        <v>0</v>
      </c>
      <c r="BH335" s="215">
        <f>IF(N335="sníž. přenesená",J335,0)</f>
        <v>0</v>
      </c>
      <c r="BI335" s="215">
        <f>IF(N335="nulová",J335,0)</f>
        <v>0</v>
      </c>
      <c r="BJ335" s="16" t="s">
        <v>83</v>
      </c>
      <c r="BK335" s="215">
        <f>ROUND(I335*H335,2)</f>
        <v>0</v>
      </c>
      <c r="BL335" s="16" t="s">
        <v>237</v>
      </c>
      <c r="BM335" s="214" t="s">
        <v>1614</v>
      </c>
    </row>
    <row r="336" spans="1:47" s="2" customFormat="1" ht="12">
      <c r="A336" s="37"/>
      <c r="B336" s="38"/>
      <c r="C336" s="39"/>
      <c r="D336" s="216" t="s">
        <v>161</v>
      </c>
      <c r="E336" s="39"/>
      <c r="F336" s="217" t="s">
        <v>1615</v>
      </c>
      <c r="G336" s="39"/>
      <c r="H336" s="39"/>
      <c r="I336" s="218"/>
      <c r="J336" s="39"/>
      <c r="K336" s="39"/>
      <c r="L336" s="43"/>
      <c r="M336" s="219"/>
      <c r="N336" s="220"/>
      <c r="O336" s="83"/>
      <c r="P336" s="83"/>
      <c r="Q336" s="83"/>
      <c r="R336" s="83"/>
      <c r="S336" s="83"/>
      <c r="T336" s="84"/>
      <c r="U336" s="37"/>
      <c r="V336" s="37"/>
      <c r="W336" s="37"/>
      <c r="X336" s="37"/>
      <c r="Y336" s="37"/>
      <c r="Z336" s="37"/>
      <c r="AA336" s="37"/>
      <c r="AB336" s="37"/>
      <c r="AC336" s="37"/>
      <c r="AD336" s="37"/>
      <c r="AE336" s="37"/>
      <c r="AT336" s="16" t="s">
        <v>161</v>
      </c>
      <c r="AU336" s="16" t="s">
        <v>85</v>
      </c>
    </row>
    <row r="337" spans="1:65" s="2" customFormat="1" ht="24.15" customHeight="1">
      <c r="A337" s="37"/>
      <c r="B337" s="38"/>
      <c r="C337" s="203" t="s">
        <v>704</v>
      </c>
      <c r="D337" s="203" t="s">
        <v>152</v>
      </c>
      <c r="E337" s="204" t="s">
        <v>875</v>
      </c>
      <c r="F337" s="205" t="s">
        <v>876</v>
      </c>
      <c r="G337" s="206" t="s">
        <v>253</v>
      </c>
      <c r="H337" s="207">
        <v>6</v>
      </c>
      <c r="I337" s="208"/>
      <c r="J337" s="209">
        <f>ROUND(I337*H337,2)</f>
        <v>0</v>
      </c>
      <c r="K337" s="205" t="s">
        <v>156</v>
      </c>
      <c r="L337" s="43"/>
      <c r="M337" s="210" t="s">
        <v>19</v>
      </c>
      <c r="N337" s="211" t="s">
        <v>46</v>
      </c>
      <c r="O337" s="83"/>
      <c r="P337" s="212">
        <f>O337*H337</f>
        <v>0</v>
      </c>
      <c r="Q337" s="212">
        <v>0.00036</v>
      </c>
      <c r="R337" s="212">
        <f>Q337*H337</f>
        <v>0.00216</v>
      </c>
      <c r="S337" s="212">
        <v>0</v>
      </c>
      <c r="T337" s="213">
        <f>S337*H337</f>
        <v>0</v>
      </c>
      <c r="U337" s="37"/>
      <c r="V337" s="37"/>
      <c r="W337" s="37"/>
      <c r="X337" s="37"/>
      <c r="Y337" s="37"/>
      <c r="Z337" s="37"/>
      <c r="AA337" s="37"/>
      <c r="AB337" s="37"/>
      <c r="AC337" s="37"/>
      <c r="AD337" s="37"/>
      <c r="AE337" s="37"/>
      <c r="AR337" s="214" t="s">
        <v>237</v>
      </c>
      <c r="AT337" s="214" t="s">
        <v>152</v>
      </c>
      <c r="AU337" s="214" t="s">
        <v>85</v>
      </c>
      <c r="AY337" s="16" t="s">
        <v>150</v>
      </c>
      <c r="BE337" s="215">
        <f>IF(N337="základní",J337,0)</f>
        <v>0</v>
      </c>
      <c r="BF337" s="215">
        <f>IF(N337="snížená",J337,0)</f>
        <v>0</v>
      </c>
      <c r="BG337" s="215">
        <f>IF(N337="zákl. přenesená",J337,0)</f>
        <v>0</v>
      </c>
      <c r="BH337" s="215">
        <f>IF(N337="sníž. přenesená",J337,0)</f>
        <v>0</v>
      </c>
      <c r="BI337" s="215">
        <f>IF(N337="nulová",J337,0)</f>
        <v>0</v>
      </c>
      <c r="BJ337" s="16" t="s">
        <v>83</v>
      </c>
      <c r="BK337" s="215">
        <f>ROUND(I337*H337,2)</f>
        <v>0</v>
      </c>
      <c r="BL337" s="16" t="s">
        <v>237</v>
      </c>
      <c r="BM337" s="214" t="s">
        <v>1616</v>
      </c>
    </row>
    <row r="338" spans="1:47" s="2" customFormat="1" ht="12">
      <c r="A338" s="37"/>
      <c r="B338" s="38"/>
      <c r="C338" s="39"/>
      <c r="D338" s="216" t="s">
        <v>161</v>
      </c>
      <c r="E338" s="39"/>
      <c r="F338" s="217" t="s">
        <v>1615</v>
      </c>
      <c r="G338" s="39"/>
      <c r="H338" s="39"/>
      <c r="I338" s="218"/>
      <c r="J338" s="39"/>
      <c r="K338" s="39"/>
      <c r="L338" s="43"/>
      <c r="M338" s="219"/>
      <c r="N338" s="220"/>
      <c r="O338" s="83"/>
      <c r="P338" s="83"/>
      <c r="Q338" s="83"/>
      <c r="R338" s="83"/>
      <c r="S338" s="83"/>
      <c r="T338" s="84"/>
      <c r="U338" s="37"/>
      <c r="V338" s="37"/>
      <c r="W338" s="37"/>
      <c r="X338" s="37"/>
      <c r="Y338" s="37"/>
      <c r="Z338" s="37"/>
      <c r="AA338" s="37"/>
      <c r="AB338" s="37"/>
      <c r="AC338" s="37"/>
      <c r="AD338" s="37"/>
      <c r="AE338" s="37"/>
      <c r="AT338" s="16" t="s">
        <v>161</v>
      </c>
      <c r="AU338" s="16" t="s">
        <v>85</v>
      </c>
    </row>
    <row r="339" spans="1:65" s="2" customFormat="1" ht="24.15" customHeight="1">
      <c r="A339" s="37"/>
      <c r="B339" s="38"/>
      <c r="C339" s="203" t="s">
        <v>709</v>
      </c>
      <c r="D339" s="203" t="s">
        <v>152</v>
      </c>
      <c r="E339" s="204" t="s">
        <v>880</v>
      </c>
      <c r="F339" s="205" t="s">
        <v>881</v>
      </c>
      <c r="G339" s="206" t="s">
        <v>224</v>
      </c>
      <c r="H339" s="207">
        <v>23.85</v>
      </c>
      <c r="I339" s="208"/>
      <c r="J339" s="209">
        <f>ROUND(I339*H339,2)</f>
        <v>0</v>
      </c>
      <c r="K339" s="205" t="s">
        <v>156</v>
      </c>
      <c r="L339" s="43"/>
      <c r="M339" s="210" t="s">
        <v>19</v>
      </c>
      <c r="N339" s="211" t="s">
        <v>46</v>
      </c>
      <c r="O339" s="83"/>
      <c r="P339" s="212">
        <f>O339*H339</f>
        <v>0</v>
      </c>
      <c r="Q339" s="212">
        <v>0.0021</v>
      </c>
      <c r="R339" s="212">
        <f>Q339*H339</f>
        <v>0.050085</v>
      </c>
      <c r="S339" s="212">
        <v>0</v>
      </c>
      <c r="T339" s="213">
        <f>S339*H339</f>
        <v>0</v>
      </c>
      <c r="U339" s="37"/>
      <c r="V339" s="37"/>
      <c r="W339" s="37"/>
      <c r="X339" s="37"/>
      <c r="Y339" s="37"/>
      <c r="Z339" s="37"/>
      <c r="AA339" s="37"/>
      <c r="AB339" s="37"/>
      <c r="AC339" s="37"/>
      <c r="AD339" s="37"/>
      <c r="AE339" s="37"/>
      <c r="AR339" s="214" t="s">
        <v>237</v>
      </c>
      <c r="AT339" s="214" t="s">
        <v>152</v>
      </c>
      <c r="AU339" s="214" t="s">
        <v>85</v>
      </c>
      <c r="AY339" s="16" t="s">
        <v>150</v>
      </c>
      <c r="BE339" s="215">
        <f>IF(N339="základní",J339,0)</f>
        <v>0</v>
      </c>
      <c r="BF339" s="215">
        <f>IF(N339="snížená",J339,0)</f>
        <v>0</v>
      </c>
      <c r="BG339" s="215">
        <f>IF(N339="zákl. přenesená",J339,0)</f>
        <v>0</v>
      </c>
      <c r="BH339" s="215">
        <f>IF(N339="sníž. přenesená",J339,0)</f>
        <v>0</v>
      </c>
      <c r="BI339" s="215">
        <f>IF(N339="nulová",J339,0)</f>
        <v>0</v>
      </c>
      <c r="BJ339" s="16" t="s">
        <v>83</v>
      </c>
      <c r="BK339" s="215">
        <f>ROUND(I339*H339,2)</f>
        <v>0</v>
      </c>
      <c r="BL339" s="16" t="s">
        <v>237</v>
      </c>
      <c r="BM339" s="214" t="s">
        <v>1617</v>
      </c>
    </row>
    <row r="340" spans="1:47" s="2" customFormat="1" ht="12">
      <c r="A340" s="37"/>
      <c r="B340" s="38"/>
      <c r="C340" s="39"/>
      <c r="D340" s="216" t="s">
        <v>161</v>
      </c>
      <c r="E340" s="39"/>
      <c r="F340" s="217" t="s">
        <v>1618</v>
      </c>
      <c r="G340" s="39"/>
      <c r="H340" s="39"/>
      <c r="I340" s="218"/>
      <c r="J340" s="39"/>
      <c r="K340" s="39"/>
      <c r="L340" s="43"/>
      <c r="M340" s="219"/>
      <c r="N340" s="220"/>
      <c r="O340" s="83"/>
      <c r="P340" s="83"/>
      <c r="Q340" s="83"/>
      <c r="R340" s="83"/>
      <c r="S340" s="83"/>
      <c r="T340" s="84"/>
      <c r="U340" s="37"/>
      <c r="V340" s="37"/>
      <c r="W340" s="37"/>
      <c r="X340" s="37"/>
      <c r="Y340" s="37"/>
      <c r="Z340" s="37"/>
      <c r="AA340" s="37"/>
      <c r="AB340" s="37"/>
      <c r="AC340" s="37"/>
      <c r="AD340" s="37"/>
      <c r="AE340" s="37"/>
      <c r="AT340" s="16" t="s">
        <v>161</v>
      </c>
      <c r="AU340" s="16" t="s">
        <v>85</v>
      </c>
    </row>
    <row r="341" spans="1:65" s="2" customFormat="1" ht="24.15" customHeight="1">
      <c r="A341" s="37"/>
      <c r="B341" s="38"/>
      <c r="C341" s="203" t="s">
        <v>713</v>
      </c>
      <c r="D341" s="203" t="s">
        <v>152</v>
      </c>
      <c r="E341" s="204" t="s">
        <v>1619</v>
      </c>
      <c r="F341" s="205" t="s">
        <v>1620</v>
      </c>
      <c r="G341" s="206" t="s">
        <v>595</v>
      </c>
      <c r="H341" s="241"/>
      <c r="I341" s="208"/>
      <c r="J341" s="209">
        <f>ROUND(I341*H341,2)</f>
        <v>0</v>
      </c>
      <c r="K341" s="205" t="s">
        <v>156</v>
      </c>
      <c r="L341" s="43"/>
      <c r="M341" s="210" t="s">
        <v>19</v>
      </c>
      <c r="N341" s="211" t="s">
        <v>46</v>
      </c>
      <c r="O341" s="83"/>
      <c r="P341" s="212">
        <f>O341*H341</f>
        <v>0</v>
      </c>
      <c r="Q341" s="212">
        <v>0</v>
      </c>
      <c r="R341" s="212">
        <f>Q341*H341</f>
        <v>0</v>
      </c>
      <c r="S341" s="212">
        <v>0</v>
      </c>
      <c r="T341" s="213">
        <f>S341*H341</f>
        <v>0</v>
      </c>
      <c r="U341" s="37"/>
      <c r="V341" s="37"/>
      <c r="W341" s="37"/>
      <c r="X341" s="37"/>
      <c r="Y341" s="37"/>
      <c r="Z341" s="37"/>
      <c r="AA341" s="37"/>
      <c r="AB341" s="37"/>
      <c r="AC341" s="37"/>
      <c r="AD341" s="37"/>
      <c r="AE341" s="37"/>
      <c r="AR341" s="214" t="s">
        <v>237</v>
      </c>
      <c r="AT341" s="214" t="s">
        <v>152</v>
      </c>
      <c r="AU341" s="214" t="s">
        <v>85</v>
      </c>
      <c r="AY341" s="16" t="s">
        <v>150</v>
      </c>
      <c r="BE341" s="215">
        <f>IF(N341="základní",J341,0)</f>
        <v>0</v>
      </c>
      <c r="BF341" s="215">
        <f>IF(N341="snížená",J341,0)</f>
        <v>0</v>
      </c>
      <c r="BG341" s="215">
        <f>IF(N341="zákl. přenesená",J341,0)</f>
        <v>0</v>
      </c>
      <c r="BH341" s="215">
        <f>IF(N341="sníž. přenesená",J341,0)</f>
        <v>0</v>
      </c>
      <c r="BI341" s="215">
        <f>IF(N341="nulová",J341,0)</f>
        <v>0</v>
      </c>
      <c r="BJ341" s="16" t="s">
        <v>83</v>
      </c>
      <c r="BK341" s="215">
        <f>ROUND(I341*H341,2)</f>
        <v>0</v>
      </c>
      <c r="BL341" s="16" t="s">
        <v>237</v>
      </c>
      <c r="BM341" s="214" t="s">
        <v>1621</v>
      </c>
    </row>
    <row r="342" spans="1:47" s="2" customFormat="1" ht="12">
      <c r="A342" s="37"/>
      <c r="B342" s="38"/>
      <c r="C342" s="39"/>
      <c r="D342" s="216" t="s">
        <v>159</v>
      </c>
      <c r="E342" s="39"/>
      <c r="F342" s="217" t="s">
        <v>887</v>
      </c>
      <c r="G342" s="39"/>
      <c r="H342" s="39"/>
      <c r="I342" s="218"/>
      <c r="J342" s="39"/>
      <c r="K342" s="39"/>
      <c r="L342" s="43"/>
      <c r="M342" s="219"/>
      <c r="N342" s="220"/>
      <c r="O342" s="83"/>
      <c r="P342" s="83"/>
      <c r="Q342" s="83"/>
      <c r="R342" s="83"/>
      <c r="S342" s="83"/>
      <c r="T342" s="84"/>
      <c r="U342" s="37"/>
      <c r="V342" s="37"/>
      <c r="W342" s="37"/>
      <c r="X342" s="37"/>
      <c r="Y342" s="37"/>
      <c r="Z342" s="37"/>
      <c r="AA342" s="37"/>
      <c r="AB342" s="37"/>
      <c r="AC342" s="37"/>
      <c r="AD342" s="37"/>
      <c r="AE342" s="37"/>
      <c r="AT342" s="16" t="s">
        <v>159</v>
      </c>
      <c r="AU342" s="16" t="s">
        <v>85</v>
      </c>
    </row>
    <row r="343" spans="1:63" s="12" customFormat="1" ht="22.8" customHeight="1">
      <c r="A343" s="12"/>
      <c r="B343" s="187"/>
      <c r="C343" s="188"/>
      <c r="D343" s="189" t="s">
        <v>74</v>
      </c>
      <c r="E343" s="201" t="s">
        <v>888</v>
      </c>
      <c r="F343" s="201" t="s">
        <v>889</v>
      </c>
      <c r="G343" s="188"/>
      <c r="H343" s="188"/>
      <c r="I343" s="191"/>
      <c r="J343" s="202">
        <f>BK343</f>
        <v>0</v>
      </c>
      <c r="K343" s="188"/>
      <c r="L343" s="193"/>
      <c r="M343" s="194"/>
      <c r="N343" s="195"/>
      <c r="O343" s="195"/>
      <c r="P343" s="196">
        <f>SUM(P344:P349)</f>
        <v>0</v>
      </c>
      <c r="Q343" s="195"/>
      <c r="R343" s="196">
        <f>SUM(R344:R349)</f>
        <v>0.260986</v>
      </c>
      <c r="S343" s="195"/>
      <c r="T343" s="197">
        <f>SUM(T344:T349)</f>
        <v>0</v>
      </c>
      <c r="U343" s="12"/>
      <c r="V343" s="12"/>
      <c r="W343" s="12"/>
      <c r="X343" s="12"/>
      <c r="Y343" s="12"/>
      <c r="Z343" s="12"/>
      <c r="AA343" s="12"/>
      <c r="AB343" s="12"/>
      <c r="AC343" s="12"/>
      <c r="AD343" s="12"/>
      <c r="AE343" s="12"/>
      <c r="AR343" s="198" t="s">
        <v>85</v>
      </c>
      <c r="AT343" s="199" t="s">
        <v>74</v>
      </c>
      <c r="AU343" s="199" t="s">
        <v>83</v>
      </c>
      <c r="AY343" s="198" t="s">
        <v>150</v>
      </c>
      <c r="BK343" s="200">
        <f>SUM(BK344:BK349)</f>
        <v>0</v>
      </c>
    </row>
    <row r="344" spans="1:65" s="2" customFormat="1" ht="24.15" customHeight="1">
      <c r="A344" s="37"/>
      <c r="B344" s="38"/>
      <c r="C344" s="203" t="s">
        <v>718</v>
      </c>
      <c r="D344" s="203" t="s">
        <v>152</v>
      </c>
      <c r="E344" s="204" t="s">
        <v>910</v>
      </c>
      <c r="F344" s="205" t="s">
        <v>911</v>
      </c>
      <c r="G344" s="206" t="s">
        <v>229</v>
      </c>
      <c r="H344" s="207">
        <v>949.04</v>
      </c>
      <c r="I344" s="208"/>
      <c r="J344" s="209">
        <f>ROUND(I344*H344,2)</f>
        <v>0</v>
      </c>
      <c r="K344" s="205" t="s">
        <v>156</v>
      </c>
      <c r="L344" s="43"/>
      <c r="M344" s="210" t="s">
        <v>19</v>
      </c>
      <c r="N344" s="211" t="s">
        <v>46</v>
      </c>
      <c r="O344" s="83"/>
      <c r="P344" s="212">
        <f>O344*H344</f>
        <v>0</v>
      </c>
      <c r="Q344" s="212">
        <v>0</v>
      </c>
      <c r="R344" s="212">
        <f>Q344*H344</f>
        <v>0</v>
      </c>
      <c r="S344" s="212">
        <v>0</v>
      </c>
      <c r="T344" s="213">
        <f>S344*H344</f>
        <v>0</v>
      </c>
      <c r="U344" s="37"/>
      <c r="V344" s="37"/>
      <c r="W344" s="37"/>
      <c r="X344" s="37"/>
      <c r="Y344" s="37"/>
      <c r="Z344" s="37"/>
      <c r="AA344" s="37"/>
      <c r="AB344" s="37"/>
      <c r="AC344" s="37"/>
      <c r="AD344" s="37"/>
      <c r="AE344" s="37"/>
      <c r="AR344" s="214" t="s">
        <v>237</v>
      </c>
      <c r="AT344" s="214" t="s">
        <v>152</v>
      </c>
      <c r="AU344" s="214" t="s">
        <v>85</v>
      </c>
      <c r="AY344" s="16" t="s">
        <v>150</v>
      </c>
      <c r="BE344" s="215">
        <f>IF(N344="základní",J344,0)</f>
        <v>0</v>
      </c>
      <c r="BF344" s="215">
        <f>IF(N344="snížená",J344,0)</f>
        <v>0</v>
      </c>
      <c r="BG344" s="215">
        <f>IF(N344="zákl. přenesená",J344,0)</f>
        <v>0</v>
      </c>
      <c r="BH344" s="215">
        <f>IF(N344="sníž. přenesená",J344,0)</f>
        <v>0</v>
      </c>
      <c r="BI344" s="215">
        <f>IF(N344="nulová",J344,0)</f>
        <v>0</v>
      </c>
      <c r="BJ344" s="16" t="s">
        <v>83</v>
      </c>
      <c r="BK344" s="215">
        <f>ROUND(I344*H344,2)</f>
        <v>0</v>
      </c>
      <c r="BL344" s="16" t="s">
        <v>237</v>
      </c>
      <c r="BM344" s="214" t="s">
        <v>1622</v>
      </c>
    </row>
    <row r="345" spans="1:47" s="2" customFormat="1" ht="12">
      <c r="A345" s="37"/>
      <c r="B345" s="38"/>
      <c r="C345" s="39"/>
      <c r="D345" s="216" t="s">
        <v>159</v>
      </c>
      <c r="E345" s="39"/>
      <c r="F345" s="217" t="s">
        <v>913</v>
      </c>
      <c r="G345" s="39"/>
      <c r="H345" s="39"/>
      <c r="I345" s="218"/>
      <c r="J345" s="39"/>
      <c r="K345" s="39"/>
      <c r="L345" s="43"/>
      <c r="M345" s="219"/>
      <c r="N345" s="220"/>
      <c r="O345" s="83"/>
      <c r="P345" s="83"/>
      <c r="Q345" s="83"/>
      <c r="R345" s="83"/>
      <c r="S345" s="83"/>
      <c r="T345" s="84"/>
      <c r="U345" s="37"/>
      <c r="V345" s="37"/>
      <c r="W345" s="37"/>
      <c r="X345" s="37"/>
      <c r="Y345" s="37"/>
      <c r="Z345" s="37"/>
      <c r="AA345" s="37"/>
      <c r="AB345" s="37"/>
      <c r="AC345" s="37"/>
      <c r="AD345" s="37"/>
      <c r="AE345" s="37"/>
      <c r="AT345" s="16" t="s">
        <v>159</v>
      </c>
      <c r="AU345" s="16" t="s">
        <v>85</v>
      </c>
    </row>
    <row r="346" spans="1:65" s="2" customFormat="1" ht="24.15" customHeight="1">
      <c r="A346" s="37"/>
      <c r="B346" s="38"/>
      <c r="C346" s="231" t="s">
        <v>723</v>
      </c>
      <c r="D346" s="231" t="s">
        <v>315</v>
      </c>
      <c r="E346" s="232" t="s">
        <v>915</v>
      </c>
      <c r="F346" s="233" t="s">
        <v>916</v>
      </c>
      <c r="G346" s="234" t="s">
        <v>229</v>
      </c>
      <c r="H346" s="235">
        <v>1043.944</v>
      </c>
      <c r="I346" s="236"/>
      <c r="J346" s="237">
        <f>ROUND(I346*H346,2)</f>
        <v>0</v>
      </c>
      <c r="K346" s="233" t="s">
        <v>156</v>
      </c>
      <c r="L346" s="238"/>
      <c r="M346" s="239" t="s">
        <v>19</v>
      </c>
      <c r="N346" s="240" t="s">
        <v>46</v>
      </c>
      <c r="O346" s="83"/>
      <c r="P346" s="212">
        <f>O346*H346</f>
        <v>0</v>
      </c>
      <c r="Q346" s="212">
        <v>0.00025</v>
      </c>
      <c r="R346" s="212">
        <f>Q346*H346</f>
        <v>0.260986</v>
      </c>
      <c r="S346" s="212">
        <v>0</v>
      </c>
      <c r="T346" s="213">
        <f>S346*H346</f>
        <v>0</v>
      </c>
      <c r="U346" s="37"/>
      <c r="V346" s="37"/>
      <c r="W346" s="37"/>
      <c r="X346" s="37"/>
      <c r="Y346" s="37"/>
      <c r="Z346" s="37"/>
      <c r="AA346" s="37"/>
      <c r="AB346" s="37"/>
      <c r="AC346" s="37"/>
      <c r="AD346" s="37"/>
      <c r="AE346" s="37"/>
      <c r="AR346" s="214" t="s">
        <v>309</v>
      </c>
      <c r="AT346" s="214" t="s">
        <v>315</v>
      </c>
      <c r="AU346" s="214" t="s">
        <v>85</v>
      </c>
      <c r="AY346" s="16" t="s">
        <v>150</v>
      </c>
      <c r="BE346" s="215">
        <f>IF(N346="základní",J346,0)</f>
        <v>0</v>
      </c>
      <c r="BF346" s="215">
        <f>IF(N346="snížená",J346,0)</f>
        <v>0</v>
      </c>
      <c r="BG346" s="215">
        <f>IF(N346="zákl. přenesená",J346,0)</f>
        <v>0</v>
      </c>
      <c r="BH346" s="215">
        <f>IF(N346="sníž. přenesená",J346,0)</f>
        <v>0</v>
      </c>
      <c r="BI346" s="215">
        <f>IF(N346="nulová",J346,0)</f>
        <v>0</v>
      </c>
      <c r="BJ346" s="16" t="s">
        <v>83</v>
      </c>
      <c r="BK346" s="215">
        <f>ROUND(I346*H346,2)</f>
        <v>0</v>
      </c>
      <c r="BL346" s="16" t="s">
        <v>237</v>
      </c>
      <c r="BM346" s="214" t="s">
        <v>1623</v>
      </c>
    </row>
    <row r="347" spans="1:51" s="13" customFormat="1" ht="12">
      <c r="A347" s="13"/>
      <c r="B347" s="221"/>
      <c r="C347" s="222"/>
      <c r="D347" s="216" t="s">
        <v>170</v>
      </c>
      <c r="E347" s="222"/>
      <c r="F347" s="223" t="s">
        <v>1624</v>
      </c>
      <c r="G347" s="222"/>
      <c r="H347" s="224">
        <v>1043.944</v>
      </c>
      <c r="I347" s="225"/>
      <c r="J347" s="222"/>
      <c r="K347" s="222"/>
      <c r="L347" s="226"/>
      <c r="M347" s="227"/>
      <c r="N347" s="228"/>
      <c r="O347" s="228"/>
      <c r="P347" s="228"/>
      <c r="Q347" s="228"/>
      <c r="R347" s="228"/>
      <c r="S347" s="228"/>
      <c r="T347" s="229"/>
      <c r="U347" s="13"/>
      <c r="V347" s="13"/>
      <c r="W347" s="13"/>
      <c r="X347" s="13"/>
      <c r="Y347" s="13"/>
      <c r="Z347" s="13"/>
      <c r="AA347" s="13"/>
      <c r="AB347" s="13"/>
      <c r="AC347" s="13"/>
      <c r="AD347" s="13"/>
      <c r="AE347" s="13"/>
      <c r="AT347" s="230" t="s">
        <v>170</v>
      </c>
      <c r="AU347" s="230" t="s">
        <v>85</v>
      </c>
      <c r="AV347" s="13" t="s">
        <v>85</v>
      </c>
      <c r="AW347" s="13" t="s">
        <v>4</v>
      </c>
      <c r="AX347" s="13" t="s">
        <v>83</v>
      </c>
      <c r="AY347" s="230" t="s">
        <v>150</v>
      </c>
    </row>
    <row r="348" spans="1:65" s="2" customFormat="1" ht="24.15" customHeight="1">
      <c r="A348" s="37"/>
      <c r="B348" s="38"/>
      <c r="C348" s="203" t="s">
        <v>727</v>
      </c>
      <c r="D348" s="203" t="s">
        <v>152</v>
      </c>
      <c r="E348" s="204" t="s">
        <v>1625</v>
      </c>
      <c r="F348" s="205" t="s">
        <v>1626</v>
      </c>
      <c r="G348" s="206" t="s">
        <v>595</v>
      </c>
      <c r="H348" s="241"/>
      <c r="I348" s="208"/>
      <c r="J348" s="209">
        <f>ROUND(I348*H348,2)</f>
        <v>0</v>
      </c>
      <c r="K348" s="205" t="s">
        <v>156</v>
      </c>
      <c r="L348" s="43"/>
      <c r="M348" s="210" t="s">
        <v>19</v>
      </c>
      <c r="N348" s="211" t="s">
        <v>46</v>
      </c>
      <c r="O348" s="83"/>
      <c r="P348" s="212">
        <f>O348*H348</f>
        <v>0</v>
      </c>
      <c r="Q348" s="212">
        <v>0</v>
      </c>
      <c r="R348" s="212">
        <f>Q348*H348</f>
        <v>0</v>
      </c>
      <c r="S348" s="212">
        <v>0</v>
      </c>
      <c r="T348" s="213">
        <f>S348*H348</f>
        <v>0</v>
      </c>
      <c r="U348" s="37"/>
      <c r="V348" s="37"/>
      <c r="W348" s="37"/>
      <c r="X348" s="37"/>
      <c r="Y348" s="37"/>
      <c r="Z348" s="37"/>
      <c r="AA348" s="37"/>
      <c r="AB348" s="37"/>
      <c r="AC348" s="37"/>
      <c r="AD348" s="37"/>
      <c r="AE348" s="37"/>
      <c r="AR348" s="214" t="s">
        <v>237</v>
      </c>
      <c r="AT348" s="214" t="s">
        <v>152</v>
      </c>
      <c r="AU348" s="214" t="s">
        <v>85</v>
      </c>
      <c r="AY348" s="16" t="s">
        <v>150</v>
      </c>
      <c r="BE348" s="215">
        <f>IF(N348="základní",J348,0)</f>
        <v>0</v>
      </c>
      <c r="BF348" s="215">
        <f>IF(N348="snížená",J348,0)</f>
        <v>0</v>
      </c>
      <c r="BG348" s="215">
        <f>IF(N348="zákl. přenesená",J348,0)</f>
        <v>0</v>
      </c>
      <c r="BH348" s="215">
        <f>IF(N348="sníž. přenesená",J348,0)</f>
        <v>0</v>
      </c>
      <c r="BI348" s="215">
        <f>IF(N348="nulová",J348,0)</f>
        <v>0</v>
      </c>
      <c r="BJ348" s="16" t="s">
        <v>83</v>
      </c>
      <c r="BK348" s="215">
        <f>ROUND(I348*H348,2)</f>
        <v>0</v>
      </c>
      <c r="BL348" s="16" t="s">
        <v>237</v>
      </c>
      <c r="BM348" s="214" t="s">
        <v>1627</v>
      </c>
    </row>
    <row r="349" spans="1:47" s="2" customFormat="1" ht="12">
      <c r="A349" s="37"/>
      <c r="B349" s="38"/>
      <c r="C349" s="39"/>
      <c r="D349" s="216" t="s">
        <v>159</v>
      </c>
      <c r="E349" s="39"/>
      <c r="F349" s="217" t="s">
        <v>923</v>
      </c>
      <c r="G349" s="39"/>
      <c r="H349" s="39"/>
      <c r="I349" s="218"/>
      <c r="J349" s="39"/>
      <c r="K349" s="39"/>
      <c r="L349" s="43"/>
      <c r="M349" s="219"/>
      <c r="N349" s="220"/>
      <c r="O349" s="83"/>
      <c r="P349" s="83"/>
      <c r="Q349" s="83"/>
      <c r="R349" s="83"/>
      <c r="S349" s="83"/>
      <c r="T349" s="84"/>
      <c r="U349" s="37"/>
      <c r="V349" s="37"/>
      <c r="W349" s="37"/>
      <c r="X349" s="37"/>
      <c r="Y349" s="37"/>
      <c r="Z349" s="37"/>
      <c r="AA349" s="37"/>
      <c r="AB349" s="37"/>
      <c r="AC349" s="37"/>
      <c r="AD349" s="37"/>
      <c r="AE349" s="37"/>
      <c r="AT349" s="16" t="s">
        <v>159</v>
      </c>
      <c r="AU349" s="16" t="s">
        <v>85</v>
      </c>
    </row>
    <row r="350" spans="1:63" s="12" customFormat="1" ht="22.8" customHeight="1">
      <c r="A350" s="12"/>
      <c r="B350" s="187"/>
      <c r="C350" s="188"/>
      <c r="D350" s="189" t="s">
        <v>74</v>
      </c>
      <c r="E350" s="201" t="s">
        <v>924</v>
      </c>
      <c r="F350" s="201" t="s">
        <v>925</v>
      </c>
      <c r="G350" s="188"/>
      <c r="H350" s="188"/>
      <c r="I350" s="191"/>
      <c r="J350" s="202">
        <f>BK350</f>
        <v>0</v>
      </c>
      <c r="K350" s="188"/>
      <c r="L350" s="193"/>
      <c r="M350" s="194"/>
      <c r="N350" s="195"/>
      <c r="O350" s="195"/>
      <c r="P350" s="196">
        <f>SUM(P351:P376)</f>
        <v>0</v>
      </c>
      <c r="Q350" s="195"/>
      <c r="R350" s="196">
        <f>SUM(R351:R376)</f>
        <v>0.00338</v>
      </c>
      <c r="S350" s="195"/>
      <c r="T350" s="197">
        <f>SUM(T351:T376)</f>
        <v>0</v>
      </c>
      <c r="U350" s="12"/>
      <c r="V350" s="12"/>
      <c r="W350" s="12"/>
      <c r="X350" s="12"/>
      <c r="Y350" s="12"/>
      <c r="Z350" s="12"/>
      <c r="AA350" s="12"/>
      <c r="AB350" s="12"/>
      <c r="AC350" s="12"/>
      <c r="AD350" s="12"/>
      <c r="AE350" s="12"/>
      <c r="AR350" s="198" t="s">
        <v>85</v>
      </c>
      <c r="AT350" s="199" t="s">
        <v>74</v>
      </c>
      <c r="AU350" s="199" t="s">
        <v>83</v>
      </c>
      <c r="AY350" s="198" t="s">
        <v>150</v>
      </c>
      <c r="BK350" s="200">
        <f>SUM(BK351:BK376)</f>
        <v>0</v>
      </c>
    </row>
    <row r="351" spans="1:65" s="2" customFormat="1" ht="24.15" customHeight="1">
      <c r="A351" s="37"/>
      <c r="B351" s="38"/>
      <c r="C351" s="203" t="s">
        <v>731</v>
      </c>
      <c r="D351" s="203" t="s">
        <v>152</v>
      </c>
      <c r="E351" s="204" t="s">
        <v>931</v>
      </c>
      <c r="F351" s="205" t="s">
        <v>1628</v>
      </c>
      <c r="G351" s="206" t="s">
        <v>253</v>
      </c>
      <c r="H351" s="207">
        <v>4</v>
      </c>
      <c r="I351" s="208"/>
      <c r="J351" s="209">
        <f>ROUND(I351*H351,2)</f>
        <v>0</v>
      </c>
      <c r="K351" s="205" t="s">
        <v>156</v>
      </c>
      <c r="L351" s="43"/>
      <c r="M351" s="210" t="s">
        <v>19</v>
      </c>
      <c r="N351" s="211" t="s">
        <v>46</v>
      </c>
      <c r="O351" s="83"/>
      <c r="P351" s="212">
        <f>O351*H351</f>
        <v>0</v>
      </c>
      <c r="Q351" s="212">
        <v>0.00026</v>
      </c>
      <c r="R351" s="212">
        <f>Q351*H351</f>
        <v>0.00104</v>
      </c>
      <c r="S351" s="212">
        <v>0</v>
      </c>
      <c r="T351" s="213">
        <f>S351*H351</f>
        <v>0</v>
      </c>
      <c r="U351" s="37"/>
      <c r="V351" s="37"/>
      <c r="W351" s="37"/>
      <c r="X351" s="37"/>
      <c r="Y351" s="37"/>
      <c r="Z351" s="37"/>
      <c r="AA351" s="37"/>
      <c r="AB351" s="37"/>
      <c r="AC351" s="37"/>
      <c r="AD351" s="37"/>
      <c r="AE351" s="37"/>
      <c r="AR351" s="214" t="s">
        <v>237</v>
      </c>
      <c r="AT351" s="214" t="s">
        <v>152</v>
      </c>
      <c r="AU351" s="214" t="s">
        <v>85</v>
      </c>
      <c r="AY351" s="16" t="s">
        <v>150</v>
      </c>
      <c r="BE351" s="215">
        <f>IF(N351="základní",J351,0)</f>
        <v>0</v>
      </c>
      <c r="BF351" s="215">
        <f>IF(N351="snížená",J351,0)</f>
        <v>0</v>
      </c>
      <c r="BG351" s="215">
        <f>IF(N351="zákl. přenesená",J351,0)</f>
        <v>0</v>
      </c>
      <c r="BH351" s="215">
        <f>IF(N351="sníž. přenesená",J351,0)</f>
        <v>0</v>
      </c>
      <c r="BI351" s="215">
        <f>IF(N351="nulová",J351,0)</f>
        <v>0</v>
      </c>
      <c r="BJ351" s="16" t="s">
        <v>83</v>
      </c>
      <c r="BK351" s="215">
        <f>ROUND(I351*H351,2)</f>
        <v>0</v>
      </c>
      <c r="BL351" s="16" t="s">
        <v>237</v>
      </c>
      <c r="BM351" s="214" t="s">
        <v>1629</v>
      </c>
    </row>
    <row r="352" spans="1:47" s="2" customFormat="1" ht="12">
      <c r="A352" s="37"/>
      <c r="B352" s="38"/>
      <c r="C352" s="39"/>
      <c r="D352" s="216" t="s">
        <v>159</v>
      </c>
      <c r="E352" s="39"/>
      <c r="F352" s="217" t="s">
        <v>934</v>
      </c>
      <c r="G352" s="39"/>
      <c r="H352" s="39"/>
      <c r="I352" s="218"/>
      <c r="J352" s="39"/>
      <c r="K352" s="39"/>
      <c r="L352" s="43"/>
      <c r="M352" s="219"/>
      <c r="N352" s="220"/>
      <c r="O352" s="83"/>
      <c r="P352" s="83"/>
      <c r="Q352" s="83"/>
      <c r="R352" s="83"/>
      <c r="S352" s="83"/>
      <c r="T352" s="84"/>
      <c r="U352" s="37"/>
      <c r="V352" s="37"/>
      <c r="W352" s="37"/>
      <c r="X352" s="37"/>
      <c r="Y352" s="37"/>
      <c r="Z352" s="37"/>
      <c r="AA352" s="37"/>
      <c r="AB352" s="37"/>
      <c r="AC352" s="37"/>
      <c r="AD352" s="37"/>
      <c r="AE352" s="37"/>
      <c r="AT352" s="16" t="s">
        <v>159</v>
      </c>
      <c r="AU352" s="16" t="s">
        <v>85</v>
      </c>
    </row>
    <row r="353" spans="1:47" s="2" customFormat="1" ht="12">
      <c r="A353" s="37"/>
      <c r="B353" s="38"/>
      <c r="C353" s="39"/>
      <c r="D353" s="216" t="s">
        <v>161</v>
      </c>
      <c r="E353" s="39"/>
      <c r="F353" s="217" t="s">
        <v>940</v>
      </c>
      <c r="G353" s="39"/>
      <c r="H353" s="39"/>
      <c r="I353" s="218"/>
      <c r="J353" s="39"/>
      <c r="K353" s="39"/>
      <c r="L353" s="43"/>
      <c r="M353" s="219"/>
      <c r="N353" s="220"/>
      <c r="O353" s="83"/>
      <c r="P353" s="83"/>
      <c r="Q353" s="83"/>
      <c r="R353" s="83"/>
      <c r="S353" s="83"/>
      <c r="T353" s="84"/>
      <c r="U353" s="37"/>
      <c r="V353" s="37"/>
      <c r="W353" s="37"/>
      <c r="X353" s="37"/>
      <c r="Y353" s="37"/>
      <c r="Z353" s="37"/>
      <c r="AA353" s="37"/>
      <c r="AB353" s="37"/>
      <c r="AC353" s="37"/>
      <c r="AD353" s="37"/>
      <c r="AE353" s="37"/>
      <c r="AT353" s="16" t="s">
        <v>161</v>
      </c>
      <c r="AU353" s="16" t="s">
        <v>85</v>
      </c>
    </row>
    <row r="354" spans="1:65" s="2" customFormat="1" ht="24.15" customHeight="1">
      <c r="A354" s="37"/>
      <c r="B354" s="38"/>
      <c r="C354" s="203" t="s">
        <v>736</v>
      </c>
      <c r="D354" s="203" t="s">
        <v>152</v>
      </c>
      <c r="E354" s="204" t="s">
        <v>937</v>
      </c>
      <c r="F354" s="205" t="s">
        <v>1630</v>
      </c>
      <c r="G354" s="206" t="s">
        <v>253</v>
      </c>
      <c r="H354" s="207">
        <v>1</v>
      </c>
      <c r="I354" s="208"/>
      <c r="J354" s="209">
        <f>ROUND(I354*H354,2)</f>
        <v>0</v>
      </c>
      <c r="K354" s="205" t="s">
        <v>156</v>
      </c>
      <c r="L354" s="43"/>
      <c r="M354" s="210" t="s">
        <v>19</v>
      </c>
      <c r="N354" s="211" t="s">
        <v>46</v>
      </c>
      <c r="O354" s="83"/>
      <c r="P354" s="212">
        <f>O354*H354</f>
        <v>0</v>
      </c>
      <c r="Q354" s="212">
        <v>0.00026</v>
      </c>
      <c r="R354" s="212">
        <f>Q354*H354</f>
        <v>0.00026</v>
      </c>
      <c r="S354" s="212">
        <v>0</v>
      </c>
      <c r="T354" s="213">
        <f>S354*H354</f>
        <v>0</v>
      </c>
      <c r="U354" s="37"/>
      <c r="V354" s="37"/>
      <c r="W354" s="37"/>
      <c r="X354" s="37"/>
      <c r="Y354" s="37"/>
      <c r="Z354" s="37"/>
      <c r="AA354" s="37"/>
      <c r="AB354" s="37"/>
      <c r="AC354" s="37"/>
      <c r="AD354" s="37"/>
      <c r="AE354" s="37"/>
      <c r="AR354" s="214" t="s">
        <v>237</v>
      </c>
      <c r="AT354" s="214" t="s">
        <v>152</v>
      </c>
      <c r="AU354" s="214" t="s">
        <v>85</v>
      </c>
      <c r="AY354" s="16" t="s">
        <v>150</v>
      </c>
      <c r="BE354" s="215">
        <f>IF(N354="základní",J354,0)</f>
        <v>0</v>
      </c>
      <c r="BF354" s="215">
        <f>IF(N354="snížená",J354,0)</f>
        <v>0</v>
      </c>
      <c r="BG354" s="215">
        <f>IF(N354="zákl. přenesená",J354,0)</f>
        <v>0</v>
      </c>
      <c r="BH354" s="215">
        <f>IF(N354="sníž. přenesená",J354,0)</f>
        <v>0</v>
      </c>
      <c r="BI354" s="215">
        <f>IF(N354="nulová",J354,0)</f>
        <v>0</v>
      </c>
      <c r="BJ354" s="16" t="s">
        <v>83</v>
      </c>
      <c r="BK354" s="215">
        <f>ROUND(I354*H354,2)</f>
        <v>0</v>
      </c>
      <c r="BL354" s="16" t="s">
        <v>237</v>
      </c>
      <c r="BM354" s="214" t="s">
        <v>1631</v>
      </c>
    </row>
    <row r="355" spans="1:47" s="2" customFormat="1" ht="12">
      <c r="A355" s="37"/>
      <c r="B355" s="38"/>
      <c r="C355" s="39"/>
      <c r="D355" s="216" t="s">
        <v>159</v>
      </c>
      <c r="E355" s="39"/>
      <c r="F355" s="217" t="s">
        <v>934</v>
      </c>
      <c r="G355" s="39"/>
      <c r="H355" s="39"/>
      <c r="I355" s="218"/>
      <c r="J355" s="39"/>
      <c r="K355" s="39"/>
      <c r="L355" s="43"/>
      <c r="M355" s="219"/>
      <c r="N355" s="220"/>
      <c r="O355" s="83"/>
      <c r="P355" s="83"/>
      <c r="Q355" s="83"/>
      <c r="R355" s="83"/>
      <c r="S355" s="83"/>
      <c r="T355" s="84"/>
      <c r="U355" s="37"/>
      <c r="V355" s="37"/>
      <c r="W355" s="37"/>
      <c r="X355" s="37"/>
      <c r="Y355" s="37"/>
      <c r="Z355" s="37"/>
      <c r="AA355" s="37"/>
      <c r="AB355" s="37"/>
      <c r="AC355" s="37"/>
      <c r="AD355" s="37"/>
      <c r="AE355" s="37"/>
      <c r="AT355" s="16" t="s">
        <v>159</v>
      </c>
      <c r="AU355" s="16" t="s">
        <v>85</v>
      </c>
    </row>
    <row r="356" spans="1:47" s="2" customFormat="1" ht="12">
      <c r="A356" s="37"/>
      <c r="B356" s="38"/>
      <c r="C356" s="39"/>
      <c r="D356" s="216" t="s">
        <v>161</v>
      </c>
      <c r="E356" s="39"/>
      <c r="F356" s="217" t="s">
        <v>935</v>
      </c>
      <c r="G356" s="39"/>
      <c r="H356" s="39"/>
      <c r="I356" s="218"/>
      <c r="J356" s="39"/>
      <c r="K356" s="39"/>
      <c r="L356" s="43"/>
      <c r="M356" s="219"/>
      <c r="N356" s="220"/>
      <c r="O356" s="83"/>
      <c r="P356" s="83"/>
      <c r="Q356" s="83"/>
      <c r="R356" s="83"/>
      <c r="S356" s="83"/>
      <c r="T356" s="84"/>
      <c r="U356" s="37"/>
      <c r="V356" s="37"/>
      <c r="W356" s="37"/>
      <c r="X356" s="37"/>
      <c r="Y356" s="37"/>
      <c r="Z356" s="37"/>
      <c r="AA356" s="37"/>
      <c r="AB356" s="37"/>
      <c r="AC356" s="37"/>
      <c r="AD356" s="37"/>
      <c r="AE356" s="37"/>
      <c r="AT356" s="16" t="s">
        <v>161</v>
      </c>
      <c r="AU356" s="16" t="s">
        <v>85</v>
      </c>
    </row>
    <row r="357" spans="1:65" s="2" customFormat="1" ht="14.4" customHeight="1">
      <c r="A357" s="37"/>
      <c r="B357" s="38"/>
      <c r="C357" s="203" t="s">
        <v>742</v>
      </c>
      <c r="D357" s="203" t="s">
        <v>152</v>
      </c>
      <c r="E357" s="204" t="s">
        <v>942</v>
      </c>
      <c r="F357" s="205" t="s">
        <v>1632</v>
      </c>
      <c r="G357" s="206" t="s">
        <v>253</v>
      </c>
      <c r="H357" s="207">
        <v>3</v>
      </c>
      <c r="I357" s="208"/>
      <c r="J357" s="209">
        <f>ROUND(I357*H357,2)</f>
        <v>0</v>
      </c>
      <c r="K357" s="205" t="s">
        <v>156</v>
      </c>
      <c r="L357" s="43"/>
      <c r="M357" s="210" t="s">
        <v>19</v>
      </c>
      <c r="N357" s="211" t="s">
        <v>46</v>
      </c>
      <c r="O357" s="83"/>
      <c r="P357" s="212">
        <f>O357*H357</f>
        <v>0</v>
      </c>
      <c r="Q357" s="212">
        <v>0.00026</v>
      </c>
      <c r="R357" s="212">
        <f>Q357*H357</f>
        <v>0.0007799999999999999</v>
      </c>
      <c r="S357" s="212">
        <v>0</v>
      </c>
      <c r="T357" s="213">
        <f>S357*H357</f>
        <v>0</v>
      </c>
      <c r="U357" s="37"/>
      <c r="V357" s="37"/>
      <c r="W357" s="37"/>
      <c r="X357" s="37"/>
      <c r="Y357" s="37"/>
      <c r="Z357" s="37"/>
      <c r="AA357" s="37"/>
      <c r="AB357" s="37"/>
      <c r="AC357" s="37"/>
      <c r="AD357" s="37"/>
      <c r="AE357" s="37"/>
      <c r="AR357" s="214" t="s">
        <v>237</v>
      </c>
      <c r="AT357" s="214" t="s">
        <v>152</v>
      </c>
      <c r="AU357" s="214" t="s">
        <v>85</v>
      </c>
      <c r="AY357" s="16" t="s">
        <v>150</v>
      </c>
      <c r="BE357" s="215">
        <f>IF(N357="základní",J357,0)</f>
        <v>0</v>
      </c>
      <c r="BF357" s="215">
        <f>IF(N357="snížená",J357,0)</f>
        <v>0</v>
      </c>
      <c r="BG357" s="215">
        <f>IF(N357="zákl. přenesená",J357,0)</f>
        <v>0</v>
      </c>
      <c r="BH357" s="215">
        <f>IF(N357="sníž. přenesená",J357,0)</f>
        <v>0</v>
      </c>
      <c r="BI357" s="215">
        <f>IF(N357="nulová",J357,0)</f>
        <v>0</v>
      </c>
      <c r="BJ357" s="16" t="s">
        <v>83</v>
      </c>
      <c r="BK357" s="215">
        <f>ROUND(I357*H357,2)</f>
        <v>0</v>
      </c>
      <c r="BL357" s="16" t="s">
        <v>237</v>
      </c>
      <c r="BM357" s="214" t="s">
        <v>1633</v>
      </c>
    </row>
    <row r="358" spans="1:47" s="2" customFormat="1" ht="12">
      <c r="A358" s="37"/>
      <c r="B358" s="38"/>
      <c r="C358" s="39"/>
      <c r="D358" s="216" t="s">
        <v>159</v>
      </c>
      <c r="E358" s="39"/>
      <c r="F358" s="217" t="s">
        <v>934</v>
      </c>
      <c r="G358" s="39"/>
      <c r="H358" s="39"/>
      <c r="I358" s="218"/>
      <c r="J358" s="39"/>
      <c r="K358" s="39"/>
      <c r="L358" s="43"/>
      <c r="M358" s="219"/>
      <c r="N358" s="220"/>
      <c r="O358" s="83"/>
      <c r="P358" s="83"/>
      <c r="Q358" s="83"/>
      <c r="R358" s="83"/>
      <c r="S358" s="83"/>
      <c r="T358" s="84"/>
      <c r="U358" s="37"/>
      <c r="V358" s="37"/>
      <c r="W358" s="37"/>
      <c r="X358" s="37"/>
      <c r="Y358" s="37"/>
      <c r="Z358" s="37"/>
      <c r="AA358" s="37"/>
      <c r="AB358" s="37"/>
      <c r="AC358" s="37"/>
      <c r="AD358" s="37"/>
      <c r="AE358" s="37"/>
      <c r="AT358" s="16" t="s">
        <v>159</v>
      </c>
      <c r="AU358" s="16" t="s">
        <v>85</v>
      </c>
    </row>
    <row r="359" spans="1:47" s="2" customFormat="1" ht="12">
      <c r="A359" s="37"/>
      <c r="B359" s="38"/>
      <c r="C359" s="39"/>
      <c r="D359" s="216" t="s">
        <v>161</v>
      </c>
      <c r="E359" s="39"/>
      <c r="F359" s="217" t="s">
        <v>1634</v>
      </c>
      <c r="G359" s="39"/>
      <c r="H359" s="39"/>
      <c r="I359" s="218"/>
      <c r="J359" s="39"/>
      <c r="K359" s="39"/>
      <c r="L359" s="43"/>
      <c r="M359" s="219"/>
      <c r="N359" s="220"/>
      <c r="O359" s="83"/>
      <c r="P359" s="83"/>
      <c r="Q359" s="83"/>
      <c r="R359" s="83"/>
      <c r="S359" s="83"/>
      <c r="T359" s="84"/>
      <c r="U359" s="37"/>
      <c r="V359" s="37"/>
      <c r="W359" s="37"/>
      <c r="X359" s="37"/>
      <c r="Y359" s="37"/>
      <c r="Z359" s="37"/>
      <c r="AA359" s="37"/>
      <c r="AB359" s="37"/>
      <c r="AC359" s="37"/>
      <c r="AD359" s="37"/>
      <c r="AE359" s="37"/>
      <c r="AT359" s="16" t="s">
        <v>161</v>
      </c>
      <c r="AU359" s="16" t="s">
        <v>85</v>
      </c>
    </row>
    <row r="360" spans="1:65" s="2" customFormat="1" ht="24.15" customHeight="1">
      <c r="A360" s="37"/>
      <c r="B360" s="38"/>
      <c r="C360" s="203" t="s">
        <v>746</v>
      </c>
      <c r="D360" s="203" t="s">
        <v>152</v>
      </c>
      <c r="E360" s="204" t="s">
        <v>947</v>
      </c>
      <c r="F360" s="205" t="s">
        <v>1635</v>
      </c>
      <c r="G360" s="206" t="s">
        <v>253</v>
      </c>
      <c r="H360" s="207">
        <v>1</v>
      </c>
      <c r="I360" s="208"/>
      <c r="J360" s="209">
        <f>ROUND(I360*H360,2)</f>
        <v>0</v>
      </c>
      <c r="K360" s="205" t="s">
        <v>156</v>
      </c>
      <c r="L360" s="43"/>
      <c r="M360" s="210" t="s">
        <v>19</v>
      </c>
      <c r="N360" s="211" t="s">
        <v>46</v>
      </c>
      <c r="O360" s="83"/>
      <c r="P360" s="212">
        <f>O360*H360</f>
        <v>0</v>
      </c>
      <c r="Q360" s="212">
        <v>0.00026</v>
      </c>
      <c r="R360" s="212">
        <f>Q360*H360</f>
        <v>0.00026</v>
      </c>
      <c r="S360" s="212">
        <v>0</v>
      </c>
      <c r="T360" s="213">
        <f>S360*H360</f>
        <v>0</v>
      </c>
      <c r="U360" s="37"/>
      <c r="V360" s="37"/>
      <c r="W360" s="37"/>
      <c r="X360" s="37"/>
      <c r="Y360" s="37"/>
      <c r="Z360" s="37"/>
      <c r="AA360" s="37"/>
      <c r="AB360" s="37"/>
      <c r="AC360" s="37"/>
      <c r="AD360" s="37"/>
      <c r="AE360" s="37"/>
      <c r="AR360" s="214" t="s">
        <v>237</v>
      </c>
      <c r="AT360" s="214" t="s">
        <v>152</v>
      </c>
      <c r="AU360" s="214" t="s">
        <v>85</v>
      </c>
      <c r="AY360" s="16" t="s">
        <v>150</v>
      </c>
      <c r="BE360" s="215">
        <f>IF(N360="základní",J360,0)</f>
        <v>0</v>
      </c>
      <c r="BF360" s="215">
        <f>IF(N360="snížená",J360,0)</f>
        <v>0</v>
      </c>
      <c r="BG360" s="215">
        <f>IF(N360="zákl. přenesená",J360,0)</f>
        <v>0</v>
      </c>
      <c r="BH360" s="215">
        <f>IF(N360="sníž. přenesená",J360,0)</f>
        <v>0</v>
      </c>
      <c r="BI360" s="215">
        <f>IF(N360="nulová",J360,0)</f>
        <v>0</v>
      </c>
      <c r="BJ360" s="16" t="s">
        <v>83</v>
      </c>
      <c r="BK360" s="215">
        <f>ROUND(I360*H360,2)</f>
        <v>0</v>
      </c>
      <c r="BL360" s="16" t="s">
        <v>237</v>
      </c>
      <c r="BM360" s="214" t="s">
        <v>1636</v>
      </c>
    </row>
    <row r="361" spans="1:47" s="2" customFormat="1" ht="12">
      <c r="A361" s="37"/>
      <c r="B361" s="38"/>
      <c r="C361" s="39"/>
      <c r="D361" s="216" t="s">
        <v>159</v>
      </c>
      <c r="E361" s="39"/>
      <c r="F361" s="217" t="s">
        <v>934</v>
      </c>
      <c r="G361" s="39"/>
      <c r="H361" s="39"/>
      <c r="I361" s="218"/>
      <c r="J361" s="39"/>
      <c r="K361" s="39"/>
      <c r="L361" s="43"/>
      <c r="M361" s="219"/>
      <c r="N361" s="220"/>
      <c r="O361" s="83"/>
      <c r="P361" s="83"/>
      <c r="Q361" s="83"/>
      <c r="R361" s="83"/>
      <c r="S361" s="83"/>
      <c r="T361" s="84"/>
      <c r="U361" s="37"/>
      <c r="V361" s="37"/>
      <c r="W361" s="37"/>
      <c r="X361" s="37"/>
      <c r="Y361" s="37"/>
      <c r="Z361" s="37"/>
      <c r="AA361" s="37"/>
      <c r="AB361" s="37"/>
      <c r="AC361" s="37"/>
      <c r="AD361" s="37"/>
      <c r="AE361" s="37"/>
      <c r="AT361" s="16" t="s">
        <v>159</v>
      </c>
      <c r="AU361" s="16" t="s">
        <v>85</v>
      </c>
    </row>
    <row r="362" spans="1:47" s="2" customFormat="1" ht="12">
      <c r="A362" s="37"/>
      <c r="B362" s="38"/>
      <c r="C362" s="39"/>
      <c r="D362" s="216" t="s">
        <v>161</v>
      </c>
      <c r="E362" s="39"/>
      <c r="F362" s="217" t="s">
        <v>1637</v>
      </c>
      <c r="G362" s="39"/>
      <c r="H362" s="39"/>
      <c r="I362" s="218"/>
      <c r="J362" s="39"/>
      <c r="K362" s="39"/>
      <c r="L362" s="43"/>
      <c r="M362" s="219"/>
      <c r="N362" s="220"/>
      <c r="O362" s="83"/>
      <c r="P362" s="83"/>
      <c r="Q362" s="83"/>
      <c r="R362" s="83"/>
      <c r="S362" s="83"/>
      <c r="T362" s="84"/>
      <c r="U362" s="37"/>
      <c r="V362" s="37"/>
      <c r="W362" s="37"/>
      <c r="X362" s="37"/>
      <c r="Y362" s="37"/>
      <c r="Z362" s="37"/>
      <c r="AA362" s="37"/>
      <c r="AB362" s="37"/>
      <c r="AC362" s="37"/>
      <c r="AD362" s="37"/>
      <c r="AE362" s="37"/>
      <c r="AT362" s="16" t="s">
        <v>161</v>
      </c>
      <c r="AU362" s="16" t="s">
        <v>85</v>
      </c>
    </row>
    <row r="363" spans="1:65" s="2" customFormat="1" ht="24.15" customHeight="1">
      <c r="A363" s="37"/>
      <c r="B363" s="38"/>
      <c r="C363" s="203" t="s">
        <v>751</v>
      </c>
      <c r="D363" s="203" t="s">
        <v>152</v>
      </c>
      <c r="E363" s="204" t="s">
        <v>951</v>
      </c>
      <c r="F363" s="205" t="s">
        <v>1638</v>
      </c>
      <c r="G363" s="206" t="s">
        <v>253</v>
      </c>
      <c r="H363" s="207">
        <v>1</v>
      </c>
      <c r="I363" s="208"/>
      <c r="J363" s="209">
        <f>ROUND(I363*H363,2)</f>
        <v>0</v>
      </c>
      <c r="K363" s="205" t="s">
        <v>156</v>
      </c>
      <c r="L363" s="43"/>
      <c r="M363" s="210" t="s">
        <v>19</v>
      </c>
      <c r="N363" s="211" t="s">
        <v>46</v>
      </c>
      <c r="O363" s="83"/>
      <c r="P363" s="212">
        <f>O363*H363</f>
        <v>0</v>
      </c>
      <c r="Q363" s="212">
        <v>0.00026</v>
      </c>
      <c r="R363" s="212">
        <f>Q363*H363</f>
        <v>0.00026</v>
      </c>
      <c r="S363" s="212">
        <v>0</v>
      </c>
      <c r="T363" s="213">
        <f>S363*H363</f>
        <v>0</v>
      </c>
      <c r="U363" s="37"/>
      <c r="V363" s="37"/>
      <c r="W363" s="37"/>
      <c r="X363" s="37"/>
      <c r="Y363" s="37"/>
      <c r="Z363" s="37"/>
      <c r="AA363" s="37"/>
      <c r="AB363" s="37"/>
      <c r="AC363" s="37"/>
      <c r="AD363" s="37"/>
      <c r="AE363" s="37"/>
      <c r="AR363" s="214" t="s">
        <v>237</v>
      </c>
      <c r="AT363" s="214" t="s">
        <v>152</v>
      </c>
      <c r="AU363" s="214" t="s">
        <v>85</v>
      </c>
      <c r="AY363" s="16" t="s">
        <v>150</v>
      </c>
      <c r="BE363" s="215">
        <f>IF(N363="základní",J363,0)</f>
        <v>0</v>
      </c>
      <c r="BF363" s="215">
        <f>IF(N363="snížená",J363,0)</f>
        <v>0</v>
      </c>
      <c r="BG363" s="215">
        <f>IF(N363="zákl. přenesená",J363,0)</f>
        <v>0</v>
      </c>
      <c r="BH363" s="215">
        <f>IF(N363="sníž. přenesená",J363,0)</f>
        <v>0</v>
      </c>
      <c r="BI363" s="215">
        <f>IF(N363="nulová",J363,0)</f>
        <v>0</v>
      </c>
      <c r="BJ363" s="16" t="s">
        <v>83</v>
      </c>
      <c r="BK363" s="215">
        <f>ROUND(I363*H363,2)</f>
        <v>0</v>
      </c>
      <c r="BL363" s="16" t="s">
        <v>237</v>
      </c>
      <c r="BM363" s="214" t="s">
        <v>1639</v>
      </c>
    </row>
    <row r="364" spans="1:47" s="2" customFormat="1" ht="12">
      <c r="A364" s="37"/>
      <c r="B364" s="38"/>
      <c r="C364" s="39"/>
      <c r="D364" s="216" t="s">
        <v>159</v>
      </c>
      <c r="E364" s="39"/>
      <c r="F364" s="217" t="s">
        <v>934</v>
      </c>
      <c r="G364" s="39"/>
      <c r="H364" s="39"/>
      <c r="I364" s="218"/>
      <c r="J364" s="39"/>
      <c r="K364" s="39"/>
      <c r="L364" s="43"/>
      <c r="M364" s="219"/>
      <c r="N364" s="220"/>
      <c r="O364" s="83"/>
      <c r="P364" s="83"/>
      <c r="Q364" s="83"/>
      <c r="R364" s="83"/>
      <c r="S364" s="83"/>
      <c r="T364" s="84"/>
      <c r="U364" s="37"/>
      <c r="V364" s="37"/>
      <c r="W364" s="37"/>
      <c r="X364" s="37"/>
      <c r="Y364" s="37"/>
      <c r="Z364" s="37"/>
      <c r="AA364" s="37"/>
      <c r="AB364" s="37"/>
      <c r="AC364" s="37"/>
      <c r="AD364" s="37"/>
      <c r="AE364" s="37"/>
      <c r="AT364" s="16" t="s">
        <v>159</v>
      </c>
      <c r="AU364" s="16" t="s">
        <v>85</v>
      </c>
    </row>
    <row r="365" spans="1:47" s="2" customFormat="1" ht="12">
      <c r="A365" s="37"/>
      <c r="B365" s="38"/>
      <c r="C365" s="39"/>
      <c r="D365" s="216" t="s">
        <v>161</v>
      </c>
      <c r="E365" s="39"/>
      <c r="F365" s="217" t="s">
        <v>1640</v>
      </c>
      <c r="G365" s="39"/>
      <c r="H365" s="39"/>
      <c r="I365" s="218"/>
      <c r="J365" s="39"/>
      <c r="K365" s="39"/>
      <c r="L365" s="43"/>
      <c r="M365" s="219"/>
      <c r="N365" s="220"/>
      <c r="O365" s="83"/>
      <c r="P365" s="83"/>
      <c r="Q365" s="83"/>
      <c r="R365" s="83"/>
      <c r="S365" s="83"/>
      <c r="T365" s="84"/>
      <c r="U365" s="37"/>
      <c r="V365" s="37"/>
      <c r="W365" s="37"/>
      <c r="X365" s="37"/>
      <c r="Y365" s="37"/>
      <c r="Z365" s="37"/>
      <c r="AA365" s="37"/>
      <c r="AB365" s="37"/>
      <c r="AC365" s="37"/>
      <c r="AD365" s="37"/>
      <c r="AE365" s="37"/>
      <c r="AT365" s="16" t="s">
        <v>161</v>
      </c>
      <c r="AU365" s="16" t="s">
        <v>85</v>
      </c>
    </row>
    <row r="366" spans="1:65" s="2" customFormat="1" ht="24.15" customHeight="1">
      <c r="A366" s="37"/>
      <c r="B366" s="38"/>
      <c r="C366" s="203" t="s">
        <v>755</v>
      </c>
      <c r="D366" s="203" t="s">
        <v>152</v>
      </c>
      <c r="E366" s="204" t="s">
        <v>956</v>
      </c>
      <c r="F366" s="205" t="s">
        <v>1641</v>
      </c>
      <c r="G366" s="206" t="s">
        <v>253</v>
      </c>
      <c r="H366" s="207">
        <v>1</v>
      </c>
      <c r="I366" s="208"/>
      <c r="J366" s="209">
        <f>ROUND(I366*H366,2)</f>
        <v>0</v>
      </c>
      <c r="K366" s="205" t="s">
        <v>156</v>
      </c>
      <c r="L366" s="43"/>
      <c r="M366" s="210" t="s">
        <v>19</v>
      </c>
      <c r="N366" s="211" t="s">
        <v>46</v>
      </c>
      <c r="O366" s="83"/>
      <c r="P366" s="212">
        <f>O366*H366</f>
        <v>0</v>
      </c>
      <c r="Q366" s="212">
        <v>0.00026</v>
      </c>
      <c r="R366" s="212">
        <f>Q366*H366</f>
        <v>0.00026</v>
      </c>
      <c r="S366" s="212">
        <v>0</v>
      </c>
      <c r="T366" s="213">
        <f>S366*H366</f>
        <v>0</v>
      </c>
      <c r="U366" s="37"/>
      <c r="V366" s="37"/>
      <c r="W366" s="37"/>
      <c r="X366" s="37"/>
      <c r="Y366" s="37"/>
      <c r="Z366" s="37"/>
      <c r="AA366" s="37"/>
      <c r="AB366" s="37"/>
      <c r="AC366" s="37"/>
      <c r="AD366" s="37"/>
      <c r="AE366" s="37"/>
      <c r="AR366" s="214" t="s">
        <v>237</v>
      </c>
      <c r="AT366" s="214" t="s">
        <v>152</v>
      </c>
      <c r="AU366" s="214" t="s">
        <v>85</v>
      </c>
      <c r="AY366" s="16" t="s">
        <v>150</v>
      </c>
      <c r="BE366" s="215">
        <f>IF(N366="základní",J366,0)</f>
        <v>0</v>
      </c>
      <c r="BF366" s="215">
        <f>IF(N366="snížená",J366,0)</f>
        <v>0</v>
      </c>
      <c r="BG366" s="215">
        <f>IF(N366="zákl. přenesená",J366,0)</f>
        <v>0</v>
      </c>
      <c r="BH366" s="215">
        <f>IF(N366="sníž. přenesená",J366,0)</f>
        <v>0</v>
      </c>
      <c r="BI366" s="215">
        <f>IF(N366="nulová",J366,0)</f>
        <v>0</v>
      </c>
      <c r="BJ366" s="16" t="s">
        <v>83</v>
      </c>
      <c r="BK366" s="215">
        <f>ROUND(I366*H366,2)</f>
        <v>0</v>
      </c>
      <c r="BL366" s="16" t="s">
        <v>237</v>
      </c>
      <c r="BM366" s="214" t="s">
        <v>1642</v>
      </c>
    </row>
    <row r="367" spans="1:47" s="2" customFormat="1" ht="12">
      <c r="A367" s="37"/>
      <c r="B367" s="38"/>
      <c r="C367" s="39"/>
      <c r="D367" s="216" t="s">
        <v>159</v>
      </c>
      <c r="E367" s="39"/>
      <c r="F367" s="217" t="s">
        <v>934</v>
      </c>
      <c r="G367" s="39"/>
      <c r="H367" s="39"/>
      <c r="I367" s="218"/>
      <c r="J367" s="39"/>
      <c r="K367" s="39"/>
      <c r="L367" s="43"/>
      <c r="M367" s="219"/>
      <c r="N367" s="220"/>
      <c r="O367" s="83"/>
      <c r="P367" s="83"/>
      <c r="Q367" s="83"/>
      <c r="R367" s="83"/>
      <c r="S367" s="83"/>
      <c r="T367" s="84"/>
      <c r="U367" s="37"/>
      <c r="V367" s="37"/>
      <c r="W367" s="37"/>
      <c r="X367" s="37"/>
      <c r="Y367" s="37"/>
      <c r="Z367" s="37"/>
      <c r="AA367" s="37"/>
      <c r="AB367" s="37"/>
      <c r="AC367" s="37"/>
      <c r="AD367" s="37"/>
      <c r="AE367" s="37"/>
      <c r="AT367" s="16" t="s">
        <v>159</v>
      </c>
      <c r="AU367" s="16" t="s">
        <v>85</v>
      </c>
    </row>
    <row r="368" spans="1:47" s="2" customFormat="1" ht="12">
      <c r="A368" s="37"/>
      <c r="B368" s="38"/>
      <c r="C368" s="39"/>
      <c r="D368" s="216" t="s">
        <v>161</v>
      </c>
      <c r="E368" s="39"/>
      <c r="F368" s="217" t="s">
        <v>1643</v>
      </c>
      <c r="G368" s="39"/>
      <c r="H368" s="39"/>
      <c r="I368" s="218"/>
      <c r="J368" s="39"/>
      <c r="K368" s="39"/>
      <c r="L368" s="43"/>
      <c r="M368" s="219"/>
      <c r="N368" s="220"/>
      <c r="O368" s="83"/>
      <c r="P368" s="83"/>
      <c r="Q368" s="83"/>
      <c r="R368" s="83"/>
      <c r="S368" s="83"/>
      <c r="T368" s="84"/>
      <c r="U368" s="37"/>
      <c r="V368" s="37"/>
      <c r="W368" s="37"/>
      <c r="X368" s="37"/>
      <c r="Y368" s="37"/>
      <c r="Z368" s="37"/>
      <c r="AA368" s="37"/>
      <c r="AB368" s="37"/>
      <c r="AC368" s="37"/>
      <c r="AD368" s="37"/>
      <c r="AE368" s="37"/>
      <c r="AT368" s="16" t="s">
        <v>161</v>
      </c>
      <c r="AU368" s="16" t="s">
        <v>85</v>
      </c>
    </row>
    <row r="369" spans="1:65" s="2" customFormat="1" ht="24.15" customHeight="1">
      <c r="A369" s="37"/>
      <c r="B369" s="38"/>
      <c r="C369" s="203" t="s">
        <v>760</v>
      </c>
      <c r="D369" s="203" t="s">
        <v>152</v>
      </c>
      <c r="E369" s="204" t="s">
        <v>961</v>
      </c>
      <c r="F369" s="205" t="s">
        <v>1641</v>
      </c>
      <c r="G369" s="206" t="s">
        <v>253</v>
      </c>
      <c r="H369" s="207">
        <v>1</v>
      </c>
      <c r="I369" s="208"/>
      <c r="J369" s="209">
        <f>ROUND(I369*H369,2)</f>
        <v>0</v>
      </c>
      <c r="K369" s="205" t="s">
        <v>156</v>
      </c>
      <c r="L369" s="43"/>
      <c r="M369" s="210" t="s">
        <v>19</v>
      </c>
      <c r="N369" s="211" t="s">
        <v>46</v>
      </c>
      <c r="O369" s="83"/>
      <c r="P369" s="212">
        <f>O369*H369</f>
        <v>0</v>
      </c>
      <c r="Q369" s="212">
        <v>0.00026</v>
      </c>
      <c r="R369" s="212">
        <f>Q369*H369</f>
        <v>0.00026</v>
      </c>
      <c r="S369" s="212">
        <v>0</v>
      </c>
      <c r="T369" s="213">
        <f>S369*H369</f>
        <v>0</v>
      </c>
      <c r="U369" s="37"/>
      <c r="V369" s="37"/>
      <c r="W369" s="37"/>
      <c r="X369" s="37"/>
      <c r="Y369" s="37"/>
      <c r="Z369" s="37"/>
      <c r="AA369" s="37"/>
      <c r="AB369" s="37"/>
      <c r="AC369" s="37"/>
      <c r="AD369" s="37"/>
      <c r="AE369" s="37"/>
      <c r="AR369" s="214" t="s">
        <v>237</v>
      </c>
      <c r="AT369" s="214" t="s">
        <v>152</v>
      </c>
      <c r="AU369" s="214" t="s">
        <v>85</v>
      </c>
      <c r="AY369" s="16" t="s">
        <v>150</v>
      </c>
      <c r="BE369" s="215">
        <f>IF(N369="základní",J369,0)</f>
        <v>0</v>
      </c>
      <c r="BF369" s="215">
        <f>IF(N369="snížená",J369,0)</f>
        <v>0</v>
      </c>
      <c r="BG369" s="215">
        <f>IF(N369="zákl. přenesená",J369,0)</f>
        <v>0</v>
      </c>
      <c r="BH369" s="215">
        <f>IF(N369="sníž. přenesená",J369,0)</f>
        <v>0</v>
      </c>
      <c r="BI369" s="215">
        <f>IF(N369="nulová",J369,0)</f>
        <v>0</v>
      </c>
      <c r="BJ369" s="16" t="s">
        <v>83</v>
      </c>
      <c r="BK369" s="215">
        <f>ROUND(I369*H369,2)</f>
        <v>0</v>
      </c>
      <c r="BL369" s="16" t="s">
        <v>237</v>
      </c>
      <c r="BM369" s="214" t="s">
        <v>1644</v>
      </c>
    </row>
    <row r="370" spans="1:47" s="2" customFormat="1" ht="12">
      <c r="A370" s="37"/>
      <c r="B370" s="38"/>
      <c r="C370" s="39"/>
      <c r="D370" s="216" t="s">
        <v>159</v>
      </c>
      <c r="E370" s="39"/>
      <c r="F370" s="217" t="s">
        <v>934</v>
      </c>
      <c r="G370" s="39"/>
      <c r="H370" s="39"/>
      <c r="I370" s="218"/>
      <c r="J370" s="39"/>
      <c r="K370" s="39"/>
      <c r="L370" s="43"/>
      <c r="M370" s="219"/>
      <c r="N370" s="220"/>
      <c r="O370" s="83"/>
      <c r="P370" s="83"/>
      <c r="Q370" s="83"/>
      <c r="R370" s="83"/>
      <c r="S370" s="83"/>
      <c r="T370" s="84"/>
      <c r="U370" s="37"/>
      <c r="V370" s="37"/>
      <c r="W370" s="37"/>
      <c r="X370" s="37"/>
      <c r="Y370" s="37"/>
      <c r="Z370" s="37"/>
      <c r="AA370" s="37"/>
      <c r="AB370" s="37"/>
      <c r="AC370" s="37"/>
      <c r="AD370" s="37"/>
      <c r="AE370" s="37"/>
      <c r="AT370" s="16" t="s">
        <v>159</v>
      </c>
      <c r="AU370" s="16" t="s">
        <v>85</v>
      </c>
    </row>
    <row r="371" spans="1:47" s="2" customFormat="1" ht="12">
      <c r="A371" s="37"/>
      <c r="B371" s="38"/>
      <c r="C371" s="39"/>
      <c r="D371" s="216" t="s">
        <v>161</v>
      </c>
      <c r="E371" s="39"/>
      <c r="F371" s="217" t="s">
        <v>1645</v>
      </c>
      <c r="G371" s="39"/>
      <c r="H371" s="39"/>
      <c r="I371" s="218"/>
      <c r="J371" s="39"/>
      <c r="K371" s="39"/>
      <c r="L371" s="43"/>
      <c r="M371" s="219"/>
      <c r="N371" s="220"/>
      <c r="O371" s="83"/>
      <c r="P371" s="83"/>
      <c r="Q371" s="83"/>
      <c r="R371" s="83"/>
      <c r="S371" s="83"/>
      <c r="T371" s="84"/>
      <c r="U371" s="37"/>
      <c r="V371" s="37"/>
      <c r="W371" s="37"/>
      <c r="X371" s="37"/>
      <c r="Y371" s="37"/>
      <c r="Z371" s="37"/>
      <c r="AA371" s="37"/>
      <c r="AB371" s="37"/>
      <c r="AC371" s="37"/>
      <c r="AD371" s="37"/>
      <c r="AE371" s="37"/>
      <c r="AT371" s="16" t="s">
        <v>161</v>
      </c>
      <c r="AU371" s="16" t="s">
        <v>85</v>
      </c>
    </row>
    <row r="372" spans="1:65" s="2" customFormat="1" ht="24.15" customHeight="1">
      <c r="A372" s="37"/>
      <c r="B372" s="38"/>
      <c r="C372" s="203" t="s">
        <v>766</v>
      </c>
      <c r="D372" s="203" t="s">
        <v>152</v>
      </c>
      <c r="E372" s="204" t="s">
        <v>966</v>
      </c>
      <c r="F372" s="205" t="s">
        <v>1646</v>
      </c>
      <c r="G372" s="206" t="s">
        <v>253</v>
      </c>
      <c r="H372" s="207">
        <v>1</v>
      </c>
      <c r="I372" s="208"/>
      <c r="J372" s="209">
        <f>ROUND(I372*H372,2)</f>
        <v>0</v>
      </c>
      <c r="K372" s="205" t="s">
        <v>19</v>
      </c>
      <c r="L372" s="43"/>
      <c r="M372" s="210" t="s">
        <v>19</v>
      </c>
      <c r="N372" s="211" t="s">
        <v>46</v>
      </c>
      <c r="O372" s="83"/>
      <c r="P372" s="212">
        <f>O372*H372</f>
        <v>0</v>
      </c>
      <c r="Q372" s="212">
        <v>0.00026</v>
      </c>
      <c r="R372" s="212">
        <f>Q372*H372</f>
        <v>0.00026</v>
      </c>
      <c r="S372" s="212">
        <v>0</v>
      </c>
      <c r="T372" s="213">
        <f>S372*H372</f>
        <v>0</v>
      </c>
      <c r="U372" s="37"/>
      <c r="V372" s="37"/>
      <c r="W372" s="37"/>
      <c r="X372" s="37"/>
      <c r="Y372" s="37"/>
      <c r="Z372" s="37"/>
      <c r="AA372" s="37"/>
      <c r="AB372" s="37"/>
      <c r="AC372" s="37"/>
      <c r="AD372" s="37"/>
      <c r="AE372" s="37"/>
      <c r="AR372" s="214" t="s">
        <v>237</v>
      </c>
      <c r="AT372" s="214" t="s">
        <v>152</v>
      </c>
      <c r="AU372" s="214" t="s">
        <v>85</v>
      </c>
      <c r="AY372" s="16" t="s">
        <v>150</v>
      </c>
      <c r="BE372" s="215">
        <f>IF(N372="základní",J372,0)</f>
        <v>0</v>
      </c>
      <c r="BF372" s="215">
        <f>IF(N372="snížená",J372,0)</f>
        <v>0</v>
      </c>
      <c r="BG372" s="215">
        <f>IF(N372="zákl. přenesená",J372,0)</f>
        <v>0</v>
      </c>
      <c r="BH372" s="215">
        <f>IF(N372="sníž. přenesená",J372,0)</f>
        <v>0</v>
      </c>
      <c r="BI372" s="215">
        <f>IF(N372="nulová",J372,0)</f>
        <v>0</v>
      </c>
      <c r="BJ372" s="16" t="s">
        <v>83</v>
      </c>
      <c r="BK372" s="215">
        <f>ROUND(I372*H372,2)</f>
        <v>0</v>
      </c>
      <c r="BL372" s="16" t="s">
        <v>237</v>
      </c>
      <c r="BM372" s="214" t="s">
        <v>1647</v>
      </c>
    </row>
    <row r="373" spans="1:47" s="2" customFormat="1" ht="12">
      <c r="A373" s="37"/>
      <c r="B373" s="38"/>
      <c r="C373" s="39"/>
      <c r="D373" s="216" t="s">
        <v>159</v>
      </c>
      <c r="E373" s="39"/>
      <c r="F373" s="217" t="s">
        <v>934</v>
      </c>
      <c r="G373" s="39"/>
      <c r="H373" s="39"/>
      <c r="I373" s="218"/>
      <c r="J373" s="39"/>
      <c r="K373" s="39"/>
      <c r="L373" s="43"/>
      <c r="M373" s="219"/>
      <c r="N373" s="220"/>
      <c r="O373" s="83"/>
      <c r="P373" s="83"/>
      <c r="Q373" s="83"/>
      <c r="R373" s="83"/>
      <c r="S373" s="83"/>
      <c r="T373" s="84"/>
      <c r="U373" s="37"/>
      <c r="V373" s="37"/>
      <c r="W373" s="37"/>
      <c r="X373" s="37"/>
      <c r="Y373" s="37"/>
      <c r="Z373" s="37"/>
      <c r="AA373" s="37"/>
      <c r="AB373" s="37"/>
      <c r="AC373" s="37"/>
      <c r="AD373" s="37"/>
      <c r="AE373" s="37"/>
      <c r="AT373" s="16" t="s">
        <v>159</v>
      </c>
      <c r="AU373" s="16" t="s">
        <v>85</v>
      </c>
    </row>
    <row r="374" spans="1:47" s="2" customFormat="1" ht="12">
      <c r="A374" s="37"/>
      <c r="B374" s="38"/>
      <c r="C374" s="39"/>
      <c r="D374" s="216" t="s">
        <v>161</v>
      </c>
      <c r="E374" s="39"/>
      <c r="F374" s="217" t="s">
        <v>1648</v>
      </c>
      <c r="G374" s="39"/>
      <c r="H374" s="39"/>
      <c r="I374" s="218"/>
      <c r="J374" s="39"/>
      <c r="K374" s="39"/>
      <c r="L374" s="43"/>
      <c r="M374" s="219"/>
      <c r="N374" s="220"/>
      <c r="O374" s="83"/>
      <c r="P374" s="83"/>
      <c r="Q374" s="83"/>
      <c r="R374" s="83"/>
      <c r="S374" s="83"/>
      <c r="T374" s="84"/>
      <c r="U374" s="37"/>
      <c r="V374" s="37"/>
      <c r="W374" s="37"/>
      <c r="X374" s="37"/>
      <c r="Y374" s="37"/>
      <c r="Z374" s="37"/>
      <c r="AA374" s="37"/>
      <c r="AB374" s="37"/>
      <c r="AC374" s="37"/>
      <c r="AD374" s="37"/>
      <c r="AE374" s="37"/>
      <c r="AT374" s="16" t="s">
        <v>161</v>
      </c>
      <c r="AU374" s="16" t="s">
        <v>85</v>
      </c>
    </row>
    <row r="375" spans="1:65" s="2" customFormat="1" ht="24.15" customHeight="1">
      <c r="A375" s="37"/>
      <c r="B375" s="38"/>
      <c r="C375" s="203" t="s">
        <v>771</v>
      </c>
      <c r="D375" s="203" t="s">
        <v>152</v>
      </c>
      <c r="E375" s="204" t="s">
        <v>1649</v>
      </c>
      <c r="F375" s="205" t="s">
        <v>1650</v>
      </c>
      <c r="G375" s="206" t="s">
        <v>595</v>
      </c>
      <c r="H375" s="241"/>
      <c r="I375" s="208"/>
      <c r="J375" s="209">
        <f>ROUND(I375*H375,2)</f>
        <v>0</v>
      </c>
      <c r="K375" s="205" t="s">
        <v>156</v>
      </c>
      <c r="L375" s="43"/>
      <c r="M375" s="210" t="s">
        <v>19</v>
      </c>
      <c r="N375" s="211" t="s">
        <v>46</v>
      </c>
      <c r="O375" s="83"/>
      <c r="P375" s="212">
        <f>O375*H375</f>
        <v>0</v>
      </c>
      <c r="Q375" s="212">
        <v>0</v>
      </c>
      <c r="R375" s="212">
        <f>Q375*H375</f>
        <v>0</v>
      </c>
      <c r="S375" s="212">
        <v>0</v>
      </c>
      <c r="T375" s="213">
        <f>S375*H375</f>
        <v>0</v>
      </c>
      <c r="U375" s="37"/>
      <c r="V375" s="37"/>
      <c r="W375" s="37"/>
      <c r="X375" s="37"/>
      <c r="Y375" s="37"/>
      <c r="Z375" s="37"/>
      <c r="AA375" s="37"/>
      <c r="AB375" s="37"/>
      <c r="AC375" s="37"/>
      <c r="AD375" s="37"/>
      <c r="AE375" s="37"/>
      <c r="AR375" s="214" t="s">
        <v>237</v>
      </c>
      <c r="AT375" s="214" t="s">
        <v>152</v>
      </c>
      <c r="AU375" s="214" t="s">
        <v>85</v>
      </c>
      <c r="AY375" s="16" t="s">
        <v>150</v>
      </c>
      <c r="BE375" s="215">
        <f>IF(N375="základní",J375,0)</f>
        <v>0</v>
      </c>
      <c r="BF375" s="215">
        <f>IF(N375="snížená",J375,0)</f>
        <v>0</v>
      </c>
      <c r="BG375" s="215">
        <f>IF(N375="zákl. přenesená",J375,0)</f>
        <v>0</v>
      </c>
      <c r="BH375" s="215">
        <f>IF(N375="sníž. přenesená",J375,0)</f>
        <v>0</v>
      </c>
      <c r="BI375" s="215">
        <f>IF(N375="nulová",J375,0)</f>
        <v>0</v>
      </c>
      <c r="BJ375" s="16" t="s">
        <v>83</v>
      </c>
      <c r="BK375" s="215">
        <f>ROUND(I375*H375,2)</f>
        <v>0</v>
      </c>
      <c r="BL375" s="16" t="s">
        <v>237</v>
      </c>
      <c r="BM375" s="214" t="s">
        <v>1651</v>
      </c>
    </row>
    <row r="376" spans="1:47" s="2" customFormat="1" ht="12">
      <c r="A376" s="37"/>
      <c r="B376" s="38"/>
      <c r="C376" s="39"/>
      <c r="D376" s="216" t="s">
        <v>159</v>
      </c>
      <c r="E376" s="39"/>
      <c r="F376" s="217" t="s">
        <v>1000</v>
      </c>
      <c r="G376" s="39"/>
      <c r="H376" s="39"/>
      <c r="I376" s="218"/>
      <c r="J376" s="39"/>
      <c r="K376" s="39"/>
      <c r="L376" s="43"/>
      <c r="M376" s="219"/>
      <c r="N376" s="220"/>
      <c r="O376" s="83"/>
      <c r="P376" s="83"/>
      <c r="Q376" s="83"/>
      <c r="R376" s="83"/>
      <c r="S376" s="83"/>
      <c r="T376" s="84"/>
      <c r="U376" s="37"/>
      <c r="V376" s="37"/>
      <c r="W376" s="37"/>
      <c r="X376" s="37"/>
      <c r="Y376" s="37"/>
      <c r="Z376" s="37"/>
      <c r="AA376" s="37"/>
      <c r="AB376" s="37"/>
      <c r="AC376" s="37"/>
      <c r="AD376" s="37"/>
      <c r="AE376" s="37"/>
      <c r="AT376" s="16" t="s">
        <v>159</v>
      </c>
      <c r="AU376" s="16" t="s">
        <v>85</v>
      </c>
    </row>
    <row r="377" spans="1:63" s="12" customFormat="1" ht="22.8" customHeight="1">
      <c r="A377" s="12"/>
      <c r="B377" s="187"/>
      <c r="C377" s="188"/>
      <c r="D377" s="189" t="s">
        <v>74</v>
      </c>
      <c r="E377" s="201" t="s">
        <v>1001</v>
      </c>
      <c r="F377" s="201" t="s">
        <v>1002</v>
      </c>
      <c r="G377" s="188"/>
      <c r="H377" s="188"/>
      <c r="I377" s="191"/>
      <c r="J377" s="202">
        <f>BK377</f>
        <v>0</v>
      </c>
      <c r="K377" s="188"/>
      <c r="L377" s="193"/>
      <c r="M377" s="194"/>
      <c r="N377" s="195"/>
      <c r="O377" s="195"/>
      <c r="P377" s="196">
        <f>SUM(P378:P444)</f>
        <v>0</v>
      </c>
      <c r="Q377" s="195"/>
      <c r="R377" s="196">
        <f>SUM(R378:R444)</f>
        <v>16.44547307</v>
      </c>
      <c r="S377" s="195"/>
      <c r="T377" s="197">
        <f>SUM(T378:T444)</f>
        <v>0.687</v>
      </c>
      <c r="U377" s="12"/>
      <c r="V377" s="12"/>
      <c r="W377" s="12"/>
      <c r="X377" s="12"/>
      <c r="Y377" s="12"/>
      <c r="Z377" s="12"/>
      <c r="AA377" s="12"/>
      <c r="AB377" s="12"/>
      <c r="AC377" s="12"/>
      <c r="AD377" s="12"/>
      <c r="AE377" s="12"/>
      <c r="AR377" s="198" t="s">
        <v>85</v>
      </c>
      <c r="AT377" s="199" t="s">
        <v>74</v>
      </c>
      <c r="AU377" s="199" t="s">
        <v>83</v>
      </c>
      <c r="AY377" s="198" t="s">
        <v>150</v>
      </c>
      <c r="BK377" s="200">
        <f>SUM(BK378:BK444)</f>
        <v>0</v>
      </c>
    </row>
    <row r="378" spans="1:65" s="2" customFormat="1" ht="14.4" customHeight="1">
      <c r="A378" s="37"/>
      <c r="B378" s="38"/>
      <c r="C378" s="203" t="s">
        <v>776</v>
      </c>
      <c r="D378" s="203" t="s">
        <v>152</v>
      </c>
      <c r="E378" s="204" t="s">
        <v>1652</v>
      </c>
      <c r="F378" s="205" t="s">
        <v>1653</v>
      </c>
      <c r="G378" s="206" t="s">
        <v>229</v>
      </c>
      <c r="H378" s="207">
        <v>136.049</v>
      </c>
      <c r="I378" s="208"/>
      <c r="J378" s="209">
        <f>ROUND(I378*H378,2)</f>
        <v>0</v>
      </c>
      <c r="K378" s="205" t="s">
        <v>156</v>
      </c>
      <c r="L378" s="43"/>
      <c r="M378" s="210" t="s">
        <v>19</v>
      </c>
      <c r="N378" s="211" t="s">
        <v>46</v>
      </c>
      <c r="O378" s="83"/>
      <c r="P378" s="212">
        <f>O378*H378</f>
        <v>0</v>
      </c>
      <c r="Q378" s="212">
        <v>7E-05</v>
      </c>
      <c r="R378" s="212">
        <f>Q378*H378</f>
        <v>0.00952343</v>
      </c>
      <c r="S378" s="212">
        <v>0</v>
      </c>
      <c r="T378" s="213">
        <f>S378*H378</f>
        <v>0</v>
      </c>
      <c r="U378" s="37"/>
      <c r="V378" s="37"/>
      <c r="W378" s="37"/>
      <c r="X378" s="37"/>
      <c r="Y378" s="37"/>
      <c r="Z378" s="37"/>
      <c r="AA378" s="37"/>
      <c r="AB378" s="37"/>
      <c r="AC378" s="37"/>
      <c r="AD378" s="37"/>
      <c r="AE378" s="37"/>
      <c r="AR378" s="214" t="s">
        <v>237</v>
      </c>
      <c r="AT378" s="214" t="s">
        <v>152</v>
      </c>
      <c r="AU378" s="214" t="s">
        <v>85</v>
      </c>
      <c r="AY378" s="16" t="s">
        <v>150</v>
      </c>
      <c r="BE378" s="215">
        <f>IF(N378="základní",J378,0)</f>
        <v>0</v>
      </c>
      <c r="BF378" s="215">
        <f>IF(N378="snížená",J378,0)</f>
        <v>0</v>
      </c>
      <c r="BG378" s="215">
        <f>IF(N378="zákl. přenesená",J378,0)</f>
        <v>0</v>
      </c>
      <c r="BH378" s="215">
        <f>IF(N378="sníž. přenesená",J378,0)</f>
        <v>0</v>
      </c>
      <c r="BI378" s="215">
        <f>IF(N378="nulová",J378,0)</f>
        <v>0</v>
      </c>
      <c r="BJ378" s="16" t="s">
        <v>83</v>
      </c>
      <c r="BK378" s="215">
        <f>ROUND(I378*H378,2)</f>
        <v>0</v>
      </c>
      <c r="BL378" s="16" t="s">
        <v>237</v>
      </c>
      <c r="BM378" s="214" t="s">
        <v>1654</v>
      </c>
    </row>
    <row r="379" spans="1:47" s="2" customFormat="1" ht="12">
      <c r="A379" s="37"/>
      <c r="B379" s="38"/>
      <c r="C379" s="39"/>
      <c r="D379" s="216" t="s">
        <v>159</v>
      </c>
      <c r="E379" s="39"/>
      <c r="F379" s="217" t="s">
        <v>1655</v>
      </c>
      <c r="G379" s="39"/>
      <c r="H379" s="39"/>
      <c r="I379" s="218"/>
      <c r="J379" s="39"/>
      <c r="K379" s="39"/>
      <c r="L379" s="43"/>
      <c r="M379" s="219"/>
      <c r="N379" s="220"/>
      <c r="O379" s="83"/>
      <c r="P379" s="83"/>
      <c r="Q379" s="83"/>
      <c r="R379" s="83"/>
      <c r="S379" s="83"/>
      <c r="T379" s="84"/>
      <c r="U379" s="37"/>
      <c r="V379" s="37"/>
      <c r="W379" s="37"/>
      <c r="X379" s="37"/>
      <c r="Y379" s="37"/>
      <c r="Z379" s="37"/>
      <c r="AA379" s="37"/>
      <c r="AB379" s="37"/>
      <c r="AC379" s="37"/>
      <c r="AD379" s="37"/>
      <c r="AE379" s="37"/>
      <c r="AT379" s="16" t="s">
        <v>159</v>
      </c>
      <c r="AU379" s="16" t="s">
        <v>85</v>
      </c>
    </row>
    <row r="380" spans="1:65" s="2" customFormat="1" ht="14.4" customHeight="1">
      <c r="A380" s="37"/>
      <c r="B380" s="38"/>
      <c r="C380" s="231" t="s">
        <v>781</v>
      </c>
      <c r="D380" s="231" t="s">
        <v>315</v>
      </c>
      <c r="E380" s="232" t="s">
        <v>1091</v>
      </c>
      <c r="F380" s="233" t="s">
        <v>1092</v>
      </c>
      <c r="G380" s="234" t="s">
        <v>194</v>
      </c>
      <c r="H380" s="235">
        <v>5.224</v>
      </c>
      <c r="I380" s="236"/>
      <c r="J380" s="237">
        <f>ROUND(I380*H380,2)</f>
        <v>0</v>
      </c>
      <c r="K380" s="233" t="s">
        <v>156</v>
      </c>
      <c r="L380" s="238"/>
      <c r="M380" s="239" t="s">
        <v>19</v>
      </c>
      <c r="N380" s="240" t="s">
        <v>46</v>
      </c>
      <c r="O380" s="83"/>
      <c r="P380" s="212">
        <f>O380*H380</f>
        <v>0</v>
      </c>
      <c r="Q380" s="212">
        <v>1</v>
      </c>
      <c r="R380" s="212">
        <f>Q380*H380</f>
        <v>5.224</v>
      </c>
      <c r="S380" s="212">
        <v>0</v>
      </c>
      <c r="T380" s="213">
        <f>S380*H380</f>
        <v>0</v>
      </c>
      <c r="U380" s="37"/>
      <c r="V380" s="37"/>
      <c r="W380" s="37"/>
      <c r="X380" s="37"/>
      <c r="Y380" s="37"/>
      <c r="Z380" s="37"/>
      <c r="AA380" s="37"/>
      <c r="AB380" s="37"/>
      <c r="AC380" s="37"/>
      <c r="AD380" s="37"/>
      <c r="AE380" s="37"/>
      <c r="AR380" s="214" t="s">
        <v>309</v>
      </c>
      <c r="AT380" s="214" t="s">
        <v>315</v>
      </c>
      <c r="AU380" s="214" t="s">
        <v>85</v>
      </c>
      <c r="AY380" s="16" t="s">
        <v>150</v>
      </c>
      <c r="BE380" s="215">
        <f>IF(N380="základní",J380,0)</f>
        <v>0</v>
      </c>
      <c r="BF380" s="215">
        <f>IF(N380="snížená",J380,0)</f>
        <v>0</v>
      </c>
      <c r="BG380" s="215">
        <f>IF(N380="zákl. přenesená",J380,0)</f>
        <v>0</v>
      </c>
      <c r="BH380" s="215">
        <f>IF(N380="sníž. přenesená",J380,0)</f>
        <v>0</v>
      </c>
      <c r="BI380" s="215">
        <f>IF(N380="nulová",J380,0)</f>
        <v>0</v>
      </c>
      <c r="BJ380" s="16" t="s">
        <v>83</v>
      </c>
      <c r="BK380" s="215">
        <f>ROUND(I380*H380,2)</f>
        <v>0</v>
      </c>
      <c r="BL380" s="16" t="s">
        <v>237</v>
      </c>
      <c r="BM380" s="214" t="s">
        <v>1656</v>
      </c>
    </row>
    <row r="381" spans="1:65" s="2" customFormat="1" ht="14.4" customHeight="1">
      <c r="A381" s="37"/>
      <c r="B381" s="38"/>
      <c r="C381" s="203" t="s">
        <v>785</v>
      </c>
      <c r="D381" s="203" t="s">
        <v>152</v>
      </c>
      <c r="E381" s="204" t="s">
        <v>1657</v>
      </c>
      <c r="F381" s="205" t="s">
        <v>1658</v>
      </c>
      <c r="G381" s="206" t="s">
        <v>229</v>
      </c>
      <c r="H381" s="207">
        <v>136.049</v>
      </c>
      <c r="I381" s="208"/>
      <c r="J381" s="209">
        <f>ROUND(I381*H381,2)</f>
        <v>0</v>
      </c>
      <c r="K381" s="205" t="s">
        <v>156</v>
      </c>
      <c r="L381" s="43"/>
      <c r="M381" s="210" t="s">
        <v>19</v>
      </c>
      <c r="N381" s="211" t="s">
        <v>46</v>
      </c>
      <c r="O381" s="83"/>
      <c r="P381" s="212">
        <f>O381*H381</f>
        <v>0</v>
      </c>
      <c r="Q381" s="212">
        <v>0.00064</v>
      </c>
      <c r="R381" s="212">
        <f>Q381*H381</f>
        <v>0.08707136000000001</v>
      </c>
      <c r="S381" s="212">
        <v>0</v>
      </c>
      <c r="T381" s="213">
        <f>S381*H381</f>
        <v>0</v>
      </c>
      <c r="U381" s="37"/>
      <c r="V381" s="37"/>
      <c r="W381" s="37"/>
      <c r="X381" s="37"/>
      <c r="Y381" s="37"/>
      <c r="Z381" s="37"/>
      <c r="AA381" s="37"/>
      <c r="AB381" s="37"/>
      <c r="AC381" s="37"/>
      <c r="AD381" s="37"/>
      <c r="AE381" s="37"/>
      <c r="AR381" s="214" t="s">
        <v>237</v>
      </c>
      <c r="AT381" s="214" t="s">
        <v>152</v>
      </c>
      <c r="AU381" s="214" t="s">
        <v>85</v>
      </c>
      <c r="AY381" s="16" t="s">
        <v>150</v>
      </c>
      <c r="BE381" s="215">
        <f>IF(N381="základní",J381,0)</f>
        <v>0</v>
      </c>
      <c r="BF381" s="215">
        <f>IF(N381="snížená",J381,0)</f>
        <v>0</v>
      </c>
      <c r="BG381" s="215">
        <f>IF(N381="zákl. přenesená",J381,0)</f>
        <v>0</v>
      </c>
      <c r="BH381" s="215">
        <f>IF(N381="sníž. přenesená",J381,0)</f>
        <v>0</v>
      </c>
      <c r="BI381" s="215">
        <f>IF(N381="nulová",J381,0)</f>
        <v>0</v>
      </c>
      <c r="BJ381" s="16" t="s">
        <v>83</v>
      </c>
      <c r="BK381" s="215">
        <f>ROUND(I381*H381,2)</f>
        <v>0</v>
      </c>
      <c r="BL381" s="16" t="s">
        <v>237</v>
      </c>
      <c r="BM381" s="214" t="s">
        <v>1659</v>
      </c>
    </row>
    <row r="382" spans="1:47" s="2" customFormat="1" ht="12">
      <c r="A382" s="37"/>
      <c r="B382" s="38"/>
      <c r="C382" s="39"/>
      <c r="D382" s="216" t="s">
        <v>159</v>
      </c>
      <c r="E382" s="39"/>
      <c r="F382" s="217" t="s">
        <v>1655</v>
      </c>
      <c r="G382" s="39"/>
      <c r="H382" s="39"/>
      <c r="I382" s="218"/>
      <c r="J382" s="39"/>
      <c r="K382" s="39"/>
      <c r="L382" s="43"/>
      <c r="M382" s="219"/>
      <c r="N382" s="220"/>
      <c r="O382" s="83"/>
      <c r="P382" s="83"/>
      <c r="Q382" s="83"/>
      <c r="R382" s="83"/>
      <c r="S382" s="83"/>
      <c r="T382" s="84"/>
      <c r="U382" s="37"/>
      <c r="V382" s="37"/>
      <c r="W382" s="37"/>
      <c r="X382" s="37"/>
      <c r="Y382" s="37"/>
      <c r="Z382" s="37"/>
      <c r="AA382" s="37"/>
      <c r="AB382" s="37"/>
      <c r="AC382" s="37"/>
      <c r="AD382" s="37"/>
      <c r="AE382" s="37"/>
      <c r="AT382" s="16" t="s">
        <v>159</v>
      </c>
      <c r="AU382" s="16" t="s">
        <v>85</v>
      </c>
    </row>
    <row r="383" spans="1:65" s="2" customFormat="1" ht="14.4" customHeight="1">
      <c r="A383" s="37"/>
      <c r="B383" s="38"/>
      <c r="C383" s="231" t="s">
        <v>790</v>
      </c>
      <c r="D383" s="231" t="s">
        <v>315</v>
      </c>
      <c r="E383" s="232" t="s">
        <v>1660</v>
      </c>
      <c r="F383" s="233" t="s">
        <v>1661</v>
      </c>
      <c r="G383" s="234" t="s">
        <v>194</v>
      </c>
      <c r="H383" s="235">
        <v>0.222</v>
      </c>
      <c r="I383" s="236"/>
      <c r="J383" s="237">
        <f>ROUND(I383*H383,2)</f>
        <v>0</v>
      </c>
      <c r="K383" s="233" t="s">
        <v>156</v>
      </c>
      <c r="L383" s="238"/>
      <c r="M383" s="239" t="s">
        <v>19</v>
      </c>
      <c r="N383" s="240" t="s">
        <v>46</v>
      </c>
      <c r="O383" s="83"/>
      <c r="P383" s="212">
        <f>O383*H383</f>
        <v>0</v>
      </c>
      <c r="Q383" s="212">
        <v>1</v>
      </c>
      <c r="R383" s="212">
        <f>Q383*H383</f>
        <v>0.222</v>
      </c>
      <c r="S383" s="212">
        <v>0</v>
      </c>
      <c r="T383" s="213">
        <f>S383*H383</f>
        <v>0</v>
      </c>
      <c r="U383" s="37"/>
      <c r="V383" s="37"/>
      <c r="W383" s="37"/>
      <c r="X383" s="37"/>
      <c r="Y383" s="37"/>
      <c r="Z383" s="37"/>
      <c r="AA383" s="37"/>
      <c r="AB383" s="37"/>
      <c r="AC383" s="37"/>
      <c r="AD383" s="37"/>
      <c r="AE383" s="37"/>
      <c r="AR383" s="214" t="s">
        <v>309</v>
      </c>
      <c r="AT383" s="214" t="s">
        <v>315</v>
      </c>
      <c r="AU383" s="214" t="s">
        <v>85</v>
      </c>
      <c r="AY383" s="16" t="s">
        <v>150</v>
      </c>
      <c r="BE383" s="215">
        <f>IF(N383="základní",J383,0)</f>
        <v>0</v>
      </c>
      <c r="BF383" s="215">
        <f>IF(N383="snížená",J383,0)</f>
        <v>0</v>
      </c>
      <c r="BG383" s="215">
        <f>IF(N383="zákl. přenesená",J383,0)</f>
        <v>0</v>
      </c>
      <c r="BH383" s="215">
        <f>IF(N383="sníž. přenesená",J383,0)</f>
        <v>0</v>
      </c>
      <c r="BI383" s="215">
        <f>IF(N383="nulová",J383,0)</f>
        <v>0</v>
      </c>
      <c r="BJ383" s="16" t="s">
        <v>83</v>
      </c>
      <c r="BK383" s="215">
        <f>ROUND(I383*H383,2)</f>
        <v>0</v>
      </c>
      <c r="BL383" s="16" t="s">
        <v>237</v>
      </c>
      <c r="BM383" s="214" t="s">
        <v>1662</v>
      </c>
    </row>
    <row r="384" spans="1:65" s="2" customFormat="1" ht="14.4" customHeight="1">
      <c r="A384" s="37"/>
      <c r="B384" s="38"/>
      <c r="C384" s="231" t="s">
        <v>794</v>
      </c>
      <c r="D384" s="231" t="s">
        <v>315</v>
      </c>
      <c r="E384" s="232" t="s">
        <v>1663</v>
      </c>
      <c r="F384" s="233" t="s">
        <v>1664</v>
      </c>
      <c r="G384" s="234" t="s">
        <v>194</v>
      </c>
      <c r="H384" s="235">
        <v>0.342</v>
      </c>
      <c r="I384" s="236"/>
      <c r="J384" s="237">
        <f>ROUND(I384*H384,2)</f>
        <v>0</v>
      </c>
      <c r="K384" s="233" t="s">
        <v>156</v>
      </c>
      <c r="L384" s="238"/>
      <c r="M384" s="239" t="s">
        <v>19</v>
      </c>
      <c r="N384" s="240" t="s">
        <v>46</v>
      </c>
      <c r="O384" s="83"/>
      <c r="P384" s="212">
        <f>O384*H384</f>
        <v>0</v>
      </c>
      <c r="Q384" s="212">
        <v>1</v>
      </c>
      <c r="R384" s="212">
        <f>Q384*H384</f>
        <v>0.342</v>
      </c>
      <c r="S384" s="212">
        <v>0</v>
      </c>
      <c r="T384" s="213">
        <f>S384*H384</f>
        <v>0</v>
      </c>
      <c r="U384" s="37"/>
      <c r="V384" s="37"/>
      <c r="W384" s="37"/>
      <c r="X384" s="37"/>
      <c r="Y384" s="37"/>
      <c r="Z384" s="37"/>
      <c r="AA384" s="37"/>
      <c r="AB384" s="37"/>
      <c r="AC384" s="37"/>
      <c r="AD384" s="37"/>
      <c r="AE384" s="37"/>
      <c r="AR384" s="214" t="s">
        <v>309</v>
      </c>
      <c r="AT384" s="214" t="s">
        <v>315</v>
      </c>
      <c r="AU384" s="214" t="s">
        <v>85</v>
      </c>
      <c r="AY384" s="16" t="s">
        <v>150</v>
      </c>
      <c r="BE384" s="215">
        <f>IF(N384="základní",J384,0)</f>
        <v>0</v>
      </c>
      <c r="BF384" s="215">
        <f>IF(N384="snížená",J384,0)</f>
        <v>0</v>
      </c>
      <c r="BG384" s="215">
        <f>IF(N384="zákl. přenesená",J384,0)</f>
        <v>0</v>
      </c>
      <c r="BH384" s="215">
        <f>IF(N384="sníž. přenesená",J384,0)</f>
        <v>0</v>
      </c>
      <c r="BI384" s="215">
        <f>IF(N384="nulová",J384,0)</f>
        <v>0</v>
      </c>
      <c r="BJ384" s="16" t="s">
        <v>83</v>
      </c>
      <c r="BK384" s="215">
        <f>ROUND(I384*H384,2)</f>
        <v>0</v>
      </c>
      <c r="BL384" s="16" t="s">
        <v>237</v>
      </c>
      <c r="BM384" s="214" t="s">
        <v>1665</v>
      </c>
    </row>
    <row r="385" spans="1:65" s="2" customFormat="1" ht="14.4" customHeight="1">
      <c r="A385" s="37"/>
      <c r="B385" s="38"/>
      <c r="C385" s="231" t="s">
        <v>801</v>
      </c>
      <c r="D385" s="231" t="s">
        <v>315</v>
      </c>
      <c r="E385" s="232" t="s">
        <v>1666</v>
      </c>
      <c r="F385" s="233" t="s">
        <v>1667</v>
      </c>
      <c r="G385" s="234" t="s">
        <v>194</v>
      </c>
      <c r="H385" s="235">
        <v>1.113</v>
      </c>
      <c r="I385" s="236"/>
      <c r="J385" s="237">
        <f>ROUND(I385*H385,2)</f>
        <v>0</v>
      </c>
      <c r="K385" s="233" t="s">
        <v>156</v>
      </c>
      <c r="L385" s="238"/>
      <c r="M385" s="239" t="s">
        <v>19</v>
      </c>
      <c r="N385" s="240" t="s">
        <v>46</v>
      </c>
      <c r="O385" s="83"/>
      <c r="P385" s="212">
        <f>O385*H385</f>
        <v>0</v>
      </c>
      <c r="Q385" s="212">
        <v>1</v>
      </c>
      <c r="R385" s="212">
        <f>Q385*H385</f>
        <v>1.113</v>
      </c>
      <c r="S385" s="212">
        <v>0</v>
      </c>
      <c r="T385" s="213">
        <f>S385*H385</f>
        <v>0</v>
      </c>
      <c r="U385" s="37"/>
      <c r="V385" s="37"/>
      <c r="W385" s="37"/>
      <c r="X385" s="37"/>
      <c r="Y385" s="37"/>
      <c r="Z385" s="37"/>
      <c r="AA385" s="37"/>
      <c r="AB385" s="37"/>
      <c r="AC385" s="37"/>
      <c r="AD385" s="37"/>
      <c r="AE385" s="37"/>
      <c r="AR385" s="214" t="s">
        <v>309</v>
      </c>
      <c r="AT385" s="214" t="s">
        <v>315</v>
      </c>
      <c r="AU385" s="214" t="s">
        <v>85</v>
      </c>
      <c r="AY385" s="16" t="s">
        <v>150</v>
      </c>
      <c r="BE385" s="215">
        <f>IF(N385="základní",J385,0)</f>
        <v>0</v>
      </c>
      <c r="BF385" s="215">
        <f>IF(N385="snížená",J385,0)</f>
        <v>0</v>
      </c>
      <c r="BG385" s="215">
        <f>IF(N385="zákl. přenesená",J385,0)</f>
        <v>0</v>
      </c>
      <c r="BH385" s="215">
        <f>IF(N385="sníž. přenesená",J385,0)</f>
        <v>0</v>
      </c>
      <c r="BI385" s="215">
        <f>IF(N385="nulová",J385,0)</f>
        <v>0</v>
      </c>
      <c r="BJ385" s="16" t="s">
        <v>83</v>
      </c>
      <c r="BK385" s="215">
        <f>ROUND(I385*H385,2)</f>
        <v>0</v>
      </c>
      <c r="BL385" s="16" t="s">
        <v>237</v>
      </c>
      <c r="BM385" s="214" t="s">
        <v>1668</v>
      </c>
    </row>
    <row r="386" spans="1:65" s="2" customFormat="1" ht="14.4" customHeight="1">
      <c r="A386" s="37"/>
      <c r="B386" s="38"/>
      <c r="C386" s="203" t="s">
        <v>805</v>
      </c>
      <c r="D386" s="203" t="s">
        <v>152</v>
      </c>
      <c r="E386" s="204" t="s">
        <v>1669</v>
      </c>
      <c r="F386" s="205" t="s">
        <v>1670</v>
      </c>
      <c r="G386" s="206" t="s">
        <v>229</v>
      </c>
      <c r="H386" s="207">
        <v>391.7</v>
      </c>
      <c r="I386" s="208"/>
      <c r="J386" s="209">
        <f>ROUND(I386*H386,2)</f>
        <v>0</v>
      </c>
      <c r="K386" s="205" t="s">
        <v>156</v>
      </c>
      <c r="L386" s="43"/>
      <c r="M386" s="210" t="s">
        <v>19</v>
      </c>
      <c r="N386" s="211" t="s">
        <v>46</v>
      </c>
      <c r="O386" s="83"/>
      <c r="P386" s="212">
        <f>O386*H386</f>
        <v>0</v>
      </c>
      <c r="Q386" s="212">
        <v>0.00025</v>
      </c>
      <c r="R386" s="212">
        <f>Q386*H386</f>
        <v>0.097925</v>
      </c>
      <c r="S386" s="212">
        <v>0</v>
      </c>
      <c r="T386" s="213">
        <f>S386*H386</f>
        <v>0</v>
      </c>
      <c r="U386" s="37"/>
      <c r="V386" s="37"/>
      <c r="W386" s="37"/>
      <c r="X386" s="37"/>
      <c r="Y386" s="37"/>
      <c r="Z386" s="37"/>
      <c r="AA386" s="37"/>
      <c r="AB386" s="37"/>
      <c r="AC386" s="37"/>
      <c r="AD386" s="37"/>
      <c r="AE386" s="37"/>
      <c r="AR386" s="214" t="s">
        <v>237</v>
      </c>
      <c r="AT386" s="214" t="s">
        <v>152</v>
      </c>
      <c r="AU386" s="214" t="s">
        <v>85</v>
      </c>
      <c r="AY386" s="16" t="s">
        <v>150</v>
      </c>
      <c r="BE386" s="215">
        <f>IF(N386="základní",J386,0)</f>
        <v>0</v>
      </c>
      <c r="BF386" s="215">
        <f>IF(N386="snížená",J386,0)</f>
        <v>0</v>
      </c>
      <c r="BG386" s="215">
        <f>IF(N386="zákl. přenesená",J386,0)</f>
        <v>0</v>
      </c>
      <c r="BH386" s="215">
        <f>IF(N386="sníž. přenesená",J386,0)</f>
        <v>0</v>
      </c>
      <c r="BI386" s="215">
        <f>IF(N386="nulová",J386,0)</f>
        <v>0</v>
      </c>
      <c r="BJ386" s="16" t="s">
        <v>83</v>
      </c>
      <c r="BK386" s="215">
        <f>ROUND(I386*H386,2)</f>
        <v>0</v>
      </c>
      <c r="BL386" s="16" t="s">
        <v>237</v>
      </c>
      <c r="BM386" s="214" t="s">
        <v>1671</v>
      </c>
    </row>
    <row r="387" spans="1:47" s="2" customFormat="1" ht="12">
      <c r="A387" s="37"/>
      <c r="B387" s="38"/>
      <c r="C387" s="39"/>
      <c r="D387" s="216" t="s">
        <v>159</v>
      </c>
      <c r="E387" s="39"/>
      <c r="F387" s="217" t="s">
        <v>1672</v>
      </c>
      <c r="G387" s="39"/>
      <c r="H387" s="39"/>
      <c r="I387" s="218"/>
      <c r="J387" s="39"/>
      <c r="K387" s="39"/>
      <c r="L387" s="43"/>
      <c r="M387" s="219"/>
      <c r="N387" s="220"/>
      <c r="O387" s="83"/>
      <c r="P387" s="83"/>
      <c r="Q387" s="83"/>
      <c r="R387" s="83"/>
      <c r="S387" s="83"/>
      <c r="T387" s="84"/>
      <c r="U387" s="37"/>
      <c r="V387" s="37"/>
      <c r="W387" s="37"/>
      <c r="X387" s="37"/>
      <c r="Y387" s="37"/>
      <c r="Z387" s="37"/>
      <c r="AA387" s="37"/>
      <c r="AB387" s="37"/>
      <c r="AC387" s="37"/>
      <c r="AD387" s="37"/>
      <c r="AE387" s="37"/>
      <c r="AT387" s="16" t="s">
        <v>159</v>
      </c>
      <c r="AU387" s="16" t="s">
        <v>85</v>
      </c>
    </row>
    <row r="388" spans="1:47" s="2" customFormat="1" ht="12">
      <c r="A388" s="37"/>
      <c r="B388" s="38"/>
      <c r="C388" s="39"/>
      <c r="D388" s="216" t="s">
        <v>161</v>
      </c>
      <c r="E388" s="39"/>
      <c r="F388" s="217" t="s">
        <v>1497</v>
      </c>
      <c r="G388" s="39"/>
      <c r="H388" s="39"/>
      <c r="I388" s="218"/>
      <c r="J388" s="39"/>
      <c r="K388" s="39"/>
      <c r="L388" s="43"/>
      <c r="M388" s="219"/>
      <c r="N388" s="220"/>
      <c r="O388" s="83"/>
      <c r="P388" s="83"/>
      <c r="Q388" s="83"/>
      <c r="R388" s="83"/>
      <c r="S388" s="83"/>
      <c r="T388" s="84"/>
      <c r="U388" s="37"/>
      <c r="V388" s="37"/>
      <c r="W388" s="37"/>
      <c r="X388" s="37"/>
      <c r="Y388" s="37"/>
      <c r="Z388" s="37"/>
      <c r="AA388" s="37"/>
      <c r="AB388" s="37"/>
      <c r="AC388" s="37"/>
      <c r="AD388" s="37"/>
      <c r="AE388" s="37"/>
      <c r="AT388" s="16" t="s">
        <v>161</v>
      </c>
      <c r="AU388" s="16" t="s">
        <v>85</v>
      </c>
    </row>
    <row r="389" spans="1:65" s="2" customFormat="1" ht="14.4" customHeight="1">
      <c r="A389" s="37"/>
      <c r="B389" s="38"/>
      <c r="C389" s="231" t="s">
        <v>809</v>
      </c>
      <c r="D389" s="231" t="s">
        <v>315</v>
      </c>
      <c r="E389" s="232" t="s">
        <v>1673</v>
      </c>
      <c r="F389" s="233" t="s">
        <v>1674</v>
      </c>
      <c r="G389" s="234" t="s">
        <v>368</v>
      </c>
      <c r="H389" s="235">
        <v>2301.12</v>
      </c>
      <c r="I389" s="236"/>
      <c r="J389" s="237">
        <f>ROUND(I389*H389,2)</f>
        <v>0</v>
      </c>
      <c r="K389" s="233" t="s">
        <v>156</v>
      </c>
      <c r="L389" s="238"/>
      <c r="M389" s="239" t="s">
        <v>19</v>
      </c>
      <c r="N389" s="240" t="s">
        <v>46</v>
      </c>
      <c r="O389" s="83"/>
      <c r="P389" s="212">
        <f>O389*H389</f>
        <v>0</v>
      </c>
      <c r="Q389" s="212">
        <v>0.001</v>
      </c>
      <c r="R389" s="212">
        <f>Q389*H389</f>
        <v>2.30112</v>
      </c>
      <c r="S389" s="212">
        <v>0</v>
      </c>
      <c r="T389" s="213">
        <f>S389*H389</f>
        <v>0</v>
      </c>
      <c r="U389" s="37"/>
      <c r="V389" s="37"/>
      <c r="W389" s="37"/>
      <c r="X389" s="37"/>
      <c r="Y389" s="37"/>
      <c r="Z389" s="37"/>
      <c r="AA389" s="37"/>
      <c r="AB389" s="37"/>
      <c r="AC389" s="37"/>
      <c r="AD389" s="37"/>
      <c r="AE389" s="37"/>
      <c r="AR389" s="214" t="s">
        <v>309</v>
      </c>
      <c r="AT389" s="214" t="s">
        <v>315</v>
      </c>
      <c r="AU389" s="214" t="s">
        <v>85</v>
      </c>
      <c r="AY389" s="16" t="s">
        <v>150</v>
      </c>
      <c r="BE389" s="215">
        <f>IF(N389="základní",J389,0)</f>
        <v>0</v>
      </c>
      <c r="BF389" s="215">
        <f>IF(N389="snížená",J389,0)</f>
        <v>0</v>
      </c>
      <c r="BG389" s="215">
        <f>IF(N389="zákl. přenesená",J389,0)</f>
        <v>0</v>
      </c>
      <c r="BH389" s="215">
        <f>IF(N389="sníž. přenesená",J389,0)</f>
        <v>0</v>
      </c>
      <c r="BI389" s="215">
        <f>IF(N389="nulová",J389,0)</f>
        <v>0</v>
      </c>
      <c r="BJ389" s="16" t="s">
        <v>83</v>
      </c>
      <c r="BK389" s="215">
        <f>ROUND(I389*H389,2)</f>
        <v>0</v>
      </c>
      <c r="BL389" s="16" t="s">
        <v>237</v>
      </c>
      <c r="BM389" s="214" t="s">
        <v>1675</v>
      </c>
    </row>
    <row r="390" spans="1:65" s="2" customFormat="1" ht="37.8" customHeight="1">
      <c r="A390" s="37"/>
      <c r="B390" s="38"/>
      <c r="C390" s="203" t="s">
        <v>813</v>
      </c>
      <c r="D390" s="203" t="s">
        <v>152</v>
      </c>
      <c r="E390" s="204" t="s">
        <v>1676</v>
      </c>
      <c r="F390" s="205" t="s">
        <v>1677</v>
      </c>
      <c r="G390" s="206" t="s">
        <v>253</v>
      </c>
      <c r="H390" s="207">
        <v>2</v>
      </c>
      <c r="I390" s="208"/>
      <c r="J390" s="209">
        <f>ROUND(I390*H390,2)</f>
        <v>0</v>
      </c>
      <c r="K390" s="205" t="s">
        <v>19</v>
      </c>
      <c r="L390" s="43"/>
      <c r="M390" s="210" t="s">
        <v>19</v>
      </c>
      <c r="N390" s="211" t="s">
        <v>46</v>
      </c>
      <c r="O390" s="83"/>
      <c r="P390" s="212">
        <f>O390*H390</f>
        <v>0</v>
      </c>
      <c r="Q390" s="212">
        <v>0</v>
      </c>
      <c r="R390" s="212">
        <f>Q390*H390</f>
        <v>0</v>
      </c>
      <c r="S390" s="212">
        <v>0</v>
      </c>
      <c r="T390" s="213">
        <f>S390*H390</f>
        <v>0</v>
      </c>
      <c r="U390" s="37"/>
      <c r="V390" s="37"/>
      <c r="W390" s="37"/>
      <c r="X390" s="37"/>
      <c r="Y390" s="37"/>
      <c r="Z390" s="37"/>
      <c r="AA390" s="37"/>
      <c r="AB390" s="37"/>
      <c r="AC390" s="37"/>
      <c r="AD390" s="37"/>
      <c r="AE390" s="37"/>
      <c r="AR390" s="214" t="s">
        <v>237</v>
      </c>
      <c r="AT390" s="214" t="s">
        <v>152</v>
      </c>
      <c r="AU390" s="214" t="s">
        <v>85</v>
      </c>
      <c r="AY390" s="16" t="s">
        <v>150</v>
      </c>
      <c r="BE390" s="215">
        <f>IF(N390="základní",J390,0)</f>
        <v>0</v>
      </c>
      <c r="BF390" s="215">
        <f>IF(N390="snížená",J390,0)</f>
        <v>0</v>
      </c>
      <c r="BG390" s="215">
        <f>IF(N390="zákl. přenesená",J390,0)</f>
        <v>0</v>
      </c>
      <c r="BH390" s="215">
        <f>IF(N390="sníž. přenesená",J390,0)</f>
        <v>0</v>
      </c>
      <c r="BI390" s="215">
        <f>IF(N390="nulová",J390,0)</f>
        <v>0</v>
      </c>
      <c r="BJ390" s="16" t="s">
        <v>83</v>
      </c>
      <c r="BK390" s="215">
        <f>ROUND(I390*H390,2)</f>
        <v>0</v>
      </c>
      <c r="BL390" s="16" t="s">
        <v>237</v>
      </c>
      <c r="BM390" s="214" t="s">
        <v>1678</v>
      </c>
    </row>
    <row r="391" spans="1:47" s="2" customFormat="1" ht="12">
      <c r="A391" s="37"/>
      <c r="B391" s="38"/>
      <c r="C391" s="39"/>
      <c r="D391" s="216" t="s">
        <v>159</v>
      </c>
      <c r="E391" s="39"/>
      <c r="F391" s="217" t="s">
        <v>1679</v>
      </c>
      <c r="G391" s="39"/>
      <c r="H391" s="39"/>
      <c r="I391" s="218"/>
      <c r="J391" s="39"/>
      <c r="K391" s="39"/>
      <c r="L391" s="43"/>
      <c r="M391" s="219"/>
      <c r="N391" s="220"/>
      <c r="O391" s="83"/>
      <c r="P391" s="83"/>
      <c r="Q391" s="83"/>
      <c r="R391" s="83"/>
      <c r="S391" s="83"/>
      <c r="T391" s="84"/>
      <c r="U391" s="37"/>
      <c r="V391" s="37"/>
      <c r="W391" s="37"/>
      <c r="X391" s="37"/>
      <c r="Y391" s="37"/>
      <c r="Z391" s="37"/>
      <c r="AA391" s="37"/>
      <c r="AB391" s="37"/>
      <c r="AC391" s="37"/>
      <c r="AD391" s="37"/>
      <c r="AE391" s="37"/>
      <c r="AT391" s="16" t="s">
        <v>159</v>
      </c>
      <c r="AU391" s="16" t="s">
        <v>85</v>
      </c>
    </row>
    <row r="392" spans="1:65" s="2" customFormat="1" ht="37.8" customHeight="1">
      <c r="A392" s="37"/>
      <c r="B392" s="38"/>
      <c r="C392" s="203" t="s">
        <v>817</v>
      </c>
      <c r="D392" s="203" t="s">
        <v>152</v>
      </c>
      <c r="E392" s="204" t="s">
        <v>1680</v>
      </c>
      <c r="F392" s="205" t="s">
        <v>1681</v>
      </c>
      <c r="G392" s="206" t="s">
        <v>253</v>
      </c>
      <c r="H392" s="207">
        <v>1</v>
      </c>
      <c r="I392" s="208"/>
      <c r="J392" s="209">
        <f>ROUND(I392*H392,2)</f>
        <v>0</v>
      </c>
      <c r="K392" s="205" t="s">
        <v>19</v>
      </c>
      <c r="L392" s="43"/>
      <c r="M392" s="210" t="s">
        <v>19</v>
      </c>
      <c r="N392" s="211" t="s">
        <v>46</v>
      </c>
      <c r="O392" s="83"/>
      <c r="P392" s="212">
        <f>O392*H392</f>
        <v>0</v>
      </c>
      <c r="Q392" s="212">
        <v>0</v>
      </c>
      <c r="R392" s="212">
        <f>Q392*H392</f>
        <v>0</v>
      </c>
      <c r="S392" s="212">
        <v>0</v>
      </c>
      <c r="T392" s="213">
        <f>S392*H392</f>
        <v>0</v>
      </c>
      <c r="U392" s="37"/>
      <c r="V392" s="37"/>
      <c r="W392" s="37"/>
      <c r="X392" s="37"/>
      <c r="Y392" s="37"/>
      <c r="Z392" s="37"/>
      <c r="AA392" s="37"/>
      <c r="AB392" s="37"/>
      <c r="AC392" s="37"/>
      <c r="AD392" s="37"/>
      <c r="AE392" s="37"/>
      <c r="AR392" s="214" t="s">
        <v>237</v>
      </c>
      <c r="AT392" s="214" t="s">
        <v>152</v>
      </c>
      <c r="AU392" s="214" t="s">
        <v>85</v>
      </c>
      <c r="AY392" s="16" t="s">
        <v>150</v>
      </c>
      <c r="BE392" s="215">
        <f>IF(N392="základní",J392,0)</f>
        <v>0</v>
      </c>
      <c r="BF392" s="215">
        <f>IF(N392="snížená",J392,0)</f>
        <v>0</v>
      </c>
      <c r="BG392" s="215">
        <f>IF(N392="zákl. přenesená",J392,0)</f>
        <v>0</v>
      </c>
      <c r="BH392" s="215">
        <f>IF(N392="sníž. přenesená",J392,0)</f>
        <v>0</v>
      </c>
      <c r="BI392" s="215">
        <f>IF(N392="nulová",J392,0)</f>
        <v>0</v>
      </c>
      <c r="BJ392" s="16" t="s">
        <v>83</v>
      </c>
      <c r="BK392" s="215">
        <f>ROUND(I392*H392,2)</f>
        <v>0</v>
      </c>
      <c r="BL392" s="16" t="s">
        <v>237</v>
      </c>
      <c r="BM392" s="214" t="s">
        <v>1682</v>
      </c>
    </row>
    <row r="393" spans="1:47" s="2" customFormat="1" ht="12">
      <c r="A393" s="37"/>
      <c r="B393" s="38"/>
      <c r="C393" s="39"/>
      <c r="D393" s="216" t="s">
        <v>159</v>
      </c>
      <c r="E393" s="39"/>
      <c r="F393" s="217" t="s">
        <v>1679</v>
      </c>
      <c r="G393" s="39"/>
      <c r="H393" s="39"/>
      <c r="I393" s="218"/>
      <c r="J393" s="39"/>
      <c r="K393" s="39"/>
      <c r="L393" s="43"/>
      <c r="M393" s="219"/>
      <c r="N393" s="220"/>
      <c r="O393" s="83"/>
      <c r="P393" s="83"/>
      <c r="Q393" s="83"/>
      <c r="R393" s="83"/>
      <c r="S393" s="83"/>
      <c r="T393" s="84"/>
      <c r="U393" s="37"/>
      <c r="V393" s="37"/>
      <c r="W393" s="37"/>
      <c r="X393" s="37"/>
      <c r="Y393" s="37"/>
      <c r="Z393" s="37"/>
      <c r="AA393" s="37"/>
      <c r="AB393" s="37"/>
      <c r="AC393" s="37"/>
      <c r="AD393" s="37"/>
      <c r="AE393" s="37"/>
      <c r="AT393" s="16" t="s">
        <v>159</v>
      </c>
      <c r="AU393" s="16" t="s">
        <v>85</v>
      </c>
    </row>
    <row r="394" spans="1:65" s="2" customFormat="1" ht="37.8" customHeight="1">
      <c r="A394" s="37"/>
      <c r="B394" s="38"/>
      <c r="C394" s="203" t="s">
        <v>821</v>
      </c>
      <c r="D394" s="203" t="s">
        <v>152</v>
      </c>
      <c r="E394" s="204" t="s">
        <v>1683</v>
      </c>
      <c r="F394" s="205" t="s">
        <v>1684</v>
      </c>
      <c r="G394" s="206" t="s">
        <v>253</v>
      </c>
      <c r="H394" s="207">
        <v>1</v>
      </c>
      <c r="I394" s="208"/>
      <c r="J394" s="209">
        <f>ROUND(I394*H394,2)</f>
        <v>0</v>
      </c>
      <c r="K394" s="205" t="s">
        <v>19</v>
      </c>
      <c r="L394" s="43"/>
      <c r="M394" s="210" t="s">
        <v>19</v>
      </c>
      <c r="N394" s="211" t="s">
        <v>46</v>
      </c>
      <c r="O394" s="83"/>
      <c r="P394" s="212">
        <f>O394*H394</f>
        <v>0</v>
      </c>
      <c r="Q394" s="212">
        <v>0</v>
      </c>
      <c r="R394" s="212">
        <f>Q394*H394</f>
        <v>0</v>
      </c>
      <c r="S394" s="212">
        <v>0</v>
      </c>
      <c r="T394" s="213">
        <f>S394*H394</f>
        <v>0</v>
      </c>
      <c r="U394" s="37"/>
      <c r="V394" s="37"/>
      <c r="W394" s="37"/>
      <c r="X394" s="37"/>
      <c r="Y394" s="37"/>
      <c r="Z394" s="37"/>
      <c r="AA394" s="37"/>
      <c r="AB394" s="37"/>
      <c r="AC394" s="37"/>
      <c r="AD394" s="37"/>
      <c r="AE394" s="37"/>
      <c r="AR394" s="214" t="s">
        <v>237</v>
      </c>
      <c r="AT394" s="214" t="s">
        <v>152</v>
      </c>
      <c r="AU394" s="214" t="s">
        <v>85</v>
      </c>
      <c r="AY394" s="16" t="s">
        <v>150</v>
      </c>
      <c r="BE394" s="215">
        <f>IF(N394="základní",J394,0)</f>
        <v>0</v>
      </c>
      <c r="BF394" s="215">
        <f>IF(N394="snížená",J394,0)</f>
        <v>0</v>
      </c>
      <c r="BG394" s="215">
        <f>IF(N394="zákl. přenesená",J394,0)</f>
        <v>0</v>
      </c>
      <c r="BH394" s="215">
        <f>IF(N394="sníž. přenesená",J394,0)</f>
        <v>0</v>
      </c>
      <c r="BI394" s="215">
        <f>IF(N394="nulová",J394,0)</f>
        <v>0</v>
      </c>
      <c r="BJ394" s="16" t="s">
        <v>83</v>
      </c>
      <c r="BK394" s="215">
        <f>ROUND(I394*H394,2)</f>
        <v>0</v>
      </c>
      <c r="BL394" s="16" t="s">
        <v>237</v>
      </c>
      <c r="BM394" s="214" t="s">
        <v>1685</v>
      </c>
    </row>
    <row r="395" spans="1:47" s="2" customFormat="1" ht="12">
      <c r="A395" s="37"/>
      <c r="B395" s="38"/>
      <c r="C395" s="39"/>
      <c r="D395" s="216" t="s">
        <v>159</v>
      </c>
      <c r="E395" s="39"/>
      <c r="F395" s="217" t="s">
        <v>1679</v>
      </c>
      <c r="G395" s="39"/>
      <c r="H395" s="39"/>
      <c r="I395" s="218"/>
      <c r="J395" s="39"/>
      <c r="K395" s="39"/>
      <c r="L395" s="43"/>
      <c r="M395" s="219"/>
      <c r="N395" s="220"/>
      <c r="O395" s="83"/>
      <c r="P395" s="83"/>
      <c r="Q395" s="83"/>
      <c r="R395" s="83"/>
      <c r="S395" s="83"/>
      <c r="T395" s="84"/>
      <c r="U395" s="37"/>
      <c r="V395" s="37"/>
      <c r="W395" s="37"/>
      <c r="X395" s="37"/>
      <c r="Y395" s="37"/>
      <c r="Z395" s="37"/>
      <c r="AA395" s="37"/>
      <c r="AB395" s="37"/>
      <c r="AC395" s="37"/>
      <c r="AD395" s="37"/>
      <c r="AE395" s="37"/>
      <c r="AT395" s="16" t="s">
        <v>159</v>
      </c>
      <c r="AU395" s="16" t="s">
        <v>85</v>
      </c>
    </row>
    <row r="396" spans="1:65" s="2" customFormat="1" ht="37.8" customHeight="1">
      <c r="A396" s="37"/>
      <c r="B396" s="38"/>
      <c r="C396" s="203" t="s">
        <v>825</v>
      </c>
      <c r="D396" s="203" t="s">
        <v>152</v>
      </c>
      <c r="E396" s="204" t="s">
        <v>1686</v>
      </c>
      <c r="F396" s="205" t="s">
        <v>1687</v>
      </c>
      <c r="G396" s="206" t="s">
        <v>253</v>
      </c>
      <c r="H396" s="207">
        <v>1</v>
      </c>
      <c r="I396" s="208"/>
      <c r="J396" s="209">
        <f>ROUND(I396*H396,2)</f>
        <v>0</v>
      </c>
      <c r="K396" s="205" t="s">
        <v>19</v>
      </c>
      <c r="L396" s="43"/>
      <c r="M396" s="210" t="s">
        <v>19</v>
      </c>
      <c r="N396" s="211" t="s">
        <v>46</v>
      </c>
      <c r="O396" s="83"/>
      <c r="P396" s="212">
        <f>O396*H396</f>
        <v>0</v>
      </c>
      <c r="Q396" s="212">
        <v>0</v>
      </c>
      <c r="R396" s="212">
        <f>Q396*H396</f>
        <v>0</v>
      </c>
      <c r="S396" s="212">
        <v>0</v>
      </c>
      <c r="T396" s="213">
        <f>S396*H396</f>
        <v>0</v>
      </c>
      <c r="U396" s="37"/>
      <c r="V396" s="37"/>
      <c r="W396" s="37"/>
      <c r="X396" s="37"/>
      <c r="Y396" s="37"/>
      <c r="Z396" s="37"/>
      <c r="AA396" s="37"/>
      <c r="AB396" s="37"/>
      <c r="AC396" s="37"/>
      <c r="AD396" s="37"/>
      <c r="AE396" s="37"/>
      <c r="AR396" s="214" t="s">
        <v>237</v>
      </c>
      <c r="AT396" s="214" t="s">
        <v>152</v>
      </c>
      <c r="AU396" s="214" t="s">
        <v>85</v>
      </c>
      <c r="AY396" s="16" t="s">
        <v>150</v>
      </c>
      <c r="BE396" s="215">
        <f>IF(N396="základní",J396,0)</f>
        <v>0</v>
      </c>
      <c r="BF396" s="215">
        <f>IF(N396="snížená",J396,0)</f>
        <v>0</v>
      </c>
      <c r="BG396" s="215">
        <f>IF(N396="zákl. přenesená",J396,0)</f>
        <v>0</v>
      </c>
      <c r="BH396" s="215">
        <f>IF(N396="sníž. přenesená",J396,0)</f>
        <v>0</v>
      </c>
      <c r="BI396" s="215">
        <f>IF(N396="nulová",J396,0)</f>
        <v>0</v>
      </c>
      <c r="BJ396" s="16" t="s">
        <v>83</v>
      </c>
      <c r="BK396" s="215">
        <f>ROUND(I396*H396,2)</f>
        <v>0</v>
      </c>
      <c r="BL396" s="16" t="s">
        <v>237</v>
      </c>
      <c r="BM396" s="214" t="s">
        <v>1688</v>
      </c>
    </row>
    <row r="397" spans="1:47" s="2" customFormat="1" ht="12">
      <c r="A397" s="37"/>
      <c r="B397" s="38"/>
      <c r="C397" s="39"/>
      <c r="D397" s="216" t="s">
        <v>159</v>
      </c>
      <c r="E397" s="39"/>
      <c r="F397" s="217" t="s">
        <v>1679</v>
      </c>
      <c r="G397" s="39"/>
      <c r="H397" s="39"/>
      <c r="I397" s="218"/>
      <c r="J397" s="39"/>
      <c r="K397" s="39"/>
      <c r="L397" s="43"/>
      <c r="M397" s="219"/>
      <c r="N397" s="220"/>
      <c r="O397" s="83"/>
      <c r="P397" s="83"/>
      <c r="Q397" s="83"/>
      <c r="R397" s="83"/>
      <c r="S397" s="83"/>
      <c r="T397" s="84"/>
      <c r="U397" s="37"/>
      <c r="V397" s="37"/>
      <c r="W397" s="37"/>
      <c r="X397" s="37"/>
      <c r="Y397" s="37"/>
      <c r="Z397" s="37"/>
      <c r="AA397" s="37"/>
      <c r="AB397" s="37"/>
      <c r="AC397" s="37"/>
      <c r="AD397" s="37"/>
      <c r="AE397" s="37"/>
      <c r="AT397" s="16" t="s">
        <v>159</v>
      </c>
      <c r="AU397" s="16" t="s">
        <v>85</v>
      </c>
    </row>
    <row r="398" spans="1:65" s="2" customFormat="1" ht="14.4" customHeight="1">
      <c r="A398" s="37"/>
      <c r="B398" s="38"/>
      <c r="C398" s="203" t="s">
        <v>829</v>
      </c>
      <c r="D398" s="203" t="s">
        <v>152</v>
      </c>
      <c r="E398" s="204" t="s">
        <v>1689</v>
      </c>
      <c r="F398" s="205" t="s">
        <v>1690</v>
      </c>
      <c r="G398" s="206" t="s">
        <v>1691</v>
      </c>
      <c r="H398" s="207">
        <v>1</v>
      </c>
      <c r="I398" s="208"/>
      <c r="J398" s="209">
        <f>ROUND(I398*H398,2)</f>
        <v>0</v>
      </c>
      <c r="K398" s="205" t="s">
        <v>19</v>
      </c>
      <c r="L398" s="43"/>
      <c r="M398" s="210" t="s">
        <v>19</v>
      </c>
      <c r="N398" s="211" t="s">
        <v>46</v>
      </c>
      <c r="O398" s="83"/>
      <c r="P398" s="212">
        <f>O398*H398</f>
        <v>0</v>
      </c>
      <c r="Q398" s="212">
        <v>5E-05</v>
      </c>
      <c r="R398" s="212">
        <f>Q398*H398</f>
        <v>5E-05</v>
      </c>
      <c r="S398" s="212">
        <v>0</v>
      </c>
      <c r="T398" s="213">
        <f>S398*H398</f>
        <v>0</v>
      </c>
      <c r="U398" s="37"/>
      <c r="V398" s="37"/>
      <c r="W398" s="37"/>
      <c r="X398" s="37"/>
      <c r="Y398" s="37"/>
      <c r="Z398" s="37"/>
      <c r="AA398" s="37"/>
      <c r="AB398" s="37"/>
      <c r="AC398" s="37"/>
      <c r="AD398" s="37"/>
      <c r="AE398" s="37"/>
      <c r="AR398" s="214" t="s">
        <v>237</v>
      </c>
      <c r="AT398" s="214" t="s">
        <v>152</v>
      </c>
      <c r="AU398" s="214" t="s">
        <v>85</v>
      </c>
      <c r="AY398" s="16" t="s">
        <v>150</v>
      </c>
      <c r="BE398" s="215">
        <f>IF(N398="základní",J398,0)</f>
        <v>0</v>
      </c>
      <c r="BF398" s="215">
        <f>IF(N398="snížená",J398,0)</f>
        <v>0</v>
      </c>
      <c r="BG398" s="215">
        <f>IF(N398="zákl. přenesená",J398,0)</f>
        <v>0</v>
      </c>
      <c r="BH398" s="215">
        <f>IF(N398="sníž. přenesená",J398,0)</f>
        <v>0</v>
      </c>
      <c r="BI398" s="215">
        <f>IF(N398="nulová",J398,0)</f>
        <v>0</v>
      </c>
      <c r="BJ398" s="16" t="s">
        <v>83</v>
      </c>
      <c r="BK398" s="215">
        <f>ROUND(I398*H398,2)</f>
        <v>0</v>
      </c>
      <c r="BL398" s="16" t="s">
        <v>237</v>
      </c>
      <c r="BM398" s="214" t="s">
        <v>1692</v>
      </c>
    </row>
    <row r="399" spans="1:47" s="2" customFormat="1" ht="12">
      <c r="A399" s="37"/>
      <c r="B399" s="38"/>
      <c r="C399" s="39"/>
      <c r="D399" s="216" t="s">
        <v>159</v>
      </c>
      <c r="E399" s="39"/>
      <c r="F399" s="217" t="s">
        <v>1693</v>
      </c>
      <c r="G399" s="39"/>
      <c r="H399" s="39"/>
      <c r="I399" s="218"/>
      <c r="J399" s="39"/>
      <c r="K399" s="39"/>
      <c r="L399" s="43"/>
      <c r="M399" s="219"/>
      <c r="N399" s="220"/>
      <c r="O399" s="83"/>
      <c r="P399" s="83"/>
      <c r="Q399" s="83"/>
      <c r="R399" s="83"/>
      <c r="S399" s="83"/>
      <c r="T399" s="84"/>
      <c r="U399" s="37"/>
      <c r="V399" s="37"/>
      <c r="W399" s="37"/>
      <c r="X399" s="37"/>
      <c r="Y399" s="37"/>
      <c r="Z399" s="37"/>
      <c r="AA399" s="37"/>
      <c r="AB399" s="37"/>
      <c r="AC399" s="37"/>
      <c r="AD399" s="37"/>
      <c r="AE399" s="37"/>
      <c r="AT399" s="16" t="s">
        <v>159</v>
      </c>
      <c r="AU399" s="16" t="s">
        <v>85</v>
      </c>
    </row>
    <row r="400" spans="1:65" s="2" customFormat="1" ht="14.4" customHeight="1">
      <c r="A400" s="37"/>
      <c r="B400" s="38"/>
      <c r="C400" s="203" t="s">
        <v>833</v>
      </c>
      <c r="D400" s="203" t="s">
        <v>152</v>
      </c>
      <c r="E400" s="204" t="s">
        <v>1039</v>
      </c>
      <c r="F400" s="205" t="s">
        <v>1040</v>
      </c>
      <c r="G400" s="206" t="s">
        <v>368</v>
      </c>
      <c r="H400" s="207">
        <v>460.9</v>
      </c>
      <c r="I400" s="208"/>
      <c r="J400" s="209">
        <f>ROUND(I400*H400,2)</f>
        <v>0</v>
      </c>
      <c r="K400" s="205" t="s">
        <v>156</v>
      </c>
      <c r="L400" s="43"/>
      <c r="M400" s="210" t="s">
        <v>19</v>
      </c>
      <c r="N400" s="211" t="s">
        <v>46</v>
      </c>
      <c r="O400" s="83"/>
      <c r="P400" s="212">
        <f>O400*H400</f>
        <v>0</v>
      </c>
      <c r="Q400" s="212">
        <v>7E-05</v>
      </c>
      <c r="R400" s="212">
        <f>Q400*H400</f>
        <v>0.03226299999999999</v>
      </c>
      <c r="S400" s="212">
        <v>0</v>
      </c>
      <c r="T400" s="213">
        <f>S400*H400</f>
        <v>0</v>
      </c>
      <c r="U400" s="37"/>
      <c r="V400" s="37"/>
      <c r="W400" s="37"/>
      <c r="X400" s="37"/>
      <c r="Y400" s="37"/>
      <c r="Z400" s="37"/>
      <c r="AA400" s="37"/>
      <c r="AB400" s="37"/>
      <c r="AC400" s="37"/>
      <c r="AD400" s="37"/>
      <c r="AE400" s="37"/>
      <c r="AR400" s="214" t="s">
        <v>237</v>
      </c>
      <c r="AT400" s="214" t="s">
        <v>152</v>
      </c>
      <c r="AU400" s="214" t="s">
        <v>85</v>
      </c>
      <c r="AY400" s="16" t="s">
        <v>150</v>
      </c>
      <c r="BE400" s="215">
        <f>IF(N400="základní",J400,0)</f>
        <v>0</v>
      </c>
      <c r="BF400" s="215">
        <f>IF(N400="snížená",J400,0)</f>
        <v>0</v>
      </c>
      <c r="BG400" s="215">
        <f>IF(N400="zákl. přenesená",J400,0)</f>
        <v>0</v>
      </c>
      <c r="BH400" s="215">
        <f>IF(N400="sníž. přenesená",J400,0)</f>
        <v>0</v>
      </c>
      <c r="BI400" s="215">
        <f>IF(N400="nulová",J400,0)</f>
        <v>0</v>
      </c>
      <c r="BJ400" s="16" t="s">
        <v>83</v>
      </c>
      <c r="BK400" s="215">
        <f>ROUND(I400*H400,2)</f>
        <v>0</v>
      </c>
      <c r="BL400" s="16" t="s">
        <v>237</v>
      </c>
      <c r="BM400" s="214" t="s">
        <v>1694</v>
      </c>
    </row>
    <row r="401" spans="1:47" s="2" customFormat="1" ht="12">
      <c r="A401" s="37"/>
      <c r="B401" s="38"/>
      <c r="C401" s="39"/>
      <c r="D401" s="216" t="s">
        <v>159</v>
      </c>
      <c r="E401" s="39"/>
      <c r="F401" s="217" t="s">
        <v>1042</v>
      </c>
      <c r="G401" s="39"/>
      <c r="H401" s="39"/>
      <c r="I401" s="218"/>
      <c r="J401" s="39"/>
      <c r="K401" s="39"/>
      <c r="L401" s="43"/>
      <c r="M401" s="219"/>
      <c r="N401" s="220"/>
      <c r="O401" s="83"/>
      <c r="P401" s="83"/>
      <c r="Q401" s="83"/>
      <c r="R401" s="83"/>
      <c r="S401" s="83"/>
      <c r="T401" s="84"/>
      <c r="U401" s="37"/>
      <c r="V401" s="37"/>
      <c r="W401" s="37"/>
      <c r="X401" s="37"/>
      <c r="Y401" s="37"/>
      <c r="Z401" s="37"/>
      <c r="AA401" s="37"/>
      <c r="AB401" s="37"/>
      <c r="AC401" s="37"/>
      <c r="AD401" s="37"/>
      <c r="AE401" s="37"/>
      <c r="AT401" s="16" t="s">
        <v>159</v>
      </c>
      <c r="AU401" s="16" t="s">
        <v>85</v>
      </c>
    </row>
    <row r="402" spans="1:65" s="2" customFormat="1" ht="14.4" customHeight="1">
      <c r="A402" s="37"/>
      <c r="B402" s="38"/>
      <c r="C402" s="231" t="s">
        <v>839</v>
      </c>
      <c r="D402" s="231" t="s">
        <v>315</v>
      </c>
      <c r="E402" s="232" t="s">
        <v>1695</v>
      </c>
      <c r="F402" s="233" t="s">
        <v>1696</v>
      </c>
      <c r="G402" s="234" t="s">
        <v>194</v>
      </c>
      <c r="H402" s="235">
        <v>0.157</v>
      </c>
      <c r="I402" s="236"/>
      <c r="J402" s="237">
        <f>ROUND(I402*H402,2)</f>
        <v>0</v>
      </c>
      <c r="K402" s="233" t="s">
        <v>156</v>
      </c>
      <c r="L402" s="238"/>
      <c r="M402" s="239" t="s">
        <v>19</v>
      </c>
      <c r="N402" s="240" t="s">
        <v>46</v>
      </c>
      <c r="O402" s="83"/>
      <c r="P402" s="212">
        <f>O402*H402</f>
        <v>0</v>
      </c>
      <c r="Q402" s="212">
        <v>1</v>
      </c>
      <c r="R402" s="212">
        <f>Q402*H402</f>
        <v>0.157</v>
      </c>
      <c r="S402" s="212">
        <v>0</v>
      </c>
      <c r="T402" s="213">
        <f>S402*H402</f>
        <v>0</v>
      </c>
      <c r="U402" s="37"/>
      <c r="V402" s="37"/>
      <c r="W402" s="37"/>
      <c r="X402" s="37"/>
      <c r="Y402" s="37"/>
      <c r="Z402" s="37"/>
      <c r="AA402" s="37"/>
      <c r="AB402" s="37"/>
      <c r="AC402" s="37"/>
      <c r="AD402" s="37"/>
      <c r="AE402" s="37"/>
      <c r="AR402" s="214" t="s">
        <v>309</v>
      </c>
      <c r="AT402" s="214" t="s">
        <v>315</v>
      </c>
      <c r="AU402" s="214" t="s">
        <v>85</v>
      </c>
      <c r="AY402" s="16" t="s">
        <v>150</v>
      </c>
      <c r="BE402" s="215">
        <f>IF(N402="základní",J402,0)</f>
        <v>0</v>
      </c>
      <c r="BF402" s="215">
        <f>IF(N402="snížená",J402,0)</f>
        <v>0</v>
      </c>
      <c r="BG402" s="215">
        <f>IF(N402="zákl. přenesená",J402,0)</f>
        <v>0</v>
      </c>
      <c r="BH402" s="215">
        <f>IF(N402="sníž. přenesená",J402,0)</f>
        <v>0</v>
      </c>
      <c r="BI402" s="215">
        <f>IF(N402="nulová",J402,0)</f>
        <v>0</v>
      </c>
      <c r="BJ402" s="16" t="s">
        <v>83</v>
      </c>
      <c r="BK402" s="215">
        <f>ROUND(I402*H402,2)</f>
        <v>0</v>
      </c>
      <c r="BL402" s="16" t="s">
        <v>237</v>
      </c>
      <c r="BM402" s="214" t="s">
        <v>1697</v>
      </c>
    </row>
    <row r="403" spans="1:47" s="2" customFormat="1" ht="12">
      <c r="A403" s="37"/>
      <c r="B403" s="38"/>
      <c r="C403" s="39"/>
      <c r="D403" s="216" t="s">
        <v>161</v>
      </c>
      <c r="E403" s="39"/>
      <c r="F403" s="217" t="s">
        <v>1698</v>
      </c>
      <c r="G403" s="39"/>
      <c r="H403" s="39"/>
      <c r="I403" s="218"/>
      <c r="J403" s="39"/>
      <c r="K403" s="39"/>
      <c r="L403" s="43"/>
      <c r="M403" s="219"/>
      <c r="N403" s="220"/>
      <c r="O403" s="83"/>
      <c r="P403" s="83"/>
      <c r="Q403" s="83"/>
      <c r="R403" s="83"/>
      <c r="S403" s="83"/>
      <c r="T403" s="84"/>
      <c r="U403" s="37"/>
      <c r="V403" s="37"/>
      <c r="W403" s="37"/>
      <c r="X403" s="37"/>
      <c r="Y403" s="37"/>
      <c r="Z403" s="37"/>
      <c r="AA403" s="37"/>
      <c r="AB403" s="37"/>
      <c r="AC403" s="37"/>
      <c r="AD403" s="37"/>
      <c r="AE403" s="37"/>
      <c r="AT403" s="16" t="s">
        <v>161</v>
      </c>
      <c r="AU403" s="16" t="s">
        <v>85</v>
      </c>
    </row>
    <row r="404" spans="1:65" s="2" customFormat="1" ht="14.4" customHeight="1">
      <c r="A404" s="37"/>
      <c r="B404" s="38"/>
      <c r="C404" s="231" t="s">
        <v>844</v>
      </c>
      <c r="D404" s="231" t="s">
        <v>315</v>
      </c>
      <c r="E404" s="232" t="s">
        <v>1699</v>
      </c>
      <c r="F404" s="233" t="s">
        <v>1700</v>
      </c>
      <c r="G404" s="234" t="s">
        <v>224</v>
      </c>
      <c r="H404" s="235">
        <v>68.607</v>
      </c>
      <c r="I404" s="236"/>
      <c r="J404" s="237">
        <f>ROUND(I404*H404,2)</f>
        <v>0</v>
      </c>
      <c r="K404" s="233" t="s">
        <v>156</v>
      </c>
      <c r="L404" s="238"/>
      <c r="M404" s="239" t="s">
        <v>19</v>
      </c>
      <c r="N404" s="240" t="s">
        <v>46</v>
      </c>
      <c r="O404" s="83"/>
      <c r="P404" s="212">
        <f>O404*H404</f>
        <v>0</v>
      </c>
      <c r="Q404" s="212">
        <v>0.004</v>
      </c>
      <c r="R404" s="212">
        <f>Q404*H404</f>
        <v>0.274428</v>
      </c>
      <c r="S404" s="212">
        <v>0</v>
      </c>
      <c r="T404" s="213">
        <f>S404*H404</f>
        <v>0</v>
      </c>
      <c r="U404" s="37"/>
      <c r="V404" s="37"/>
      <c r="W404" s="37"/>
      <c r="X404" s="37"/>
      <c r="Y404" s="37"/>
      <c r="Z404" s="37"/>
      <c r="AA404" s="37"/>
      <c r="AB404" s="37"/>
      <c r="AC404" s="37"/>
      <c r="AD404" s="37"/>
      <c r="AE404" s="37"/>
      <c r="AR404" s="214" t="s">
        <v>309</v>
      </c>
      <c r="AT404" s="214" t="s">
        <v>315</v>
      </c>
      <c r="AU404" s="214" t="s">
        <v>85</v>
      </c>
      <c r="AY404" s="16" t="s">
        <v>150</v>
      </c>
      <c r="BE404" s="215">
        <f>IF(N404="základní",J404,0)</f>
        <v>0</v>
      </c>
      <c r="BF404" s="215">
        <f>IF(N404="snížená",J404,0)</f>
        <v>0</v>
      </c>
      <c r="BG404" s="215">
        <f>IF(N404="zákl. přenesená",J404,0)</f>
        <v>0</v>
      </c>
      <c r="BH404" s="215">
        <f>IF(N404="sníž. přenesená",J404,0)</f>
        <v>0</v>
      </c>
      <c r="BI404" s="215">
        <f>IF(N404="nulová",J404,0)</f>
        <v>0</v>
      </c>
      <c r="BJ404" s="16" t="s">
        <v>83</v>
      </c>
      <c r="BK404" s="215">
        <f>ROUND(I404*H404,2)</f>
        <v>0</v>
      </c>
      <c r="BL404" s="16" t="s">
        <v>237</v>
      </c>
      <c r="BM404" s="214" t="s">
        <v>1701</v>
      </c>
    </row>
    <row r="405" spans="1:47" s="2" customFormat="1" ht="12">
      <c r="A405" s="37"/>
      <c r="B405" s="38"/>
      <c r="C405" s="39"/>
      <c r="D405" s="216" t="s">
        <v>161</v>
      </c>
      <c r="E405" s="39"/>
      <c r="F405" s="217" t="s">
        <v>1702</v>
      </c>
      <c r="G405" s="39"/>
      <c r="H405" s="39"/>
      <c r="I405" s="218"/>
      <c r="J405" s="39"/>
      <c r="K405" s="39"/>
      <c r="L405" s="43"/>
      <c r="M405" s="219"/>
      <c r="N405" s="220"/>
      <c r="O405" s="83"/>
      <c r="P405" s="83"/>
      <c r="Q405" s="83"/>
      <c r="R405" s="83"/>
      <c r="S405" s="83"/>
      <c r="T405" s="84"/>
      <c r="U405" s="37"/>
      <c r="V405" s="37"/>
      <c r="W405" s="37"/>
      <c r="X405" s="37"/>
      <c r="Y405" s="37"/>
      <c r="Z405" s="37"/>
      <c r="AA405" s="37"/>
      <c r="AB405" s="37"/>
      <c r="AC405" s="37"/>
      <c r="AD405" s="37"/>
      <c r="AE405" s="37"/>
      <c r="AT405" s="16" t="s">
        <v>161</v>
      </c>
      <c r="AU405" s="16" t="s">
        <v>85</v>
      </c>
    </row>
    <row r="406" spans="1:65" s="2" customFormat="1" ht="14.4" customHeight="1">
      <c r="A406" s="37"/>
      <c r="B406" s="38"/>
      <c r="C406" s="203" t="s">
        <v>849</v>
      </c>
      <c r="D406" s="203" t="s">
        <v>152</v>
      </c>
      <c r="E406" s="204" t="s">
        <v>1065</v>
      </c>
      <c r="F406" s="205" t="s">
        <v>1066</v>
      </c>
      <c r="G406" s="206" t="s">
        <v>368</v>
      </c>
      <c r="H406" s="207">
        <v>3293.4</v>
      </c>
      <c r="I406" s="208"/>
      <c r="J406" s="209">
        <f>ROUND(I406*H406,2)</f>
        <v>0</v>
      </c>
      <c r="K406" s="205" t="s">
        <v>156</v>
      </c>
      <c r="L406" s="43"/>
      <c r="M406" s="210" t="s">
        <v>19</v>
      </c>
      <c r="N406" s="211" t="s">
        <v>46</v>
      </c>
      <c r="O406" s="83"/>
      <c r="P406" s="212">
        <f>O406*H406</f>
        <v>0</v>
      </c>
      <c r="Q406" s="212">
        <v>6E-05</v>
      </c>
      <c r="R406" s="212">
        <f>Q406*H406</f>
        <v>0.197604</v>
      </c>
      <c r="S406" s="212">
        <v>0</v>
      </c>
      <c r="T406" s="213">
        <f>S406*H406</f>
        <v>0</v>
      </c>
      <c r="U406" s="37"/>
      <c r="V406" s="37"/>
      <c r="W406" s="37"/>
      <c r="X406" s="37"/>
      <c r="Y406" s="37"/>
      <c r="Z406" s="37"/>
      <c r="AA406" s="37"/>
      <c r="AB406" s="37"/>
      <c r="AC406" s="37"/>
      <c r="AD406" s="37"/>
      <c r="AE406" s="37"/>
      <c r="AR406" s="214" t="s">
        <v>237</v>
      </c>
      <c r="AT406" s="214" t="s">
        <v>152</v>
      </c>
      <c r="AU406" s="214" t="s">
        <v>85</v>
      </c>
      <c r="AY406" s="16" t="s">
        <v>150</v>
      </c>
      <c r="BE406" s="215">
        <f>IF(N406="základní",J406,0)</f>
        <v>0</v>
      </c>
      <c r="BF406" s="215">
        <f>IF(N406="snížená",J406,0)</f>
        <v>0</v>
      </c>
      <c r="BG406" s="215">
        <f>IF(N406="zákl. přenesená",J406,0)</f>
        <v>0</v>
      </c>
      <c r="BH406" s="215">
        <f>IF(N406="sníž. přenesená",J406,0)</f>
        <v>0</v>
      </c>
      <c r="BI406" s="215">
        <f>IF(N406="nulová",J406,0)</f>
        <v>0</v>
      </c>
      <c r="BJ406" s="16" t="s">
        <v>83</v>
      </c>
      <c r="BK406" s="215">
        <f>ROUND(I406*H406,2)</f>
        <v>0</v>
      </c>
      <c r="BL406" s="16" t="s">
        <v>237</v>
      </c>
      <c r="BM406" s="214" t="s">
        <v>1703</v>
      </c>
    </row>
    <row r="407" spans="1:47" s="2" customFormat="1" ht="12">
      <c r="A407" s="37"/>
      <c r="B407" s="38"/>
      <c r="C407" s="39"/>
      <c r="D407" s="216" t="s">
        <v>159</v>
      </c>
      <c r="E407" s="39"/>
      <c r="F407" s="217" t="s">
        <v>1042</v>
      </c>
      <c r="G407" s="39"/>
      <c r="H407" s="39"/>
      <c r="I407" s="218"/>
      <c r="J407" s="39"/>
      <c r="K407" s="39"/>
      <c r="L407" s="43"/>
      <c r="M407" s="219"/>
      <c r="N407" s="220"/>
      <c r="O407" s="83"/>
      <c r="P407" s="83"/>
      <c r="Q407" s="83"/>
      <c r="R407" s="83"/>
      <c r="S407" s="83"/>
      <c r="T407" s="84"/>
      <c r="U407" s="37"/>
      <c r="V407" s="37"/>
      <c r="W407" s="37"/>
      <c r="X407" s="37"/>
      <c r="Y407" s="37"/>
      <c r="Z407" s="37"/>
      <c r="AA407" s="37"/>
      <c r="AB407" s="37"/>
      <c r="AC407" s="37"/>
      <c r="AD407" s="37"/>
      <c r="AE407" s="37"/>
      <c r="AT407" s="16" t="s">
        <v>159</v>
      </c>
      <c r="AU407" s="16" t="s">
        <v>85</v>
      </c>
    </row>
    <row r="408" spans="1:65" s="2" customFormat="1" ht="14.4" customHeight="1">
      <c r="A408" s="37"/>
      <c r="B408" s="38"/>
      <c r="C408" s="231" t="s">
        <v>854</v>
      </c>
      <c r="D408" s="231" t="s">
        <v>315</v>
      </c>
      <c r="E408" s="232" t="s">
        <v>1704</v>
      </c>
      <c r="F408" s="233" t="s">
        <v>1705</v>
      </c>
      <c r="G408" s="234" t="s">
        <v>194</v>
      </c>
      <c r="H408" s="235">
        <v>0.928</v>
      </c>
      <c r="I408" s="236"/>
      <c r="J408" s="237">
        <f>ROUND(I408*H408,2)</f>
        <v>0</v>
      </c>
      <c r="K408" s="233" t="s">
        <v>156</v>
      </c>
      <c r="L408" s="238"/>
      <c r="M408" s="239" t="s">
        <v>19</v>
      </c>
      <c r="N408" s="240" t="s">
        <v>46</v>
      </c>
      <c r="O408" s="83"/>
      <c r="P408" s="212">
        <f>O408*H408</f>
        <v>0</v>
      </c>
      <c r="Q408" s="212">
        <v>1</v>
      </c>
      <c r="R408" s="212">
        <f>Q408*H408</f>
        <v>0.928</v>
      </c>
      <c r="S408" s="212">
        <v>0</v>
      </c>
      <c r="T408" s="213">
        <f>S408*H408</f>
        <v>0</v>
      </c>
      <c r="U408" s="37"/>
      <c r="V408" s="37"/>
      <c r="W408" s="37"/>
      <c r="X408" s="37"/>
      <c r="Y408" s="37"/>
      <c r="Z408" s="37"/>
      <c r="AA408" s="37"/>
      <c r="AB408" s="37"/>
      <c r="AC408" s="37"/>
      <c r="AD408" s="37"/>
      <c r="AE408" s="37"/>
      <c r="AR408" s="214" t="s">
        <v>309</v>
      </c>
      <c r="AT408" s="214" t="s">
        <v>315</v>
      </c>
      <c r="AU408" s="214" t="s">
        <v>85</v>
      </c>
      <c r="AY408" s="16" t="s">
        <v>150</v>
      </c>
      <c r="BE408" s="215">
        <f>IF(N408="základní",J408,0)</f>
        <v>0</v>
      </c>
      <c r="BF408" s="215">
        <f>IF(N408="snížená",J408,0)</f>
        <v>0</v>
      </c>
      <c r="BG408" s="215">
        <f>IF(N408="zákl. přenesená",J408,0)</f>
        <v>0</v>
      </c>
      <c r="BH408" s="215">
        <f>IF(N408="sníž. přenesená",J408,0)</f>
        <v>0</v>
      </c>
      <c r="BI408" s="215">
        <f>IF(N408="nulová",J408,0)</f>
        <v>0</v>
      </c>
      <c r="BJ408" s="16" t="s">
        <v>83</v>
      </c>
      <c r="BK408" s="215">
        <f>ROUND(I408*H408,2)</f>
        <v>0</v>
      </c>
      <c r="BL408" s="16" t="s">
        <v>237</v>
      </c>
      <c r="BM408" s="214" t="s">
        <v>1706</v>
      </c>
    </row>
    <row r="409" spans="1:47" s="2" customFormat="1" ht="12">
      <c r="A409" s="37"/>
      <c r="B409" s="38"/>
      <c r="C409" s="39"/>
      <c r="D409" s="216" t="s">
        <v>161</v>
      </c>
      <c r="E409" s="39"/>
      <c r="F409" s="217" t="s">
        <v>1707</v>
      </c>
      <c r="G409" s="39"/>
      <c r="H409" s="39"/>
      <c r="I409" s="218"/>
      <c r="J409" s="39"/>
      <c r="K409" s="39"/>
      <c r="L409" s="43"/>
      <c r="M409" s="219"/>
      <c r="N409" s="220"/>
      <c r="O409" s="83"/>
      <c r="P409" s="83"/>
      <c r="Q409" s="83"/>
      <c r="R409" s="83"/>
      <c r="S409" s="83"/>
      <c r="T409" s="84"/>
      <c r="U409" s="37"/>
      <c r="V409" s="37"/>
      <c r="W409" s="37"/>
      <c r="X409" s="37"/>
      <c r="Y409" s="37"/>
      <c r="Z409" s="37"/>
      <c r="AA409" s="37"/>
      <c r="AB409" s="37"/>
      <c r="AC409" s="37"/>
      <c r="AD409" s="37"/>
      <c r="AE409" s="37"/>
      <c r="AT409" s="16" t="s">
        <v>161</v>
      </c>
      <c r="AU409" s="16" t="s">
        <v>85</v>
      </c>
    </row>
    <row r="410" spans="1:65" s="2" customFormat="1" ht="14.4" customHeight="1">
      <c r="A410" s="37"/>
      <c r="B410" s="38"/>
      <c r="C410" s="231" t="s">
        <v>859</v>
      </c>
      <c r="D410" s="231" t="s">
        <v>315</v>
      </c>
      <c r="E410" s="232" t="s">
        <v>1708</v>
      </c>
      <c r="F410" s="233" t="s">
        <v>1709</v>
      </c>
      <c r="G410" s="234" t="s">
        <v>194</v>
      </c>
      <c r="H410" s="235">
        <v>0.584</v>
      </c>
      <c r="I410" s="236"/>
      <c r="J410" s="237">
        <f>ROUND(I410*H410,2)</f>
        <v>0</v>
      </c>
      <c r="K410" s="233" t="s">
        <v>156</v>
      </c>
      <c r="L410" s="238"/>
      <c r="M410" s="239" t="s">
        <v>19</v>
      </c>
      <c r="N410" s="240" t="s">
        <v>46</v>
      </c>
      <c r="O410" s="83"/>
      <c r="P410" s="212">
        <f>O410*H410</f>
        <v>0</v>
      </c>
      <c r="Q410" s="212">
        <v>1</v>
      </c>
      <c r="R410" s="212">
        <f>Q410*H410</f>
        <v>0.584</v>
      </c>
      <c r="S410" s="212">
        <v>0</v>
      </c>
      <c r="T410" s="213">
        <f>S410*H410</f>
        <v>0</v>
      </c>
      <c r="U410" s="37"/>
      <c r="V410" s="37"/>
      <c r="W410" s="37"/>
      <c r="X410" s="37"/>
      <c r="Y410" s="37"/>
      <c r="Z410" s="37"/>
      <c r="AA410" s="37"/>
      <c r="AB410" s="37"/>
      <c r="AC410" s="37"/>
      <c r="AD410" s="37"/>
      <c r="AE410" s="37"/>
      <c r="AR410" s="214" t="s">
        <v>309</v>
      </c>
      <c r="AT410" s="214" t="s">
        <v>315</v>
      </c>
      <c r="AU410" s="214" t="s">
        <v>85</v>
      </c>
      <c r="AY410" s="16" t="s">
        <v>150</v>
      </c>
      <c r="BE410" s="215">
        <f>IF(N410="základní",J410,0)</f>
        <v>0</v>
      </c>
      <c r="BF410" s="215">
        <f>IF(N410="snížená",J410,0)</f>
        <v>0</v>
      </c>
      <c r="BG410" s="215">
        <f>IF(N410="zákl. přenesená",J410,0)</f>
        <v>0</v>
      </c>
      <c r="BH410" s="215">
        <f>IF(N410="sníž. přenesená",J410,0)</f>
        <v>0</v>
      </c>
      <c r="BI410" s="215">
        <f>IF(N410="nulová",J410,0)</f>
        <v>0</v>
      </c>
      <c r="BJ410" s="16" t="s">
        <v>83</v>
      </c>
      <c r="BK410" s="215">
        <f>ROUND(I410*H410,2)</f>
        <v>0</v>
      </c>
      <c r="BL410" s="16" t="s">
        <v>237</v>
      </c>
      <c r="BM410" s="214" t="s">
        <v>1710</v>
      </c>
    </row>
    <row r="411" spans="1:47" s="2" customFormat="1" ht="12">
      <c r="A411" s="37"/>
      <c r="B411" s="38"/>
      <c r="C411" s="39"/>
      <c r="D411" s="216" t="s">
        <v>161</v>
      </c>
      <c r="E411" s="39"/>
      <c r="F411" s="217" t="s">
        <v>1707</v>
      </c>
      <c r="G411" s="39"/>
      <c r="H411" s="39"/>
      <c r="I411" s="218"/>
      <c r="J411" s="39"/>
      <c r="K411" s="39"/>
      <c r="L411" s="43"/>
      <c r="M411" s="219"/>
      <c r="N411" s="220"/>
      <c r="O411" s="83"/>
      <c r="P411" s="83"/>
      <c r="Q411" s="83"/>
      <c r="R411" s="83"/>
      <c r="S411" s="83"/>
      <c r="T411" s="84"/>
      <c r="U411" s="37"/>
      <c r="V411" s="37"/>
      <c r="W411" s="37"/>
      <c r="X411" s="37"/>
      <c r="Y411" s="37"/>
      <c r="Z411" s="37"/>
      <c r="AA411" s="37"/>
      <c r="AB411" s="37"/>
      <c r="AC411" s="37"/>
      <c r="AD411" s="37"/>
      <c r="AE411" s="37"/>
      <c r="AT411" s="16" t="s">
        <v>161</v>
      </c>
      <c r="AU411" s="16" t="s">
        <v>85</v>
      </c>
    </row>
    <row r="412" spans="1:65" s="2" customFormat="1" ht="14.4" customHeight="1">
      <c r="A412" s="37"/>
      <c r="B412" s="38"/>
      <c r="C412" s="231" t="s">
        <v>864</v>
      </c>
      <c r="D412" s="231" t="s">
        <v>315</v>
      </c>
      <c r="E412" s="232" t="s">
        <v>1711</v>
      </c>
      <c r="F412" s="233" t="s">
        <v>1712</v>
      </c>
      <c r="G412" s="234" t="s">
        <v>194</v>
      </c>
      <c r="H412" s="235">
        <v>0.699</v>
      </c>
      <c r="I412" s="236"/>
      <c r="J412" s="237">
        <f>ROUND(I412*H412,2)</f>
        <v>0</v>
      </c>
      <c r="K412" s="233" t="s">
        <v>156</v>
      </c>
      <c r="L412" s="238"/>
      <c r="M412" s="239" t="s">
        <v>19</v>
      </c>
      <c r="N412" s="240" t="s">
        <v>46</v>
      </c>
      <c r="O412" s="83"/>
      <c r="P412" s="212">
        <f>O412*H412</f>
        <v>0</v>
      </c>
      <c r="Q412" s="212">
        <v>1</v>
      </c>
      <c r="R412" s="212">
        <f>Q412*H412</f>
        <v>0.699</v>
      </c>
      <c r="S412" s="212">
        <v>0</v>
      </c>
      <c r="T412" s="213">
        <f>S412*H412</f>
        <v>0</v>
      </c>
      <c r="U412" s="37"/>
      <c r="V412" s="37"/>
      <c r="W412" s="37"/>
      <c r="X412" s="37"/>
      <c r="Y412" s="37"/>
      <c r="Z412" s="37"/>
      <c r="AA412" s="37"/>
      <c r="AB412" s="37"/>
      <c r="AC412" s="37"/>
      <c r="AD412" s="37"/>
      <c r="AE412" s="37"/>
      <c r="AR412" s="214" t="s">
        <v>309</v>
      </c>
      <c r="AT412" s="214" t="s">
        <v>315</v>
      </c>
      <c r="AU412" s="214" t="s">
        <v>85</v>
      </c>
      <c r="AY412" s="16" t="s">
        <v>150</v>
      </c>
      <c r="BE412" s="215">
        <f>IF(N412="základní",J412,0)</f>
        <v>0</v>
      </c>
      <c r="BF412" s="215">
        <f>IF(N412="snížená",J412,0)</f>
        <v>0</v>
      </c>
      <c r="BG412" s="215">
        <f>IF(N412="zákl. přenesená",J412,0)</f>
        <v>0</v>
      </c>
      <c r="BH412" s="215">
        <f>IF(N412="sníž. přenesená",J412,0)</f>
        <v>0</v>
      </c>
      <c r="BI412" s="215">
        <f>IF(N412="nulová",J412,0)</f>
        <v>0</v>
      </c>
      <c r="BJ412" s="16" t="s">
        <v>83</v>
      </c>
      <c r="BK412" s="215">
        <f>ROUND(I412*H412,2)</f>
        <v>0</v>
      </c>
      <c r="BL412" s="16" t="s">
        <v>237</v>
      </c>
      <c r="BM412" s="214" t="s">
        <v>1713</v>
      </c>
    </row>
    <row r="413" spans="1:47" s="2" customFormat="1" ht="12">
      <c r="A413" s="37"/>
      <c r="B413" s="38"/>
      <c r="C413" s="39"/>
      <c r="D413" s="216" t="s">
        <v>161</v>
      </c>
      <c r="E413" s="39"/>
      <c r="F413" s="217" t="s">
        <v>1707</v>
      </c>
      <c r="G413" s="39"/>
      <c r="H413" s="39"/>
      <c r="I413" s="218"/>
      <c r="J413" s="39"/>
      <c r="K413" s="39"/>
      <c r="L413" s="43"/>
      <c r="M413" s="219"/>
      <c r="N413" s="220"/>
      <c r="O413" s="83"/>
      <c r="P413" s="83"/>
      <c r="Q413" s="83"/>
      <c r="R413" s="83"/>
      <c r="S413" s="83"/>
      <c r="T413" s="84"/>
      <c r="U413" s="37"/>
      <c r="V413" s="37"/>
      <c r="W413" s="37"/>
      <c r="X413" s="37"/>
      <c r="Y413" s="37"/>
      <c r="Z413" s="37"/>
      <c r="AA413" s="37"/>
      <c r="AB413" s="37"/>
      <c r="AC413" s="37"/>
      <c r="AD413" s="37"/>
      <c r="AE413" s="37"/>
      <c r="AT413" s="16" t="s">
        <v>161</v>
      </c>
      <c r="AU413" s="16" t="s">
        <v>85</v>
      </c>
    </row>
    <row r="414" spans="1:65" s="2" customFormat="1" ht="14.4" customHeight="1">
      <c r="A414" s="37"/>
      <c r="B414" s="38"/>
      <c r="C414" s="231" t="s">
        <v>869</v>
      </c>
      <c r="D414" s="231" t="s">
        <v>315</v>
      </c>
      <c r="E414" s="232" t="s">
        <v>1714</v>
      </c>
      <c r="F414" s="233" t="s">
        <v>1715</v>
      </c>
      <c r="G414" s="234" t="s">
        <v>194</v>
      </c>
      <c r="H414" s="235">
        <v>0.759</v>
      </c>
      <c r="I414" s="236"/>
      <c r="J414" s="237">
        <f>ROUND(I414*H414,2)</f>
        <v>0</v>
      </c>
      <c r="K414" s="233" t="s">
        <v>156</v>
      </c>
      <c r="L414" s="238"/>
      <c r="M414" s="239" t="s">
        <v>19</v>
      </c>
      <c r="N414" s="240" t="s">
        <v>46</v>
      </c>
      <c r="O414" s="83"/>
      <c r="P414" s="212">
        <f>O414*H414</f>
        <v>0</v>
      </c>
      <c r="Q414" s="212">
        <v>1</v>
      </c>
      <c r="R414" s="212">
        <f>Q414*H414</f>
        <v>0.759</v>
      </c>
      <c r="S414" s="212">
        <v>0</v>
      </c>
      <c r="T414" s="213">
        <f>S414*H414</f>
        <v>0</v>
      </c>
      <c r="U414" s="37"/>
      <c r="V414" s="37"/>
      <c r="W414" s="37"/>
      <c r="X414" s="37"/>
      <c r="Y414" s="37"/>
      <c r="Z414" s="37"/>
      <c r="AA414" s="37"/>
      <c r="AB414" s="37"/>
      <c r="AC414" s="37"/>
      <c r="AD414" s="37"/>
      <c r="AE414" s="37"/>
      <c r="AR414" s="214" t="s">
        <v>309</v>
      </c>
      <c r="AT414" s="214" t="s">
        <v>315</v>
      </c>
      <c r="AU414" s="214" t="s">
        <v>85</v>
      </c>
      <c r="AY414" s="16" t="s">
        <v>150</v>
      </c>
      <c r="BE414" s="215">
        <f>IF(N414="základní",J414,0)</f>
        <v>0</v>
      </c>
      <c r="BF414" s="215">
        <f>IF(N414="snížená",J414,0)</f>
        <v>0</v>
      </c>
      <c r="BG414" s="215">
        <f>IF(N414="zákl. přenesená",J414,0)</f>
        <v>0</v>
      </c>
      <c r="BH414" s="215">
        <f>IF(N414="sníž. přenesená",J414,0)</f>
        <v>0</v>
      </c>
      <c r="BI414" s="215">
        <f>IF(N414="nulová",J414,0)</f>
        <v>0</v>
      </c>
      <c r="BJ414" s="16" t="s">
        <v>83</v>
      </c>
      <c r="BK414" s="215">
        <f>ROUND(I414*H414,2)</f>
        <v>0</v>
      </c>
      <c r="BL414" s="16" t="s">
        <v>237</v>
      </c>
      <c r="BM414" s="214" t="s">
        <v>1716</v>
      </c>
    </row>
    <row r="415" spans="1:47" s="2" customFormat="1" ht="12">
      <c r="A415" s="37"/>
      <c r="B415" s="38"/>
      <c r="C415" s="39"/>
      <c r="D415" s="216" t="s">
        <v>161</v>
      </c>
      <c r="E415" s="39"/>
      <c r="F415" s="217" t="s">
        <v>1707</v>
      </c>
      <c r="G415" s="39"/>
      <c r="H415" s="39"/>
      <c r="I415" s="218"/>
      <c r="J415" s="39"/>
      <c r="K415" s="39"/>
      <c r="L415" s="43"/>
      <c r="M415" s="219"/>
      <c r="N415" s="220"/>
      <c r="O415" s="83"/>
      <c r="P415" s="83"/>
      <c r="Q415" s="83"/>
      <c r="R415" s="83"/>
      <c r="S415" s="83"/>
      <c r="T415" s="84"/>
      <c r="U415" s="37"/>
      <c r="V415" s="37"/>
      <c r="W415" s="37"/>
      <c r="X415" s="37"/>
      <c r="Y415" s="37"/>
      <c r="Z415" s="37"/>
      <c r="AA415" s="37"/>
      <c r="AB415" s="37"/>
      <c r="AC415" s="37"/>
      <c r="AD415" s="37"/>
      <c r="AE415" s="37"/>
      <c r="AT415" s="16" t="s">
        <v>161</v>
      </c>
      <c r="AU415" s="16" t="s">
        <v>85</v>
      </c>
    </row>
    <row r="416" spans="1:65" s="2" customFormat="1" ht="14.4" customHeight="1">
      <c r="A416" s="37"/>
      <c r="B416" s="38"/>
      <c r="C416" s="231" t="s">
        <v>874</v>
      </c>
      <c r="D416" s="231" t="s">
        <v>315</v>
      </c>
      <c r="E416" s="232" t="s">
        <v>1717</v>
      </c>
      <c r="F416" s="233" t="s">
        <v>1718</v>
      </c>
      <c r="G416" s="234" t="s">
        <v>224</v>
      </c>
      <c r="H416" s="235">
        <v>56.084</v>
      </c>
      <c r="I416" s="236"/>
      <c r="J416" s="237">
        <f>ROUND(I416*H416,2)</f>
        <v>0</v>
      </c>
      <c r="K416" s="233" t="s">
        <v>156</v>
      </c>
      <c r="L416" s="238"/>
      <c r="M416" s="239" t="s">
        <v>19</v>
      </c>
      <c r="N416" s="240" t="s">
        <v>46</v>
      </c>
      <c r="O416" s="83"/>
      <c r="P416" s="212">
        <f>O416*H416</f>
        <v>0</v>
      </c>
      <c r="Q416" s="212">
        <v>0.00567</v>
      </c>
      <c r="R416" s="212">
        <f>Q416*H416</f>
        <v>0.31799628</v>
      </c>
      <c r="S416" s="212">
        <v>0</v>
      </c>
      <c r="T416" s="213">
        <f>S416*H416</f>
        <v>0</v>
      </c>
      <c r="U416" s="37"/>
      <c r="V416" s="37"/>
      <c r="W416" s="37"/>
      <c r="X416" s="37"/>
      <c r="Y416" s="37"/>
      <c r="Z416" s="37"/>
      <c r="AA416" s="37"/>
      <c r="AB416" s="37"/>
      <c r="AC416" s="37"/>
      <c r="AD416" s="37"/>
      <c r="AE416" s="37"/>
      <c r="AR416" s="214" t="s">
        <v>309</v>
      </c>
      <c r="AT416" s="214" t="s">
        <v>315</v>
      </c>
      <c r="AU416" s="214" t="s">
        <v>85</v>
      </c>
      <c r="AY416" s="16" t="s">
        <v>150</v>
      </c>
      <c r="BE416" s="215">
        <f>IF(N416="základní",J416,0)</f>
        <v>0</v>
      </c>
      <c r="BF416" s="215">
        <f>IF(N416="snížená",J416,0)</f>
        <v>0</v>
      </c>
      <c r="BG416" s="215">
        <f>IF(N416="zákl. přenesená",J416,0)</f>
        <v>0</v>
      </c>
      <c r="BH416" s="215">
        <f>IF(N416="sníž. přenesená",J416,0)</f>
        <v>0</v>
      </c>
      <c r="BI416" s="215">
        <f>IF(N416="nulová",J416,0)</f>
        <v>0</v>
      </c>
      <c r="BJ416" s="16" t="s">
        <v>83</v>
      </c>
      <c r="BK416" s="215">
        <f>ROUND(I416*H416,2)</f>
        <v>0</v>
      </c>
      <c r="BL416" s="16" t="s">
        <v>237</v>
      </c>
      <c r="BM416" s="214" t="s">
        <v>1719</v>
      </c>
    </row>
    <row r="417" spans="1:47" s="2" customFormat="1" ht="12">
      <c r="A417" s="37"/>
      <c r="B417" s="38"/>
      <c r="C417" s="39"/>
      <c r="D417" s="216" t="s">
        <v>161</v>
      </c>
      <c r="E417" s="39"/>
      <c r="F417" s="217" t="s">
        <v>1702</v>
      </c>
      <c r="G417" s="39"/>
      <c r="H417" s="39"/>
      <c r="I417" s="218"/>
      <c r="J417" s="39"/>
      <c r="K417" s="39"/>
      <c r="L417" s="43"/>
      <c r="M417" s="219"/>
      <c r="N417" s="220"/>
      <c r="O417" s="83"/>
      <c r="P417" s="83"/>
      <c r="Q417" s="83"/>
      <c r="R417" s="83"/>
      <c r="S417" s="83"/>
      <c r="T417" s="84"/>
      <c r="U417" s="37"/>
      <c r="V417" s="37"/>
      <c r="W417" s="37"/>
      <c r="X417" s="37"/>
      <c r="Y417" s="37"/>
      <c r="Z417" s="37"/>
      <c r="AA417" s="37"/>
      <c r="AB417" s="37"/>
      <c r="AC417" s="37"/>
      <c r="AD417" s="37"/>
      <c r="AE417" s="37"/>
      <c r="AT417" s="16" t="s">
        <v>161</v>
      </c>
      <c r="AU417" s="16" t="s">
        <v>85</v>
      </c>
    </row>
    <row r="418" spans="1:65" s="2" customFormat="1" ht="14.4" customHeight="1">
      <c r="A418" s="37"/>
      <c r="B418" s="38"/>
      <c r="C418" s="203" t="s">
        <v>879</v>
      </c>
      <c r="D418" s="203" t="s">
        <v>152</v>
      </c>
      <c r="E418" s="204" t="s">
        <v>1720</v>
      </c>
      <c r="F418" s="205" t="s">
        <v>1721</v>
      </c>
      <c r="G418" s="206" t="s">
        <v>368</v>
      </c>
      <c r="H418" s="207">
        <v>1250.7</v>
      </c>
      <c r="I418" s="208"/>
      <c r="J418" s="209">
        <f>ROUND(I418*H418,2)</f>
        <v>0</v>
      </c>
      <c r="K418" s="205" t="s">
        <v>156</v>
      </c>
      <c r="L418" s="43"/>
      <c r="M418" s="210" t="s">
        <v>19</v>
      </c>
      <c r="N418" s="211" t="s">
        <v>46</v>
      </c>
      <c r="O418" s="83"/>
      <c r="P418" s="212">
        <f>O418*H418</f>
        <v>0</v>
      </c>
      <c r="Q418" s="212">
        <v>6E-05</v>
      </c>
      <c r="R418" s="212">
        <f>Q418*H418</f>
        <v>0.07504200000000001</v>
      </c>
      <c r="S418" s="212">
        <v>0</v>
      </c>
      <c r="T418" s="213">
        <f>S418*H418</f>
        <v>0</v>
      </c>
      <c r="U418" s="37"/>
      <c r="V418" s="37"/>
      <c r="W418" s="37"/>
      <c r="X418" s="37"/>
      <c r="Y418" s="37"/>
      <c r="Z418" s="37"/>
      <c r="AA418" s="37"/>
      <c r="AB418" s="37"/>
      <c r="AC418" s="37"/>
      <c r="AD418" s="37"/>
      <c r="AE418" s="37"/>
      <c r="AR418" s="214" t="s">
        <v>237</v>
      </c>
      <c r="AT418" s="214" t="s">
        <v>152</v>
      </c>
      <c r="AU418" s="214" t="s">
        <v>85</v>
      </c>
      <c r="AY418" s="16" t="s">
        <v>150</v>
      </c>
      <c r="BE418" s="215">
        <f>IF(N418="základní",J418,0)</f>
        <v>0</v>
      </c>
      <c r="BF418" s="215">
        <f>IF(N418="snížená",J418,0)</f>
        <v>0</v>
      </c>
      <c r="BG418" s="215">
        <f>IF(N418="zákl. přenesená",J418,0)</f>
        <v>0</v>
      </c>
      <c r="BH418" s="215">
        <f>IF(N418="sníž. přenesená",J418,0)</f>
        <v>0</v>
      </c>
      <c r="BI418" s="215">
        <f>IF(N418="nulová",J418,0)</f>
        <v>0</v>
      </c>
      <c r="BJ418" s="16" t="s">
        <v>83</v>
      </c>
      <c r="BK418" s="215">
        <f>ROUND(I418*H418,2)</f>
        <v>0</v>
      </c>
      <c r="BL418" s="16" t="s">
        <v>237</v>
      </c>
      <c r="BM418" s="214" t="s">
        <v>1722</v>
      </c>
    </row>
    <row r="419" spans="1:47" s="2" customFormat="1" ht="12">
      <c r="A419" s="37"/>
      <c r="B419" s="38"/>
      <c r="C419" s="39"/>
      <c r="D419" s="216" t="s">
        <v>159</v>
      </c>
      <c r="E419" s="39"/>
      <c r="F419" s="217" t="s">
        <v>1042</v>
      </c>
      <c r="G419" s="39"/>
      <c r="H419" s="39"/>
      <c r="I419" s="218"/>
      <c r="J419" s="39"/>
      <c r="K419" s="39"/>
      <c r="L419" s="43"/>
      <c r="M419" s="219"/>
      <c r="N419" s="220"/>
      <c r="O419" s="83"/>
      <c r="P419" s="83"/>
      <c r="Q419" s="83"/>
      <c r="R419" s="83"/>
      <c r="S419" s="83"/>
      <c r="T419" s="84"/>
      <c r="U419" s="37"/>
      <c r="V419" s="37"/>
      <c r="W419" s="37"/>
      <c r="X419" s="37"/>
      <c r="Y419" s="37"/>
      <c r="Z419" s="37"/>
      <c r="AA419" s="37"/>
      <c r="AB419" s="37"/>
      <c r="AC419" s="37"/>
      <c r="AD419" s="37"/>
      <c r="AE419" s="37"/>
      <c r="AT419" s="16" t="s">
        <v>159</v>
      </c>
      <c r="AU419" s="16" t="s">
        <v>85</v>
      </c>
    </row>
    <row r="420" spans="1:65" s="2" customFormat="1" ht="14.4" customHeight="1">
      <c r="A420" s="37"/>
      <c r="B420" s="38"/>
      <c r="C420" s="231" t="s">
        <v>883</v>
      </c>
      <c r="D420" s="231" t="s">
        <v>315</v>
      </c>
      <c r="E420" s="232" t="s">
        <v>1723</v>
      </c>
      <c r="F420" s="233" t="s">
        <v>1724</v>
      </c>
      <c r="G420" s="234" t="s">
        <v>194</v>
      </c>
      <c r="H420" s="235">
        <v>0.781</v>
      </c>
      <c r="I420" s="236"/>
      <c r="J420" s="237">
        <f>ROUND(I420*H420,2)</f>
        <v>0</v>
      </c>
      <c r="K420" s="233" t="s">
        <v>156</v>
      </c>
      <c r="L420" s="238"/>
      <c r="M420" s="239" t="s">
        <v>19</v>
      </c>
      <c r="N420" s="240" t="s">
        <v>46</v>
      </c>
      <c r="O420" s="83"/>
      <c r="P420" s="212">
        <f>O420*H420</f>
        <v>0</v>
      </c>
      <c r="Q420" s="212">
        <v>1</v>
      </c>
      <c r="R420" s="212">
        <f>Q420*H420</f>
        <v>0.781</v>
      </c>
      <c r="S420" s="212">
        <v>0</v>
      </c>
      <c r="T420" s="213">
        <f>S420*H420</f>
        <v>0</v>
      </c>
      <c r="U420" s="37"/>
      <c r="V420" s="37"/>
      <c r="W420" s="37"/>
      <c r="X420" s="37"/>
      <c r="Y420" s="37"/>
      <c r="Z420" s="37"/>
      <c r="AA420" s="37"/>
      <c r="AB420" s="37"/>
      <c r="AC420" s="37"/>
      <c r="AD420" s="37"/>
      <c r="AE420" s="37"/>
      <c r="AR420" s="214" t="s">
        <v>309</v>
      </c>
      <c r="AT420" s="214" t="s">
        <v>315</v>
      </c>
      <c r="AU420" s="214" t="s">
        <v>85</v>
      </c>
      <c r="AY420" s="16" t="s">
        <v>150</v>
      </c>
      <c r="BE420" s="215">
        <f>IF(N420="základní",J420,0)</f>
        <v>0</v>
      </c>
      <c r="BF420" s="215">
        <f>IF(N420="snížená",J420,0)</f>
        <v>0</v>
      </c>
      <c r="BG420" s="215">
        <f>IF(N420="zákl. přenesená",J420,0)</f>
        <v>0</v>
      </c>
      <c r="BH420" s="215">
        <f>IF(N420="sníž. přenesená",J420,0)</f>
        <v>0</v>
      </c>
      <c r="BI420" s="215">
        <f>IF(N420="nulová",J420,0)</f>
        <v>0</v>
      </c>
      <c r="BJ420" s="16" t="s">
        <v>83</v>
      </c>
      <c r="BK420" s="215">
        <f>ROUND(I420*H420,2)</f>
        <v>0</v>
      </c>
      <c r="BL420" s="16" t="s">
        <v>237</v>
      </c>
      <c r="BM420" s="214" t="s">
        <v>1725</v>
      </c>
    </row>
    <row r="421" spans="1:47" s="2" customFormat="1" ht="12">
      <c r="A421" s="37"/>
      <c r="B421" s="38"/>
      <c r="C421" s="39"/>
      <c r="D421" s="216" t="s">
        <v>161</v>
      </c>
      <c r="E421" s="39"/>
      <c r="F421" s="217" t="s">
        <v>1726</v>
      </c>
      <c r="G421" s="39"/>
      <c r="H421" s="39"/>
      <c r="I421" s="218"/>
      <c r="J421" s="39"/>
      <c r="K421" s="39"/>
      <c r="L421" s="43"/>
      <c r="M421" s="219"/>
      <c r="N421" s="220"/>
      <c r="O421" s="83"/>
      <c r="P421" s="83"/>
      <c r="Q421" s="83"/>
      <c r="R421" s="83"/>
      <c r="S421" s="83"/>
      <c r="T421" s="84"/>
      <c r="U421" s="37"/>
      <c r="V421" s="37"/>
      <c r="W421" s="37"/>
      <c r="X421" s="37"/>
      <c r="Y421" s="37"/>
      <c r="Z421" s="37"/>
      <c r="AA421" s="37"/>
      <c r="AB421" s="37"/>
      <c r="AC421" s="37"/>
      <c r="AD421" s="37"/>
      <c r="AE421" s="37"/>
      <c r="AT421" s="16" t="s">
        <v>161</v>
      </c>
      <c r="AU421" s="16" t="s">
        <v>85</v>
      </c>
    </row>
    <row r="422" spans="1:65" s="2" customFormat="1" ht="14.4" customHeight="1">
      <c r="A422" s="37"/>
      <c r="B422" s="38"/>
      <c r="C422" s="231" t="s">
        <v>890</v>
      </c>
      <c r="D422" s="231" t="s">
        <v>315</v>
      </c>
      <c r="E422" s="232" t="s">
        <v>1727</v>
      </c>
      <c r="F422" s="233" t="s">
        <v>1728</v>
      </c>
      <c r="G422" s="234" t="s">
        <v>194</v>
      </c>
      <c r="H422" s="235">
        <v>0.47</v>
      </c>
      <c r="I422" s="236"/>
      <c r="J422" s="237">
        <f>ROUND(I422*H422,2)</f>
        <v>0</v>
      </c>
      <c r="K422" s="233" t="s">
        <v>156</v>
      </c>
      <c r="L422" s="238"/>
      <c r="M422" s="239" t="s">
        <v>19</v>
      </c>
      <c r="N422" s="240" t="s">
        <v>46</v>
      </c>
      <c r="O422" s="83"/>
      <c r="P422" s="212">
        <f>O422*H422</f>
        <v>0</v>
      </c>
      <c r="Q422" s="212">
        <v>1</v>
      </c>
      <c r="R422" s="212">
        <f>Q422*H422</f>
        <v>0.47</v>
      </c>
      <c r="S422" s="212">
        <v>0</v>
      </c>
      <c r="T422" s="213">
        <f>S422*H422</f>
        <v>0</v>
      </c>
      <c r="U422" s="37"/>
      <c r="V422" s="37"/>
      <c r="W422" s="37"/>
      <c r="X422" s="37"/>
      <c r="Y422" s="37"/>
      <c r="Z422" s="37"/>
      <c r="AA422" s="37"/>
      <c r="AB422" s="37"/>
      <c r="AC422" s="37"/>
      <c r="AD422" s="37"/>
      <c r="AE422" s="37"/>
      <c r="AR422" s="214" t="s">
        <v>309</v>
      </c>
      <c r="AT422" s="214" t="s">
        <v>315</v>
      </c>
      <c r="AU422" s="214" t="s">
        <v>85</v>
      </c>
      <c r="AY422" s="16" t="s">
        <v>150</v>
      </c>
      <c r="BE422" s="215">
        <f>IF(N422="základní",J422,0)</f>
        <v>0</v>
      </c>
      <c r="BF422" s="215">
        <f>IF(N422="snížená",J422,0)</f>
        <v>0</v>
      </c>
      <c r="BG422" s="215">
        <f>IF(N422="zákl. přenesená",J422,0)</f>
        <v>0</v>
      </c>
      <c r="BH422" s="215">
        <f>IF(N422="sníž. přenesená",J422,0)</f>
        <v>0</v>
      </c>
      <c r="BI422" s="215">
        <f>IF(N422="nulová",J422,0)</f>
        <v>0</v>
      </c>
      <c r="BJ422" s="16" t="s">
        <v>83</v>
      </c>
      <c r="BK422" s="215">
        <f>ROUND(I422*H422,2)</f>
        <v>0</v>
      </c>
      <c r="BL422" s="16" t="s">
        <v>237</v>
      </c>
      <c r="BM422" s="214" t="s">
        <v>1729</v>
      </c>
    </row>
    <row r="423" spans="1:47" s="2" customFormat="1" ht="12">
      <c r="A423" s="37"/>
      <c r="B423" s="38"/>
      <c r="C423" s="39"/>
      <c r="D423" s="216" t="s">
        <v>161</v>
      </c>
      <c r="E423" s="39"/>
      <c r="F423" s="217" t="s">
        <v>1730</v>
      </c>
      <c r="G423" s="39"/>
      <c r="H423" s="39"/>
      <c r="I423" s="218"/>
      <c r="J423" s="39"/>
      <c r="K423" s="39"/>
      <c r="L423" s="43"/>
      <c r="M423" s="219"/>
      <c r="N423" s="220"/>
      <c r="O423" s="83"/>
      <c r="P423" s="83"/>
      <c r="Q423" s="83"/>
      <c r="R423" s="83"/>
      <c r="S423" s="83"/>
      <c r="T423" s="84"/>
      <c r="U423" s="37"/>
      <c r="V423" s="37"/>
      <c r="W423" s="37"/>
      <c r="X423" s="37"/>
      <c r="Y423" s="37"/>
      <c r="Z423" s="37"/>
      <c r="AA423" s="37"/>
      <c r="AB423" s="37"/>
      <c r="AC423" s="37"/>
      <c r="AD423" s="37"/>
      <c r="AE423" s="37"/>
      <c r="AT423" s="16" t="s">
        <v>161</v>
      </c>
      <c r="AU423" s="16" t="s">
        <v>85</v>
      </c>
    </row>
    <row r="424" spans="1:65" s="2" customFormat="1" ht="14.4" customHeight="1">
      <c r="A424" s="37"/>
      <c r="B424" s="38"/>
      <c r="C424" s="203" t="s">
        <v>896</v>
      </c>
      <c r="D424" s="203" t="s">
        <v>152</v>
      </c>
      <c r="E424" s="204" t="s">
        <v>1086</v>
      </c>
      <c r="F424" s="205" t="s">
        <v>1087</v>
      </c>
      <c r="G424" s="206" t="s">
        <v>368</v>
      </c>
      <c r="H424" s="207">
        <v>899</v>
      </c>
      <c r="I424" s="208"/>
      <c r="J424" s="209">
        <f>ROUND(I424*H424,2)</f>
        <v>0</v>
      </c>
      <c r="K424" s="205" t="s">
        <v>156</v>
      </c>
      <c r="L424" s="43"/>
      <c r="M424" s="210" t="s">
        <v>19</v>
      </c>
      <c r="N424" s="211" t="s">
        <v>46</v>
      </c>
      <c r="O424" s="83"/>
      <c r="P424" s="212">
        <f>O424*H424</f>
        <v>0</v>
      </c>
      <c r="Q424" s="212">
        <v>5E-05</v>
      </c>
      <c r="R424" s="212">
        <f>Q424*H424</f>
        <v>0.044950000000000004</v>
      </c>
      <c r="S424" s="212">
        <v>0</v>
      </c>
      <c r="T424" s="213">
        <f>S424*H424</f>
        <v>0</v>
      </c>
      <c r="U424" s="37"/>
      <c r="V424" s="37"/>
      <c r="W424" s="37"/>
      <c r="X424" s="37"/>
      <c r="Y424" s="37"/>
      <c r="Z424" s="37"/>
      <c r="AA424" s="37"/>
      <c r="AB424" s="37"/>
      <c r="AC424" s="37"/>
      <c r="AD424" s="37"/>
      <c r="AE424" s="37"/>
      <c r="AR424" s="214" t="s">
        <v>237</v>
      </c>
      <c r="AT424" s="214" t="s">
        <v>152</v>
      </c>
      <c r="AU424" s="214" t="s">
        <v>85</v>
      </c>
      <c r="AY424" s="16" t="s">
        <v>150</v>
      </c>
      <c r="BE424" s="215">
        <f>IF(N424="základní",J424,0)</f>
        <v>0</v>
      </c>
      <c r="BF424" s="215">
        <f>IF(N424="snížená",J424,0)</f>
        <v>0</v>
      </c>
      <c r="BG424" s="215">
        <f>IF(N424="zákl. přenesená",J424,0)</f>
        <v>0</v>
      </c>
      <c r="BH424" s="215">
        <f>IF(N424="sníž. přenesená",J424,0)</f>
        <v>0</v>
      </c>
      <c r="BI424" s="215">
        <f>IF(N424="nulová",J424,0)</f>
        <v>0</v>
      </c>
      <c r="BJ424" s="16" t="s">
        <v>83</v>
      </c>
      <c r="BK424" s="215">
        <f>ROUND(I424*H424,2)</f>
        <v>0</v>
      </c>
      <c r="BL424" s="16" t="s">
        <v>237</v>
      </c>
      <c r="BM424" s="214" t="s">
        <v>1731</v>
      </c>
    </row>
    <row r="425" spans="1:47" s="2" customFormat="1" ht="12">
      <c r="A425" s="37"/>
      <c r="B425" s="38"/>
      <c r="C425" s="39"/>
      <c r="D425" s="216" t="s">
        <v>159</v>
      </c>
      <c r="E425" s="39"/>
      <c r="F425" s="217" t="s">
        <v>1042</v>
      </c>
      <c r="G425" s="39"/>
      <c r="H425" s="39"/>
      <c r="I425" s="218"/>
      <c r="J425" s="39"/>
      <c r="K425" s="39"/>
      <c r="L425" s="43"/>
      <c r="M425" s="219"/>
      <c r="N425" s="220"/>
      <c r="O425" s="83"/>
      <c r="P425" s="83"/>
      <c r="Q425" s="83"/>
      <c r="R425" s="83"/>
      <c r="S425" s="83"/>
      <c r="T425" s="84"/>
      <c r="U425" s="37"/>
      <c r="V425" s="37"/>
      <c r="W425" s="37"/>
      <c r="X425" s="37"/>
      <c r="Y425" s="37"/>
      <c r="Z425" s="37"/>
      <c r="AA425" s="37"/>
      <c r="AB425" s="37"/>
      <c r="AC425" s="37"/>
      <c r="AD425" s="37"/>
      <c r="AE425" s="37"/>
      <c r="AT425" s="16" t="s">
        <v>159</v>
      </c>
      <c r="AU425" s="16" t="s">
        <v>85</v>
      </c>
    </row>
    <row r="426" spans="1:47" s="2" customFormat="1" ht="12">
      <c r="A426" s="37"/>
      <c r="B426" s="38"/>
      <c r="C426" s="39"/>
      <c r="D426" s="216" t="s">
        <v>161</v>
      </c>
      <c r="E426" s="39"/>
      <c r="F426" s="217" t="s">
        <v>1732</v>
      </c>
      <c r="G426" s="39"/>
      <c r="H426" s="39"/>
      <c r="I426" s="218"/>
      <c r="J426" s="39"/>
      <c r="K426" s="39"/>
      <c r="L426" s="43"/>
      <c r="M426" s="219"/>
      <c r="N426" s="220"/>
      <c r="O426" s="83"/>
      <c r="P426" s="83"/>
      <c r="Q426" s="83"/>
      <c r="R426" s="83"/>
      <c r="S426" s="83"/>
      <c r="T426" s="84"/>
      <c r="U426" s="37"/>
      <c r="V426" s="37"/>
      <c r="W426" s="37"/>
      <c r="X426" s="37"/>
      <c r="Y426" s="37"/>
      <c r="Z426" s="37"/>
      <c r="AA426" s="37"/>
      <c r="AB426" s="37"/>
      <c r="AC426" s="37"/>
      <c r="AD426" s="37"/>
      <c r="AE426" s="37"/>
      <c r="AT426" s="16" t="s">
        <v>161</v>
      </c>
      <c r="AU426" s="16" t="s">
        <v>85</v>
      </c>
    </row>
    <row r="427" spans="1:65" s="2" customFormat="1" ht="14.4" customHeight="1">
      <c r="A427" s="37"/>
      <c r="B427" s="38"/>
      <c r="C427" s="231" t="s">
        <v>901</v>
      </c>
      <c r="D427" s="231" t="s">
        <v>315</v>
      </c>
      <c r="E427" s="232" t="s">
        <v>1733</v>
      </c>
      <c r="F427" s="233" t="s">
        <v>1734</v>
      </c>
      <c r="G427" s="234" t="s">
        <v>194</v>
      </c>
      <c r="H427" s="235">
        <v>0.899</v>
      </c>
      <c r="I427" s="236"/>
      <c r="J427" s="237">
        <f>ROUND(I427*H427,2)</f>
        <v>0</v>
      </c>
      <c r="K427" s="233" t="s">
        <v>156</v>
      </c>
      <c r="L427" s="238"/>
      <c r="M427" s="239" t="s">
        <v>19</v>
      </c>
      <c r="N427" s="240" t="s">
        <v>46</v>
      </c>
      <c r="O427" s="83"/>
      <c r="P427" s="212">
        <f>O427*H427</f>
        <v>0</v>
      </c>
      <c r="Q427" s="212">
        <v>1</v>
      </c>
      <c r="R427" s="212">
        <f>Q427*H427</f>
        <v>0.899</v>
      </c>
      <c r="S427" s="212">
        <v>0</v>
      </c>
      <c r="T427" s="213">
        <f>S427*H427</f>
        <v>0</v>
      </c>
      <c r="U427" s="37"/>
      <c r="V427" s="37"/>
      <c r="W427" s="37"/>
      <c r="X427" s="37"/>
      <c r="Y427" s="37"/>
      <c r="Z427" s="37"/>
      <c r="AA427" s="37"/>
      <c r="AB427" s="37"/>
      <c r="AC427" s="37"/>
      <c r="AD427" s="37"/>
      <c r="AE427" s="37"/>
      <c r="AR427" s="214" t="s">
        <v>309</v>
      </c>
      <c r="AT427" s="214" t="s">
        <v>315</v>
      </c>
      <c r="AU427" s="214" t="s">
        <v>85</v>
      </c>
      <c r="AY427" s="16" t="s">
        <v>150</v>
      </c>
      <c r="BE427" s="215">
        <f>IF(N427="základní",J427,0)</f>
        <v>0</v>
      </c>
      <c r="BF427" s="215">
        <f>IF(N427="snížená",J427,0)</f>
        <v>0</v>
      </c>
      <c r="BG427" s="215">
        <f>IF(N427="zákl. přenesená",J427,0)</f>
        <v>0</v>
      </c>
      <c r="BH427" s="215">
        <f>IF(N427="sníž. přenesená",J427,0)</f>
        <v>0</v>
      </c>
      <c r="BI427" s="215">
        <f>IF(N427="nulová",J427,0)</f>
        <v>0</v>
      </c>
      <c r="BJ427" s="16" t="s">
        <v>83</v>
      </c>
      <c r="BK427" s="215">
        <f>ROUND(I427*H427,2)</f>
        <v>0</v>
      </c>
      <c r="BL427" s="16" t="s">
        <v>237</v>
      </c>
      <c r="BM427" s="214" t="s">
        <v>1735</v>
      </c>
    </row>
    <row r="428" spans="1:47" s="2" customFormat="1" ht="12">
      <c r="A428" s="37"/>
      <c r="B428" s="38"/>
      <c r="C428" s="39"/>
      <c r="D428" s="216" t="s">
        <v>161</v>
      </c>
      <c r="E428" s="39"/>
      <c r="F428" s="217" t="s">
        <v>1732</v>
      </c>
      <c r="G428" s="39"/>
      <c r="H428" s="39"/>
      <c r="I428" s="218"/>
      <c r="J428" s="39"/>
      <c r="K428" s="39"/>
      <c r="L428" s="43"/>
      <c r="M428" s="219"/>
      <c r="N428" s="220"/>
      <c r="O428" s="83"/>
      <c r="P428" s="83"/>
      <c r="Q428" s="83"/>
      <c r="R428" s="83"/>
      <c r="S428" s="83"/>
      <c r="T428" s="84"/>
      <c r="U428" s="37"/>
      <c r="V428" s="37"/>
      <c r="W428" s="37"/>
      <c r="X428" s="37"/>
      <c r="Y428" s="37"/>
      <c r="Z428" s="37"/>
      <c r="AA428" s="37"/>
      <c r="AB428" s="37"/>
      <c r="AC428" s="37"/>
      <c r="AD428" s="37"/>
      <c r="AE428" s="37"/>
      <c r="AT428" s="16" t="s">
        <v>161</v>
      </c>
      <c r="AU428" s="16" t="s">
        <v>85</v>
      </c>
    </row>
    <row r="429" spans="1:65" s="2" customFormat="1" ht="14.4" customHeight="1">
      <c r="A429" s="37"/>
      <c r="B429" s="38"/>
      <c r="C429" s="203" t="s">
        <v>905</v>
      </c>
      <c r="D429" s="203" t="s">
        <v>152</v>
      </c>
      <c r="E429" s="204" t="s">
        <v>1095</v>
      </c>
      <c r="F429" s="205" t="s">
        <v>1096</v>
      </c>
      <c r="G429" s="206" t="s">
        <v>368</v>
      </c>
      <c r="H429" s="207">
        <v>652</v>
      </c>
      <c r="I429" s="208"/>
      <c r="J429" s="209">
        <f>ROUND(I429*H429,2)</f>
        <v>0</v>
      </c>
      <c r="K429" s="205" t="s">
        <v>156</v>
      </c>
      <c r="L429" s="43"/>
      <c r="M429" s="210" t="s">
        <v>19</v>
      </c>
      <c r="N429" s="211" t="s">
        <v>46</v>
      </c>
      <c r="O429" s="83"/>
      <c r="P429" s="212">
        <f>O429*H429</f>
        <v>0</v>
      </c>
      <c r="Q429" s="212">
        <v>5E-05</v>
      </c>
      <c r="R429" s="212">
        <f>Q429*H429</f>
        <v>0.032600000000000004</v>
      </c>
      <c r="S429" s="212">
        <v>0</v>
      </c>
      <c r="T429" s="213">
        <f>S429*H429</f>
        <v>0</v>
      </c>
      <c r="U429" s="37"/>
      <c r="V429" s="37"/>
      <c r="W429" s="37"/>
      <c r="X429" s="37"/>
      <c r="Y429" s="37"/>
      <c r="Z429" s="37"/>
      <c r="AA429" s="37"/>
      <c r="AB429" s="37"/>
      <c r="AC429" s="37"/>
      <c r="AD429" s="37"/>
      <c r="AE429" s="37"/>
      <c r="AR429" s="214" t="s">
        <v>237</v>
      </c>
      <c r="AT429" s="214" t="s">
        <v>152</v>
      </c>
      <c r="AU429" s="214" t="s">
        <v>85</v>
      </c>
      <c r="AY429" s="16" t="s">
        <v>150</v>
      </c>
      <c r="BE429" s="215">
        <f>IF(N429="základní",J429,0)</f>
        <v>0</v>
      </c>
      <c r="BF429" s="215">
        <f>IF(N429="snížená",J429,0)</f>
        <v>0</v>
      </c>
      <c r="BG429" s="215">
        <f>IF(N429="zákl. přenesená",J429,0)</f>
        <v>0</v>
      </c>
      <c r="BH429" s="215">
        <f>IF(N429="sníž. přenesená",J429,0)</f>
        <v>0</v>
      </c>
      <c r="BI429" s="215">
        <f>IF(N429="nulová",J429,0)</f>
        <v>0</v>
      </c>
      <c r="BJ429" s="16" t="s">
        <v>83</v>
      </c>
      <c r="BK429" s="215">
        <f>ROUND(I429*H429,2)</f>
        <v>0</v>
      </c>
      <c r="BL429" s="16" t="s">
        <v>237</v>
      </c>
      <c r="BM429" s="214" t="s">
        <v>1736</v>
      </c>
    </row>
    <row r="430" spans="1:47" s="2" customFormat="1" ht="12">
      <c r="A430" s="37"/>
      <c r="B430" s="38"/>
      <c r="C430" s="39"/>
      <c r="D430" s="216" t="s">
        <v>159</v>
      </c>
      <c r="E430" s="39"/>
      <c r="F430" s="217" t="s">
        <v>1042</v>
      </c>
      <c r="G430" s="39"/>
      <c r="H430" s="39"/>
      <c r="I430" s="218"/>
      <c r="J430" s="39"/>
      <c r="K430" s="39"/>
      <c r="L430" s="43"/>
      <c r="M430" s="219"/>
      <c r="N430" s="220"/>
      <c r="O430" s="83"/>
      <c r="P430" s="83"/>
      <c r="Q430" s="83"/>
      <c r="R430" s="83"/>
      <c r="S430" s="83"/>
      <c r="T430" s="84"/>
      <c r="U430" s="37"/>
      <c r="V430" s="37"/>
      <c r="W430" s="37"/>
      <c r="X430" s="37"/>
      <c r="Y430" s="37"/>
      <c r="Z430" s="37"/>
      <c r="AA430" s="37"/>
      <c r="AB430" s="37"/>
      <c r="AC430" s="37"/>
      <c r="AD430" s="37"/>
      <c r="AE430" s="37"/>
      <c r="AT430" s="16" t="s">
        <v>159</v>
      </c>
      <c r="AU430" s="16" t="s">
        <v>85</v>
      </c>
    </row>
    <row r="431" spans="1:47" s="2" customFormat="1" ht="12">
      <c r="A431" s="37"/>
      <c r="B431" s="38"/>
      <c r="C431" s="39"/>
      <c r="D431" s="216" t="s">
        <v>161</v>
      </c>
      <c r="E431" s="39"/>
      <c r="F431" s="217" t="s">
        <v>1702</v>
      </c>
      <c r="G431" s="39"/>
      <c r="H431" s="39"/>
      <c r="I431" s="218"/>
      <c r="J431" s="39"/>
      <c r="K431" s="39"/>
      <c r="L431" s="43"/>
      <c r="M431" s="219"/>
      <c r="N431" s="220"/>
      <c r="O431" s="83"/>
      <c r="P431" s="83"/>
      <c r="Q431" s="83"/>
      <c r="R431" s="83"/>
      <c r="S431" s="83"/>
      <c r="T431" s="84"/>
      <c r="U431" s="37"/>
      <c r="V431" s="37"/>
      <c r="W431" s="37"/>
      <c r="X431" s="37"/>
      <c r="Y431" s="37"/>
      <c r="Z431" s="37"/>
      <c r="AA431" s="37"/>
      <c r="AB431" s="37"/>
      <c r="AC431" s="37"/>
      <c r="AD431" s="37"/>
      <c r="AE431" s="37"/>
      <c r="AT431" s="16" t="s">
        <v>161</v>
      </c>
      <c r="AU431" s="16" t="s">
        <v>85</v>
      </c>
    </row>
    <row r="432" spans="1:65" s="2" customFormat="1" ht="14.4" customHeight="1">
      <c r="A432" s="37"/>
      <c r="B432" s="38"/>
      <c r="C432" s="231" t="s">
        <v>909</v>
      </c>
      <c r="D432" s="231" t="s">
        <v>315</v>
      </c>
      <c r="E432" s="232" t="s">
        <v>1737</v>
      </c>
      <c r="F432" s="233" t="s">
        <v>1738</v>
      </c>
      <c r="G432" s="234" t="s">
        <v>194</v>
      </c>
      <c r="H432" s="235">
        <v>0.652</v>
      </c>
      <c r="I432" s="236"/>
      <c r="J432" s="237">
        <f>ROUND(I432*H432,2)</f>
        <v>0</v>
      </c>
      <c r="K432" s="233" t="s">
        <v>156</v>
      </c>
      <c r="L432" s="238"/>
      <c r="M432" s="239" t="s">
        <v>19</v>
      </c>
      <c r="N432" s="240" t="s">
        <v>46</v>
      </c>
      <c r="O432" s="83"/>
      <c r="P432" s="212">
        <f>O432*H432</f>
        <v>0</v>
      </c>
      <c r="Q432" s="212">
        <v>1</v>
      </c>
      <c r="R432" s="212">
        <f>Q432*H432</f>
        <v>0.652</v>
      </c>
      <c r="S432" s="212">
        <v>0</v>
      </c>
      <c r="T432" s="213">
        <f>S432*H432</f>
        <v>0</v>
      </c>
      <c r="U432" s="37"/>
      <c r="V432" s="37"/>
      <c r="W432" s="37"/>
      <c r="X432" s="37"/>
      <c r="Y432" s="37"/>
      <c r="Z432" s="37"/>
      <c r="AA432" s="37"/>
      <c r="AB432" s="37"/>
      <c r="AC432" s="37"/>
      <c r="AD432" s="37"/>
      <c r="AE432" s="37"/>
      <c r="AR432" s="214" t="s">
        <v>309</v>
      </c>
      <c r="AT432" s="214" t="s">
        <v>315</v>
      </c>
      <c r="AU432" s="214" t="s">
        <v>85</v>
      </c>
      <c r="AY432" s="16" t="s">
        <v>150</v>
      </c>
      <c r="BE432" s="215">
        <f>IF(N432="základní",J432,0)</f>
        <v>0</v>
      </c>
      <c r="BF432" s="215">
        <f>IF(N432="snížená",J432,0)</f>
        <v>0</v>
      </c>
      <c r="BG432" s="215">
        <f>IF(N432="zákl. přenesená",J432,0)</f>
        <v>0</v>
      </c>
      <c r="BH432" s="215">
        <f>IF(N432="sníž. přenesená",J432,0)</f>
        <v>0</v>
      </c>
      <c r="BI432" s="215">
        <f>IF(N432="nulová",J432,0)</f>
        <v>0</v>
      </c>
      <c r="BJ432" s="16" t="s">
        <v>83</v>
      </c>
      <c r="BK432" s="215">
        <f>ROUND(I432*H432,2)</f>
        <v>0</v>
      </c>
      <c r="BL432" s="16" t="s">
        <v>237</v>
      </c>
      <c r="BM432" s="214" t="s">
        <v>1739</v>
      </c>
    </row>
    <row r="433" spans="1:47" s="2" customFormat="1" ht="12">
      <c r="A433" s="37"/>
      <c r="B433" s="38"/>
      <c r="C433" s="39"/>
      <c r="D433" s="216" t="s">
        <v>161</v>
      </c>
      <c r="E433" s="39"/>
      <c r="F433" s="217" t="s">
        <v>1702</v>
      </c>
      <c r="G433" s="39"/>
      <c r="H433" s="39"/>
      <c r="I433" s="218"/>
      <c r="J433" s="39"/>
      <c r="K433" s="39"/>
      <c r="L433" s="43"/>
      <c r="M433" s="219"/>
      <c r="N433" s="220"/>
      <c r="O433" s="83"/>
      <c r="P433" s="83"/>
      <c r="Q433" s="83"/>
      <c r="R433" s="83"/>
      <c r="S433" s="83"/>
      <c r="T433" s="84"/>
      <c r="U433" s="37"/>
      <c r="V433" s="37"/>
      <c r="W433" s="37"/>
      <c r="X433" s="37"/>
      <c r="Y433" s="37"/>
      <c r="Z433" s="37"/>
      <c r="AA433" s="37"/>
      <c r="AB433" s="37"/>
      <c r="AC433" s="37"/>
      <c r="AD433" s="37"/>
      <c r="AE433" s="37"/>
      <c r="AT433" s="16" t="s">
        <v>161</v>
      </c>
      <c r="AU433" s="16" t="s">
        <v>85</v>
      </c>
    </row>
    <row r="434" spans="1:65" s="2" customFormat="1" ht="14.4" customHeight="1">
      <c r="A434" s="37"/>
      <c r="B434" s="38"/>
      <c r="C434" s="203" t="s">
        <v>914</v>
      </c>
      <c r="D434" s="203" t="s">
        <v>152</v>
      </c>
      <c r="E434" s="204" t="s">
        <v>1740</v>
      </c>
      <c r="F434" s="205" t="s">
        <v>1741</v>
      </c>
      <c r="G434" s="206" t="s">
        <v>368</v>
      </c>
      <c r="H434" s="207">
        <v>138</v>
      </c>
      <c r="I434" s="208"/>
      <c r="J434" s="209">
        <f>ROUND(I434*H434,2)</f>
        <v>0</v>
      </c>
      <c r="K434" s="205" t="s">
        <v>156</v>
      </c>
      <c r="L434" s="43"/>
      <c r="M434" s="210" t="s">
        <v>19</v>
      </c>
      <c r="N434" s="211" t="s">
        <v>46</v>
      </c>
      <c r="O434" s="83"/>
      <c r="P434" s="212">
        <f>O434*H434</f>
        <v>0</v>
      </c>
      <c r="Q434" s="212">
        <v>5E-05</v>
      </c>
      <c r="R434" s="212">
        <f>Q434*H434</f>
        <v>0.006900000000000001</v>
      </c>
      <c r="S434" s="212">
        <v>0</v>
      </c>
      <c r="T434" s="213">
        <f>S434*H434</f>
        <v>0</v>
      </c>
      <c r="U434" s="37"/>
      <c r="V434" s="37"/>
      <c r="W434" s="37"/>
      <c r="X434" s="37"/>
      <c r="Y434" s="37"/>
      <c r="Z434" s="37"/>
      <c r="AA434" s="37"/>
      <c r="AB434" s="37"/>
      <c r="AC434" s="37"/>
      <c r="AD434" s="37"/>
      <c r="AE434" s="37"/>
      <c r="AR434" s="214" t="s">
        <v>237</v>
      </c>
      <c r="AT434" s="214" t="s">
        <v>152</v>
      </c>
      <c r="AU434" s="214" t="s">
        <v>85</v>
      </c>
      <c r="AY434" s="16" t="s">
        <v>150</v>
      </c>
      <c r="BE434" s="215">
        <f>IF(N434="základní",J434,0)</f>
        <v>0</v>
      </c>
      <c r="BF434" s="215">
        <f>IF(N434="snížená",J434,0)</f>
        <v>0</v>
      </c>
      <c r="BG434" s="215">
        <f>IF(N434="zákl. přenesená",J434,0)</f>
        <v>0</v>
      </c>
      <c r="BH434" s="215">
        <f>IF(N434="sníž. přenesená",J434,0)</f>
        <v>0</v>
      </c>
      <c r="BI434" s="215">
        <f>IF(N434="nulová",J434,0)</f>
        <v>0</v>
      </c>
      <c r="BJ434" s="16" t="s">
        <v>83</v>
      </c>
      <c r="BK434" s="215">
        <f>ROUND(I434*H434,2)</f>
        <v>0</v>
      </c>
      <c r="BL434" s="16" t="s">
        <v>237</v>
      </c>
      <c r="BM434" s="214" t="s">
        <v>1742</v>
      </c>
    </row>
    <row r="435" spans="1:47" s="2" customFormat="1" ht="12">
      <c r="A435" s="37"/>
      <c r="B435" s="38"/>
      <c r="C435" s="39"/>
      <c r="D435" s="216" t="s">
        <v>159</v>
      </c>
      <c r="E435" s="39"/>
      <c r="F435" s="217" t="s">
        <v>1042</v>
      </c>
      <c r="G435" s="39"/>
      <c r="H435" s="39"/>
      <c r="I435" s="218"/>
      <c r="J435" s="39"/>
      <c r="K435" s="39"/>
      <c r="L435" s="43"/>
      <c r="M435" s="219"/>
      <c r="N435" s="220"/>
      <c r="O435" s="83"/>
      <c r="P435" s="83"/>
      <c r="Q435" s="83"/>
      <c r="R435" s="83"/>
      <c r="S435" s="83"/>
      <c r="T435" s="84"/>
      <c r="U435" s="37"/>
      <c r="V435" s="37"/>
      <c r="W435" s="37"/>
      <c r="X435" s="37"/>
      <c r="Y435" s="37"/>
      <c r="Z435" s="37"/>
      <c r="AA435" s="37"/>
      <c r="AB435" s="37"/>
      <c r="AC435" s="37"/>
      <c r="AD435" s="37"/>
      <c r="AE435" s="37"/>
      <c r="AT435" s="16" t="s">
        <v>159</v>
      </c>
      <c r="AU435" s="16" t="s">
        <v>85</v>
      </c>
    </row>
    <row r="436" spans="1:47" s="2" customFormat="1" ht="12">
      <c r="A436" s="37"/>
      <c r="B436" s="38"/>
      <c r="C436" s="39"/>
      <c r="D436" s="216" t="s">
        <v>161</v>
      </c>
      <c r="E436" s="39"/>
      <c r="F436" s="217" t="s">
        <v>1702</v>
      </c>
      <c r="G436" s="39"/>
      <c r="H436" s="39"/>
      <c r="I436" s="218"/>
      <c r="J436" s="39"/>
      <c r="K436" s="39"/>
      <c r="L436" s="43"/>
      <c r="M436" s="219"/>
      <c r="N436" s="220"/>
      <c r="O436" s="83"/>
      <c r="P436" s="83"/>
      <c r="Q436" s="83"/>
      <c r="R436" s="83"/>
      <c r="S436" s="83"/>
      <c r="T436" s="84"/>
      <c r="U436" s="37"/>
      <c r="V436" s="37"/>
      <c r="W436" s="37"/>
      <c r="X436" s="37"/>
      <c r="Y436" s="37"/>
      <c r="Z436" s="37"/>
      <c r="AA436" s="37"/>
      <c r="AB436" s="37"/>
      <c r="AC436" s="37"/>
      <c r="AD436" s="37"/>
      <c r="AE436" s="37"/>
      <c r="AT436" s="16" t="s">
        <v>161</v>
      </c>
      <c r="AU436" s="16" t="s">
        <v>85</v>
      </c>
    </row>
    <row r="437" spans="1:65" s="2" customFormat="1" ht="14.4" customHeight="1">
      <c r="A437" s="37"/>
      <c r="B437" s="38"/>
      <c r="C437" s="231" t="s">
        <v>919</v>
      </c>
      <c r="D437" s="231" t="s">
        <v>315</v>
      </c>
      <c r="E437" s="232" t="s">
        <v>1743</v>
      </c>
      <c r="F437" s="233" t="s">
        <v>1744</v>
      </c>
      <c r="G437" s="234" t="s">
        <v>194</v>
      </c>
      <c r="H437" s="235">
        <v>0.138</v>
      </c>
      <c r="I437" s="236"/>
      <c r="J437" s="237">
        <f>ROUND(I437*H437,2)</f>
        <v>0</v>
      </c>
      <c r="K437" s="233" t="s">
        <v>156</v>
      </c>
      <c r="L437" s="238"/>
      <c r="M437" s="239" t="s">
        <v>19</v>
      </c>
      <c r="N437" s="240" t="s">
        <v>46</v>
      </c>
      <c r="O437" s="83"/>
      <c r="P437" s="212">
        <f>O437*H437</f>
        <v>0</v>
      </c>
      <c r="Q437" s="212">
        <v>1</v>
      </c>
      <c r="R437" s="212">
        <f>Q437*H437</f>
        <v>0.138</v>
      </c>
      <c r="S437" s="212">
        <v>0</v>
      </c>
      <c r="T437" s="213">
        <f>S437*H437</f>
        <v>0</v>
      </c>
      <c r="U437" s="37"/>
      <c r="V437" s="37"/>
      <c r="W437" s="37"/>
      <c r="X437" s="37"/>
      <c r="Y437" s="37"/>
      <c r="Z437" s="37"/>
      <c r="AA437" s="37"/>
      <c r="AB437" s="37"/>
      <c r="AC437" s="37"/>
      <c r="AD437" s="37"/>
      <c r="AE437" s="37"/>
      <c r="AR437" s="214" t="s">
        <v>309</v>
      </c>
      <c r="AT437" s="214" t="s">
        <v>315</v>
      </c>
      <c r="AU437" s="214" t="s">
        <v>85</v>
      </c>
      <c r="AY437" s="16" t="s">
        <v>150</v>
      </c>
      <c r="BE437" s="215">
        <f>IF(N437="základní",J437,0)</f>
        <v>0</v>
      </c>
      <c r="BF437" s="215">
        <f>IF(N437="snížená",J437,0)</f>
        <v>0</v>
      </c>
      <c r="BG437" s="215">
        <f>IF(N437="zákl. přenesená",J437,0)</f>
        <v>0</v>
      </c>
      <c r="BH437" s="215">
        <f>IF(N437="sníž. přenesená",J437,0)</f>
        <v>0</v>
      </c>
      <c r="BI437" s="215">
        <f>IF(N437="nulová",J437,0)</f>
        <v>0</v>
      </c>
      <c r="BJ437" s="16" t="s">
        <v>83</v>
      </c>
      <c r="BK437" s="215">
        <f>ROUND(I437*H437,2)</f>
        <v>0</v>
      </c>
      <c r="BL437" s="16" t="s">
        <v>237</v>
      </c>
      <c r="BM437" s="214" t="s">
        <v>1745</v>
      </c>
    </row>
    <row r="438" spans="1:47" s="2" customFormat="1" ht="12">
      <c r="A438" s="37"/>
      <c r="B438" s="38"/>
      <c r="C438" s="39"/>
      <c r="D438" s="216" t="s">
        <v>161</v>
      </c>
      <c r="E438" s="39"/>
      <c r="F438" s="217" t="s">
        <v>1702</v>
      </c>
      <c r="G438" s="39"/>
      <c r="H438" s="39"/>
      <c r="I438" s="218"/>
      <c r="J438" s="39"/>
      <c r="K438" s="39"/>
      <c r="L438" s="43"/>
      <c r="M438" s="219"/>
      <c r="N438" s="220"/>
      <c r="O438" s="83"/>
      <c r="P438" s="83"/>
      <c r="Q438" s="83"/>
      <c r="R438" s="83"/>
      <c r="S438" s="83"/>
      <c r="T438" s="84"/>
      <c r="U438" s="37"/>
      <c r="V438" s="37"/>
      <c r="W438" s="37"/>
      <c r="X438" s="37"/>
      <c r="Y438" s="37"/>
      <c r="Z438" s="37"/>
      <c r="AA438" s="37"/>
      <c r="AB438" s="37"/>
      <c r="AC438" s="37"/>
      <c r="AD438" s="37"/>
      <c r="AE438" s="37"/>
      <c r="AT438" s="16" t="s">
        <v>161</v>
      </c>
      <c r="AU438" s="16" t="s">
        <v>85</v>
      </c>
    </row>
    <row r="439" spans="1:65" s="2" customFormat="1" ht="14.4" customHeight="1">
      <c r="A439" s="37"/>
      <c r="B439" s="38"/>
      <c r="C439" s="203" t="s">
        <v>926</v>
      </c>
      <c r="D439" s="203" t="s">
        <v>152</v>
      </c>
      <c r="E439" s="204" t="s">
        <v>1746</v>
      </c>
      <c r="F439" s="205" t="s">
        <v>1747</v>
      </c>
      <c r="G439" s="206" t="s">
        <v>368</v>
      </c>
      <c r="H439" s="207">
        <v>567</v>
      </c>
      <c r="I439" s="208"/>
      <c r="J439" s="209">
        <f>ROUND(I439*H439,2)</f>
        <v>0</v>
      </c>
      <c r="K439" s="205" t="s">
        <v>156</v>
      </c>
      <c r="L439" s="43"/>
      <c r="M439" s="210" t="s">
        <v>19</v>
      </c>
      <c r="N439" s="211" t="s">
        <v>46</v>
      </c>
      <c r="O439" s="83"/>
      <c r="P439" s="212">
        <f>O439*H439</f>
        <v>0</v>
      </c>
      <c r="Q439" s="212">
        <v>0</v>
      </c>
      <c r="R439" s="212">
        <f>Q439*H439</f>
        <v>0</v>
      </c>
      <c r="S439" s="212">
        <v>0.001</v>
      </c>
      <c r="T439" s="213">
        <f>S439*H439</f>
        <v>0.5670000000000001</v>
      </c>
      <c r="U439" s="37"/>
      <c r="V439" s="37"/>
      <c r="W439" s="37"/>
      <c r="X439" s="37"/>
      <c r="Y439" s="37"/>
      <c r="Z439" s="37"/>
      <c r="AA439" s="37"/>
      <c r="AB439" s="37"/>
      <c r="AC439" s="37"/>
      <c r="AD439" s="37"/>
      <c r="AE439" s="37"/>
      <c r="AR439" s="214" t="s">
        <v>237</v>
      </c>
      <c r="AT439" s="214" t="s">
        <v>152</v>
      </c>
      <c r="AU439" s="214" t="s">
        <v>85</v>
      </c>
      <c r="AY439" s="16" t="s">
        <v>150</v>
      </c>
      <c r="BE439" s="215">
        <f>IF(N439="základní",J439,0)</f>
        <v>0</v>
      </c>
      <c r="BF439" s="215">
        <f>IF(N439="snížená",J439,0)</f>
        <v>0</v>
      </c>
      <c r="BG439" s="215">
        <f>IF(N439="zákl. přenesená",J439,0)</f>
        <v>0</v>
      </c>
      <c r="BH439" s="215">
        <f>IF(N439="sníž. přenesená",J439,0)</f>
        <v>0</v>
      </c>
      <c r="BI439" s="215">
        <f>IF(N439="nulová",J439,0)</f>
        <v>0</v>
      </c>
      <c r="BJ439" s="16" t="s">
        <v>83</v>
      </c>
      <c r="BK439" s="215">
        <f>ROUND(I439*H439,2)</f>
        <v>0</v>
      </c>
      <c r="BL439" s="16" t="s">
        <v>237</v>
      </c>
      <c r="BM439" s="214" t="s">
        <v>1748</v>
      </c>
    </row>
    <row r="440" spans="1:47" s="2" customFormat="1" ht="12">
      <c r="A440" s="37"/>
      <c r="B440" s="38"/>
      <c r="C440" s="39"/>
      <c r="D440" s="216" t="s">
        <v>159</v>
      </c>
      <c r="E440" s="39"/>
      <c r="F440" s="217" t="s">
        <v>1107</v>
      </c>
      <c r="G440" s="39"/>
      <c r="H440" s="39"/>
      <c r="I440" s="218"/>
      <c r="J440" s="39"/>
      <c r="K440" s="39"/>
      <c r="L440" s="43"/>
      <c r="M440" s="219"/>
      <c r="N440" s="220"/>
      <c r="O440" s="83"/>
      <c r="P440" s="83"/>
      <c r="Q440" s="83"/>
      <c r="R440" s="83"/>
      <c r="S440" s="83"/>
      <c r="T440" s="84"/>
      <c r="U440" s="37"/>
      <c r="V440" s="37"/>
      <c r="W440" s="37"/>
      <c r="X440" s="37"/>
      <c r="Y440" s="37"/>
      <c r="Z440" s="37"/>
      <c r="AA440" s="37"/>
      <c r="AB440" s="37"/>
      <c r="AC440" s="37"/>
      <c r="AD440" s="37"/>
      <c r="AE440" s="37"/>
      <c r="AT440" s="16" t="s">
        <v>159</v>
      </c>
      <c r="AU440" s="16" t="s">
        <v>85</v>
      </c>
    </row>
    <row r="441" spans="1:65" s="2" customFormat="1" ht="14.4" customHeight="1">
      <c r="A441" s="37"/>
      <c r="B441" s="38"/>
      <c r="C441" s="203" t="s">
        <v>930</v>
      </c>
      <c r="D441" s="203" t="s">
        <v>152</v>
      </c>
      <c r="E441" s="204" t="s">
        <v>1104</v>
      </c>
      <c r="F441" s="205" t="s">
        <v>1105</v>
      </c>
      <c r="G441" s="206" t="s">
        <v>368</v>
      </c>
      <c r="H441" s="207">
        <v>120</v>
      </c>
      <c r="I441" s="208"/>
      <c r="J441" s="209">
        <f>ROUND(I441*H441,2)</f>
        <v>0</v>
      </c>
      <c r="K441" s="205" t="s">
        <v>156</v>
      </c>
      <c r="L441" s="43"/>
      <c r="M441" s="210" t="s">
        <v>19</v>
      </c>
      <c r="N441" s="211" t="s">
        <v>46</v>
      </c>
      <c r="O441" s="83"/>
      <c r="P441" s="212">
        <f>O441*H441</f>
        <v>0</v>
      </c>
      <c r="Q441" s="212">
        <v>0</v>
      </c>
      <c r="R441" s="212">
        <f>Q441*H441</f>
        <v>0</v>
      </c>
      <c r="S441" s="212">
        <v>0.001</v>
      </c>
      <c r="T441" s="213">
        <f>S441*H441</f>
        <v>0.12</v>
      </c>
      <c r="U441" s="37"/>
      <c r="V441" s="37"/>
      <c r="W441" s="37"/>
      <c r="X441" s="37"/>
      <c r="Y441" s="37"/>
      <c r="Z441" s="37"/>
      <c r="AA441" s="37"/>
      <c r="AB441" s="37"/>
      <c r="AC441" s="37"/>
      <c r="AD441" s="37"/>
      <c r="AE441" s="37"/>
      <c r="AR441" s="214" t="s">
        <v>237</v>
      </c>
      <c r="AT441" s="214" t="s">
        <v>152</v>
      </c>
      <c r="AU441" s="214" t="s">
        <v>85</v>
      </c>
      <c r="AY441" s="16" t="s">
        <v>150</v>
      </c>
      <c r="BE441" s="215">
        <f>IF(N441="základní",J441,0)</f>
        <v>0</v>
      </c>
      <c r="BF441" s="215">
        <f>IF(N441="snížená",J441,0)</f>
        <v>0</v>
      </c>
      <c r="BG441" s="215">
        <f>IF(N441="zákl. přenesená",J441,0)</f>
        <v>0</v>
      </c>
      <c r="BH441" s="215">
        <f>IF(N441="sníž. přenesená",J441,0)</f>
        <v>0</v>
      </c>
      <c r="BI441" s="215">
        <f>IF(N441="nulová",J441,0)</f>
        <v>0</v>
      </c>
      <c r="BJ441" s="16" t="s">
        <v>83</v>
      </c>
      <c r="BK441" s="215">
        <f>ROUND(I441*H441,2)</f>
        <v>0</v>
      </c>
      <c r="BL441" s="16" t="s">
        <v>237</v>
      </c>
      <c r="BM441" s="214" t="s">
        <v>1749</v>
      </c>
    </row>
    <row r="442" spans="1:47" s="2" customFormat="1" ht="12">
      <c r="A442" s="37"/>
      <c r="B442" s="38"/>
      <c r="C442" s="39"/>
      <c r="D442" s="216" t="s">
        <v>159</v>
      </c>
      <c r="E442" s="39"/>
      <c r="F442" s="217" t="s">
        <v>1107</v>
      </c>
      <c r="G442" s="39"/>
      <c r="H442" s="39"/>
      <c r="I442" s="218"/>
      <c r="J442" s="39"/>
      <c r="K442" s="39"/>
      <c r="L442" s="43"/>
      <c r="M442" s="219"/>
      <c r="N442" s="220"/>
      <c r="O442" s="83"/>
      <c r="P442" s="83"/>
      <c r="Q442" s="83"/>
      <c r="R442" s="83"/>
      <c r="S442" s="83"/>
      <c r="T442" s="84"/>
      <c r="U442" s="37"/>
      <c r="V442" s="37"/>
      <c r="W442" s="37"/>
      <c r="X442" s="37"/>
      <c r="Y442" s="37"/>
      <c r="Z442" s="37"/>
      <c r="AA442" s="37"/>
      <c r="AB442" s="37"/>
      <c r="AC442" s="37"/>
      <c r="AD442" s="37"/>
      <c r="AE442" s="37"/>
      <c r="AT442" s="16" t="s">
        <v>159</v>
      </c>
      <c r="AU442" s="16" t="s">
        <v>85</v>
      </c>
    </row>
    <row r="443" spans="1:65" s="2" customFormat="1" ht="24.15" customHeight="1">
      <c r="A443" s="37"/>
      <c r="B443" s="38"/>
      <c r="C443" s="203" t="s">
        <v>936</v>
      </c>
      <c r="D443" s="203" t="s">
        <v>152</v>
      </c>
      <c r="E443" s="204" t="s">
        <v>1750</v>
      </c>
      <c r="F443" s="205" t="s">
        <v>1751</v>
      </c>
      <c r="G443" s="206" t="s">
        <v>595</v>
      </c>
      <c r="H443" s="241"/>
      <c r="I443" s="208"/>
      <c r="J443" s="209">
        <f>ROUND(I443*H443,2)</f>
        <v>0</v>
      </c>
      <c r="K443" s="205" t="s">
        <v>156</v>
      </c>
      <c r="L443" s="43"/>
      <c r="M443" s="210" t="s">
        <v>19</v>
      </c>
      <c r="N443" s="211" t="s">
        <v>46</v>
      </c>
      <c r="O443" s="83"/>
      <c r="P443" s="212">
        <f>O443*H443</f>
        <v>0</v>
      </c>
      <c r="Q443" s="212">
        <v>0</v>
      </c>
      <c r="R443" s="212">
        <f>Q443*H443</f>
        <v>0</v>
      </c>
      <c r="S443" s="212">
        <v>0</v>
      </c>
      <c r="T443" s="213">
        <f>S443*H443</f>
        <v>0</v>
      </c>
      <c r="U443" s="37"/>
      <c r="V443" s="37"/>
      <c r="W443" s="37"/>
      <c r="X443" s="37"/>
      <c r="Y443" s="37"/>
      <c r="Z443" s="37"/>
      <c r="AA443" s="37"/>
      <c r="AB443" s="37"/>
      <c r="AC443" s="37"/>
      <c r="AD443" s="37"/>
      <c r="AE443" s="37"/>
      <c r="AR443" s="214" t="s">
        <v>237</v>
      </c>
      <c r="AT443" s="214" t="s">
        <v>152</v>
      </c>
      <c r="AU443" s="214" t="s">
        <v>85</v>
      </c>
      <c r="AY443" s="16" t="s">
        <v>150</v>
      </c>
      <c r="BE443" s="215">
        <f>IF(N443="základní",J443,0)</f>
        <v>0</v>
      </c>
      <c r="BF443" s="215">
        <f>IF(N443="snížená",J443,0)</f>
        <v>0</v>
      </c>
      <c r="BG443" s="215">
        <f>IF(N443="zákl. přenesená",J443,0)</f>
        <v>0</v>
      </c>
      <c r="BH443" s="215">
        <f>IF(N443="sníž. přenesená",J443,0)</f>
        <v>0</v>
      </c>
      <c r="BI443" s="215">
        <f>IF(N443="nulová",J443,0)</f>
        <v>0</v>
      </c>
      <c r="BJ443" s="16" t="s">
        <v>83</v>
      </c>
      <c r="BK443" s="215">
        <f>ROUND(I443*H443,2)</f>
        <v>0</v>
      </c>
      <c r="BL443" s="16" t="s">
        <v>237</v>
      </c>
      <c r="BM443" s="214" t="s">
        <v>1752</v>
      </c>
    </row>
    <row r="444" spans="1:47" s="2" customFormat="1" ht="12">
      <c r="A444" s="37"/>
      <c r="B444" s="38"/>
      <c r="C444" s="39"/>
      <c r="D444" s="216" t="s">
        <v>159</v>
      </c>
      <c r="E444" s="39"/>
      <c r="F444" s="217" t="s">
        <v>1117</v>
      </c>
      <c r="G444" s="39"/>
      <c r="H444" s="39"/>
      <c r="I444" s="218"/>
      <c r="J444" s="39"/>
      <c r="K444" s="39"/>
      <c r="L444" s="43"/>
      <c r="M444" s="219"/>
      <c r="N444" s="220"/>
      <c r="O444" s="83"/>
      <c r="P444" s="83"/>
      <c r="Q444" s="83"/>
      <c r="R444" s="83"/>
      <c r="S444" s="83"/>
      <c r="T444" s="84"/>
      <c r="U444" s="37"/>
      <c r="V444" s="37"/>
      <c r="W444" s="37"/>
      <c r="X444" s="37"/>
      <c r="Y444" s="37"/>
      <c r="Z444" s="37"/>
      <c r="AA444" s="37"/>
      <c r="AB444" s="37"/>
      <c r="AC444" s="37"/>
      <c r="AD444" s="37"/>
      <c r="AE444" s="37"/>
      <c r="AT444" s="16" t="s">
        <v>159</v>
      </c>
      <c r="AU444" s="16" t="s">
        <v>85</v>
      </c>
    </row>
    <row r="445" spans="1:63" s="12" customFormat="1" ht="22.8" customHeight="1">
      <c r="A445" s="12"/>
      <c r="B445" s="187"/>
      <c r="C445" s="188"/>
      <c r="D445" s="189" t="s">
        <v>74</v>
      </c>
      <c r="E445" s="201" t="s">
        <v>1185</v>
      </c>
      <c r="F445" s="201" t="s">
        <v>1186</v>
      </c>
      <c r="G445" s="188"/>
      <c r="H445" s="188"/>
      <c r="I445" s="191"/>
      <c r="J445" s="202">
        <f>BK445</f>
        <v>0</v>
      </c>
      <c r="K445" s="188"/>
      <c r="L445" s="193"/>
      <c r="M445" s="194"/>
      <c r="N445" s="195"/>
      <c r="O445" s="195"/>
      <c r="P445" s="196">
        <f>SUM(P446:P459)</f>
        <v>0</v>
      </c>
      <c r="Q445" s="195"/>
      <c r="R445" s="196">
        <f>SUM(R446:R459)</f>
        <v>0.8595091</v>
      </c>
      <c r="S445" s="195"/>
      <c r="T445" s="197">
        <f>SUM(T446:T459)</f>
        <v>0</v>
      </c>
      <c r="U445" s="12"/>
      <c r="V445" s="12"/>
      <c r="W445" s="12"/>
      <c r="X445" s="12"/>
      <c r="Y445" s="12"/>
      <c r="Z445" s="12"/>
      <c r="AA445" s="12"/>
      <c r="AB445" s="12"/>
      <c r="AC445" s="12"/>
      <c r="AD445" s="12"/>
      <c r="AE445" s="12"/>
      <c r="AR445" s="198" t="s">
        <v>85</v>
      </c>
      <c r="AT445" s="199" t="s">
        <v>74</v>
      </c>
      <c r="AU445" s="199" t="s">
        <v>83</v>
      </c>
      <c r="AY445" s="198" t="s">
        <v>150</v>
      </c>
      <c r="BK445" s="200">
        <f>SUM(BK446:BK459)</f>
        <v>0</v>
      </c>
    </row>
    <row r="446" spans="1:65" s="2" customFormat="1" ht="14.4" customHeight="1">
      <c r="A446" s="37"/>
      <c r="B446" s="38"/>
      <c r="C446" s="203" t="s">
        <v>941</v>
      </c>
      <c r="D446" s="203" t="s">
        <v>152</v>
      </c>
      <c r="E446" s="204" t="s">
        <v>1753</v>
      </c>
      <c r="F446" s="205" t="s">
        <v>1754</v>
      </c>
      <c r="G446" s="206" t="s">
        <v>229</v>
      </c>
      <c r="H446" s="207">
        <v>1111.72</v>
      </c>
      <c r="I446" s="208"/>
      <c r="J446" s="209">
        <f>ROUND(I446*H446,2)</f>
        <v>0</v>
      </c>
      <c r="K446" s="205" t="s">
        <v>156</v>
      </c>
      <c r="L446" s="43"/>
      <c r="M446" s="210" t="s">
        <v>19</v>
      </c>
      <c r="N446" s="211" t="s">
        <v>46</v>
      </c>
      <c r="O446" s="83"/>
      <c r="P446" s="212">
        <f>O446*H446</f>
        <v>0</v>
      </c>
      <c r="Q446" s="212">
        <v>7E-05</v>
      </c>
      <c r="R446" s="212">
        <f>Q446*H446</f>
        <v>0.0778204</v>
      </c>
      <c r="S446" s="212">
        <v>0</v>
      </c>
      <c r="T446" s="213">
        <f>S446*H446</f>
        <v>0</v>
      </c>
      <c r="U446" s="37"/>
      <c r="V446" s="37"/>
      <c r="W446" s="37"/>
      <c r="X446" s="37"/>
      <c r="Y446" s="37"/>
      <c r="Z446" s="37"/>
      <c r="AA446" s="37"/>
      <c r="AB446" s="37"/>
      <c r="AC446" s="37"/>
      <c r="AD446" s="37"/>
      <c r="AE446" s="37"/>
      <c r="AR446" s="214" t="s">
        <v>237</v>
      </c>
      <c r="AT446" s="214" t="s">
        <v>152</v>
      </c>
      <c r="AU446" s="214" t="s">
        <v>85</v>
      </c>
      <c r="AY446" s="16" t="s">
        <v>150</v>
      </c>
      <c r="BE446" s="215">
        <f>IF(N446="základní",J446,0)</f>
        <v>0</v>
      </c>
      <c r="BF446" s="215">
        <f>IF(N446="snížená",J446,0)</f>
        <v>0</v>
      </c>
      <c r="BG446" s="215">
        <f>IF(N446="zákl. přenesená",J446,0)</f>
        <v>0</v>
      </c>
      <c r="BH446" s="215">
        <f>IF(N446="sníž. přenesená",J446,0)</f>
        <v>0</v>
      </c>
      <c r="BI446" s="215">
        <f>IF(N446="nulová",J446,0)</f>
        <v>0</v>
      </c>
      <c r="BJ446" s="16" t="s">
        <v>83</v>
      </c>
      <c r="BK446" s="215">
        <f>ROUND(I446*H446,2)</f>
        <v>0</v>
      </c>
      <c r="BL446" s="16" t="s">
        <v>237</v>
      </c>
      <c r="BM446" s="214" t="s">
        <v>1755</v>
      </c>
    </row>
    <row r="447" spans="1:47" s="2" customFormat="1" ht="12">
      <c r="A447" s="37"/>
      <c r="B447" s="38"/>
      <c r="C447" s="39"/>
      <c r="D447" s="216" t="s">
        <v>161</v>
      </c>
      <c r="E447" s="39"/>
      <c r="F447" s="217" t="s">
        <v>1756</v>
      </c>
      <c r="G447" s="39"/>
      <c r="H447" s="39"/>
      <c r="I447" s="218"/>
      <c r="J447" s="39"/>
      <c r="K447" s="39"/>
      <c r="L447" s="43"/>
      <c r="M447" s="219"/>
      <c r="N447" s="220"/>
      <c r="O447" s="83"/>
      <c r="P447" s="83"/>
      <c r="Q447" s="83"/>
      <c r="R447" s="83"/>
      <c r="S447" s="83"/>
      <c r="T447" s="84"/>
      <c r="U447" s="37"/>
      <c r="V447" s="37"/>
      <c r="W447" s="37"/>
      <c r="X447" s="37"/>
      <c r="Y447" s="37"/>
      <c r="Z447" s="37"/>
      <c r="AA447" s="37"/>
      <c r="AB447" s="37"/>
      <c r="AC447" s="37"/>
      <c r="AD447" s="37"/>
      <c r="AE447" s="37"/>
      <c r="AT447" s="16" t="s">
        <v>161</v>
      </c>
      <c r="AU447" s="16" t="s">
        <v>85</v>
      </c>
    </row>
    <row r="448" spans="1:65" s="2" customFormat="1" ht="14.4" customHeight="1">
      <c r="A448" s="37"/>
      <c r="B448" s="38"/>
      <c r="C448" s="203" t="s">
        <v>946</v>
      </c>
      <c r="D448" s="203" t="s">
        <v>152</v>
      </c>
      <c r="E448" s="204" t="s">
        <v>1217</v>
      </c>
      <c r="F448" s="205" t="s">
        <v>1218</v>
      </c>
      <c r="G448" s="206" t="s">
        <v>229</v>
      </c>
      <c r="H448" s="207">
        <v>1615.23</v>
      </c>
      <c r="I448" s="208"/>
      <c r="J448" s="209">
        <f>ROUND(I448*H448,2)</f>
        <v>0</v>
      </c>
      <c r="K448" s="205" t="s">
        <v>156</v>
      </c>
      <c r="L448" s="43"/>
      <c r="M448" s="210" t="s">
        <v>19</v>
      </c>
      <c r="N448" s="211" t="s">
        <v>46</v>
      </c>
      <c r="O448" s="83"/>
      <c r="P448" s="212">
        <f>O448*H448</f>
        <v>0</v>
      </c>
      <c r="Q448" s="212">
        <v>7E-05</v>
      </c>
      <c r="R448" s="212">
        <f>Q448*H448</f>
        <v>0.11306609999999999</v>
      </c>
      <c r="S448" s="212">
        <v>0</v>
      </c>
      <c r="T448" s="213">
        <f>S448*H448</f>
        <v>0</v>
      </c>
      <c r="U448" s="37"/>
      <c r="V448" s="37"/>
      <c r="W448" s="37"/>
      <c r="X448" s="37"/>
      <c r="Y448" s="37"/>
      <c r="Z448" s="37"/>
      <c r="AA448" s="37"/>
      <c r="AB448" s="37"/>
      <c r="AC448" s="37"/>
      <c r="AD448" s="37"/>
      <c r="AE448" s="37"/>
      <c r="AR448" s="214" t="s">
        <v>237</v>
      </c>
      <c r="AT448" s="214" t="s">
        <v>152</v>
      </c>
      <c r="AU448" s="214" t="s">
        <v>85</v>
      </c>
      <c r="AY448" s="16" t="s">
        <v>150</v>
      </c>
      <c r="BE448" s="215">
        <f>IF(N448="základní",J448,0)</f>
        <v>0</v>
      </c>
      <c r="BF448" s="215">
        <f>IF(N448="snížená",J448,0)</f>
        <v>0</v>
      </c>
      <c r="BG448" s="215">
        <f>IF(N448="zákl. přenesená",J448,0)</f>
        <v>0</v>
      </c>
      <c r="BH448" s="215">
        <f>IF(N448="sníž. přenesená",J448,0)</f>
        <v>0</v>
      </c>
      <c r="BI448" s="215">
        <f>IF(N448="nulová",J448,0)</f>
        <v>0</v>
      </c>
      <c r="BJ448" s="16" t="s">
        <v>83</v>
      </c>
      <c r="BK448" s="215">
        <f>ROUND(I448*H448,2)</f>
        <v>0</v>
      </c>
      <c r="BL448" s="16" t="s">
        <v>237</v>
      </c>
      <c r="BM448" s="214" t="s">
        <v>1757</v>
      </c>
    </row>
    <row r="449" spans="1:65" s="2" customFormat="1" ht="14.4" customHeight="1">
      <c r="A449" s="37"/>
      <c r="B449" s="38"/>
      <c r="C449" s="203" t="s">
        <v>950</v>
      </c>
      <c r="D449" s="203" t="s">
        <v>152</v>
      </c>
      <c r="E449" s="204" t="s">
        <v>1758</v>
      </c>
      <c r="F449" s="205" t="s">
        <v>1759</v>
      </c>
      <c r="G449" s="206" t="s">
        <v>229</v>
      </c>
      <c r="H449" s="207">
        <v>1615.23</v>
      </c>
      <c r="I449" s="208"/>
      <c r="J449" s="209">
        <f>ROUND(I449*H449,2)</f>
        <v>0</v>
      </c>
      <c r="K449" s="205" t="s">
        <v>156</v>
      </c>
      <c r="L449" s="43"/>
      <c r="M449" s="210" t="s">
        <v>19</v>
      </c>
      <c r="N449" s="211" t="s">
        <v>46</v>
      </c>
      <c r="O449" s="83"/>
      <c r="P449" s="212">
        <f>O449*H449</f>
        <v>0</v>
      </c>
      <c r="Q449" s="212">
        <v>0</v>
      </c>
      <c r="R449" s="212">
        <f>Q449*H449</f>
        <v>0</v>
      </c>
      <c r="S449" s="212">
        <v>0</v>
      </c>
      <c r="T449" s="213">
        <f>S449*H449</f>
        <v>0</v>
      </c>
      <c r="U449" s="37"/>
      <c r="V449" s="37"/>
      <c r="W449" s="37"/>
      <c r="X449" s="37"/>
      <c r="Y449" s="37"/>
      <c r="Z449" s="37"/>
      <c r="AA449" s="37"/>
      <c r="AB449" s="37"/>
      <c r="AC449" s="37"/>
      <c r="AD449" s="37"/>
      <c r="AE449" s="37"/>
      <c r="AR449" s="214" t="s">
        <v>237</v>
      </c>
      <c r="AT449" s="214" t="s">
        <v>152</v>
      </c>
      <c r="AU449" s="214" t="s">
        <v>85</v>
      </c>
      <c r="AY449" s="16" t="s">
        <v>150</v>
      </c>
      <c r="BE449" s="215">
        <f>IF(N449="základní",J449,0)</f>
        <v>0</v>
      </c>
      <c r="BF449" s="215">
        <f>IF(N449="snížená",J449,0)</f>
        <v>0</v>
      </c>
      <c r="BG449" s="215">
        <f>IF(N449="zákl. přenesená",J449,0)</f>
        <v>0</v>
      </c>
      <c r="BH449" s="215">
        <f>IF(N449="sníž. přenesená",J449,0)</f>
        <v>0</v>
      </c>
      <c r="BI449" s="215">
        <f>IF(N449="nulová",J449,0)</f>
        <v>0</v>
      </c>
      <c r="BJ449" s="16" t="s">
        <v>83</v>
      </c>
      <c r="BK449" s="215">
        <f>ROUND(I449*H449,2)</f>
        <v>0</v>
      </c>
      <c r="BL449" s="16" t="s">
        <v>237</v>
      </c>
      <c r="BM449" s="214" t="s">
        <v>1760</v>
      </c>
    </row>
    <row r="450" spans="1:65" s="2" customFormat="1" ht="14.4" customHeight="1">
      <c r="A450" s="37"/>
      <c r="B450" s="38"/>
      <c r="C450" s="203" t="s">
        <v>955</v>
      </c>
      <c r="D450" s="203" t="s">
        <v>152</v>
      </c>
      <c r="E450" s="204" t="s">
        <v>1221</v>
      </c>
      <c r="F450" s="205" t="s">
        <v>1222</v>
      </c>
      <c r="G450" s="206" t="s">
        <v>229</v>
      </c>
      <c r="H450" s="207">
        <v>1615.23</v>
      </c>
      <c r="I450" s="208"/>
      <c r="J450" s="209">
        <f>ROUND(I450*H450,2)</f>
        <v>0</v>
      </c>
      <c r="K450" s="205" t="s">
        <v>156</v>
      </c>
      <c r="L450" s="43"/>
      <c r="M450" s="210" t="s">
        <v>19</v>
      </c>
      <c r="N450" s="211" t="s">
        <v>46</v>
      </c>
      <c r="O450" s="83"/>
      <c r="P450" s="212">
        <f>O450*H450</f>
        <v>0</v>
      </c>
      <c r="Q450" s="212">
        <v>0.00014</v>
      </c>
      <c r="R450" s="212">
        <f>Q450*H450</f>
        <v>0.22613219999999998</v>
      </c>
      <c r="S450" s="212">
        <v>0</v>
      </c>
      <c r="T450" s="213">
        <f>S450*H450</f>
        <v>0</v>
      </c>
      <c r="U450" s="37"/>
      <c r="V450" s="37"/>
      <c r="W450" s="37"/>
      <c r="X450" s="37"/>
      <c r="Y450" s="37"/>
      <c r="Z450" s="37"/>
      <c r="AA450" s="37"/>
      <c r="AB450" s="37"/>
      <c r="AC450" s="37"/>
      <c r="AD450" s="37"/>
      <c r="AE450" s="37"/>
      <c r="AR450" s="214" t="s">
        <v>237</v>
      </c>
      <c r="AT450" s="214" t="s">
        <v>152</v>
      </c>
      <c r="AU450" s="214" t="s">
        <v>85</v>
      </c>
      <c r="AY450" s="16" t="s">
        <v>150</v>
      </c>
      <c r="BE450" s="215">
        <f>IF(N450="základní",J450,0)</f>
        <v>0</v>
      </c>
      <c r="BF450" s="215">
        <f>IF(N450="snížená",J450,0)</f>
        <v>0</v>
      </c>
      <c r="BG450" s="215">
        <f>IF(N450="zákl. přenesená",J450,0)</f>
        <v>0</v>
      </c>
      <c r="BH450" s="215">
        <f>IF(N450="sníž. přenesená",J450,0)</f>
        <v>0</v>
      </c>
      <c r="BI450" s="215">
        <f>IF(N450="nulová",J450,0)</f>
        <v>0</v>
      </c>
      <c r="BJ450" s="16" t="s">
        <v>83</v>
      </c>
      <c r="BK450" s="215">
        <f>ROUND(I450*H450,2)</f>
        <v>0</v>
      </c>
      <c r="BL450" s="16" t="s">
        <v>237</v>
      </c>
      <c r="BM450" s="214" t="s">
        <v>1761</v>
      </c>
    </row>
    <row r="451" spans="1:65" s="2" customFormat="1" ht="14.4" customHeight="1">
      <c r="A451" s="37"/>
      <c r="B451" s="38"/>
      <c r="C451" s="203" t="s">
        <v>960</v>
      </c>
      <c r="D451" s="203" t="s">
        <v>152</v>
      </c>
      <c r="E451" s="204" t="s">
        <v>1225</v>
      </c>
      <c r="F451" s="205" t="s">
        <v>1226</v>
      </c>
      <c r="G451" s="206" t="s">
        <v>229</v>
      </c>
      <c r="H451" s="207">
        <v>1615.23</v>
      </c>
      <c r="I451" s="208"/>
      <c r="J451" s="209">
        <f>ROUND(I451*H451,2)</f>
        <v>0</v>
      </c>
      <c r="K451" s="205" t="s">
        <v>156</v>
      </c>
      <c r="L451" s="43"/>
      <c r="M451" s="210" t="s">
        <v>19</v>
      </c>
      <c r="N451" s="211" t="s">
        <v>46</v>
      </c>
      <c r="O451" s="83"/>
      <c r="P451" s="212">
        <f>O451*H451</f>
        <v>0</v>
      </c>
      <c r="Q451" s="212">
        <v>0.00012</v>
      </c>
      <c r="R451" s="212">
        <f>Q451*H451</f>
        <v>0.19382760000000002</v>
      </c>
      <c r="S451" s="212">
        <v>0</v>
      </c>
      <c r="T451" s="213">
        <f>S451*H451</f>
        <v>0</v>
      </c>
      <c r="U451" s="37"/>
      <c r="V451" s="37"/>
      <c r="W451" s="37"/>
      <c r="X451" s="37"/>
      <c r="Y451" s="37"/>
      <c r="Z451" s="37"/>
      <c r="AA451" s="37"/>
      <c r="AB451" s="37"/>
      <c r="AC451" s="37"/>
      <c r="AD451" s="37"/>
      <c r="AE451" s="37"/>
      <c r="AR451" s="214" t="s">
        <v>237</v>
      </c>
      <c r="AT451" s="214" t="s">
        <v>152</v>
      </c>
      <c r="AU451" s="214" t="s">
        <v>85</v>
      </c>
      <c r="AY451" s="16" t="s">
        <v>150</v>
      </c>
      <c r="BE451" s="215">
        <f>IF(N451="základní",J451,0)</f>
        <v>0</v>
      </c>
      <c r="BF451" s="215">
        <f>IF(N451="snížená",J451,0)</f>
        <v>0</v>
      </c>
      <c r="BG451" s="215">
        <f>IF(N451="zákl. přenesená",J451,0)</f>
        <v>0</v>
      </c>
      <c r="BH451" s="215">
        <f>IF(N451="sníž. přenesená",J451,0)</f>
        <v>0</v>
      </c>
      <c r="BI451" s="215">
        <f>IF(N451="nulová",J451,0)</f>
        <v>0</v>
      </c>
      <c r="BJ451" s="16" t="s">
        <v>83</v>
      </c>
      <c r="BK451" s="215">
        <f>ROUND(I451*H451,2)</f>
        <v>0</v>
      </c>
      <c r="BL451" s="16" t="s">
        <v>237</v>
      </c>
      <c r="BM451" s="214" t="s">
        <v>1762</v>
      </c>
    </row>
    <row r="452" spans="1:65" s="2" customFormat="1" ht="14.4" customHeight="1">
      <c r="A452" s="37"/>
      <c r="B452" s="38"/>
      <c r="C452" s="203" t="s">
        <v>965</v>
      </c>
      <c r="D452" s="203" t="s">
        <v>152</v>
      </c>
      <c r="E452" s="204" t="s">
        <v>1229</v>
      </c>
      <c r="F452" s="205" t="s">
        <v>1230</v>
      </c>
      <c r="G452" s="206" t="s">
        <v>229</v>
      </c>
      <c r="H452" s="207">
        <v>1615.23</v>
      </c>
      <c r="I452" s="208"/>
      <c r="J452" s="209">
        <f>ROUND(I452*H452,2)</f>
        <v>0</v>
      </c>
      <c r="K452" s="205" t="s">
        <v>156</v>
      </c>
      <c r="L452" s="43"/>
      <c r="M452" s="210" t="s">
        <v>19</v>
      </c>
      <c r="N452" s="211" t="s">
        <v>46</v>
      </c>
      <c r="O452" s="83"/>
      <c r="P452" s="212">
        <f>O452*H452</f>
        <v>0</v>
      </c>
      <c r="Q452" s="212">
        <v>0.00012</v>
      </c>
      <c r="R452" s="212">
        <f>Q452*H452</f>
        <v>0.19382760000000002</v>
      </c>
      <c r="S452" s="212">
        <v>0</v>
      </c>
      <c r="T452" s="213">
        <f>S452*H452</f>
        <v>0</v>
      </c>
      <c r="U452" s="37"/>
      <c r="V452" s="37"/>
      <c r="W452" s="37"/>
      <c r="X452" s="37"/>
      <c r="Y452" s="37"/>
      <c r="Z452" s="37"/>
      <c r="AA452" s="37"/>
      <c r="AB452" s="37"/>
      <c r="AC452" s="37"/>
      <c r="AD452" s="37"/>
      <c r="AE452" s="37"/>
      <c r="AR452" s="214" t="s">
        <v>237</v>
      </c>
      <c r="AT452" s="214" t="s">
        <v>152</v>
      </c>
      <c r="AU452" s="214" t="s">
        <v>85</v>
      </c>
      <c r="AY452" s="16" t="s">
        <v>150</v>
      </c>
      <c r="BE452" s="215">
        <f>IF(N452="základní",J452,0)</f>
        <v>0</v>
      </c>
      <c r="BF452" s="215">
        <f>IF(N452="snížená",J452,0)</f>
        <v>0</v>
      </c>
      <c r="BG452" s="215">
        <f>IF(N452="zákl. přenesená",J452,0)</f>
        <v>0</v>
      </c>
      <c r="BH452" s="215">
        <f>IF(N452="sníž. přenesená",J452,0)</f>
        <v>0</v>
      </c>
      <c r="BI452" s="215">
        <f>IF(N452="nulová",J452,0)</f>
        <v>0</v>
      </c>
      <c r="BJ452" s="16" t="s">
        <v>83</v>
      </c>
      <c r="BK452" s="215">
        <f>ROUND(I452*H452,2)</f>
        <v>0</v>
      </c>
      <c r="BL452" s="16" t="s">
        <v>237</v>
      </c>
      <c r="BM452" s="214" t="s">
        <v>1763</v>
      </c>
    </row>
    <row r="453" spans="1:47" s="2" customFormat="1" ht="12">
      <c r="A453" s="37"/>
      <c r="B453" s="38"/>
      <c r="C453" s="39"/>
      <c r="D453" s="216" t="s">
        <v>161</v>
      </c>
      <c r="E453" s="39"/>
      <c r="F453" s="217" t="s">
        <v>1764</v>
      </c>
      <c r="G453" s="39"/>
      <c r="H453" s="39"/>
      <c r="I453" s="218"/>
      <c r="J453" s="39"/>
      <c r="K453" s="39"/>
      <c r="L453" s="43"/>
      <c r="M453" s="219"/>
      <c r="N453" s="220"/>
      <c r="O453" s="83"/>
      <c r="P453" s="83"/>
      <c r="Q453" s="83"/>
      <c r="R453" s="83"/>
      <c r="S453" s="83"/>
      <c r="T453" s="84"/>
      <c r="U453" s="37"/>
      <c r="V453" s="37"/>
      <c r="W453" s="37"/>
      <c r="X453" s="37"/>
      <c r="Y453" s="37"/>
      <c r="Z453" s="37"/>
      <c r="AA453" s="37"/>
      <c r="AB453" s="37"/>
      <c r="AC453" s="37"/>
      <c r="AD453" s="37"/>
      <c r="AE453" s="37"/>
      <c r="AT453" s="16" t="s">
        <v>161</v>
      </c>
      <c r="AU453" s="16" t="s">
        <v>85</v>
      </c>
    </row>
    <row r="454" spans="1:65" s="2" customFormat="1" ht="14.4" customHeight="1">
      <c r="A454" s="37"/>
      <c r="B454" s="38"/>
      <c r="C454" s="203" t="s">
        <v>970</v>
      </c>
      <c r="D454" s="203" t="s">
        <v>152</v>
      </c>
      <c r="E454" s="204" t="s">
        <v>1234</v>
      </c>
      <c r="F454" s="205" t="s">
        <v>1235</v>
      </c>
      <c r="G454" s="206" t="s">
        <v>229</v>
      </c>
      <c r="H454" s="207">
        <v>114.24</v>
      </c>
      <c r="I454" s="208"/>
      <c r="J454" s="209">
        <f>ROUND(I454*H454,2)</f>
        <v>0</v>
      </c>
      <c r="K454" s="205" t="s">
        <v>156</v>
      </c>
      <c r="L454" s="43"/>
      <c r="M454" s="210" t="s">
        <v>19</v>
      </c>
      <c r="N454" s="211" t="s">
        <v>46</v>
      </c>
      <c r="O454" s="83"/>
      <c r="P454" s="212">
        <f>O454*H454</f>
        <v>0</v>
      </c>
      <c r="Q454" s="212">
        <v>7E-05</v>
      </c>
      <c r="R454" s="212">
        <f>Q454*H454</f>
        <v>0.007996799999999998</v>
      </c>
      <c r="S454" s="212">
        <v>0</v>
      </c>
      <c r="T454" s="213">
        <f>S454*H454</f>
        <v>0</v>
      </c>
      <c r="U454" s="37"/>
      <c r="V454" s="37"/>
      <c r="W454" s="37"/>
      <c r="X454" s="37"/>
      <c r="Y454" s="37"/>
      <c r="Z454" s="37"/>
      <c r="AA454" s="37"/>
      <c r="AB454" s="37"/>
      <c r="AC454" s="37"/>
      <c r="AD454" s="37"/>
      <c r="AE454" s="37"/>
      <c r="AR454" s="214" t="s">
        <v>237</v>
      </c>
      <c r="AT454" s="214" t="s">
        <v>152</v>
      </c>
      <c r="AU454" s="214" t="s">
        <v>85</v>
      </c>
      <c r="AY454" s="16" t="s">
        <v>150</v>
      </c>
      <c r="BE454" s="215">
        <f>IF(N454="základní",J454,0)</f>
        <v>0</v>
      </c>
      <c r="BF454" s="215">
        <f>IF(N454="snížená",J454,0)</f>
        <v>0</v>
      </c>
      <c r="BG454" s="215">
        <f>IF(N454="zákl. přenesená",J454,0)</f>
        <v>0</v>
      </c>
      <c r="BH454" s="215">
        <f>IF(N454="sníž. přenesená",J454,0)</f>
        <v>0</v>
      </c>
      <c r="BI454" s="215">
        <f>IF(N454="nulová",J454,0)</f>
        <v>0</v>
      </c>
      <c r="BJ454" s="16" t="s">
        <v>83</v>
      </c>
      <c r="BK454" s="215">
        <f>ROUND(I454*H454,2)</f>
        <v>0</v>
      </c>
      <c r="BL454" s="16" t="s">
        <v>237</v>
      </c>
      <c r="BM454" s="214" t="s">
        <v>1765</v>
      </c>
    </row>
    <row r="455" spans="1:65" s="2" customFormat="1" ht="14.4" customHeight="1">
      <c r="A455" s="37"/>
      <c r="B455" s="38"/>
      <c r="C455" s="203" t="s">
        <v>974</v>
      </c>
      <c r="D455" s="203" t="s">
        <v>152</v>
      </c>
      <c r="E455" s="204" t="s">
        <v>1238</v>
      </c>
      <c r="F455" s="205" t="s">
        <v>1239</v>
      </c>
      <c r="G455" s="206" t="s">
        <v>229</v>
      </c>
      <c r="H455" s="207">
        <v>114.24</v>
      </c>
      <c r="I455" s="208"/>
      <c r="J455" s="209">
        <f>ROUND(I455*H455,2)</f>
        <v>0</v>
      </c>
      <c r="K455" s="205" t="s">
        <v>156</v>
      </c>
      <c r="L455" s="43"/>
      <c r="M455" s="210" t="s">
        <v>19</v>
      </c>
      <c r="N455" s="211" t="s">
        <v>46</v>
      </c>
      <c r="O455" s="83"/>
      <c r="P455" s="212">
        <f>O455*H455</f>
        <v>0</v>
      </c>
      <c r="Q455" s="212">
        <v>0</v>
      </c>
      <c r="R455" s="212">
        <f>Q455*H455</f>
        <v>0</v>
      </c>
      <c r="S455" s="212">
        <v>0</v>
      </c>
      <c r="T455" s="213">
        <f>S455*H455</f>
        <v>0</v>
      </c>
      <c r="U455" s="37"/>
      <c r="V455" s="37"/>
      <c r="W455" s="37"/>
      <c r="X455" s="37"/>
      <c r="Y455" s="37"/>
      <c r="Z455" s="37"/>
      <c r="AA455" s="37"/>
      <c r="AB455" s="37"/>
      <c r="AC455" s="37"/>
      <c r="AD455" s="37"/>
      <c r="AE455" s="37"/>
      <c r="AR455" s="214" t="s">
        <v>237</v>
      </c>
      <c r="AT455" s="214" t="s">
        <v>152</v>
      </c>
      <c r="AU455" s="214" t="s">
        <v>85</v>
      </c>
      <c r="AY455" s="16" t="s">
        <v>150</v>
      </c>
      <c r="BE455" s="215">
        <f>IF(N455="základní",J455,0)</f>
        <v>0</v>
      </c>
      <c r="BF455" s="215">
        <f>IF(N455="snížená",J455,0)</f>
        <v>0</v>
      </c>
      <c r="BG455" s="215">
        <f>IF(N455="zákl. přenesená",J455,0)</f>
        <v>0</v>
      </c>
      <c r="BH455" s="215">
        <f>IF(N455="sníž. přenesená",J455,0)</f>
        <v>0</v>
      </c>
      <c r="BI455" s="215">
        <f>IF(N455="nulová",J455,0)</f>
        <v>0</v>
      </c>
      <c r="BJ455" s="16" t="s">
        <v>83</v>
      </c>
      <c r="BK455" s="215">
        <f>ROUND(I455*H455,2)</f>
        <v>0</v>
      </c>
      <c r="BL455" s="16" t="s">
        <v>237</v>
      </c>
      <c r="BM455" s="214" t="s">
        <v>1766</v>
      </c>
    </row>
    <row r="456" spans="1:65" s="2" customFormat="1" ht="14.4" customHeight="1">
      <c r="A456" s="37"/>
      <c r="B456" s="38"/>
      <c r="C456" s="203" t="s">
        <v>979</v>
      </c>
      <c r="D456" s="203" t="s">
        <v>152</v>
      </c>
      <c r="E456" s="204" t="s">
        <v>1242</v>
      </c>
      <c r="F456" s="205" t="s">
        <v>1243</v>
      </c>
      <c r="G456" s="206" t="s">
        <v>229</v>
      </c>
      <c r="H456" s="207">
        <v>114.24</v>
      </c>
      <c r="I456" s="208"/>
      <c r="J456" s="209">
        <f>ROUND(I456*H456,2)</f>
        <v>0</v>
      </c>
      <c r="K456" s="205" t="s">
        <v>156</v>
      </c>
      <c r="L456" s="43"/>
      <c r="M456" s="210" t="s">
        <v>19</v>
      </c>
      <c r="N456" s="211" t="s">
        <v>46</v>
      </c>
      <c r="O456" s="83"/>
      <c r="P456" s="212">
        <f>O456*H456</f>
        <v>0</v>
      </c>
      <c r="Q456" s="212">
        <v>0.00014</v>
      </c>
      <c r="R456" s="212">
        <f>Q456*H456</f>
        <v>0.015993599999999997</v>
      </c>
      <c r="S456" s="212">
        <v>0</v>
      </c>
      <c r="T456" s="213">
        <f>S456*H456</f>
        <v>0</v>
      </c>
      <c r="U456" s="37"/>
      <c r="V456" s="37"/>
      <c r="W456" s="37"/>
      <c r="X456" s="37"/>
      <c r="Y456" s="37"/>
      <c r="Z456" s="37"/>
      <c r="AA456" s="37"/>
      <c r="AB456" s="37"/>
      <c r="AC456" s="37"/>
      <c r="AD456" s="37"/>
      <c r="AE456" s="37"/>
      <c r="AR456" s="214" t="s">
        <v>237</v>
      </c>
      <c r="AT456" s="214" t="s">
        <v>152</v>
      </c>
      <c r="AU456" s="214" t="s">
        <v>85</v>
      </c>
      <c r="AY456" s="16" t="s">
        <v>150</v>
      </c>
      <c r="BE456" s="215">
        <f>IF(N456="základní",J456,0)</f>
        <v>0</v>
      </c>
      <c r="BF456" s="215">
        <f>IF(N456="snížená",J456,0)</f>
        <v>0</v>
      </c>
      <c r="BG456" s="215">
        <f>IF(N456="zákl. přenesená",J456,0)</f>
        <v>0</v>
      </c>
      <c r="BH456" s="215">
        <f>IF(N456="sníž. přenesená",J456,0)</f>
        <v>0</v>
      </c>
      <c r="BI456" s="215">
        <f>IF(N456="nulová",J456,0)</f>
        <v>0</v>
      </c>
      <c r="BJ456" s="16" t="s">
        <v>83</v>
      </c>
      <c r="BK456" s="215">
        <f>ROUND(I456*H456,2)</f>
        <v>0</v>
      </c>
      <c r="BL456" s="16" t="s">
        <v>237</v>
      </c>
      <c r="BM456" s="214" t="s">
        <v>1767</v>
      </c>
    </row>
    <row r="457" spans="1:65" s="2" customFormat="1" ht="14.4" customHeight="1">
      <c r="A457" s="37"/>
      <c r="B457" s="38"/>
      <c r="C457" s="203" t="s">
        <v>983</v>
      </c>
      <c r="D457" s="203" t="s">
        <v>152</v>
      </c>
      <c r="E457" s="204" t="s">
        <v>1246</v>
      </c>
      <c r="F457" s="205" t="s">
        <v>1247</v>
      </c>
      <c r="G457" s="206" t="s">
        <v>229</v>
      </c>
      <c r="H457" s="207">
        <v>114.24</v>
      </c>
      <c r="I457" s="208"/>
      <c r="J457" s="209">
        <f>ROUND(I457*H457,2)</f>
        <v>0</v>
      </c>
      <c r="K457" s="205" t="s">
        <v>156</v>
      </c>
      <c r="L457" s="43"/>
      <c r="M457" s="210" t="s">
        <v>19</v>
      </c>
      <c r="N457" s="211" t="s">
        <v>46</v>
      </c>
      <c r="O457" s="83"/>
      <c r="P457" s="212">
        <f>O457*H457</f>
        <v>0</v>
      </c>
      <c r="Q457" s="212">
        <v>0.00014</v>
      </c>
      <c r="R457" s="212">
        <f>Q457*H457</f>
        <v>0.015993599999999997</v>
      </c>
      <c r="S457" s="212">
        <v>0</v>
      </c>
      <c r="T457" s="213">
        <f>S457*H457</f>
        <v>0</v>
      </c>
      <c r="U457" s="37"/>
      <c r="V457" s="37"/>
      <c r="W457" s="37"/>
      <c r="X457" s="37"/>
      <c r="Y457" s="37"/>
      <c r="Z457" s="37"/>
      <c r="AA457" s="37"/>
      <c r="AB457" s="37"/>
      <c r="AC457" s="37"/>
      <c r="AD457" s="37"/>
      <c r="AE457" s="37"/>
      <c r="AR457" s="214" t="s">
        <v>237</v>
      </c>
      <c r="AT457" s="214" t="s">
        <v>152</v>
      </c>
      <c r="AU457" s="214" t="s">
        <v>85</v>
      </c>
      <c r="AY457" s="16" t="s">
        <v>150</v>
      </c>
      <c r="BE457" s="215">
        <f>IF(N457="základní",J457,0)</f>
        <v>0</v>
      </c>
      <c r="BF457" s="215">
        <f>IF(N457="snížená",J457,0)</f>
        <v>0</v>
      </c>
      <c r="BG457" s="215">
        <f>IF(N457="zákl. přenesená",J457,0)</f>
        <v>0</v>
      </c>
      <c r="BH457" s="215">
        <f>IF(N457="sníž. přenesená",J457,0)</f>
        <v>0</v>
      </c>
      <c r="BI457" s="215">
        <f>IF(N457="nulová",J457,0)</f>
        <v>0</v>
      </c>
      <c r="BJ457" s="16" t="s">
        <v>83</v>
      </c>
      <c r="BK457" s="215">
        <f>ROUND(I457*H457,2)</f>
        <v>0</v>
      </c>
      <c r="BL457" s="16" t="s">
        <v>237</v>
      </c>
      <c r="BM457" s="214" t="s">
        <v>1768</v>
      </c>
    </row>
    <row r="458" spans="1:65" s="2" customFormat="1" ht="14.4" customHeight="1">
      <c r="A458" s="37"/>
      <c r="B458" s="38"/>
      <c r="C458" s="203" t="s">
        <v>988</v>
      </c>
      <c r="D458" s="203" t="s">
        <v>152</v>
      </c>
      <c r="E458" s="204" t="s">
        <v>1250</v>
      </c>
      <c r="F458" s="205" t="s">
        <v>1251</v>
      </c>
      <c r="G458" s="206" t="s">
        <v>229</v>
      </c>
      <c r="H458" s="207">
        <v>114.24</v>
      </c>
      <c r="I458" s="208"/>
      <c r="J458" s="209">
        <f>ROUND(I458*H458,2)</f>
        <v>0</v>
      </c>
      <c r="K458" s="205" t="s">
        <v>156</v>
      </c>
      <c r="L458" s="43"/>
      <c r="M458" s="210" t="s">
        <v>19</v>
      </c>
      <c r="N458" s="211" t="s">
        <v>46</v>
      </c>
      <c r="O458" s="83"/>
      <c r="P458" s="212">
        <f>O458*H458</f>
        <v>0</v>
      </c>
      <c r="Q458" s="212">
        <v>0.00013</v>
      </c>
      <c r="R458" s="212">
        <f>Q458*H458</f>
        <v>0.014851199999999998</v>
      </c>
      <c r="S458" s="212">
        <v>0</v>
      </c>
      <c r="T458" s="213">
        <f>S458*H458</f>
        <v>0</v>
      </c>
      <c r="U458" s="37"/>
      <c r="V458" s="37"/>
      <c r="W458" s="37"/>
      <c r="X458" s="37"/>
      <c r="Y458" s="37"/>
      <c r="Z458" s="37"/>
      <c r="AA458" s="37"/>
      <c r="AB458" s="37"/>
      <c r="AC458" s="37"/>
      <c r="AD458" s="37"/>
      <c r="AE458" s="37"/>
      <c r="AR458" s="214" t="s">
        <v>237</v>
      </c>
      <c r="AT458" s="214" t="s">
        <v>152</v>
      </c>
      <c r="AU458" s="214" t="s">
        <v>85</v>
      </c>
      <c r="AY458" s="16" t="s">
        <v>150</v>
      </c>
      <c r="BE458" s="215">
        <f>IF(N458="základní",J458,0)</f>
        <v>0</v>
      </c>
      <c r="BF458" s="215">
        <f>IF(N458="snížená",J458,0)</f>
        <v>0</v>
      </c>
      <c r="BG458" s="215">
        <f>IF(N458="zákl. přenesená",J458,0)</f>
        <v>0</v>
      </c>
      <c r="BH458" s="215">
        <f>IF(N458="sníž. přenesená",J458,0)</f>
        <v>0</v>
      </c>
      <c r="BI458" s="215">
        <f>IF(N458="nulová",J458,0)</f>
        <v>0</v>
      </c>
      <c r="BJ458" s="16" t="s">
        <v>83</v>
      </c>
      <c r="BK458" s="215">
        <f>ROUND(I458*H458,2)</f>
        <v>0</v>
      </c>
      <c r="BL458" s="16" t="s">
        <v>237</v>
      </c>
      <c r="BM458" s="214" t="s">
        <v>1769</v>
      </c>
    </row>
    <row r="459" spans="1:47" s="2" customFormat="1" ht="12">
      <c r="A459" s="37"/>
      <c r="B459" s="38"/>
      <c r="C459" s="39"/>
      <c r="D459" s="216" t="s">
        <v>161</v>
      </c>
      <c r="E459" s="39"/>
      <c r="F459" s="217" t="s">
        <v>1770</v>
      </c>
      <c r="G459" s="39"/>
      <c r="H459" s="39"/>
      <c r="I459" s="218"/>
      <c r="J459" s="39"/>
      <c r="K459" s="39"/>
      <c r="L459" s="43"/>
      <c r="M459" s="219"/>
      <c r="N459" s="220"/>
      <c r="O459" s="83"/>
      <c r="P459" s="83"/>
      <c r="Q459" s="83"/>
      <c r="R459" s="83"/>
      <c r="S459" s="83"/>
      <c r="T459" s="84"/>
      <c r="U459" s="37"/>
      <c r="V459" s="37"/>
      <c r="W459" s="37"/>
      <c r="X459" s="37"/>
      <c r="Y459" s="37"/>
      <c r="Z459" s="37"/>
      <c r="AA459" s="37"/>
      <c r="AB459" s="37"/>
      <c r="AC459" s="37"/>
      <c r="AD459" s="37"/>
      <c r="AE459" s="37"/>
      <c r="AT459" s="16" t="s">
        <v>161</v>
      </c>
      <c r="AU459" s="16" t="s">
        <v>85</v>
      </c>
    </row>
    <row r="460" spans="1:63" s="12" customFormat="1" ht="22.8" customHeight="1">
      <c r="A460" s="12"/>
      <c r="B460" s="187"/>
      <c r="C460" s="188"/>
      <c r="D460" s="189" t="s">
        <v>74</v>
      </c>
      <c r="E460" s="201" t="s">
        <v>1254</v>
      </c>
      <c r="F460" s="201" t="s">
        <v>1255</v>
      </c>
      <c r="G460" s="188"/>
      <c r="H460" s="188"/>
      <c r="I460" s="191"/>
      <c r="J460" s="202">
        <f>BK460</f>
        <v>0</v>
      </c>
      <c r="K460" s="188"/>
      <c r="L460" s="193"/>
      <c r="M460" s="194"/>
      <c r="N460" s="195"/>
      <c r="O460" s="195"/>
      <c r="P460" s="196">
        <f>SUM(P461:P474)</f>
        <v>0</v>
      </c>
      <c r="Q460" s="195"/>
      <c r="R460" s="196">
        <f>SUM(R461:R474)</f>
        <v>0.68412637</v>
      </c>
      <c r="S460" s="195"/>
      <c r="T460" s="197">
        <f>SUM(T461:T474)</f>
        <v>0</v>
      </c>
      <c r="U460" s="12"/>
      <c r="V460" s="12"/>
      <c r="W460" s="12"/>
      <c r="X460" s="12"/>
      <c r="Y460" s="12"/>
      <c r="Z460" s="12"/>
      <c r="AA460" s="12"/>
      <c r="AB460" s="12"/>
      <c r="AC460" s="12"/>
      <c r="AD460" s="12"/>
      <c r="AE460" s="12"/>
      <c r="AR460" s="198" t="s">
        <v>85</v>
      </c>
      <c r="AT460" s="199" t="s">
        <v>74</v>
      </c>
      <c r="AU460" s="199" t="s">
        <v>83</v>
      </c>
      <c r="AY460" s="198" t="s">
        <v>150</v>
      </c>
      <c r="BK460" s="200">
        <f>SUM(BK461:BK474)</f>
        <v>0</v>
      </c>
    </row>
    <row r="461" spans="1:65" s="2" customFormat="1" ht="14.4" customHeight="1">
      <c r="A461" s="37"/>
      <c r="B461" s="38"/>
      <c r="C461" s="203" t="s">
        <v>992</v>
      </c>
      <c r="D461" s="203" t="s">
        <v>152</v>
      </c>
      <c r="E461" s="204" t="s">
        <v>1257</v>
      </c>
      <c r="F461" s="205" t="s">
        <v>1258</v>
      </c>
      <c r="G461" s="206" t="s">
        <v>229</v>
      </c>
      <c r="H461" s="207">
        <v>975.106</v>
      </c>
      <c r="I461" s="208"/>
      <c r="J461" s="209">
        <f>ROUND(I461*H461,2)</f>
        <v>0</v>
      </c>
      <c r="K461" s="205" t="s">
        <v>156</v>
      </c>
      <c r="L461" s="43"/>
      <c r="M461" s="210" t="s">
        <v>19</v>
      </c>
      <c r="N461" s="211" t="s">
        <v>46</v>
      </c>
      <c r="O461" s="83"/>
      <c r="P461" s="212">
        <f>O461*H461</f>
        <v>0</v>
      </c>
      <c r="Q461" s="212">
        <v>0</v>
      </c>
      <c r="R461" s="212">
        <f>Q461*H461</f>
        <v>0</v>
      </c>
      <c r="S461" s="212">
        <v>0</v>
      </c>
      <c r="T461" s="213">
        <f>S461*H461</f>
        <v>0</v>
      </c>
      <c r="U461" s="37"/>
      <c r="V461" s="37"/>
      <c r="W461" s="37"/>
      <c r="X461" s="37"/>
      <c r="Y461" s="37"/>
      <c r="Z461" s="37"/>
      <c r="AA461" s="37"/>
      <c r="AB461" s="37"/>
      <c r="AC461" s="37"/>
      <c r="AD461" s="37"/>
      <c r="AE461" s="37"/>
      <c r="AR461" s="214" t="s">
        <v>237</v>
      </c>
      <c r="AT461" s="214" t="s">
        <v>152</v>
      </c>
      <c r="AU461" s="214" t="s">
        <v>85</v>
      </c>
      <c r="AY461" s="16" t="s">
        <v>150</v>
      </c>
      <c r="BE461" s="215">
        <f>IF(N461="základní",J461,0)</f>
        <v>0</v>
      </c>
      <c r="BF461" s="215">
        <f>IF(N461="snížená",J461,0)</f>
        <v>0</v>
      </c>
      <c r="BG461" s="215">
        <f>IF(N461="zákl. přenesená",J461,0)</f>
        <v>0</v>
      </c>
      <c r="BH461" s="215">
        <f>IF(N461="sníž. přenesená",J461,0)</f>
        <v>0</v>
      </c>
      <c r="BI461" s="215">
        <f>IF(N461="nulová",J461,0)</f>
        <v>0</v>
      </c>
      <c r="BJ461" s="16" t="s">
        <v>83</v>
      </c>
      <c r="BK461" s="215">
        <f>ROUND(I461*H461,2)</f>
        <v>0</v>
      </c>
      <c r="BL461" s="16" t="s">
        <v>237</v>
      </c>
      <c r="BM461" s="214" t="s">
        <v>1771</v>
      </c>
    </row>
    <row r="462" spans="1:65" s="2" customFormat="1" ht="14.4" customHeight="1">
      <c r="A462" s="37"/>
      <c r="B462" s="38"/>
      <c r="C462" s="203" t="s">
        <v>996</v>
      </c>
      <c r="D462" s="203" t="s">
        <v>152</v>
      </c>
      <c r="E462" s="204" t="s">
        <v>1278</v>
      </c>
      <c r="F462" s="205" t="s">
        <v>1279</v>
      </c>
      <c r="G462" s="206" t="s">
        <v>229</v>
      </c>
      <c r="H462" s="207">
        <v>591.138</v>
      </c>
      <c r="I462" s="208"/>
      <c r="J462" s="209">
        <f>ROUND(I462*H462,2)</f>
        <v>0</v>
      </c>
      <c r="K462" s="205" t="s">
        <v>156</v>
      </c>
      <c r="L462" s="43"/>
      <c r="M462" s="210" t="s">
        <v>19</v>
      </c>
      <c r="N462" s="211" t="s">
        <v>46</v>
      </c>
      <c r="O462" s="83"/>
      <c r="P462" s="212">
        <f>O462*H462</f>
        <v>0</v>
      </c>
      <c r="Q462" s="212">
        <v>0</v>
      </c>
      <c r="R462" s="212">
        <f>Q462*H462</f>
        <v>0</v>
      </c>
      <c r="S462" s="212">
        <v>0</v>
      </c>
      <c r="T462" s="213">
        <f>S462*H462</f>
        <v>0</v>
      </c>
      <c r="U462" s="37"/>
      <c r="V462" s="37"/>
      <c r="W462" s="37"/>
      <c r="X462" s="37"/>
      <c r="Y462" s="37"/>
      <c r="Z462" s="37"/>
      <c r="AA462" s="37"/>
      <c r="AB462" s="37"/>
      <c r="AC462" s="37"/>
      <c r="AD462" s="37"/>
      <c r="AE462" s="37"/>
      <c r="AR462" s="214" t="s">
        <v>237</v>
      </c>
      <c r="AT462" s="214" t="s">
        <v>152</v>
      </c>
      <c r="AU462" s="214" t="s">
        <v>85</v>
      </c>
      <c r="AY462" s="16" t="s">
        <v>150</v>
      </c>
      <c r="BE462" s="215">
        <f>IF(N462="základní",J462,0)</f>
        <v>0</v>
      </c>
      <c r="BF462" s="215">
        <f>IF(N462="snížená",J462,0)</f>
        <v>0</v>
      </c>
      <c r="BG462" s="215">
        <f>IF(N462="zákl. přenesená",J462,0)</f>
        <v>0</v>
      </c>
      <c r="BH462" s="215">
        <f>IF(N462="sníž. přenesená",J462,0)</f>
        <v>0</v>
      </c>
      <c r="BI462" s="215">
        <f>IF(N462="nulová",J462,0)</f>
        <v>0</v>
      </c>
      <c r="BJ462" s="16" t="s">
        <v>83</v>
      </c>
      <c r="BK462" s="215">
        <f>ROUND(I462*H462,2)</f>
        <v>0</v>
      </c>
      <c r="BL462" s="16" t="s">
        <v>237</v>
      </c>
      <c r="BM462" s="214" t="s">
        <v>1772</v>
      </c>
    </row>
    <row r="463" spans="1:47" s="2" customFormat="1" ht="12">
      <c r="A463" s="37"/>
      <c r="B463" s="38"/>
      <c r="C463" s="39"/>
      <c r="D463" s="216" t="s">
        <v>159</v>
      </c>
      <c r="E463" s="39"/>
      <c r="F463" s="217" t="s">
        <v>1281</v>
      </c>
      <c r="G463" s="39"/>
      <c r="H463" s="39"/>
      <c r="I463" s="218"/>
      <c r="J463" s="39"/>
      <c r="K463" s="39"/>
      <c r="L463" s="43"/>
      <c r="M463" s="219"/>
      <c r="N463" s="220"/>
      <c r="O463" s="83"/>
      <c r="P463" s="83"/>
      <c r="Q463" s="83"/>
      <c r="R463" s="83"/>
      <c r="S463" s="83"/>
      <c r="T463" s="84"/>
      <c r="U463" s="37"/>
      <c r="V463" s="37"/>
      <c r="W463" s="37"/>
      <c r="X463" s="37"/>
      <c r="Y463" s="37"/>
      <c r="Z463" s="37"/>
      <c r="AA463" s="37"/>
      <c r="AB463" s="37"/>
      <c r="AC463" s="37"/>
      <c r="AD463" s="37"/>
      <c r="AE463" s="37"/>
      <c r="AT463" s="16" t="s">
        <v>159</v>
      </c>
      <c r="AU463" s="16" t="s">
        <v>85</v>
      </c>
    </row>
    <row r="464" spans="1:65" s="2" customFormat="1" ht="14.4" customHeight="1">
      <c r="A464" s="37"/>
      <c r="B464" s="38"/>
      <c r="C464" s="231" t="s">
        <v>1003</v>
      </c>
      <c r="D464" s="231" t="s">
        <v>315</v>
      </c>
      <c r="E464" s="232" t="s">
        <v>1283</v>
      </c>
      <c r="F464" s="233" t="s">
        <v>1284</v>
      </c>
      <c r="G464" s="234" t="s">
        <v>229</v>
      </c>
      <c r="H464" s="235">
        <v>620.695</v>
      </c>
      <c r="I464" s="236"/>
      <c r="J464" s="237">
        <f>ROUND(I464*H464,2)</f>
        <v>0</v>
      </c>
      <c r="K464" s="233" t="s">
        <v>156</v>
      </c>
      <c r="L464" s="238"/>
      <c r="M464" s="239" t="s">
        <v>19</v>
      </c>
      <c r="N464" s="240" t="s">
        <v>46</v>
      </c>
      <c r="O464" s="83"/>
      <c r="P464" s="212">
        <f>O464*H464</f>
        <v>0</v>
      </c>
      <c r="Q464" s="212">
        <v>0.00035</v>
      </c>
      <c r="R464" s="212">
        <f>Q464*H464</f>
        <v>0.21724325000000003</v>
      </c>
      <c r="S464" s="212">
        <v>0</v>
      </c>
      <c r="T464" s="213">
        <f>S464*H464</f>
        <v>0</v>
      </c>
      <c r="U464" s="37"/>
      <c r="V464" s="37"/>
      <c r="W464" s="37"/>
      <c r="X464" s="37"/>
      <c r="Y464" s="37"/>
      <c r="Z464" s="37"/>
      <c r="AA464" s="37"/>
      <c r="AB464" s="37"/>
      <c r="AC464" s="37"/>
      <c r="AD464" s="37"/>
      <c r="AE464" s="37"/>
      <c r="AR464" s="214" t="s">
        <v>309</v>
      </c>
      <c r="AT464" s="214" t="s">
        <v>315</v>
      </c>
      <c r="AU464" s="214" t="s">
        <v>85</v>
      </c>
      <c r="AY464" s="16" t="s">
        <v>150</v>
      </c>
      <c r="BE464" s="215">
        <f>IF(N464="základní",J464,0)</f>
        <v>0</v>
      </c>
      <c r="BF464" s="215">
        <f>IF(N464="snížená",J464,0)</f>
        <v>0</v>
      </c>
      <c r="BG464" s="215">
        <f>IF(N464="zákl. přenesená",J464,0)</f>
        <v>0</v>
      </c>
      <c r="BH464" s="215">
        <f>IF(N464="sníž. přenesená",J464,0)</f>
        <v>0</v>
      </c>
      <c r="BI464" s="215">
        <f>IF(N464="nulová",J464,0)</f>
        <v>0</v>
      </c>
      <c r="BJ464" s="16" t="s">
        <v>83</v>
      </c>
      <c r="BK464" s="215">
        <f>ROUND(I464*H464,2)</f>
        <v>0</v>
      </c>
      <c r="BL464" s="16" t="s">
        <v>237</v>
      </c>
      <c r="BM464" s="214" t="s">
        <v>1773</v>
      </c>
    </row>
    <row r="465" spans="1:51" s="13" customFormat="1" ht="12">
      <c r="A465" s="13"/>
      <c r="B465" s="221"/>
      <c r="C465" s="222"/>
      <c r="D465" s="216" t="s">
        <v>170</v>
      </c>
      <c r="E465" s="222"/>
      <c r="F465" s="223" t="s">
        <v>1774</v>
      </c>
      <c r="G465" s="222"/>
      <c r="H465" s="224">
        <v>620.695</v>
      </c>
      <c r="I465" s="225"/>
      <c r="J465" s="222"/>
      <c r="K465" s="222"/>
      <c r="L465" s="226"/>
      <c r="M465" s="227"/>
      <c r="N465" s="228"/>
      <c r="O465" s="228"/>
      <c r="P465" s="228"/>
      <c r="Q465" s="228"/>
      <c r="R465" s="228"/>
      <c r="S465" s="228"/>
      <c r="T465" s="229"/>
      <c r="U465" s="13"/>
      <c r="V465" s="13"/>
      <c r="W465" s="13"/>
      <c r="X465" s="13"/>
      <c r="Y465" s="13"/>
      <c r="Z465" s="13"/>
      <c r="AA465" s="13"/>
      <c r="AB465" s="13"/>
      <c r="AC465" s="13"/>
      <c r="AD465" s="13"/>
      <c r="AE465" s="13"/>
      <c r="AT465" s="230" t="s">
        <v>170</v>
      </c>
      <c r="AU465" s="230" t="s">
        <v>85</v>
      </c>
      <c r="AV465" s="13" t="s">
        <v>85</v>
      </c>
      <c r="AW465" s="13" t="s">
        <v>4</v>
      </c>
      <c r="AX465" s="13" t="s">
        <v>83</v>
      </c>
      <c r="AY465" s="230" t="s">
        <v>150</v>
      </c>
    </row>
    <row r="466" spans="1:65" s="2" customFormat="1" ht="24.15" customHeight="1">
      <c r="A466" s="37"/>
      <c r="B466" s="38"/>
      <c r="C466" s="203" t="s">
        <v>1009</v>
      </c>
      <c r="D466" s="203" t="s">
        <v>152</v>
      </c>
      <c r="E466" s="204" t="s">
        <v>1775</v>
      </c>
      <c r="F466" s="205" t="s">
        <v>1776</v>
      </c>
      <c r="G466" s="206" t="s">
        <v>229</v>
      </c>
      <c r="H466" s="207">
        <v>172.296</v>
      </c>
      <c r="I466" s="208"/>
      <c r="J466" s="209">
        <f>ROUND(I466*H466,2)</f>
        <v>0</v>
      </c>
      <c r="K466" s="205" t="s">
        <v>156</v>
      </c>
      <c r="L466" s="43"/>
      <c r="M466" s="210" t="s">
        <v>19</v>
      </c>
      <c r="N466" s="211" t="s">
        <v>46</v>
      </c>
      <c r="O466" s="83"/>
      <c r="P466" s="212">
        <f>O466*H466</f>
        <v>0</v>
      </c>
      <c r="Q466" s="212">
        <v>0</v>
      </c>
      <c r="R466" s="212">
        <f>Q466*H466</f>
        <v>0</v>
      </c>
      <c r="S466" s="212">
        <v>0</v>
      </c>
      <c r="T466" s="213">
        <f>S466*H466</f>
        <v>0</v>
      </c>
      <c r="U466" s="37"/>
      <c r="V466" s="37"/>
      <c r="W466" s="37"/>
      <c r="X466" s="37"/>
      <c r="Y466" s="37"/>
      <c r="Z466" s="37"/>
      <c r="AA466" s="37"/>
      <c r="AB466" s="37"/>
      <c r="AC466" s="37"/>
      <c r="AD466" s="37"/>
      <c r="AE466" s="37"/>
      <c r="AR466" s="214" t="s">
        <v>237</v>
      </c>
      <c r="AT466" s="214" t="s">
        <v>152</v>
      </c>
      <c r="AU466" s="214" t="s">
        <v>85</v>
      </c>
      <c r="AY466" s="16" t="s">
        <v>150</v>
      </c>
      <c r="BE466" s="215">
        <f>IF(N466="základní",J466,0)</f>
        <v>0</v>
      </c>
      <c r="BF466" s="215">
        <f>IF(N466="snížená",J466,0)</f>
        <v>0</v>
      </c>
      <c r="BG466" s="215">
        <f>IF(N466="zákl. přenesená",J466,0)</f>
        <v>0</v>
      </c>
      <c r="BH466" s="215">
        <f>IF(N466="sníž. přenesená",J466,0)</f>
        <v>0</v>
      </c>
      <c r="BI466" s="215">
        <f>IF(N466="nulová",J466,0)</f>
        <v>0</v>
      </c>
      <c r="BJ466" s="16" t="s">
        <v>83</v>
      </c>
      <c r="BK466" s="215">
        <f>ROUND(I466*H466,2)</f>
        <v>0</v>
      </c>
      <c r="BL466" s="16" t="s">
        <v>237</v>
      </c>
      <c r="BM466" s="214" t="s">
        <v>1777</v>
      </c>
    </row>
    <row r="467" spans="1:47" s="2" customFormat="1" ht="12">
      <c r="A467" s="37"/>
      <c r="B467" s="38"/>
      <c r="C467" s="39"/>
      <c r="D467" s="216" t="s">
        <v>159</v>
      </c>
      <c r="E467" s="39"/>
      <c r="F467" s="217" t="s">
        <v>1281</v>
      </c>
      <c r="G467" s="39"/>
      <c r="H467" s="39"/>
      <c r="I467" s="218"/>
      <c r="J467" s="39"/>
      <c r="K467" s="39"/>
      <c r="L467" s="43"/>
      <c r="M467" s="219"/>
      <c r="N467" s="220"/>
      <c r="O467" s="83"/>
      <c r="P467" s="83"/>
      <c r="Q467" s="83"/>
      <c r="R467" s="83"/>
      <c r="S467" s="83"/>
      <c r="T467" s="84"/>
      <c r="U467" s="37"/>
      <c r="V467" s="37"/>
      <c r="W467" s="37"/>
      <c r="X467" s="37"/>
      <c r="Y467" s="37"/>
      <c r="Z467" s="37"/>
      <c r="AA467" s="37"/>
      <c r="AB467" s="37"/>
      <c r="AC467" s="37"/>
      <c r="AD467" s="37"/>
      <c r="AE467" s="37"/>
      <c r="AT467" s="16" t="s">
        <v>159</v>
      </c>
      <c r="AU467" s="16" t="s">
        <v>85</v>
      </c>
    </row>
    <row r="468" spans="1:65" s="2" customFormat="1" ht="14.4" customHeight="1">
      <c r="A468" s="37"/>
      <c r="B468" s="38"/>
      <c r="C468" s="231" t="s">
        <v>1013</v>
      </c>
      <c r="D468" s="231" t="s">
        <v>315</v>
      </c>
      <c r="E468" s="232" t="s">
        <v>1292</v>
      </c>
      <c r="F468" s="233" t="s">
        <v>1293</v>
      </c>
      <c r="G468" s="234" t="s">
        <v>229</v>
      </c>
      <c r="H468" s="235">
        <v>180.911</v>
      </c>
      <c r="I468" s="236"/>
      <c r="J468" s="237">
        <f>ROUND(I468*H468,2)</f>
        <v>0</v>
      </c>
      <c r="K468" s="233" t="s">
        <v>156</v>
      </c>
      <c r="L468" s="238"/>
      <c r="M468" s="239" t="s">
        <v>19</v>
      </c>
      <c r="N468" s="240" t="s">
        <v>46</v>
      </c>
      <c r="O468" s="83"/>
      <c r="P468" s="212">
        <f>O468*H468</f>
        <v>0</v>
      </c>
      <c r="Q468" s="212">
        <v>0</v>
      </c>
      <c r="R468" s="212">
        <f>Q468*H468</f>
        <v>0</v>
      </c>
      <c r="S468" s="212">
        <v>0</v>
      </c>
      <c r="T468" s="213">
        <f>S468*H468</f>
        <v>0</v>
      </c>
      <c r="U468" s="37"/>
      <c r="V468" s="37"/>
      <c r="W468" s="37"/>
      <c r="X468" s="37"/>
      <c r="Y468" s="37"/>
      <c r="Z468" s="37"/>
      <c r="AA468" s="37"/>
      <c r="AB468" s="37"/>
      <c r="AC468" s="37"/>
      <c r="AD468" s="37"/>
      <c r="AE468" s="37"/>
      <c r="AR468" s="214" t="s">
        <v>309</v>
      </c>
      <c r="AT468" s="214" t="s">
        <v>315</v>
      </c>
      <c r="AU468" s="214" t="s">
        <v>85</v>
      </c>
      <c r="AY468" s="16" t="s">
        <v>150</v>
      </c>
      <c r="BE468" s="215">
        <f>IF(N468="základní",J468,0)</f>
        <v>0</v>
      </c>
      <c r="BF468" s="215">
        <f>IF(N468="snížená",J468,0)</f>
        <v>0</v>
      </c>
      <c r="BG468" s="215">
        <f>IF(N468="zákl. přenesená",J468,0)</f>
        <v>0</v>
      </c>
      <c r="BH468" s="215">
        <f>IF(N468="sníž. přenesená",J468,0)</f>
        <v>0</v>
      </c>
      <c r="BI468" s="215">
        <f>IF(N468="nulová",J468,0)</f>
        <v>0</v>
      </c>
      <c r="BJ468" s="16" t="s">
        <v>83</v>
      </c>
      <c r="BK468" s="215">
        <f>ROUND(I468*H468,2)</f>
        <v>0</v>
      </c>
      <c r="BL468" s="16" t="s">
        <v>237</v>
      </c>
      <c r="BM468" s="214" t="s">
        <v>1778</v>
      </c>
    </row>
    <row r="469" spans="1:51" s="13" customFormat="1" ht="12">
      <c r="A469" s="13"/>
      <c r="B469" s="221"/>
      <c r="C469" s="222"/>
      <c r="D469" s="216" t="s">
        <v>170</v>
      </c>
      <c r="E469" s="222"/>
      <c r="F469" s="223" t="s">
        <v>1779</v>
      </c>
      <c r="G469" s="222"/>
      <c r="H469" s="224">
        <v>180.911</v>
      </c>
      <c r="I469" s="225"/>
      <c r="J469" s="222"/>
      <c r="K469" s="222"/>
      <c r="L469" s="226"/>
      <c r="M469" s="227"/>
      <c r="N469" s="228"/>
      <c r="O469" s="228"/>
      <c r="P469" s="228"/>
      <c r="Q469" s="228"/>
      <c r="R469" s="228"/>
      <c r="S469" s="228"/>
      <c r="T469" s="229"/>
      <c r="U469" s="13"/>
      <c r="V469" s="13"/>
      <c r="W469" s="13"/>
      <c r="X469" s="13"/>
      <c r="Y469" s="13"/>
      <c r="Z469" s="13"/>
      <c r="AA469" s="13"/>
      <c r="AB469" s="13"/>
      <c r="AC469" s="13"/>
      <c r="AD469" s="13"/>
      <c r="AE469" s="13"/>
      <c r="AT469" s="230" t="s">
        <v>170</v>
      </c>
      <c r="AU469" s="230" t="s">
        <v>85</v>
      </c>
      <c r="AV469" s="13" t="s">
        <v>85</v>
      </c>
      <c r="AW469" s="13" t="s">
        <v>4</v>
      </c>
      <c r="AX469" s="13" t="s">
        <v>83</v>
      </c>
      <c r="AY469" s="230" t="s">
        <v>150</v>
      </c>
    </row>
    <row r="470" spans="1:65" s="2" customFormat="1" ht="14.4" customHeight="1">
      <c r="A470" s="37"/>
      <c r="B470" s="38"/>
      <c r="C470" s="203" t="s">
        <v>1017</v>
      </c>
      <c r="D470" s="203" t="s">
        <v>152</v>
      </c>
      <c r="E470" s="204" t="s">
        <v>1780</v>
      </c>
      <c r="F470" s="205" t="s">
        <v>1781</v>
      </c>
      <c r="G470" s="206" t="s">
        <v>229</v>
      </c>
      <c r="H470" s="207">
        <v>975.106</v>
      </c>
      <c r="I470" s="208"/>
      <c r="J470" s="209">
        <f>ROUND(I470*H470,2)</f>
        <v>0</v>
      </c>
      <c r="K470" s="205" t="s">
        <v>156</v>
      </c>
      <c r="L470" s="43"/>
      <c r="M470" s="210" t="s">
        <v>19</v>
      </c>
      <c r="N470" s="211" t="s">
        <v>46</v>
      </c>
      <c r="O470" s="83"/>
      <c r="P470" s="212">
        <f>O470*H470</f>
        <v>0</v>
      </c>
      <c r="Q470" s="212">
        <v>0.00021</v>
      </c>
      <c r="R470" s="212">
        <f>Q470*H470</f>
        <v>0.20477226</v>
      </c>
      <c r="S470" s="212">
        <v>0</v>
      </c>
      <c r="T470" s="213">
        <f>S470*H470</f>
        <v>0</v>
      </c>
      <c r="U470" s="37"/>
      <c r="V470" s="37"/>
      <c r="W470" s="37"/>
      <c r="X470" s="37"/>
      <c r="Y470" s="37"/>
      <c r="Z470" s="37"/>
      <c r="AA470" s="37"/>
      <c r="AB470" s="37"/>
      <c r="AC470" s="37"/>
      <c r="AD470" s="37"/>
      <c r="AE470" s="37"/>
      <c r="AR470" s="214" t="s">
        <v>237</v>
      </c>
      <c r="AT470" s="214" t="s">
        <v>152</v>
      </c>
      <c r="AU470" s="214" t="s">
        <v>85</v>
      </c>
      <c r="AY470" s="16" t="s">
        <v>150</v>
      </c>
      <c r="BE470" s="215">
        <f>IF(N470="základní",J470,0)</f>
        <v>0</v>
      </c>
      <c r="BF470" s="215">
        <f>IF(N470="snížená",J470,0)</f>
        <v>0</v>
      </c>
      <c r="BG470" s="215">
        <f>IF(N470="zákl. přenesená",J470,0)</f>
        <v>0</v>
      </c>
      <c r="BH470" s="215">
        <f>IF(N470="sníž. přenesená",J470,0)</f>
        <v>0</v>
      </c>
      <c r="BI470" s="215">
        <f>IF(N470="nulová",J470,0)</f>
        <v>0</v>
      </c>
      <c r="BJ470" s="16" t="s">
        <v>83</v>
      </c>
      <c r="BK470" s="215">
        <f>ROUND(I470*H470,2)</f>
        <v>0</v>
      </c>
      <c r="BL470" s="16" t="s">
        <v>237</v>
      </c>
      <c r="BM470" s="214" t="s">
        <v>1782</v>
      </c>
    </row>
    <row r="471" spans="1:65" s="2" customFormat="1" ht="14.4" customHeight="1">
      <c r="A471" s="37"/>
      <c r="B471" s="38"/>
      <c r="C471" s="203" t="s">
        <v>1021</v>
      </c>
      <c r="D471" s="203" t="s">
        <v>152</v>
      </c>
      <c r="E471" s="204" t="s">
        <v>1301</v>
      </c>
      <c r="F471" s="205" t="s">
        <v>1302</v>
      </c>
      <c r="G471" s="206" t="s">
        <v>229</v>
      </c>
      <c r="H471" s="207">
        <v>94.896</v>
      </c>
      <c r="I471" s="208"/>
      <c r="J471" s="209">
        <f>ROUND(I471*H471,2)</f>
        <v>0</v>
      </c>
      <c r="K471" s="205" t="s">
        <v>156</v>
      </c>
      <c r="L471" s="43"/>
      <c r="M471" s="210" t="s">
        <v>19</v>
      </c>
      <c r="N471" s="211" t="s">
        <v>46</v>
      </c>
      <c r="O471" s="83"/>
      <c r="P471" s="212">
        <f>O471*H471</f>
        <v>0</v>
      </c>
      <c r="Q471" s="212">
        <v>2E-05</v>
      </c>
      <c r="R471" s="212">
        <f>Q471*H471</f>
        <v>0.0018979200000000002</v>
      </c>
      <c r="S471" s="212">
        <v>0</v>
      </c>
      <c r="T471" s="213">
        <f>S471*H471</f>
        <v>0</v>
      </c>
      <c r="U471" s="37"/>
      <c r="V471" s="37"/>
      <c r="W471" s="37"/>
      <c r="X471" s="37"/>
      <c r="Y471" s="37"/>
      <c r="Z471" s="37"/>
      <c r="AA471" s="37"/>
      <c r="AB471" s="37"/>
      <c r="AC471" s="37"/>
      <c r="AD471" s="37"/>
      <c r="AE471" s="37"/>
      <c r="AR471" s="214" t="s">
        <v>237</v>
      </c>
      <c r="AT471" s="214" t="s">
        <v>152</v>
      </c>
      <c r="AU471" s="214" t="s">
        <v>85</v>
      </c>
      <c r="AY471" s="16" t="s">
        <v>150</v>
      </c>
      <c r="BE471" s="215">
        <f>IF(N471="základní",J471,0)</f>
        <v>0</v>
      </c>
      <c r="BF471" s="215">
        <f>IF(N471="snížená",J471,0)</f>
        <v>0</v>
      </c>
      <c r="BG471" s="215">
        <f>IF(N471="zákl. přenesená",J471,0)</f>
        <v>0</v>
      </c>
      <c r="BH471" s="215">
        <f>IF(N471="sníž. přenesená",J471,0)</f>
        <v>0</v>
      </c>
      <c r="BI471" s="215">
        <f>IF(N471="nulová",J471,0)</f>
        <v>0</v>
      </c>
      <c r="BJ471" s="16" t="s">
        <v>83</v>
      </c>
      <c r="BK471" s="215">
        <f>ROUND(I471*H471,2)</f>
        <v>0</v>
      </c>
      <c r="BL471" s="16" t="s">
        <v>237</v>
      </c>
      <c r="BM471" s="214" t="s">
        <v>1783</v>
      </c>
    </row>
    <row r="472" spans="1:65" s="2" customFormat="1" ht="14.4" customHeight="1">
      <c r="A472" s="37"/>
      <c r="B472" s="38"/>
      <c r="C472" s="203" t="s">
        <v>1026</v>
      </c>
      <c r="D472" s="203" t="s">
        <v>152</v>
      </c>
      <c r="E472" s="204" t="s">
        <v>1784</v>
      </c>
      <c r="F472" s="205" t="s">
        <v>1785</v>
      </c>
      <c r="G472" s="206" t="s">
        <v>229</v>
      </c>
      <c r="H472" s="207">
        <v>77.4</v>
      </c>
      <c r="I472" s="208"/>
      <c r="J472" s="209">
        <f>ROUND(I472*H472,2)</f>
        <v>0</v>
      </c>
      <c r="K472" s="205" t="s">
        <v>156</v>
      </c>
      <c r="L472" s="43"/>
      <c r="M472" s="210" t="s">
        <v>19</v>
      </c>
      <c r="N472" s="211" t="s">
        <v>46</v>
      </c>
      <c r="O472" s="83"/>
      <c r="P472" s="212">
        <f>O472*H472</f>
        <v>0</v>
      </c>
      <c r="Q472" s="212">
        <v>1E-05</v>
      </c>
      <c r="R472" s="212">
        <f>Q472*H472</f>
        <v>0.0007740000000000002</v>
      </c>
      <c r="S472" s="212">
        <v>0</v>
      </c>
      <c r="T472" s="213">
        <f>S472*H472</f>
        <v>0</v>
      </c>
      <c r="U472" s="37"/>
      <c r="V472" s="37"/>
      <c r="W472" s="37"/>
      <c r="X472" s="37"/>
      <c r="Y472" s="37"/>
      <c r="Z472" s="37"/>
      <c r="AA472" s="37"/>
      <c r="AB472" s="37"/>
      <c r="AC472" s="37"/>
      <c r="AD472" s="37"/>
      <c r="AE472" s="37"/>
      <c r="AR472" s="214" t="s">
        <v>237</v>
      </c>
      <c r="AT472" s="214" t="s">
        <v>152</v>
      </c>
      <c r="AU472" s="214" t="s">
        <v>85</v>
      </c>
      <c r="AY472" s="16" t="s">
        <v>150</v>
      </c>
      <c r="BE472" s="215">
        <f>IF(N472="základní",J472,0)</f>
        <v>0</v>
      </c>
      <c r="BF472" s="215">
        <f>IF(N472="snížená",J472,0)</f>
        <v>0</v>
      </c>
      <c r="BG472" s="215">
        <f>IF(N472="zákl. přenesená",J472,0)</f>
        <v>0</v>
      </c>
      <c r="BH472" s="215">
        <f>IF(N472="sníž. přenesená",J472,0)</f>
        <v>0</v>
      </c>
      <c r="BI472" s="215">
        <f>IF(N472="nulová",J472,0)</f>
        <v>0</v>
      </c>
      <c r="BJ472" s="16" t="s">
        <v>83</v>
      </c>
      <c r="BK472" s="215">
        <f>ROUND(I472*H472,2)</f>
        <v>0</v>
      </c>
      <c r="BL472" s="16" t="s">
        <v>237</v>
      </c>
      <c r="BM472" s="214" t="s">
        <v>1786</v>
      </c>
    </row>
    <row r="473" spans="1:65" s="2" customFormat="1" ht="14.4" customHeight="1">
      <c r="A473" s="37"/>
      <c r="B473" s="38"/>
      <c r="C473" s="203" t="s">
        <v>1030</v>
      </c>
      <c r="D473" s="203" t="s">
        <v>152</v>
      </c>
      <c r="E473" s="204" t="s">
        <v>1305</v>
      </c>
      <c r="F473" s="205" t="s">
        <v>1306</v>
      </c>
      <c r="G473" s="206" t="s">
        <v>229</v>
      </c>
      <c r="H473" s="207">
        <v>591.138</v>
      </c>
      <c r="I473" s="208"/>
      <c r="J473" s="209">
        <f>ROUND(I473*H473,2)</f>
        <v>0</v>
      </c>
      <c r="K473" s="205" t="s">
        <v>156</v>
      </c>
      <c r="L473" s="43"/>
      <c r="M473" s="210" t="s">
        <v>19</v>
      </c>
      <c r="N473" s="211" t="s">
        <v>46</v>
      </c>
      <c r="O473" s="83"/>
      <c r="P473" s="212">
        <f>O473*H473</f>
        <v>0</v>
      </c>
      <c r="Q473" s="212">
        <v>1E-05</v>
      </c>
      <c r="R473" s="212">
        <f>Q473*H473</f>
        <v>0.005911380000000001</v>
      </c>
      <c r="S473" s="212">
        <v>0</v>
      </c>
      <c r="T473" s="213">
        <f>S473*H473</f>
        <v>0</v>
      </c>
      <c r="U473" s="37"/>
      <c r="V473" s="37"/>
      <c r="W473" s="37"/>
      <c r="X473" s="37"/>
      <c r="Y473" s="37"/>
      <c r="Z473" s="37"/>
      <c r="AA473" s="37"/>
      <c r="AB473" s="37"/>
      <c r="AC473" s="37"/>
      <c r="AD473" s="37"/>
      <c r="AE473" s="37"/>
      <c r="AR473" s="214" t="s">
        <v>237</v>
      </c>
      <c r="AT473" s="214" t="s">
        <v>152</v>
      </c>
      <c r="AU473" s="214" t="s">
        <v>85</v>
      </c>
      <c r="AY473" s="16" t="s">
        <v>150</v>
      </c>
      <c r="BE473" s="215">
        <f>IF(N473="základní",J473,0)</f>
        <v>0</v>
      </c>
      <c r="BF473" s="215">
        <f>IF(N473="snížená",J473,0)</f>
        <v>0</v>
      </c>
      <c r="BG473" s="215">
        <f>IF(N473="zákl. přenesená",J473,0)</f>
        <v>0</v>
      </c>
      <c r="BH473" s="215">
        <f>IF(N473="sníž. přenesená",J473,0)</f>
        <v>0</v>
      </c>
      <c r="BI473" s="215">
        <f>IF(N473="nulová",J473,0)</f>
        <v>0</v>
      </c>
      <c r="BJ473" s="16" t="s">
        <v>83</v>
      </c>
      <c r="BK473" s="215">
        <f>ROUND(I473*H473,2)</f>
        <v>0</v>
      </c>
      <c r="BL473" s="16" t="s">
        <v>237</v>
      </c>
      <c r="BM473" s="214" t="s">
        <v>1787</v>
      </c>
    </row>
    <row r="474" spans="1:65" s="2" customFormat="1" ht="24.15" customHeight="1">
      <c r="A474" s="37"/>
      <c r="B474" s="38"/>
      <c r="C474" s="203" t="s">
        <v>1034</v>
      </c>
      <c r="D474" s="203" t="s">
        <v>152</v>
      </c>
      <c r="E474" s="204" t="s">
        <v>1788</v>
      </c>
      <c r="F474" s="205" t="s">
        <v>1789</v>
      </c>
      <c r="G474" s="206" t="s">
        <v>229</v>
      </c>
      <c r="H474" s="207">
        <v>975.106</v>
      </c>
      <c r="I474" s="208"/>
      <c r="J474" s="209">
        <f>ROUND(I474*H474,2)</f>
        <v>0</v>
      </c>
      <c r="K474" s="205" t="s">
        <v>156</v>
      </c>
      <c r="L474" s="43"/>
      <c r="M474" s="247" t="s">
        <v>19</v>
      </c>
      <c r="N474" s="248" t="s">
        <v>46</v>
      </c>
      <c r="O474" s="244"/>
      <c r="P474" s="245">
        <f>O474*H474</f>
        <v>0</v>
      </c>
      <c r="Q474" s="245">
        <v>0.00026</v>
      </c>
      <c r="R474" s="245">
        <f>Q474*H474</f>
        <v>0.25352756</v>
      </c>
      <c r="S474" s="245">
        <v>0</v>
      </c>
      <c r="T474" s="246">
        <f>S474*H474</f>
        <v>0</v>
      </c>
      <c r="U474" s="37"/>
      <c r="V474" s="37"/>
      <c r="W474" s="37"/>
      <c r="X474" s="37"/>
      <c r="Y474" s="37"/>
      <c r="Z474" s="37"/>
      <c r="AA474" s="37"/>
      <c r="AB474" s="37"/>
      <c r="AC474" s="37"/>
      <c r="AD474" s="37"/>
      <c r="AE474" s="37"/>
      <c r="AR474" s="214" t="s">
        <v>237</v>
      </c>
      <c r="AT474" s="214" t="s">
        <v>152</v>
      </c>
      <c r="AU474" s="214" t="s">
        <v>85</v>
      </c>
      <c r="AY474" s="16" t="s">
        <v>150</v>
      </c>
      <c r="BE474" s="215">
        <f>IF(N474="základní",J474,0)</f>
        <v>0</v>
      </c>
      <c r="BF474" s="215">
        <f>IF(N474="snížená",J474,0)</f>
        <v>0</v>
      </c>
      <c r="BG474" s="215">
        <f>IF(N474="zákl. přenesená",J474,0)</f>
        <v>0</v>
      </c>
      <c r="BH474" s="215">
        <f>IF(N474="sníž. přenesená",J474,0)</f>
        <v>0</v>
      </c>
      <c r="BI474" s="215">
        <f>IF(N474="nulová",J474,0)</f>
        <v>0</v>
      </c>
      <c r="BJ474" s="16" t="s">
        <v>83</v>
      </c>
      <c r="BK474" s="215">
        <f>ROUND(I474*H474,2)</f>
        <v>0</v>
      </c>
      <c r="BL474" s="16" t="s">
        <v>237</v>
      </c>
      <c r="BM474" s="214" t="s">
        <v>1790</v>
      </c>
    </row>
    <row r="475" spans="1:31" s="2" customFormat="1" ht="6.95" customHeight="1">
      <c r="A475" s="37"/>
      <c r="B475" s="58"/>
      <c r="C475" s="59"/>
      <c r="D475" s="59"/>
      <c r="E475" s="59"/>
      <c r="F475" s="59"/>
      <c r="G475" s="59"/>
      <c r="H475" s="59"/>
      <c r="I475" s="59"/>
      <c r="J475" s="59"/>
      <c r="K475" s="59"/>
      <c r="L475" s="43"/>
      <c r="M475" s="37"/>
      <c r="O475" s="37"/>
      <c r="P475" s="37"/>
      <c r="Q475" s="37"/>
      <c r="R475" s="37"/>
      <c r="S475" s="37"/>
      <c r="T475" s="37"/>
      <c r="U475" s="37"/>
      <c r="V475" s="37"/>
      <c r="W475" s="37"/>
      <c r="X475" s="37"/>
      <c r="Y475" s="37"/>
      <c r="Z475" s="37"/>
      <c r="AA475" s="37"/>
      <c r="AB475" s="37"/>
      <c r="AC475" s="37"/>
      <c r="AD475" s="37"/>
      <c r="AE475" s="37"/>
    </row>
  </sheetData>
  <sheetProtection password="CC35" sheet="1" objects="1" scenarios="1" formatColumns="0" formatRows="0" autoFilter="0"/>
  <autoFilter ref="C97:K474"/>
  <mergeCells count="9">
    <mergeCell ref="E7:H7"/>
    <mergeCell ref="E9:H9"/>
    <mergeCell ref="E18:H18"/>
    <mergeCell ref="E27:H27"/>
    <mergeCell ref="E48:H48"/>
    <mergeCell ref="E50:H50"/>
    <mergeCell ref="E88:H88"/>
    <mergeCell ref="E90:H9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91</v>
      </c>
    </row>
    <row r="3" spans="2:46" s="1" customFormat="1" ht="6.95" customHeight="1">
      <c r="B3" s="127"/>
      <c r="C3" s="128"/>
      <c r="D3" s="128"/>
      <c r="E3" s="128"/>
      <c r="F3" s="128"/>
      <c r="G3" s="128"/>
      <c r="H3" s="128"/>
      <c r="I3" s="128"/>
      <c r="J3" s="128"/>
      <c r="K3" s="128"/>
      <c r="L3" s="19"/>
      <c r="AT3" s="16" t="s">
        <v>85</v>
      </c>
    </row>
    <row r="4" spans="2:46" s="1" customFormat="1" ht="24.95" customHeight="1">
      <c r="B4" s="19"/>
      <c r="D4" s="129" t="s">
        <v>104</v>
      </c>
      <c r="L4" s="19"/>
      <c r="M4" s="130" t="s">
        <v>10</v>
      </c>
      <c r="AT4" s="16" t="s">
        <v>4</v>
      </c>
    </row>
    <row r="5" spans="2:12" s="1" customFormat="1" ht="6.95" customHeight="1">
      <c r="B5" s="19"/>
      <c r="L5" s="19"/>
    </row>
    <row r="6" spans="2:12" s="1" customFormat="1" ht="12" customHeight="1">
      <c r="B6" s="19"/>
      <c r="D6" s="131" t="s">
        <v>16</v>
      </c>
      <c r="L6" s="19"/>
    </row>
    <row r="7" spans="2:12" s="1" customFormat="1" ht="16.5" customHeight="1">
      <c r="B7" s="19"/>
      <c r="E7" s="132" t="str">
        <f>'Rekapitulace stavby'!K6</f>
        <v>Stavební úpravy pro úsporu energie v budovách společnosti Sládek Group a.s. haly I. a haly II.</v>
      </c>
      <c r="F7" s="131"/>
      <c r="G7" s="131"/>
      <c r="H7" s="131"/>
      <c r="L7" s="19"/>
    </row>
    <row r="8" spans="1:31" s="2" customFormat="1" ht="12" customHeight="1">
      <c r="A8" s="37"/>
      <c r="B8" s="43"/>
      <c r="C8" s="37"/>
      <c r="D8" s="131" t="s">
        <v>105</v>
      </c>
      <c r="E8" s="37"/>
      <c r="F8" s="37"/>
      <c r="G8" s="37"/>
      <c r="H8" s="37"/>
      <c r="I8" s="37"/>
      <c r="J8" s="37"/>
      <c r="K8" s="37"/>
      <c r="L8" s="133"/>
      <c r="S8" s="37"/>
      <c r="T8" s="37"/>
      <c r="U8" s="37"/>
      <c r="V8" s="37"/>
      <c r="W8" s="37"/>
      <c r="X8" s="37"/>
      <c r="Y8" s="37"/>
      <c r="Z8" s="37"/>
      <c r="AA8" s="37"/>
      <c r="AB8" s="37"/>
      <c r="AC8" s="37"/>
      <c r="AD8" s="37"/>
      <c r="AE8" s="37"/>
    </row>
    <row r="9" spans="1:31" s="2" customFormat="1" ht="16.5" customHeight="1">
      <c r="A9" s="37"/>
      <c r="B9" s="43"/>
      <c r="C9" s="37"/>
      <c r="D9" s="37"/>
      <c r="E9" s="134" t="s">
        <v>1791</v>
      </c>
      <c r="F9" s="37"/>
      <c r="G9" s="37"/>
      <c r="H9" s="37"/>
      <c r="I9" s="37"/>
      <c r="J9" s="37"/>
      <c r="K9" s="37"/>
      <c r="L9" s="13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33"/>
      <c r="S10" s="37"/>
      <c r="T10" s="37"/>
      <c r="U10" s="37"/>
      <c r="V10" s="37"/>
      <c r="W10" s="37"/>
      <c r="X10" s="37"/>
      <c r="Y10" s="37"/>
      <c r="Z10" s="37"/>
      <c r="AA10" s="37"/>
      <c r="AB10" s="37"/>
      <c r="AC10" s="37"/>
      <c r="AD10" s="37"/>
      <c r="AE10" s="37"/>
    </row>
    <row r="11" spans="1:31" s="2" customFormat="1" ht="12" customHeight="1">
      <c r="A11" s="37"/>
      <c r="B11" s="43"/>
      <c r="C11" s="37"/>
      <c r="D11" s="131" t="s">
        <v>18</v>
      </c>
      <c r="E11" s="37"/>
      <c r="F11" s="135" t="s">
        <v>19</v>
      </c>
      <c r="G11" s="37"/>
      <c r="H11" s="37"/>
      <c r="I11" s="131" t="s">
        <v>20</v>
      </c>
      <c r="J11" s="135" t="s">
        <v>19</v>
      </c>
      <c r="K11" s="37"/>
      <c r="L11" s="133"/>
      <c r="S11" s="37"/>
      <c r="T11" s="37"/>
      <c r="U11" s="37"/>
      <c r="V11" s="37"/>
      <c r="W11" s="37"/>
      <c r="X11" s="37"/>
      <c r="Y11" s="37"/>
      <c r="Z11" s="37"/>
      <c r="AA11" s="37"/>
      <c r="AB11" s="37"/>
      <c r="AC11" s="37"/>
      <c r="AD11" s="37"/>
      <c r="AE11" s="37"/>
    </row>
    <row r="12" spans="1:31" s="2" customFormat="1" ht="12" customHeight="1">
      <c r="A12" s="37"/>
      <c r="B12" s="43"/>
      <c r="C12" s="37"/>
      <c r="D12" s="131" t="s">
        <v>21</v>
      </c>
      <c r="E12" s="37"/>
      <c r="F12" s="135" t="s">
        <v>22</v>
      </c>
      <c r="G12" s="37"/>
      <c r="H12" s="37"/>
      <c r="I12" s="131" t="s">
        <v>23</v>
      </c>
      <c r="J12" s="136" t="str">
        <f>'Rekapitulace stavby'!AN8</f>
        <v>20. 3. 2020</v>
      </c>
      <c r="K12" s="37"/>
      <c r="L12" s="13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33"/>
      <c r="S13" s="37"/>
      <c r="T13" s="37"/>
      <c r="U13" s="37"/>
      <c r="V13" s="37"/>
      <c r="W13" s="37"/>
      <c r="X13" s="37"/>
      <c r="Y13" s="37"/>
      <c r="Z13" s="37"/>
      <c r="AA13" s="37"/>
      <c r="AB13" s="37"/>
      <c r="AC13" s="37"/>
      <c r="AD13" s="37"/>
      <c r="AE13" s="37"/>
    </row>
    <row r="14" spans="1:31" s="2" customFormat="1" ht="12" customHeight="1">
      <c r="A14" s="37"/>
      <c r="B14" s="43"/>
      <c r="C14" s="37"/>
      <c r="D14" s="131" t="s">
        <v>25</v>
      </c>
      <c r="E14" s="37"/>
      <c r="F14" s="37"/>
      <c r="G14" s="37"/>
      <c r="H14" s="37"/>
      <c r="I14" s="131" t="s">
        <v>26</v>
      </c>
      <c r="J14" s="135" t="s">
        <v>27</v>
      </c>
      <c r="K14" s="37"/>
      <c r="L14" s="133"/>
      <c r="S14" s="37"/>
      <c r="T14" s="37"/>
      <c r="U14" s="37"/>
      <c r="V14" s="37"/>
      <c r="W14" s="37"/>
      <c r="X14" s="37"/>
      <c r="Y14" s="37"/>
      <c r="Z14" s="37"/>
      <c r="AA14" s="37"/>
      <c r="AB14" s="37"/>
      <c r="AC14" s="37"/>
      <c r="AD14" s="37"/>
      <c r="AE14" s="37"/>
    </row>
    <row r="15" spans="1:31" s="2" customFormat="1" ht="18" customHeight="1">
      <c r="A15" s="37"/>
      <c r="B15" s="43"/>
      <c r="C15" s="37"/>
      <c r="D15" s="37"/>
      <c r="E15" s="135" t="s">
        <v>28</v>
      </c>
      <c r="F15" s="37"/>
      <c r="G15" s="37"/>
      <c r="H15" s="37"/>
      <c r="I15" s="131" t="s">
        <v>29</v>
      </c>
      <c r="J15" s="135" t="s">
        <v>30</v>
      </c>
      <c r="K15" s="37"/>
      <c r="L15" s="13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33"/>
      <c r="S16" s="37"/>
      <c r="T16" s="37"/>
      <c r="U16" s="37"/>
      <c r="V16" s="37"/>
      <c r="W16" s="37"/>
      <c r="X16" s="37"/>
      <c r="Y16" s="37"/>
      <c r="Z16" s="37"/>
      <c r="AA16" s="37"/>
      <c r="AB16" s="37"/>
      <c r="AC16" s="37"/>
      <c r="AD16" s="37"/>
      <c r="AE16" s="37"/>
    </row>
    <row r="17" spans="1:31" s="2" customFormat="1" ht="12" customHeight="1">
      <c r="A17" s="37"/>
      <c r="B17" s="43"/>
      <c r="C17" s="37"/>
      <c r="D17" s="131" t="s">
        <v>31</v>
      </c>
      <c r="E17" s="37"/>
      <c r="F17" s="37"/>
      <c r="G17" s="37"/>
      <c r="H17" s="37"/>
      <c r="I17" s="131" t="s">
        <v>26</v>
      </c>
      <c r="J17" s="32" t="str">
        <f>'Rekapitulace stavby'!AN13</f>
        <v>Vyplň údaj</v>
      </c>
      <c r="K17" s="37"/>
      <c r="L17" s="13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5"/>
      <c r="G18" s="135"/>
      <c r="H18" s="135"/>
      <c r="I18" s="131" t="s">
        <v>29</v>
      </c>
      <c r="J18" s="32" t="str">
        <f>'Rekapitulace stavby'!AN14</f>
        <v>Vyplň údaj</v>
      </c>
      <c r="K18" s="37"/>
      <c r="L18" s="13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33"/>
      <c r="S19" s="37"/>
      <c r="T19" s="37"/>
      <c r="U19" s="37"/>
      <c r="V19" s="37"/>
      <c r="W19" s="37"/>
      <c r="X19" s="37"/>
      <c r="Y19" s="37"/>
      <c r="Z19" s="37"/>
      <c r="AA19" s="37"/>
      <c r="AB19" s="37"/>
      <c r="AC19" s="37"/>
      <c r="AD19" s="37"/>
      <c r="AE19" s="37"/>
    </row>
    <row r="20" spans="1:31" s="2" customFormat="1" ht="12" customHeight="1">
      <c r="A20" s="37"/>
      <c r="B20" s="43"/>
      <c r="C20" s="37"/>
      <c r="D20" s="131" t="s">
        <v>33</v>
      </c>
      <c r="E20" s="37"/>
      <c r="F20" s="37"/>
      <c r="G20" s="37"/>
      <c r="H20" s="37"/>
      <c r="I20" s="131" t="s">
        <v>26</v>
      </c>
      <c r="J20" s="135" t="s">
        <v>34</v>
      </c>
      <c r="K20" s="37"/>
      <c r="L20" s="133"/>
      <c r="S20" s="37"/>
      <c r="T20" s="37"/>
      <c r="U20" s="37"/>
      <c r="V20" s="37"/>
      <c r="W20" s="37"/>
      <c r="X20" s="37"/>
      <c r="Y20" s="37"/>
      <c r="Z20" s="37"/>
      <c r="AA20" s="37"/>
      <c r="AB20" s="37"/>
      <c r="AC20" s="37"/>
      <c r="AD20" s="37"/>
      <c r="AE20" s="37"/>
    </row>
    <row r="21" spans="1:31" s="2" customFormat="1" ht="18" customHeight="1">
      <c r="A21" s="37"/>
      <c r="B21" s="43"/>
      <c r="C21" s="37"/>
      <c r="D21" s="37"/>
      <c r="E21" s="135" t="s">
        <v>35</v>
      </c>
      <c r="F21" s="37"/>
      <c r="G21" s="37"/>
      <c r="H21" s="37"/>
      <c r="I21" s="131" t="s">
        <v>29</v>
      </c>
      <c r="J21" s="135" t="s">
        <v>36</v>
      </c>
      <c r="K21" s="37"/>
      <c r="L21" s="13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33"/>
      <c r="S22" s="37"/>
      <c r="T22" s="37"/>
      <c r="U22" s="37"/>
      <c r="V22" s="37"/>
      <c r="W22" s="37"/>
      <c r="X22" s="37"/>
      <c r="Y22" s="37"/>
      <c r="Z22" s="37"/>
      <c r="AA22" s="37"/>
      <c r="AB22" s="37"/>
      <c r="AC22" s="37"/>
      <c r="AD22" s="37"/>
      <c r="AE22" s="37"/>
    </row>
    <row r="23" spans="1:31" s="2" customFormat="1" ht="12" customHeight="1">
      <c r="A23" s="37"/>
      <c r="B23" s="43"/>
      <c r="C23" s="37"/>
      <c r="D23" s="131" t="s">
        <v>38</v>
      </c>
      <c r="E23" s="37"/>
      <c r="F23" s="37"/>
      <c r="G23" s="37"/>
      <c r="H23" s="37"/>
      <c r="I23" s="131" t="s">
        <v>26</v>
      </c>
      <c r="J23" s="135" t="str">
        <f>IF('Rekapitulace stavby'!AN19="","",'Rekapitulace stavby'!AN19)</f>
        <v/>
      </c>
      <c r="K23" s="37"/>
      <c r="L23" s="133"/>
      <c r="S23" s="37"/>
      <c r="T23" s="37"/>
      <c r="U23" s="37"/>
      <c r="V23" s="37"/>
      <c r="W23" s="37"/>
      <c r="X23" s="37"/>
      <c r="Y23" s="37"/>
      <c r="Z23" s="37"/>
      <c r="AA23" s="37"/>
      <c r="AB23" s="37"/>
      <c r="AC23" s="37"/>
      <c r="AD23" s="37"/>
      <c r="AE23" s="37"/>
    </row>
    <row r="24" spans="1:31" s="2" customFormat="1" ht="18" customHeight="1">
      <c r="A24" s="37"/>
      <c r="B24" s="43"/>
      <c r="C24" s="37"/>
      <c r="D24" s="37"/>
      <c r="E24" s="135" t="str">
        <f>IF('Rekapitulace stavby'!E20="","",'Rekapitulace stavby'!E20)</f>
        <v xml:space="preserve"> </v>
      </c>
      <c r="F24" s="37"/>
      <c r="G24" s="37"/>
      <c r="H24" s="37"/>
      <c r="I24" s="131" t="s">
        <v>29</v>
      </c>
      <c r="J24" s="135" t="str">
        <f>IF('Rekapitulace stavby'!AN20="","",'Rekapitulace stavby'!AN20)</f>
        <v/>
      </c>
      <c r="K24" s="37"/>
      <c r="L24" s="13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33"/>
      <c r="S25" s="37"/>
      <c r="T25" s="37"/>
      <c r="U25" s="37"/>
      <c r="V25" s="37"/>
      <c r="W25" s="37"/>
      <c r="X25" s="37"/>
      <c r="Y25" s="37"/>
      <c r="Z25" s="37"/>
      <c r="AA25" s="37"/>
      <c r="AB25" s="37"/>
      <c r="AC25" s="37"/>
      <c r="AD25" s="37"/>
      <c r="AE25" s="37"/>
    </row>
    <row r="26" spans="1:31" s="2" customFormat="1" ht="12" customHeight="1">
      <c r="A26" s="37"/>
      <c r="B26" s="43"/>
      <c r="C26" s="37"/>
      <c r="D26" s="131" t="s">
        <v>39</v>
      </c>
      <c r="E26" s="37"/>
      <c r="F26" s="37"/>
      <c r="G26" s="37"/>
      <c r="H26" s="37"/>
      <c r="I26" s="37"/>
      <c r="J26" s="37"/>
      <c r="K26" s="37"/>
      <c r="L26" s="133"/>
      <c r="S26" s="37"/>
      <c r="T26" s="37"/>
      <c r="U26" s="37"/>
      <c r="V26" s="37"/>
      <c r="W26" s="37"/>
      <c r="X26" s="37"/>
      <c r="Y26" s="37"/>
      <c r="Z26" s="37"/>
      <c r="AA26" s="37"/>
      <c r="AB26" s="37"/>
      <c r="AC26" s="37"/>
      <c r="AD26" s="37"/>
      <c r="AE26" s="37"/>
    </row>
    <row r="27" spans="1:31" s="8" customFormat="1" ht="16.5" customHeight="1">
      <c r="A27" s="137"/>
      <c r="B27" s="138"/>
      <c r="C27" s="137"/>
      <c r="D27" s="137"/>
      <c r="E27" s="139" t="s">
        <v>19</v>
      </c>
      <c r="F27" s="139"/>
      <c r="G27" s="139"/>
      <c r="H27" s="139"/>
      <c r="I27" s="137"/>
      <c r="J27" s="137"/>
      <c r="K27" s="137"/>
      <c r="L27" s="140"/>
      <c r="S27" s="137"/>
      <c r="T27" s="137"/>
      <c r="U27" s="137"/>
      <c r="V27" s="137"/>
      <c r="W27" s="137"/>
      <c r="X27" s="137"/>
      <c r="Y27" s="137"/>
      <c r="Z27" s="137"/>
      <c r="AA27" s="137"/>
      <c r="AB27" s="137"/>
      <c r="AC27" s="137"/>
      <c r="AD27" s="137"/>
      <c r="AE27" s="137"/>
    </row>
    <row r="28" spans="1:31" s="2" customFormat="1" ht="6.95" customHeight="1">
      <c r="A28" s="37"/>
      <c r="B28" s="43"/>
      <c r="C28" s="37"/>
      <c r="D28" s="37"/>
      <c r="E28" s="37"/>
      <c r="F28" s="37"/>
      <c r="G28" s="37"/>
      <c r="H28" s="37"/>
      <c r="I28" s="37"/>
      <c r="J28" s="37"/>
      <c r="K28" s="37"/>
      <c r="L28" s="133"/>
      <c r="S28" s="37"/>
      <c r="T28" s="37"/>
      <c r="U28" s="37"/>
      <c r="V28" s="37"/>
      <c r="W28" s="37"/>
      <c r="X28" s="37"/>
      <c r="Y28" s="37"/>
      <c r="Z28" s="37"/>
      <c r="AA28" s="37"/>
      <c r="AB28" s="37"/>
      <c r="AC28" s="37"/>
      <c r="AD28" s="37"/>
      <c r="AE28" s="37"/>
    </row>
    <row r="29" spans="1:31" s="2" customFormat="1" ht="6.95" customHeight="1">
      <c r="A29" s="37"/>
      <c r="B29" s="43"/>
      <c r="C29" s="37"/>
      <c r="D29" s="141"/>
      <c r="E29" s="141"/>
      <c r="F29" s="141"/>
      <c r="G29" s="141"/>
      <c r="H29" s="141"/>
      <c r="I29" s="141"/>
      <c r="J29" s="141"/>
      <c r="K29" s="141"/>
      <c r="L29" s="133"/>
      <c r="S29" s="37"/>
      <c r="T29" s="37"/>
      <c r="U29" s="37"/>
      <c r="V29" s="37"/>
      <c r="W29" s="37"/>
      <c r="X29" s="37"/>
      <c r="Y29" s="37"/>
      <c r="Z29" s="37"/>
      <c r="AA29" s="37"/>
      <c r="AB29" s="37"/>
      <c r="AC29" s="37"/>
      <c r="AD29" s="37"/>
      <c r="AE29" s="37"/>
    </row>
    <row r="30" spans="1:31" s="2" customFormat="1" ht="25.4" customHeight="1">
      <c r="A30" s="37"/>
      <c r="B30" s="43"/>
      <c r="C30" s="37"/>
      <c r="D30" s="142" t="s">
        <v>41</v>
      </c>
      <c r="E30" s="37"/>
      <c r="F30" s="37"/>
      <c r="G30" s="37"/>
      <c r="H30" s="37"/>
      <c r="I30" s="37"/>
      <c r="J30" s="143">
        <f>ROUND(J84,2)</f>
        <v>0</v>
      </c>
      <c r="K30" s="37"/>
      <c r="L30" s="133"/>
      <c r="S30" s="37"/>
      <c r="T30" s="37"/>
      <c r="U30" s="37"/>
      <c r="V30" s="37"/>
      <c r="W30" s="37"/>
      <c r="X30" s="37"/>
      <c r="Y30" s="37"/>
      <c r="Z30" s="37"/>
      <c r="AA30" s="37"/>
      <c r="AB30" s="37"/>
      <c r="AC30" s="37"/>
      <c r="AD30" s="37"/>
      <c r="AE30" s="37"/>
    </row>
    <row r="31" spans="1:31" s="2" customFormat="1" ht="6.95" customHeight="1">
      <c r="A31" s="37"/>
      <c r="B31" s="43"/>
      <c r="C31" s="37"/>
      <c r="D31" s="141"/>
      <c r="E31" s="141"/>
      <c r="F31" s="141"/>
      <c r="G31" s="141"/>
      <c r="H31" s="141"/>
      <c r="I31" s="141"/>
      <c r="J31" s="141"/>
      <c r="K31" s="141"/>
      <c r="L31" s="133"/>
      <c r="S31" s="37"/>
      <c r="T31" s="37"/>
      <c r="U31" s="37"/>
      <c r="V31" s="37"/>
      <c r="W31" s="37"/>
      <c r="X31" s="37"/>
      <c r="Y31" s="37"/>
      <c r="Z31" s="37"/>
      <c r="AA31" s="37"/>
      <c r="AB31" s="37"/>
      <c r="AC31" s="37"/>
      <c r="AD31" s="37"/>
      <c r="AE31" s="37"/>
    </row>
    <row r="32" spans="1:31" s="2" customFormat="1" ht="14.4" customHeight="1">
      <c r="A32" s="37"/>
      <c r="B32" s="43"/>
      <c r="C32" s="37"/>
      <c r="D32" s="37"/>
      <c r="E32" s="37"/>
      <c r="F32" s="144" t="s">
        <v>43</v>
      </c>
      <c r="G32" s="37"/>
      <c r="H32" s="37"/>
      <c r="I32" s="144" t="s">
        <v>42</v>
      </c>
      <c r="J32" s="144" t="s">
        <v>44</v>
      </c>
      <c r="K32" s="37"/>
      <c r="L32" s="133"/>
      <c r="S32" s="37"/>
      <c r="T32" s="37"/>
      <c r="U32" s="37"/>
      <c r="V32" s="37"/>
      <c r="W32" s="37"/>
      <c r="X32" s="37"/>
      <c r="Y32" s="37"/>
      <c r="Z32" s="37"/>
      <c r="AA32" s="37"/>
      <c r="AB32" s="37"/>
      <c r="AC32" s="37"/>
      <c r="AD32" s="37"/>
      <c r="AE32" s="37"/>
    </row>
    <row r="33" spans="1:31" s="2" customFormat="1" ht="14.4" customHeight="1">
      <c r="A33" s="37"/>
      <c r="B33" s="43"/>
      <c r="C33" s="37"/>
      <c r="D33" s="145" t="s">
        <v>45</v>
      </c>
      <c r="E33" s="131" t="s">
        <v>46</v>
      </c>
      <c r="F33" s="146">
        <f>ROUND((SUM(BE84:BE103)),2)</f>
        <v>0</v>
      </c>
      <c r="G33" s="37"/>
      <c r="H33" s="37"/>
      <c r="I33" s="147">
        <v>0.21</v>
      </c>
      <c r="J33" s="146">
        <f>ROUND(((SUM(BE84:BE103))*I33),2)</f>
        <v>0</v>
      </c>
      <c r="K33" s="37"/>
      <c r="L33" s="133"/>
      <c r="S33" s="37"/>
      <c r="T33" s="37"/>
      <c r="U33" s="37"/>
      <c r="V33" s="37"/>
      <c r="W33" s="37"/>
      <c r="X33" s="37"/>
      <c r="Y33" s="37"/>
      <c r="Z33" s="37"/>
      <c r="AA33" s="37"/>
      <c r="AB33" s="37"/>
      <c r="AC33" s="37"/>
      <c r="AD33" s="37"/>
      <c r="AE33" s="37"/>
    </row>
    <row r="34" spans="1:31" s="2" customFormat="1" ht="14.4" customHeight="1">
      <c r="A34" s="37"/>
      <c r="B34" s="43"/>
      <c r="C34" s="37"/>
      <c r="D34" s="37"/>
      <c r="E34" s="131" t="s">
        <v>47</v>
      </c>
      <c r="F34" s="146">
        <f>ROUND((SUM(BF84:BF103)),2)</f>
        <v>0</v>
      </c>
      <c r="G34" s="37"/>
      <c r="H34" s="37"/>
      <c r="I34" s="147">
        <v>0.15</v>
      </c>
      <c r="J34" s="146">
        <f>ROUND(((SUM(BF84:BF103))*I34),2)</f>
        <v>0</v>
      </c>
      <c r="K34" s="37"/>
      <c r="L34" s="133"/>
      <c r="S34" s="37"/>
      <c r="T34" s="37"/>
      <c r="U34" s="37"/>
      <c r="V34" s="37"/>
      <c r="W34" s="37"/>
      <c r="X34" s="37"/>
      <c r="Y34" s="37"/>
      <c r="Z34" s="37"/>
      <c r="AA34" s="37"/>
      <c r="AB34" s="37"/>
      <c r="AC34" s="37"/>
      <c r="AD34" s="37"/>
      <c r="AE34" s="37"/>
    </row>
    <row r="35" spans="1:31" s="2" customFormat="1" ht="14.4" customHeight="1" hidden="1">
      <c r="A35" s="37"/>
      <c r="B35" s="43"/>
      <c r="C35" s="37"/>
      <c r="D35" s="37"/>
      <c r="E35" s="131" t="s">
        <v>48</v>
      </c>
      <c r="F35" s="146">
        <f>ROUND((SUM(BG84:BG103)),2)</f>
        <v>0</v>
      </c>
      <c r="G35" s="37"/>
      <c r="H35" s="37"/>
      <c r="I35" s="147">
        <v>0.21</v>
      </c>
      <c r="J35" s="146">
        <f>0</f>
        <v>0</v>
      </c>
      <c r="K35" s="37"/>
      <c r="L35" s="133"/>
      <c r="S35" s="37"/>
      <c r="T35" s="37"/>
      <c r="U35" s="37"/>
      <c r="V35" s="37"/>
      <c r="W35" s="37"/>
      <c r="X35" s="37"/>
      <c r="Y35" s="37"/>
      <c r="Z35" s="37"/>
      <c r="AA35" s="37"/>
      <c r="AB35" s="37"/>
      <c r="AC35" s="37"/>
      <c r="AD35" s="37"/>
      <c r="AE35" s="37"/>
    </row>
    <row r="36" spans="1:31" s="2" customFormat="1" ht="14.4" customHeight="1" hidden="1">
      <c r="A36" s="37"/>
      <c r="B36" s="43"/>
      <c r="C36" s="37"/>
      <c r="D36" s="37"/>
      <c r="E36" s="131" t="s">
        <v>49</v>
      </c>
      <c r="F36" s="146">
        <f>ROUND((SUM(BH84:BH103)),2)</f>
        <v>0</v>
      </c>
      <c r="G36" s="37"/>
      <c r="H36" s="37"/>
      <c r="I36" s="147">
        <v>0.15</v>
      </c>
      <c r="J36" s="146">
        <f>0</f>
        <v>0</v>
      </c>
      <c r="K36" s="37"/>
      <c r="L36" s="133"/>
      <c r="S36" s="37"/>
      <c r="T36" s="37"/>
      <c r="U36" s="37"/>
      <c r="V36" s="37"/>
      <c r="W36" s="37"/>
      <c r="X36" s="37"/>
      <c r="Y36" s="37"/>
      <c r="Z36" s="37"/>
      <c r="AA36" s="37"/>
      <c r="AB36" s="37"/>
      <c r="AC36" s="37"/>
      <c r="AD36" s="37"/>
      <c r="AE36" s="37"/>
    </row>
    <row r="37" spans="1:31" s="2" customFormat="1" ht="14.4" customHeight="1" hidden="1">
      <c r="A37" s="37"/>
      <c r="B37" s="43"/>
      <c r="C37" s="37"/>
      <c r="D37" s="37"/>
      <c r="E37" s="131" t="s">
        <v>50</v>
      </c>
      <c r="F37" s="146">
        <f>ROUND((SUM(BI84:BI103)),2)</f>
        <v>0</v>
      </c>
      <c r="G37" s="37"/>
      <c r="H37" s="37"/>
      <c r="I37" s="147">
        <v>0</v>
      </c>
      <c r="J37" s="146">
        <f>0</f>
        <v>0</v>
      </c>
      <c r="K37" s="37"/>
      <c r="L37" s="13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33"/>
      <c r="S38" s="37"/>
      <c r="T38" s="37"/>
      <c r="U38" s="37"/>
      <c r="V38" s="37"/>
      <c r="W38" s="37"/>
      <c r="X38" s="37"/>
      <c r="Y38" s="37"/>
      <c r="Z38" s="37"/>
      <c r="AA38" s="37"/>
      <c r="AB38" s="37"/>
      <c r="AC38" s="37"/>
      <c r="AD38" s="37"/>
      <c r="AE38" s="37"/>
    </row>
    <row r="39" spans="1:31" s="2" customFormat="1" ht="25.4" customHeight="1">
      <c r="A39" s="37"/>
      <c r="B39" s="43"/>
      <c r="C39" s="148"/>
      <c r="D39" s="149" t="s">
        <v>51</v>
      </c>
      <c r="E39" s="150"/>
      <c r="F39" s="150"/>
      <c r="G39" s="151" t="s">
        <v>52</v>
      </c>
      <c r="H39" s="152" t="s">
        <v>53</v>
      </c>
      <c r="I39" s="150"/>
      <c r="J39" s="153">
        <f>SUM(J30:J37)</f>
        <v>0</v>
      </c>
      <c r="K39" s="154"/>
      <c r="L39" s="133"/>
      <c r="S39" s="37"/>
      <c r="T39" s="37"/>
      <c r="U39" s="37"/>
      <c r="V39" s="37"/>
      <c r="W39" s="37"/>
      <c r="X39" s="37"/>
      <c r="Y39" s="37"/>
      <c r="Z39" s="37"/>
      <c r="AA39" s="37"/>
      <c r="AB39" s="37"/>
      <c r="AC39" s="37"/>
      <c r="AD39" s="37"/>
      <c r="AE39" s="37"/>
    </row>
    <row r="40" spans="1:31" s="2" customFormat="1" ht="14.4" customHeight="1">
      <c r="A40" s="37"/>
      <c r="B40" s="155"/>
      <c r="C40" s="156"/>
      <c r="D40" s="156"/>
      <c r="E40" s="156"/>
      <c r="F40" s="156"/>
      <c r="G40" s="156"/>
      <c r="H40" s="156"/>
      <c r="I40" s="156"/>
      <c r="J40" s="156"/>
      <c r="K40" s="156"/>
      <c r="L40" s="133"/>
      <c r="S40" s="37"/>
      <c r="T40" s="37"/>
      <c r="U40" s="37"/>
      <c r="V40" s="37"/>
      <c r="W40" s="37"/>
      <c r="X40" s="37"/>
      <c r="Y40" s="37"/>
      <c r="Z40" s="37"/>
      <c r="AA40" s="37"/>
      <c r="AB40" s="37"/>
      <c r="AC40" s="37"/>
      <c r="AD40" s="37"/>
      <c r="AE40" s="37"/>
    </row>
    <row r="44" spans="1:31" s="2" customFormat="1" ht="6.95" customHeight="1">
      <c r="A44" s="37"/>
      <c r="B44" s="157"/>
      <c r="C44" s="158"/>
      <c r="D44" s="158"/>
      <c r="E44" s="158"/>
      <c r="F44" s="158"/>
      <c r="G44" s="158"/>
      <c r="H44" s="158"/>
      <c r="I44" s="158"/>
      <c r="J44" s="158"/>
      <c r="K44" s="158"/>
      <c r="L44" s="133"/>
      <c r="S44" s="37"/>
      <c r="T44" s="37"/>
      <c r="U44" s="37"/>
      <c r="V44" s="37"/>
      <c r="W44" s="37"/>
      <c r="X44" s="37"/>
      <c r="Y44" s="37"/>
      <c r="Z44" s="37"/>
      <c r="AA44" s="37"/>
      <c r="AB44" s="37"/>
      <c r="AC44" s="37"/>
      <c r="AD44" s="37"/>
      <c r="AE44" s="37"/>
    </row>
    <row r="45" spans="1:31" s="2" customFormat="1" ht="24.95" customHeight="1">
      <c r="A45" s="37"/>
      <c r="B45" s="38"/>
      <c r="C45" s="22" t="s">
        <v>107</v>
      </c>
      <c r="D45" s="39"/>
      <c r="E45" s="39"/>
      <c r="F45" s="39"/>
      <c r="G45" s="39"/>
      <c r="H45" s="39"/>
      <c r="I45" s="39"/>
      <c r="J45" s="39"/>
      <c r="K45" s="39"/>
      <c r="L45" s="133"/>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33"/>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33"/>
      <c r="S47" s="37"/>
      <c r="T47" s="37"/>
      <c r="U47" s="37"/>
      <c r="V47" s="37"/>
      <c r="W47" s="37"/>
      <c r="X47" s="37"/>
      <c r="Y47" s="37"/>
      <c r="Z47" s="37"/>
      <c r="AA47" s="37"/>
      <c r="AB47" s="37"/>
      <c r="AC47" s="37"/>
      <c r="AD47" s="37"/>
      <c r="AE47" s="37"/>
    </row>
    <row r="48" spans="1:31" s="2" customFormat="1" ht="16.5" customHeight="1">
      <c r="A48" s="37"/>
      <c r="B48" s="38"/>
      <c r="C48" s="39"/>
      <c r="D48" s="39"/>
      <c r="E48" s="159" t="str">
        <f>E7</f>
        <v>Stavební úpravy pro úsporu energie v budovách společnosti Sládek Group a.s. haly I. a haly II.</v>
      </c>
      <c r="F48" s="31"/>
      <c r="G48" s="31"/>
      <c r="H48" s="31"/>
      <c r="I48" s="39"/>
      <c r="J48" s="39"/>
      <c r="K48" s="39"/>
      <c r="L48" s="133"/>
      <c r="S48" s="37"/>
      <c r="T48" s="37"/>
      <c r="U48" s="37"/>
      <c r="V48" s="37"/>
      <c r="W48" s="37"/>
      <c r="X48" s="37"/>
      <c r="Y48" s="37"/>
      <c r="Z48" s="37"/>
      <c r="AA48" s="37"/>
      <c r="AB48" s="37"/>
      <c r="AC48" s="37"/>
      <c r="AD48" s="37"/>
      <c r="AE48" s="37"/>
    </row>
    <row r="49" spans="1:31" s="2" customFormat="1" ht="12" customHeight="1">
      <c r="A49" s="37"/>
      <c r="B49" s="38"/>
      <c r="C49" s="31" t="s">
        <v>105</v>
      </c>
      <c r="D49" s="39"/>
      <c r="E49" s="39"/>
      <c r="F49" s="39"/>
      <c r="G49" s="39"/>
      <c r="H49" s="39"/>
      <c r="I49" s="39"/>
      <c r="J49" s="39"/>
      <c r="K49" s="39"/>
      <c r="L49" s="133"/>
      <c r="S49" s="37"/>
      <c r="T49" s="37"/>
      <c r="U49" s="37"/>
      <c r="V49" s="37"/>
      <c r="W49" s="37"/>
      <c r="X49" s="37"/>
      <c r="Y49" s="37"/>
      <c r="Z49" s="37"/>
      <c r="AA49" s="37"/>
      <c r="AB49" s="37"/>
      <c r="AC49" s="37"/>
      <c r="AD49" s="37"/>
      <c r="AE49" s="37"/>
    </row>
    <row r="50" spans="1:31" s="2" customFormat="1" ht="16.5" customHeight="1">
      <c r="A50" s="37"/>
      <c r="B50" s="38"/>
      <c r="C50" s="39"/>
      <c r="D50" s="39"/>
      <c r="E50" s="68" t="str">
        <f>E9</f>
        <v>03 - Fotovoltaika</v>
      </c>
      <c r="F50" s="39"/>
      <c r="G50" s="39"/>
      <c r="H50" s="39"/>
      <c r="I50" s="39"/>
      <c r="J50" s="39"/>
      <c r="K50" s="39"/>
      <c r="L50" s="133"/>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33"/>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31" t="s">
        <v>23</v>
      </c>
      <c r="J52" s="71" t="str">
        <f>IF(J12="","",J12)</f>
        <v>20. 3. 2020</v>
      </c>
      <c r="K52" s="39"/>
      <c r="L52" s="133"/>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33"/>
      <c r="S53" s="37"/>
      <c r="T53" s="37"/>
      <c r="U53" s="37"/>
      <c r="V53" s="37"/>
      <c r="W53" s="37"/>
      <c r="X53" s="37"/>
      <c r="Y53" s="37"/>
      <c r="Z53" s="37"/>
      <c r="AA53" s="37"/>
      <c r="AB53" s="37"/>
      <c r="AC53" s="37"/>
      <c r="AD53" s="37"/>
      <c r="AE53" s="37"/>
    </row>
    <row r="54" spans="1:31" s="2" customFormat="1" ht="25.65" customHeight="1">
      <c r="A54" s="37"/>
      <c r="B54" s="38"/>
      <c r="C54" s="31" t="s">
        <v>25</v>
      </c>
      <c r="D54" s="39"/>
      <c r="E54" s="39"/>
      <c r="F54" s="26" t="str">
        <f>E15</f>
        <v>Sládek Group a.s.</v>
      </c>
      <c r="G54" s="39"/>
      <c r="H54" s="39"/>
      <c r="I54" s="31" t="s">
        <v>33</v>
      </c>
      <c r="J54" s="35" t="str">
        <f>E21</f>
        <v xml:space="preserve">Ing. arch. Luboš Jíra, A. D. Studio </v>
      </c>
      <c r="K54" s="39"/>
      <c r="L54" s="133"/>
      <c r="S54" s="37"/>
      <c r="T54" s="37"/>
      <c r="U54" s="37"/>
      <c r="V54" s="37"/>
      <c r="W54" s="37"/>
      <c r="X54" s="37"/>
      <c r="Y54" s="37"/>
      <c r="Z54" s="37"/>
      <c r="AA54" s="37"/>
      <c r="AB54" s="37"/>
      <c r="AC54" s="37"/>
      <c r="AD54" s="37"/>
      <c r="AE54" s="37"/>
    </row>
    <row r="55" spans="1:31" s="2" customFormat="1" ht="15.15" customHeight="1">
      <c r="A55" s="37"/>
      <c r="B55" s="38"/>
      <c r="C55" s="31" t="s">
        <v>31</v>
      </c>
      <c r="D55" s="39"/>
      <c r="E55" s="39"/>
      <c r="F55" s="26" t="str">
        <f>IF(E18="","",E18)</f>
        <v>Vyplň údaj</v>
      </c>
      <c r="G55" s="39"/>
      <c r="H55" s="39"/>
      <c r="I55" s="31" t="s">
        <v>38</v>
      </c>
      <c r="J55" s="35" t="str">
        <f>E24</f>
        <v xml:space="preserve"> </v>
      </c>
      <c r="K55" s="39"/>
      <c r="L55" s="133"/>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39"/>
      <c r="J56" s="39"/>
      <c r="K56" s="39"/>
      <c r="L56" s="133"/>
      <c r="S56" s="37"/>
      <c r="T56" s="37"/>
      <c r="U56" s="37"/>
      <c r="V56" s="37"/>
      <c r="W56" s="37"/>
      <c r="X56" s="37"/>
      <c r="Y56" s="37"/>
      <c r="Z56" s="37"/>
      <c r="AA56" s="37"/>
      <c r="AB56" s="37"/>
      <c r="AC56" s="37"/>
      <c r="AD56" s="37"/>
      <c r="AE56" s="37"/>
    </row>
    <row r="57" spans="1:31" s="2" customFormat="1" ht="29.25" customHeight="1">
      <c r="A57" s="37"/>
      <c r="B57" s="38"/>
      <c r="C57" s="160" t="s">
        <v>108</v>
      </c>
      <c r="D57" s="161"/>
      <c r="E57" s="161"/>
      <c r="F57" s="161"/>
      <c r="G57" s="161"/>
      <c r="H57" s="161"/>
      <c r="I57" s="161"/>
      <c r="J57" s="162" t="s">
        <v>109</v>
      </c>
      <c r="K57" s="161"/>
      <c r="L57" s="133"/>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39"/>
      <c r="J58" s="39"/>
      <c r="K58" s="39"/>
      <c r="L58" s="133"/>
      <c r="S58" s="37"/>
      <c r="T58" s="37"/>
      <c r="U58" s="37"/>
      <c r="V58" s="37"/>
      <c r="W58" s="37"/>
      <c r="X58" s="37"/>
      <c r="Y58" s="37"/>
      <c r="Z58" s="37"/>
      <c r="AA58" s="37"/>
      <c r="AB58" s="37"/>
      <c r="AC58" s="37"/>
      <c r="AD58" s="37"/>
      <c r="AE58" s="37"/>
    </row>
    <row r="59" spans="1:47" s="2" customFormat="1" ht="22.8" customHeight="1">
      <c r="A59" s="37"/>
      <c r="B59" s="38"/>
      <c r="C59" s="163" t="s">
        <v>73</v>
      </c>
      <c r="D59" s="39"/>
      <c r="E59" s="39"/>
      <c r="F59" s="39"/>
      <c r="G59" s="39"/>
      <c r="H59" s="39"/>
      <c r="I59" s="39"/>
      <c r="J59" s="101">
        <f>J84</f>
        <v>0</v>
      </c>
      <c r="K59" s="39"/>
      <c r="L59" s="133"/>
      <c r="S59" s="37"/>
      <c r="T59" s="37"/>
      <c r="U59" s="37"/>
      <c r="V59" s="37"/>
      <c r="W59" s="37"/>
      <c r="X59" s="37"/>
      <c r="Y59" s="37"/>
      <c r="Z59" s="37"/>
      <c r="AA59" s="37"/>
      <c r="AB59" s="37"/>
      <c r="AC59" s="37"/>
      <c r="AD59" s="37"/>
      <c r="AE59" s="37"/>
      <c r="AU59" s="16" t="s">
        <v>110</v>
      </c>
    </row>
    <row r="60" spans="1:31" s="9" customFormat="1" ht="24.95" customHeight="1">
      <c r="A60" s="9"/>
      <c r="B60" s="164"/>
      <c r="C60" s="165"/>
      <c r="D60" s="166" t="s">
        <v>119</v>
      </c>
      <c r="E60" s="167"/>
      <c r="F60" s="167"/>
      <c r="G60" s="167"/>
      <c r="H60" s="167"/>
      <c r="I60" s="167"/>
      <c r="J60" s="168">
        <f>J85</f>
        <v>0</v>
      </c>
      <c r="K60" s="165"/>
      <c r="L60" s="169"/>
      <c r="S60" s="9"/>
      <c r="T60" s="9"/>
      <c r="U60" s="9"/>
      <c r="V60" s="9"/>
      <c r="W60" s="9"/>
      <c r="X60" s="9"/>
      <c r="Y60" s="9"/>
      <c r="Z60" s="9"/>
      <c r="AA60" s="9"/>
      <c r="AB60" s="9"/>
      <c r="AC60" s="9"/>
      <c r="AD60" s="9"/>
      <c r="AE60" s="9"/>
    </row>
    <row r="61" spans="1:31" s="10" customFormat="1" ht="19.9" customHeight="1">
      <c r="A61" s="10"/>
      <c r="B61" s="170"/>
      <c r="C61" s="171"/>
      <c r="D61" s="172" t="s">
        <v>1792</v>
      </c>
      <c r="E61" s="173"/>
      <c r="F61" s="173"/>
      <c r="G61" s="173"/>
      <c r="H61" s="173"/>
      <c r="I61" s="173"/>
      <c r="J61" s="174">
        <f>J86</f>
        <v>0</v>
      </c>
      <c r="K61" s="171"/>
      <c r="L61" s="175"/>
      <c r="S61" s="10"/>
      <c r="T61" s="10"/>
      <c r="U61" s="10"/>
      <c r="V61" s="10"/>
      <c r="W61" s="10"/>
      <c r="X61" s="10"/>
      <c r="Y61" s="10"/>
      <c r="Z61" s="10"/>
      <c r="AA61" s="10"/>
      <c r="AB61" s="10"/>
      <c r="AC61" s="10"/>
      <c r="AD61" s="10"/>
      <c r="AE61" s="10"/>
    </row>
    <row r="62" spans="1:31" s="10" customFormat="1" ht="19.9" customHeight="1">
      <c r="A62" s="10"/>
      <c r="B62" s="170"/>
      <c r="C62" s="171"/>
      <c r="D62" s="172" t="s">
        <v>129</v>
      </c>
      <c r="E62" s="173"/>
      <c r="F62" s="173"/>
      <c r="G62" s="173"/>
      <c r="H62" s="173"/>
      <c r="I62" s="173"/>
      <c r="J62" s="174">
        <f>J88</f>
        <v>0</v>
      </c>
      <c r="K62" s="171"/>
      <c r="L62" s="175"/>
      <c r="S62" s="10"/>
      <c r="T62" s="10"/>
      <c r="U62" s="10"/>
      <c r="V62" s="10"/>
      <c r="W62" s="10"/>
      <c r="X62" s="10"/>
      <c r="Y62" s="10"/>
      <c r="Z62" s="10"/>
      <c r="AA62" s="10"/>
      <c r="AB62" s="10"/>
      <c r="AC62" s="10"/>
      <c r="AD62" s="10"/>
      <c r="AE62" s="10"/>
    </row>
    <row r="63" spans="1:31" s="10" customFormat="1" ht="19.9" customHeight="1">
      <c r="A63" s="10"/>
      <c r="B63" s="170"/>
      <c r="C63" s="171"/>
      <c r="D63" s="172" t="s">
        <v>131</v>
      </c>
      <c r="E63" s="173"/>
      <c r="F63" s="173"/>
      <c r="G63" s="173"/>
      <c r="H63" s="173"/>
      <c r="I63" s="173"/>
      <c r="J63" s="174">
        <f>J93</f>
        <v>0</v>
      </c>
      <c r="K63" s="171"/>
      <c r="L63" s="175"/>
      <c r="S63" s="10"/>
      <c r="T63" s="10"/>
      <c r="U63" s="10"/>
      <c r="V63" s="10"/>
      <c r="W63" s="10"/>
      <c r="X63" s="10"/>
      <c r="Y63" s="10"/>
      <c r="Z63" s="10"/>
      <c r="AA63" s="10"/>
      <c r="AB63" s="10"/>
      <c r="AC63" s="10"/>
      <c r="AD63" s="10"/>
      <c r="AE63" s="10"/>
    </row>
    <row r="64" spans="1:31" s="9" customFormat="1" ht="24.95" customHeight="1">
      <c r="A64" s="9"/>
      <c r="B64" s="164"/>
      <c r="C64" s="165"/>
      <c r="D64" s="166" t="s">
        <v>1793</v>
      </c>
      <c r="E64" s="167"/>
      <c r="F64" s="167"/>
      <c r="G64" s="167"/>
      <c r="H64" s="167"/>
      <c r="I64" s="167"/>
      <c r="J64" s="168">
        <f>J99</f>
        <v>0</v>
      </c>
      <c r="K64" s="165"/>
      <c r="L64" s="169"/>
      <c r="S64" s="9"/>
      <c r="T64" s="9"/>
      <c r="U64" s="9"/>
      <c r="V64" s="9"/>
      <c r="W64" s="9"/>
      <c r="X64" s="9"/>
      <c r="Y64" s="9"/>
      <c r="Z64" s="9"/>
      <c r="AA64" s="9"/>
      <c r="AB64" s="9"/>
      <c r="AC64" s="9"/>
      <c r="AD64" s="9"/>
      <c r="AE64" s="9"/>
    </row>
    <row r="65" spans="1:31" s="2" customFormat="1" ht="21.8" customHeight="1">
      <c r="A65" s="37"/>
      <c r="B65" s="38"/>
      <c r="C65" s="39"/>
      <c r="D65" s="39"/>
      <c r="E65" s="39"/>
      <c r="F65" s="39"/>
      <c r="G65" s="39"/>
      <c r="H65" s="39"/>
      <c r="I65" s="39"/>
      <c r="J65" s="39"/>
      <c r="K65" s="39"/>
      <c r="L65" s="133"/>
      <c r="S65" s="37"/>
      <c r="T65" s="37"/>
      <c r="U65" s="37"/>
      <c r="V65" s="37"/>
      <c r="W65" s="37"/>
      <c r="X65" s="37"/>
      <c r="Y65" s="37"/>
      <c r="Z65" s="37"/>
      <c r="AA65" s="37"/>
      <c r="AB65" s="37"/>
      <c r="AC65" s="37"/>
      <c r="AD65" s="37"/>
      <c r="AE65" s="37"/>
    </row>
    <row r="66" spans="1:31" s="2" customFormat="1" ht="6.95" customHeight="1">
      <c r="A66" s="37"/>
      <c r="B66" s="58"/>
      <c r="C66" s="59"/>
      <c r="D66" s="59"/>
      <c r="E66" s="59"/>
      <c r="F66" s="59"/>
      <c r="G66" s="59"/>
      <c r="H66" s="59"/>
      <c r="I66" s="59"/>
      <c r="J66" s="59"/>
      <c r="K66" s="59"/>
      <c r="L66" s="133"/>
      <c r="S66" s="37"/>
      <c r="T66" s="37"/>
      <c r="U66" s="37"/>
      <c r="V66" s="37"/>
      <c r="W66" s="37"/>
      <c r="X66" s="37"/>
      <c r="Y66" s="37"/>
      <c r="Z66" s="37"/>
      <c r="AA66" s="37"/>
      <c r="AB66" s="37"/>
      <c r="AC66" s="37"/>
      <c r="AD66" s="37"/>
      <c r="AE66" s="37"/>
    </row>
    <row r="70" spans="1:31" s="2" customFormat="1" ht="6.95" customHeight="1">
      <c r="A70" s="37"/>
      <c r="B70" s="60"/>
      <c r="C70" s="61"/>
      <c r="D70" s="61"/>
      <c r="E70" s="61"/>
      <c r="F70" s="61"/>
      <c r="G70" s="61"/>
      <c r="H70" s="61"/>
      <c r="I70" s="61"/>
      <c r="J70" s="61"/>
      <c r="K70" s="61"/>
      <c r="L70" s="133"/>
      <c r="S70" s="37"/>
      <c r="T70" s="37"/>
      <c r="U70" s="37"/>
      <c r="V70" s="37"/>
      <c r="W70" s="37"/>
      <c r="X70" s="37"/>
      <c r="Y70" s="37"/>
      <c r="Z70" s="37"/>
      <c r="AA70" s="37"/>
      <c r="AB70" s="37"/>
      <c r="AC70" s="37"/>
      <c r="AD70" s="37"/>
      <c r="AE70" s="37"/>
    </row>
    <row r="71" spans="1:31" s="2" customFormat="1" ht="24.95" customHeight="1">
      <c r="A71" s="37"/>
      <c r="B71" s="38"/>
      <c r="C71" s="22" t="s">
        <v>135</v>
      </c>
      <c r="D71" s="39"/>
      <c r="E71" s="39"/>
      <c r="F71" s="39"/>
      <c r="G71" s="39"/>
      <c r="H71" s="39"/>
      <c r="I71" s="39"/>
      <c r="J71" s="39"/>
      <c r="K71" s="39"/>
      <c r="L71" s="133"/>
      <c r="S71" s="37"/>
      <c r="T71" s="37"/>
      <c r="U71" s="37"/>
      <c r="V71" s="37"/>
      <c r="W71" s="37"/>
      <c r="X71" s="37"/>
      <c r="Y71" s="37"/>
      <c r="Z71" s="37"/>
      <c r="AA71" s="37"/>
      <c r="AB71" s="37"/>
      <c r="AC71" s="37"/>
      <c r="AD71" s="37"/>
      <c r="AE71" s="37"/>
    </row>
    <row r="72" spans="1:31" s="2" customFormat="1" ht="6.95" customHeight="1">
      <c r="A72" s="37"/>
      <c r="B72" s="38"/>
      <c r="C72" s="39"/>
      <c r="D72" s="39"/>
      <c r="E72" s="39"/>
      <c r="F72" s="39"/>
      <c r="G72" s="39"/>
      <c r="H72" s="39"/>
      <c r="I72" s="39"/>
      <c r="J72" s="39"/>
      <c r="K72" s="39"/>
      <c r="L72" s="133"/>
      <c r="S72" s="37"/>
      <c r="T72" s="37"/>
      <c r="U72" s="37"/>
      <c r="V72" s="37"/>
      <c r="W72" s="37"/>
      <c r="X72" s="37"/>
      <c r="Y72" s="37"/>
      <c r="Z72" s="37"/>
      <c r="AA72" s="37"/>
      <c r="AB72" s="37"/>
      <c r="AC72" s="37"/>
      <c r="AD72" s="37"/>
      <c r="AE72" s="37"/>
    </row>
    <row r="73" spans="1:31" s="2" customFormat="1" ht="12" customHeight="1">
      <c r="A73" s="37"/>
      <c r="B73" s="38"/>
      <c r="C73" s="31" t="s">
        <v>16</v>
      </c>
      <c r="D73" s="39"/>
      <c r="E73" s="39"/>
      <c r="F73" s="39"/>
      <c r="G73" s="39"/>
      <c r="H73" s="39"/>
      <c r="I73" s="39"/>
      <c r="J73" s="39"/>
      <c r="K73" s="39"/>
      <c r="L73" s="133"/>
      <c r="S73" s="37"/>
      <c r="T73" s="37"/>
      <c r="U73" s="37"/>
      <c r="V73" s="37"/>
      <c r="W73" s="37"/>
      <c r="X73" s="37"/>
      <c r="Y73" s="37"/>
      <c r="Z73" s="37"/>
      <c r="AA73" s="37"/>
      <c r="AB73" s="37"/>
      <c r="AC73" s="37"/>
      <c r="AD73" s="37"/>
      <c r="AE73" s="37"/>
    </row>
    <row r="74" spans="1:31" s="2" customFormat="1" ht="16.5" customHeight="1">
      <c r="A74" s="37"/>
      <c r="B74" s="38"/>
      <c r="C74" s="39"/>
      <c r="D74" s="39"/>
      <c r="E74" s="159" t="str">
        <f>E7</f>
        <v>Stavební úpravy pro úsporu energie v budovách společnosti Sládek Group a.s. haly I. a haly II.</v>
      </c>
      <c r="F74" s="31"/>
      <c r="G74" s="31"/>
      <c r="H74" s="31"/>
      <c r="I74" s="39"/>
      <c r="J74" s="39"/>
      <c r="K74" s="39"/>
      <c r="L74" s="133"/>
      <c r="S74" s="37"/>
      <c r="T74" s="37"/>
      <c r="U74" s="37"/>
      <c r="V74" s="37"/>
      <c r="W74" s="37"/>
      <c r="X74" s="37"/>
      <c r="Y74" s="37"/>
      <c r="Z74" s="37"/>
      <c r="AA74" s="37"/>
      <c r="AB74" s="37"/>
      <c r="AC74" s="37"/>
      <c r="AD74" s="37"/>
      <c r="AE74" s="37"/>
    </row>
    <row r="75" spans="1:31" s="2" customFormat="1" ht="12" customHeight="1">
      <c r="A75" s="37"/>
      <c r="B75" s="38"/>
      <c r="C75" s="31" t="s">
        <v>105</v>
      </c>
      <c r="D75" s="39"/>
      <c r="E75" s="39"/>
      <c r="F75" s="39"/>
      <c r="G75" s="39"/>
      <c r="H75" s="39"/>
      <c r="I75" s="39"/>
      <c r="J75" s="39"/>
      <c r="K75" s="39"/>
      <c r="L75" s="133"/>
      <c r="S75" s="37"/>
      <c r="T75" s="37"/>
      <c r="U75" s="37"/>
      <c r="V75" s="37"/>
      <c r="W75" s="37"/>
      <c r="X75" s="37"/>
      <c r="Y75" s="37"/>
      <c r="Z75" s="37"/>
      <c r="AA75" s="37"/>
      <c r="AB75" s="37"/>
      <c r="AC75" s="37"/>
      <c r="AD75" s="37"/>
      <c r="AE75" s="37"/>
    </row>
    <row r="76" spans="1:31" s="2" customFormat="1" ht="16.5" customHeight="1">
      <c r="A76" s="37"/>
      <c r="B76" s="38"/>
      <c r="C76" s="39"/>
      <c r="D76" s="39"/>
      <c r="E76" s="68" t="str">
        <f>E9</f>
        <v>03 - Fotovoltaika</v>
      </c>
      <c r="F76" s="39"/>
      <c r="G76" s="39"/>
      <c r="H76" s="39"/>
      <c r="I76" s="39"/>
      <c r="J76" s="39"/>
      <c r="K76" s="39"/>
      <c r="L76" s="133"/>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39"/>
      <c r="J77" s="39"/>
      <c r="K77" s="39"/>
      <c r="L77" s="133"/>
      <c r="S77" s="37"/>
      <c r="T77" s="37"/>
      <c r="U77" s="37"/>
      <c r="V77" s="37"/>
      <c r="W77" s="37"/>
      <c r="X77" s="37"/>
      <c r="Y77" s="37"/>
      <c r="Z77" s="37"/>
      <c r="AA77" s="37"/>
      <c r="AB77" s="37"/>
      <c r="AC77" s="37"/>
      <c r="AD77" s="37"/>
      <c r="AE77" s="37"/>
    </row>
    <row r="78" spans="1:31" s="2" customFormat="1" ht="12" customHeight="1">
      <c r="A78" s="37"/>
      <c r="B78" s="38"/>
      <c r="C78" s="31" t="s">
        <v>21</v>
      </c>
      <c r="D78" s="39"/>
      <c r="E78" s="39"/>
      <c r="F78" s="26" t="str">
        <f>F12</f>
        <v xml:space="preserve"> </v>
      </c>
      <c r="G78" s="39"/>
      <c r="H78" s="39"/>
      <c r="I78" s="31" t="s">
        <v>23</v>
      </c>
      <c r="J78" s="71" t="str">
        <f>IF(J12="","",J12)</f>
        <v>20. 3. 2020</v>
      </c>
      <c r="K78" s="39"/>
      <c r="L78" s="133"/>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39"/>
      <c r="J79" s="39"/>
      <c r="K79" s="39"/>
      <c r="L79" s="133"/>
      <c r="S79" s="37"/>
      <c r="T79" s="37"/>
      <c r="U79" s="37"/>
      <c r="V79" s="37"/>
      <c r="W79" s="37"/>
      <c r="X79" s="37"/>
      <c r="Y79" s="37"/>
      <c r="Z79" s="37"/>
      <c r="AA79" s="37"/>
      <c r="AB79" s="37"/>
      <c r="AC79" s="37"/>
      <c r="AD79" s="37"/>
      <c r="AE79" s="37"/>
    </row>
    <row r="80" spans="1:31" s="2" customFormat="1" ht="25.65" customHeight="1">
      <c r="A80" s="37"/>
      <c r="B80" s="38"/>
      <c r="C80" s="31" t="s">
        <v>25</v>
      </c>
      <c r="D80" s="39"/>
      <c r="E80" s="39"/>
      <c r="F80" s="26" t="str">
        <f>E15</f>
        <v>Sládek Group a.s.</v>
      </c>
      <c r="G80" s="39"/>
      <c r="H80" s="39"/>
      <c r="I80" s="31" t="s">
        <v>33</v>
      </c>
      <c r="J80" s="35" t="str">
        <f>E21</f>
        <v xml:space="preserve">Ing. arch. Luboš Jíra, A. D. Studio </v>
      </c>
      <c r="K80" s="39"/>
      <c r="L80" s="133"/>
      <c r="S80" s="37"/>
      <c r="T80" s="37"/>
      <c r="U80" s="37"/>
      <c r="V80" s="37"/>
      <c r="W80" s="37"/>
      <c r="X80" s="37"/>
      <c r="Y80" s="37"/>
      <c r="Z80" s="37"/>
      <c r="AA80" s="37"/>
      <c r="AB80" s="37"/>
      <c r="AC80" s="37"/>
      <c r="AD80" s="37"/>
      <c r="AE80" s="37"/>
    </row>
    <row r="81" spans="1:31" s="2" customFormat="1" ht="15.15" customHeight="1">
      <c r="A81" s="37"/>
      <c r="B81" s="38"/>
      <c r="C81" s="31" t="s">
        <v>31</v>
      </c>
      <c r="D81" s="39"/>
      <c r="E81" s="39"/>
      <c r="F81" s="26" t="str">
        <f>IF(E18="","",E18)</f>
        <v>Vyplň údaj</v>
      </c>
      <c r="G81" s="39"/>
      <c r="H81" s="39"/>
      <c r="I81" s="31" t="s">
        <v>38</v>
      </c>
      <c r="J81" s="35" t="str">
        <f>E24</f>
        <v xml:space="preserve"> </v>
      </c>
      <c r="K81" s="39"/>
      <c r="L81" s="133"/>
      <c r="S81" s="37"/>
      <c r="T81" s="37"/>
      <c r="U81" s="37"/>
      <c r="V81" s="37"/>
      <c r="W81" s="37"/>
      <c r="X81" s="37"/>
      <c r="Y81" s="37"/>
      <c r="Z81" s="37"/>
      <c r="AA81" s="37"/>
      <c r="AB81" s="37"/>
      <c r="AC81" s="37"/>
      <c r="AD81" s="37"/>
      <c r="AE81" s="37"/>
    </row>
    <row r="82" spans="1:31" s="2" customFormat="1" ht="10.3" customHeight="1">
      <c r="A82" s="37"/>
      <c r="B82" s="38"/>
      <c r="C82" s="39"/>
      <c r="D82" s="39"/>
      <c r="E82" s="39"/>
      <c r="F82" s="39"/>
      <c r="G82" s="39"/>
      <c r="H82" s="39"/>
      <c r="I82" s="39"/>
      <c r="J82" s="39"/>
      <c r="K82" s="39"/>
      <c r="L82" s="133"/>
      <c r="S82" s="37"/>
      <c r="T82" s="37"/>
      <c r="U82" s="37"/>
      <c r="V82" s="37"/>
      <c r="W82" s="37"/>
      <c r="X82" s="37"/>
      <c r="Y82" s="37"/>
      <c r="Z82" s="37"/>
      <c r="AA82" s="37"/>
      <c r="AB82" s="37"/>
      <c r="AC82" s="37"/>
      <c r="AD82" s="37"/>
      <c r="AE82" s="37"/>
    </row>
    <row r="83" spans="1:31" s="11" customFormat="1" ht="29.25" customHeight="1">
      <c r="A83" s="176"/>
      <c r="B83" s="177"/>
      <c r="C83" s="178" t="s">
        <v>136</v>
      </c>
      <c r="D83" s="179" t="s">
        <v>60</v>
      </c>
      <c r="E83" s="179" t="s">
        <v>56</v>
      </c>
      <c r="F83" s="179" t="s">
        <v>57</v>
      </c>
      <c r="G83" s="179" t="s">
        <v>137</v>
      </c>
      <c r="H83" s="179" t="s">
        <v>138</v>
      </c>
      <c r="I83" s="179" t="s">
        <v>139</v>
      </c>
      <c r="J83" s="179" t="s">
        <v>109</v>
      </c>
      <c r="K83" s="180" t="s">
        <v>140</v>
      </c>
      <c r="L83" s="181"/>
      <c r="M83" s="91" t="s">
        <v>19</v>
      </c>
      <c r="N83" s="92" t="s">
        <v>45</v>
      </c>
      <c r="O83" s="92" t="s">
        <v>141</v>
      </c>
      <c r="P83" s="92" t="s">
        <v>142</v>
      </c>
      <c r="Q83" s="92" t="s">
        <v>143</v>
      </c>
      <c r="R83" s="92" t="s">
        <v>144</v>
      </c>
      <c r="S83" s="92" t="s">
        <v>145</v>
      </c>
      <c r="T83" s="93" t="s">
        <v>146</v>
      </c>
      <c r="U83" s="176"/>
      <c r="V83" s="176"/>
      <c r="W83" s="176"/>
      <c r="X83" s="176"/>
      <c r="Y83" s="176"/>
      <c r="Z83" s="176"/>
      <c r="AA83" s="176"/>
      <c r="AB83" s="176"/>
      <c r="AC83" s="176"/>
      <c r="AD83" s="176"/>
      <c r="AE83" s="176"/>
    </row>
    <row r="84" spans="1:63" s="2" customFormat="1" ht="22.8" customHeight="1">
      <c r="A84" s="37"/>
      <c r="B84" s="38"/>
      <c r="C84" s="98" t="s">
        <v>147</v>
      </c>
      <c r="D84" s="39"/>
      <c r="E84" s="39"/>
      <c r="F84" s="39"/>
      <c r="G84" s="39"/>
      <c r="H84" s="39"/>
      <c r="I84" s="39"/>
      <c r="J84" s="182">
        <f>BK84</f>
        <v>0</v>
      </c>
      <c r="K84" s="39"/>
      <c r="L84" s="43"/>
      <c r="M84" s="94"/>
      <c r="N84" s="183"/>
      <c r="O84" s="95"/>
      <c r="P84" s="184">
        <f>P85+P99</f>
        <v>0</v>
      </c>
      <c r="Q84" s="95"/>
      <c r="R84" s="184">
        <f>R85+R99</f>
        <v>0.0955</v>
      </c>
      <c r="S84" s="95"/>
      <c r="T84" s="185">
        <f>T85+T99</f>
        <v>0</v>
      </c>
      <c r="U84" s="37"/>
      <c r="V84" s="37"/>
      <c r="W84" s="37"/>
      <c r="X84" s="37"/>
      <c r="Y84" s="37"/>
      <c r="Z84" s="37"/>
      <c r="AA84" s="37"/>
      <c r="AB84" s="37"/>
      <c r="AC84" s="37"/>
      <c r="AD84" s="37"/>
      <c r="AE84" s="37"/>
      <c r="AT84" s="16" t="s">
        <v>74</v>
      </c>
      <c r="AU84" s="16" t="s">
        <v>110</v>
      </c>
      <c r="BK84" s="186">
        <f>BK85+BK99</f>
        <v>0</v>
      </c>
    </row>
    <row r="85" spans="1:63" s="12" customFormat="1" ht="25.9" customHeight="1">
      <c r="A85" s="12"/>
      <c r="B85" s="187"/>
      <c r="C85" s="188"/>
      <c r="D85" s="189" t="s">
        <v>74</v>
      </c>
      <c r="E85" s="190" t="s">
        <v>568</v>
      </c>
      <c r="F85" s="190" t="s">
        <v>569</v>
      </c>
      <c r="G85" s="188"/>
      <c r="H85" s="188"/>
      <c r="I85" s="191"/>
      <c r="J85" s="192">
        <f>BK85</f>
        <v>0</v>
      </c>
      <c r="K85" s="188"/>
      <c r="L85" s="193"/>
      <c r="M85" s="194"/>
      <c r="N85" s="195"/>
      <c r="O85" s="195"/>
      <c r="P85" s="196">
        <f>P86+P88+P93</f>
        <v>0</v>
      </c>
      <c r="Q85" s="195"/>
      <c r="R85" s="196">
        <f>R86+R88+R93</f>
        <v>0.0955</v>
      </c>
      <c r="S85" s="195"/>
      <c r="T85" s="197">
        <f>T86+T88+T93</f>
        <v>0</v>
      </c>
      <c r="U85" s="12"/>
      <c r="V85" s="12"/>
      <c r="W85" s="12"/>
      <c r="X85" s="12"/>
      <c r="Y85" s="12"/>
      <c r="Z85" s="12"/>
      <c r="AA85" s="12"/>
      <c r="AB85" s="12"/>
      <c r="AC85" s="12"/>
      <c r="AD85" s="12"/>
      <c r="AE85" s="12"/>
      <c r="AR85" s="198" t="s">
        <v>85</v>
      </c>
      <c r="AT85" s="199" t="s">
        <v>74</v>
      </c>
      <c r="AU85" s="199" t="s">
        <v>75</v>
      </c>
      <c r="AY85" s="198" t="s">
        <v>150</v>
      </c>
      <c r="BK85" s="200">
        <f>BK86+BK88+BK93</f>
        <v>0</v>
      </c>
    </row>
    <row r="86" spans="1:63" s="12" customFormat="1" ht="22.8" customHeight="1">
      <c r="A86" s="12"/>
      <c r="B86" s="187"/>
      <c r="C86" s="188"/>
      <c r="D86" s="189" t="s">
        <v>74</v>
      </c>
      <c r="E86" s="201" t="s">
        <v>1794</v>
      </c>
      <c r="F86" s="201" t="s">
        <v>1795</v>
      </c>
      <c r="G86" s="188"/>
      <c r="H86" s="188"/>
      <c r="I86" s="191"/>
      <c r="J86" s="202">
        <f>BK86</f>
        <v>0</v>
      </c>
      <c r="K86" s="188"/>
      <c r="L86" s="193"/>
      <c r="M86" s="194"/>
      <c r="N86" s="195"/>
      <c r="O86" s="195"/>
      <c r="P86" s="196">
        <f>P87</f>
        <v>0</v>
      </c>
      <c r="Q86" s="195"/>
      <c r="R86" s="196">
        <f>R87</f>
        <v>0</v>
      </c>
      <c r="S86" s="195"/>
      <c r="T86" s="197">
        <f>T87</f>
        <v>0</v>
      </c>
      <c r="U86" s="12"/>
      <c r="V86" s="12"/>
      <c r="W86" s="12"/>
      <c r="X86" s="12"/>
      <c r="Y86" s="12"/>
      <c r="Z86" s="12"/>
      <c r="AA86" s="12"/>
      <c r="AB86" s="12"/>
      <c r="AC86" s="12"/>
      <c r="AD86" s="12"/>
      <c r="AE86" s="12"/>
      <c r="AR86" s="198" t="s">
        <v>85</v>
      </c>
      <c r="AT86" s="199" t="s">
        <v>74</v>
      </c>
      <c r="AU86" s="199" t="s">
        <v>83</v>
      </c>
      <c r="AY86" s="198" t="s">
        <v>150</v>
      </c>
      <c r="BK86" s="200">
        <f>BK87</f>
        <v>0</v>
      </c>
    </row>
    <row r="87" spans="1:65" s="2" customFormat="1" ht="24.15" customHeight="1">
      <c r="A87" s="37"/>
      <c r="B87" s="38"/>
      <c r="C87" s="203" t="s">
        <v>83</v>
      </c>
      <c r="D87" s="203" t="s">
        <v>152</v>
      </c>
      <c r="E87" s="204" t="s">
        <v>1796</v>
      </c>
      <c r="F87" s="205" t="s">
        <v>1797</v>
      </c>
      <c r="G87" s="206" t="s">
        <v>1691</v>
      </c>
      <c r="H87" s="207">
        <v>1</v>
      </c>
      <c r="I87" s="208"/>
      <c r="J87" s="209">
        <f>ROUND(I87*H87,2)</f>
        <v>0</v>
      </c>
      <c r="K87" s="205" t="s">
        <v>19</v>
      </c>
      <c r="L87" s="43"/>
      <c r="M87" s="210" t="s">
        <v>19</v>
      </c>
      <c r="N87" s="211" t="s">
        <v>46</v>
      </c>
      <c r="O87" s="83"/>
      <c r="P87" s="212">
        <f>O87*H87</f>
        <v>0</v>
      </c>
      <c r="Q87" s="212">
        <v>0</v>
      </c>
      <c r="R87" s="212">
        <f>Q87*H87</f>
        <v>0</v>
      </c>
      <c r="S87" s="212">
        <v>0</v>
      </c>
      <c r="T87" s="213">
        <f>S87*H87</f>
        <v>0</v>
      </c>
      <c r="U87" s="37"/>
      <c r="V87" s="37"/>
      <c r="W87" s="37"/>
      <c r="X87" s="37"/>
      <c r="Y87" s="37"/>
      <c r="Z87" s="37"/>
      <c r="AA87" s="37"/>
      <c r="AB87" s="37"/>
      <c r="AC87" s="37"/>
      <c r="AD87" s="37"/>
      <c r="AE87" s="37"/>
      <c r="AR87" s="214" t="s">
        <v>237</v>
      </c>
      <c r="AT87" s="214" t="s">
        <v>152</v>
      </c>
      <c r="AU87" s="214" t="s">
        <v>85</v>
      </c>
      <c r="AY87" s="16" t="s">
        <v>150</v>
      </c>
      <c r="BE87" s="215">
        <f>IF(N87="základní",J87,0)</f>
        <v>0</v>
      </c>
      <c r="BF87" s="215">
        <f>IF(N87="snížená",J87,0)</f>
        <v>0</v>
      </c>
      <c r="BG87" s="215">
        <f>IF(N87="zákl. přenesená",J87,0)</f>
        <v>0</v>
      </c>
      <c r="BH87" s="215">
        <f>IF(N87="sníž. přenesená",J87,0)</f>
        <v>0</v>
      </c>
      <c r="BI87" s="215">
        <f>IF(N87="nulová",J87,0)</f>
        <v>0</v>
      </c>
      <c r="BJ87" s="16" t="s">
        <v>83</v>
      </c>
      <c r="BK87" s="215">
        <f>ROUND(I87*H87,2)</f>
        <v>0</v>
      </c>
      <c r="BL87" s="16" t="s">
        <v>237</v>
      </c>
      <c r="BM87" s="214" t="s">
        <v>1798</v>
      </c>
    </row>
    <row r="88" spans="1:63" s="12" customFormat="1" ht="22.8" customHeight="1">
      <c r="A88" s="12"/>
      <c r="B88" s="187"/>
      <c r="C88" s="188"/>
      <c r="D88" s="189" t="s">
        <v>74</v>
      </c>
      <c r="E88" s="201" t="s">
        <v>1001</v>
      </c>
      <c r="F88" s="201" t="s">
        <v>1002</v>
      </c>
      <c r="G88" s="188"/>
      <c r="H88" s="188"/>
      <c r="I88" s="191"/>
      <c r="J88" s="202">
        <f>BK88</f>
        <v>0</v>
      </c>
      <c r="K88" s="188"/>
      <c r="L88" s="193"/>
      <c r="M88" s="194"/>
      <c r="N88" s="195"/>
      <c r="O88" s="195"/>
      <c r="P88" s="196">
        <f>SUM(P89:P92)</f>
        <v>0</v>
      </c>
      <c r="Q88" s="195"/>
      <c r="R88" s="196">
        <f>SUM(R89:R92)</f>
        <v>0.0924</v>
      </c>
      <c r="S88" s="195"/>
      <c r="T88" s="197">
        <f>SUM(T89:T92)</f>
        <v>0</v>
      </c>
      <c r="U88" s="12"/>
      <c r="V88" s="12"/>
      <c r="W88" s="12"/>
      <c r="X88" s="12"/>
      <c r="Y88" s="12"/>
      <c r="Z88" s="12"/>
      <c r="AA88" s="12"/>
      <c r="AB88" s="12"/>
      <c r="AC88" s="12"/>
      <c r="AD88" s="12"/>
      <c r="AE88" s="12"/>
      <c r="AR88" s="198" t="s">
        <v>85</v>
      </c>
      <c r="AT88" s="199" t="s">
        <v>74</v>
      </c>
      <c r="AU88" s="199" t="s">
        <v>83</v>
      </c>
      <c r="AY88" s="198" t="s">
        <v>150</v>
      </c>
      <c r="BK88" s="200">
        <f>SUM(BK89:BK92)</f>
        <v>0</v>
      </c>
    </row>
    <row r="89" spans="1:65" s="2" customFormat="1" ht="14.4" customHeight="1">
      <c r="A89" s="37"/>
      <c r="B89" s="38"/>
      <c r="C89" s="203" t="s">
        <v>85</v>
      </c>
      <c r="D89" s="203" t="s">
        <v>152</v>
      </c>
      <c r="E89" s="204" t="s">
        <v>1095</v>
      </c>
      <c r="F89" s="205" t="s">
        <v>1096</v>
      </c>
      <c r="G89" s="206" t="s">
        <v>368</v>
      </c>
      <c r="H89" s="207">
        <v>88</v>
      </c>
      <c r="I89" s="208"/>
      <c r="J89" s="209">
        <f>ROUND(I89*H89,2)</f>
        <v>0</v>
      </c>
      <c r="K89" s="205" t="s">
        <v>156</v>
      </c>
      <c r="L89" s="43"/>
      <c r="M89" s="210" t="s">
        <v>19</v>
      </c>
      <c r="N89" s="211" t="s">
        <v>46</v>
      </c>
      <c r="O89" s="83"/>
      <c r="P89" s="212">
        <f>O89*H89</f>
        <v>0</v>
      </c>
      <c r="Q89" s="212">
        <v>5E-05</v>
      </c>
      <c r="R89" s="212">
        <f>Q89*H89</f>
        <v>0.0044</v>
      </c>
      <c r="S89" s="212">
        <v>0</v>
      </c>
      <c r="T89" s="213">
        <f>S89*H89</f>
        <v>0</v>
      </c>
      <c r="U89" s="37"/>
      <c r="V89" s="37"/>
      <c r="W89" s="37"/>
      <c r="X89" s="37"/>
      <c r="Y89" s="37"/>
      <c r="Z89" s="37"/>
      <c r="AA89" s="37"/>
      <c r="AB89" s="37"/>
      <c r="AC89" s="37"/>
      <c r="AD89" s="37"/>
      <c r="AE89" s="37"/>
      <c r="AR89" s="214" t="s">
        <v>237</v>
      </c>
      <c r="AT89" s="214" t="s">
        <v>152</v>
      </c>
      <c r="AU89" s="214" t="s">
        <v>85</v>
      </c>
      <c r="AY89" s="16" t="s">
        <v>150</v>
      </c>
      <c r="BE89" s="215">
        <f>IF(N89="základní",J89,0)</f>
        <v>0</v>
      </c>
      <c r="BF89" s="215">
        <f>IF(N89="snížená",J89,0)</f>
        <v>0</v>
      </c>
      <c r="BG89" s="215">
        <f>IF(N89="zákl. přenesená",J89,0)</f>
        <v>0</v>
      </c>
      <c r="BH89" s="215">
        <f>IF(N89="sníž. přenesená",J89,0)</f>
        <v>0</v>
      </c>
      <c r="BI89" s="215">
        <f>IF(N89="nulová",J89,0)</f>
        <v>0</v>
      </c>
      <c r="BJ89" s="16" t="s">
        <v>83</v>
      </c>
      <c r="BK89" s="215">
        <f>ROUND(I89*H89,2)</f>
        <v>0</v>
      </c>
      <c r="BL89" s="16" t="s">
        <v>237</v>
      </c>
      <c r="BM89" s="214" t="s">
        <v>1799</v>
      </c>
    </row>
    <row r="90" spans="1:47" s="2" customFormat="1" ht="12">
      <c r="A90" s="37"/>
      <c r="B90" s="38"/>
      <c r="C90" s="39"/>
      <c r="D90" s="216" t="s">
        <v>159</v>
      </c>
      <c r="E90" s="39"/>
      <c r="F90" s="217" t="s">
        <v>1042</v>
      </c>
      <c r="G90" s="39"/>
      <c r="H90" s="39"/>
      <c r="I90" s="218"/>
      <c r="J90" s="39"/>
      <c r="K90" s="39"/>
      <c r="L90" s="43"/>
      <c r="M90" s="219"/>
      <c r="N90" s="220"/>
      <c r="O90" s="83"/>
      <c r="P90" s="83"/>
      <c r="Q90" s="83"/>
      <c r="R90" s="83"/>
      <c r="S90" s="83"/>
      <c r="T90" s="84"/>
      <c r="U90" s="37"/>
      <c r="V90" s="37"/>
      <c r="W90" s="37"/>
      <c r="X90" s="37"/>
      <c r="Y90" s="37"/>
      <c r="Z90" s="37"/>
      <c r="AA90" s="37"/>
      <c r="AB90" s="37"/>
      <c r="AC90" s="37"/>
      <c r="AD90" s="37"/>
      <c r="AE90" s="37"/>
      <c r="AT90" s="16" t="s">
        <v>159</v>
      </c>
      <c r="AU90" s="16" t="s">
        <v>85</v>
      </c>
    </row>
    <row r="91" spans="1:47" s="2" customFormat="1" ht="12">
      <c r="A91" s="37"/>
      <c r="B91" s="38"/>
      <c r="C91" s="39"/>
      <c r="D91" s="216" t="s">
        <v>161</v>
      </c>
      <c r="E91" s="39"/>
      <c r="F91" s="217" t="s">
        <v>1800</v>
      </c>
      <c r="G91" s="39"/>
      <c r="H91" s="39"/>
      <c r="I91" s="218"/>
      <c r="J91" s="39"/>
      <c r="K91" s="39"/>
      <c r="L91" s="43"/>
      <c r="M91" s="219"/>
      <c r="N91" s="220"/>
      <c r="O91" s="83"/>
      <c r="P91" s="83"/>
      <c r="Q91" s="83"/>
      <c r="R91" s="83"/>
      <c r="S91" s="83"/>
      <c r="T91" s="84"/>
      <c r="U91" s="37"/>
      <c r="V91" s="37"/>
      <c r="W91" s="37"/>
      <c r="X91" s="37"/>
      <c r="Y91" s="37"/>
      <c r="Z91" s="37"/>
      <c r="AA91" s="37"/>
      <c r="AB91" s="37"/>
      <c r="AC91" s="37"/>
      <c r="AD91" s="37"/>
      <c r="AE91" s="37"/>
      <c r="AT91" s="16" t="s">
        <v>161</v>
      </c>
      <c r="AU91" s="16" t="s">
        <v>85</v>
      </c>
    </row>
    <row r="92" spans="1:65" s="2" customFormat="1" ht="14.4" customHeight="1">
      <c r="A92" s="37"/>
      <c r="B92" s="38"/>
      <c r="C92" s="231" t="s">
        <v>166</v>
      </c>
      <c r="D92" s="231" t="s">
        <v>315</v>
      </c>
      <c r="E92" s="232" t="s">
        <v>1091</v>
      </c>
      <c r="F92" s="233" t="s">
        <v>1092</v>
      </c>
      <c r="G92" s="234" t="s">
        <v>194</v>
      </c>
      <c r="H92" s="235">
        <v>0.088</v>
      </c>
      <c r="I92" s="236"/>
      <c r="J92" s="237">
        <f>ROUND(I92*H92,2)</f>
        <v>0</v>
      </c>
      <c r="K92" s="233" t="s">
        <v>156</v>
      </c>
      <c r="L92" s="238"/>
      <c r="M92" s="239" t="s">
        <v>19</v>
      </c>
      <c r="N92" s="240" t="s">
        <v>46</v>
      </c>
      <c r="O92" s="83"/>
      <c r="P92" s="212">
        <f>O92*H92</f>
        <v>0</v>
      </c>
      <c r="Q92" s="212">
        <v>1</v>
      </c>
      <c r="R92" s="212">
        <f>Q92*H92</f>
        <v>0.088</v>
      </c>
      <c r="S92" s="212">
        <v>0</v>
      </c>
      <c r="T92" s="213">
        <f>S92*H92</f>
        <v>0</v>
      </c>
      <c r="U92" s="37"/>
      <c r="V92" s="37"/>
      <c r="W92" s="37"/>
      <c r="X92" s="37"/>
      <c r="Y92" s="37"/>
      <c r="Z92" s="37"/>
      <c r="AA92" s="37"/>
      <c r="AB92" s="37"/>
      <c r="AC92" s="37"/>
      <c r="AD92" s="37"/>
      <c r="AE92" s="37"/>
      <c r="AR92" s="214" t="s">
        <v>309</v>
      </c>
      <c r="AT92" s="214" t="s">
        <v>315</v>
      </c>
      <c r="AU92" s="214" t="s">
        <v>85</v>
      </c>
      <c r="AY92" s="16" t="s">
        <v>150</v>
      </c>
      <c r="BE92" s="215">
        <f>IF(N92="základní",J92,0)</f>
        <v>0</v>
      </c>
      <c r="BF92" s="215">
        <f>IF(N92="snížená",J92,0)</f>
        <v>0</v>
      </c>
      <c r="BG92" s="215">
        <f>IF(N92="zákl. přenesená",J92,0)</f>
        <v>0</v>
      </c>
      <c r="BH92" s="215">
        <f>IF(N92="sníž. přenesená",J92,0)</f>
        <v>0</v>
      </c>
      <c r="BI92" s="215">
        <f>IF(N92="nulová",J92,0)</f>
        <v>0</v>
      </c>
      <c r="BJ92" s="16" t="s">
        <v>83</v>
      </c>
      <c r="BK92" s="215">
        <f>ROUND(I92*H92,2)</f>
        <v>0</v>
      </c>
      <c r="BL92" s="16" t="s">
        <v>237</v>
      </c>
      <c r="BM92" s="214" t="s">
        <v>1801</v>
      </c>
    </row>
    <row r="93" spans="1:63" s="12" customFormat="1" ht="22.8" customHeight="1">
      <c r="A93" s="12"/>
      <c r="B93" s="187"/>
      <c r="C93" s="188"/>
      <c r="D93" s="189" t="s">
        <v>74</v>
      </c>
      <c r="E93" s="201" t="s">
        <v>1185</v>
      </c>
      <c r="F93" s="201" t="s">
        <v>1186</v>
      </c>
      <c r="G93" s="188"/>
      <c r="H93" s="188"/>
      <c r="I93" s="191"/>
      <c r="J93" s="202">
        <f>BK93</f>
        <v>0</v>
      </c>
      <c r="K93" s="188"/>
      <c r="L93" s="193"/>
      <c r="M93" s="194"/>
      <c r="N93" s="195"/>
      <c r="O93" s="195"/>
      <c r="P93" s="196">
        <f>SUM(P94:P98)</f>
        <v>0</v>
      </c>
      <c r="Q93" s="195"/>
      <c r="R93" s="196">
        <f>SUM(R94:R98)</f>
        <v>0.0030999999999999995</v>
      </c>
      <c r="S93" s="195"/>
      <c r="T93" s="197">
        <f>SUM(T94:T98)</f>
        <v>0</v>
      </c>
      <c r="U93" s="12"/>
      <c r="V93" s="12"/>
      <c r="W93" s="12"/>
      <c r="X93" s="12"/>
      <c r="Y93" s="12"/>
      <c r="Z93" s="12"/>
      <c r="AA93" s="12"/>
      <c r="AB93" s="12"/>
      <c r="AC93" s="12"/>
      <c r="AD93" s="12"/>
      <c r="AE93" s="12"/>
      <c r="AR93" s="198" t="s">
        <v>85</v>
      </c>
      <c r="AT93" s="199" t="s">
        <v>74</v>
      </c>
      <c r="AU93" s="199" t="s">
        <v>83</v>
      </c>
      <c r="AY93" s="198" t="s">
        <v>150</v>
      </c>
      <c r="BK93" s="200">
        <f>SUM(BK94:BK98)</f>
        <v>0</v>
      </c>
    </row>
    <row r="94" spans="1:65" s="2" customFormat="1" ht="14.4" customHeight="1">
      <c r="A94" s="37"/>
      <c r="B94" s="38"/>
      <c r="C94" s="203" t="s">
        <v>157</v>
      </c>
      <c r="D94" s="203" t="s">
        <v>152</v>
      </c>
      <c r="E94" s="204" t="s">
        <v>1217</v>
      </c>
      <c r="F94" s="205" t="s">
        <v>1218</v>
      </c>
      <c r="G94" s="206" t="s">
        <v>229</v>
      </c>
      <c r="H94" s="207">
        <v>5</v>
      </c>
      <c r="I94" s="208"/>
      <c r="J94" s="209">
        <f>ROUND(I94*H94,2)</f>
        <v>0</v>
      </c>
      <c r="K94" s="205" t="s">
        <v>156</v>
      </c>
      <c r="L94" s="43"/>
      <c r="M94" s="210" t="s">
        <v>19</v>
      </c>
      <c r="N94" s="211" t="s">
        <v>46</v>
      </c>
      <c r="O94" s="83"/>
      <c r="P94" s="212">
        <f>O94*H94</f>
        <v>0</v>
      </c>
      <c r="Q94" s="212">
        <v>7E-05</v>
      </c>
      <c r="R94" s="212">
        <f>Q94*H94</f>
        <v>0.00034999999999999994</v>
      </c>
      <c r="S94" s="212">
        <v>0</v>
      </c>
      <c r="T94" s="213">
        <f>S94*H94</f>
        <v>0</v>
      </c>
      <c r="U94" s="37"/>
      <c r="V94" s="37"/>
      <c r="W94" s="37"/>
      <c r="X94" s="37"/>
      <c r="Y94" s="37"/>
      <c r="Z94" s="37"/>
      <c r="AA94" s="37"/>
      <c r="AB94" s="37"/>
      <c r="AC94" s="37"/>
      <c r="AD94" s="37"/>
      <c r="AE94" s="37"/>
      <c r="AR94" s="214" t="s">
        <v>237</v>
      </c>
      <c r="AT94" s="214" t="s">
        <v>152</v>
      </c>
      <c r="AU94" s="214" t="s">
        <v>85</v>
      </c>
      <c r="AY94" s="16" t="s">
        <v>150</v>
      </c>
      <c r="BE94" s="215">
        <f>IF(N94="základní",J94,0)</f>
        <v>0</v>
      </c>
      <c r="BF94" s="215">
        <f>IF(N94="snížená",J94,0)</f>
        <v>0</v>
      </c>
      <c r="BG94" s="215">
        <f>IF(N94="zákl. přenesená",J94,0)</f>
        <v>0</v>
      </c>
      <c r="BH94" s="215">
        <f>IF(N94="sníž. přenesená",J94,0)</f>
        <v>0</v>
      </c>
      <c r="BI94" s="215">
        <f>IF(N94="nulová",J94,0)</f>
        <v>0</v>
      </c>
      <c r="BJ94" s="16" t="s">
        <v>83</v>
      </c>
      <c r="BK94" s="215">
        <f>ROUND(I94*H94,2)</f>
        <v>0</v>
      </c>
      <c r="BL94" s="16" t="s">
        <v>237</v>
      </c>
      <c r="BM94" s="214" t="s">
        <v>1802</v>
      </c>
    </row>
    <row r="95" spans="1:65" s="2" customFormat="1" ht="14.4" customHeight="1">
      <c r="A95" s="37"/>
      <c r="B95" s="38"/>
      <c r="C95" s="203" t="s">
        <v>176</v>
      </c>
      <c r="D95" s="203" t="s">
        <v>152</v>
      </c>
      <c r="E95" s="204" t="s">
        <v>1221</v>
      </c>
      <c r="F95" s="205" t="s">
        <v>1222</v>
      </c>
      <c r="G95" s="206" t="s">
        <v>229</v>
      </c>
      <c r="H95" s="207">
        <v>5</v>
      </c>
      <c r="I95" s="208"/>
      <c r="J95" s="209">
        <f>ROUND(I95*H95,2)</f>
        <v>0</v>
      </c>
      <c r="K95" s="205" t="s">
        <v>156</v>
      </c>
      <c r="L95" s="43"/>
      <c r="M95" s="210" t="s">
        <v>19</v>
      </c>
      <c r="N95" s="211" t="s">
        <v>46</v>
      </c>
      <c r="O95" s="83"/>
      <c r="P95" s="212">
        <f>O95*H95</f>
        <v>0</v>
      </c>
      <c r="Q95" s="212">
        <v>0.00014</v>
      </c>
      <c r="R95" s="212">
        <f>Q95*H95</f>
        <v>0.0006999999999999999</v>
      </c>
      <c r="S95" s="212">
        <v>0</v>
      </c>
      <c r="T95" s="213">
        <f>S95*H95</f>
        <v>0</v>
      </c>
      <c r="U95" s="37"/>
      <c r="V95" s="37"/>
      <c r="W95" s="37"/>
      <c r="X95" s="37"/>
      <c r="Y95" s="37"/>
      <c r="Z95" s="37"/>
      <c r="AA95" s="37"/>
      <c r="AB95" s="37"/>
      <c r="AC95" s="37"/>
      <c r="AD95" s="37"/>
      <c r="AE95" s="37"/>
      <c r="AR95" s="214" t="s">
        <v>237</v>
      </c>
      <c r="AT95" s="214" t="s">
        <v>152</v>
      </c>
      <c r="AU95" s="214" t="s">
        <v>85</v>
      </c>
      <c r="AY95" s="16" t="s">
        <v>150</v>
      </c>
      <c r="BE95" s="215">
        <f>IF(N95="základní",J95,0)</f>
        <v>0</v>
      </c>
      <c r="BF95" s="215">
        <f>IF(N95="snížená",J95,0)</f>
        <v>0</v>
      </c>
      <c r="BG95" s="215">
        <f>IF(N95="zákl. přenesená",J95,0)</f>
        <v>0</v>
      </c>
      <c r="BH95" s="215">
        <f>IF(N95="sníž. přenesená",J95,0)</f>
        <v>0</v>
      </c>
      <c r="BI95" s="215">
        <f>IF(N95="nulová",J95,0)</f>
        <v>0</v>
      </c>
      <c r="BJ95" s="16" t="s">
        <v>83</v>
      </c>
      <c r="BK95" s="215">
        <f>ROUND(I95*H95,2)</f>
        <v>0</v>
      </c>
      <c r="BL95" s="16" t="s">
        <v>237</v>
      </c>
      <c r="BM95" s="214" t="s">
        <v>1803</v>
      </c>
    </row>
    <row r="96" spans="1:65" s="2" customFormat="1" ht="14.4" customHeight="1">
      <c r="A96" s="37"/>
      <c r="B96" s="38"/>
      <c r="C96" s="203" t="s">
        <v>181</v>
      </c>
      <c r="D96" s="203" t="s">
        <v>152</v>
      </c>
      <c r="E96" s="204" t="s">
        <v>1804</v>
      </c>
      <c r="F96" s="205" t="s">
        <v>1805</v>
      </c>
      <c r="G96" s="206" t="s">
        <v>229</v>
      </c>
      <c r="H96" s="207">
        <v>5</v>
      </c>
      <c r="I96" s="208"/>
      <c r="J96" s="209">
        <f>ROUND(I96*H96,2)</f>
        <v>0</v>
      </c>
      <c r="K96" s="205" t="s">
        <v>156</v>
      </c>
      <c r="L96" s="43"/>
      <c r="M96" s="210" t="s">
        <v>19</v>
      </c>
      <c r="N96" s="211" t="s">
        <v>46</v>
      </c>
      <c r="O96" s="83"/>
      <c r="P96" s="212">
        <f>O96*H96</f>
        <v>0</v>
      </c>
      <c r="Q96" s="212">
        <v>0.00017</v>
      </c>
      <c r="R96" s="212">
        <f>Q96*H96</f>
        <v>0.0008500000000000001</v>
      </c>
      <c r="S96" s="212">
        <v>0</v>
      </c>
      <c r="T96" s="213">
        <f>S96*H96</f>
        <v>0</v>
      </c>
      <c r="U96" s="37"/>
      <c r="V96" s="37"/>
      <c r="W96" s="37"/>
      <c r="X96" s="37"/>
      <c r="Y96" s="37"/>
      <c r="Z96" s="37"/>
      <c r="AA96" s="37"/>
      <c r="AB96" s="37"/>
      <c r="AC96" s="37"/>
      <c r="AD96" s="37"/>
      <c r="AE96" s="37"/>
      <c r="AR96" s="214" t="s">
        <v>237</v>
      </c>
      <c r="AT96" s="214" t="s">
        <v>152</v>
      </c>
      <c r="AU96" s="214" t="s">
        <v>85</v>
      </c>
      <c r="AY96" s="16" t="s">
        <v>150</v>
      </c>
      <c r="BE96" s="215">
        <f>IF(N96="základní",J96,0)</f>
        <v>0</v>
      </c>
      <c r="BF96" s="215">
        <f>IF(N96="snížená",J96,0)</f>
        <v>0</v>
      </c>
      <c r="BG96" s="215">
        <f>IF(N96="zákl. přenesená",J96,0)</f>
        <v>0</v>
      </c>
      <c r="BH96" s="215">
        <f>IF(N96="sníž. přenesená",J96,0)</f>
        <v>0</v>
      </c>
      <c r="BI96" s="215">
        <f>IF(N96="nulová",J96,0)</f>
        <v>0</v>
      </c>
      <c r="BJ96" s="16" t="s">
        <v>83</v>
      </c>
      <c r="BK96" s="215">
        <f>ROUND(I96*H96,2)</f>
        <v>0</v>
      </c>
      <c r="BL96" s="16" t="s">
        <v>237</v>
      </c>
      <c r="BM96" s="214" t="s">
        <v>1806</v>
      </c>
    </row>
    <row r="97" spans="1:65" s="2" customFormat="1" ht="14.4" customHeight="1">
      <c r="A97" s="37"/>
      <c r="B97" s="38"/>
      <c r="C97" s="203" t="s">
        <v>186</v>
      </c>
      <c r="D97" s="203" t="s">
        <v>152</v>
      </c>
      <c r="E97" s="204" t="s">
        <v>1225</v>
      </c>
      <c r="F97" s="205" t="s">
        <v>1226</v>
      </c>
      <c r="G97" s="206" t="s">
        <v>229</v>
      </c>
      <c r="H97" s="207">
        <v>5</v>
      </c>
      <c r="I97" s="208"/>
      <c r="J97" s="209">
        <f>ROUND(I97*H97,2)</f>
        <v>0</v>
      </c>
      <c r="K97" s="205" t="s">
        <v>156</v>
      </c>
      <c r="L97" s="43"/>
      <c r="M97" s="210" t="s">
        <v>19</v>
      </c>
      <c r="N97" s="211" t="s">
        <v>46</v>
      </c>
      <c r="O97" s="83"/>
      <c r="P97" s="212">
        <f>O97*H97</f>
        <v>0</v>
      </c>
      <c r="Q97" s="212">
        <v>0.00012</v>
      </c>
      <c r="R97" s="212">
        <f>Q97*H97</f>
        <v>0.0006000000000000001</v>
      </c>
      <c r="S97" s="212">
        <v>0</v>
      </c>
      <c r="T97" s="213">
        <f>S97*H97</f>
        <v>0</v>
      </c>
      <c r="U97" s="37"/>
      <c r="V97" s="37"/>
      <c r="W97" s="37"/>
      <c r="X97" s="37"/>
      <c r="Y97" s="37"/>
      <c r="Z97" s="37"/>
      <c r="AA97" s="37"/>
      <c r="AB97" s="37"/>
      <c r="AC97" s="37"/>
      <c r="AD97" s="37"/>
      <c r="AE97" s="37"/>
      <c r="AR97" s="214" t="s">
        <v>237</v>
      </c>
      <c r="AT97" s="214" t="s">
        <v>152</v>
      </c>
      <c r="AU97" s="214" t="s">
        <v>85</v>
      </c>
      <c r="AY97" s="16" t="s">
        <v>150</v>
      </c>
      <c r="BE97" s="215">
        <f>IF(N97="základní",J97,0)</f>
        <v>0</v>
      </c>
      <c r="BF97" s="215">
        <f>IF(N97="snížená",J97,0)</f>
        <v>0</v>
      </c>
      <c r="BG97" s="215">
        <f>IF(N97="zákl. přenesená",J97,0)</f>
        <v>0</v>
      </c>
      <c r="BH97" s="215">
        <f>IF(N97="sníž. přenesená",J97,0)</f>
        <v>0</v>
      </c>
      <c r="BI97" s="215">
        <f>IF(N97="nulová",J97,0)</f>
        <v>0</v>
      </c>
      <c r="BJ97" s="16" t="s">
        <v>83</v>
      </c>
      <c r="BK97" s="215">
        <f>ROUND(I97*H97,2)</f>
        <v>0</v>
      </c>
      <c r="BL97" s="16" t="s">
        <v>237</v>
      </c>
      <c r="BM97" s="214" t="s">
        <v>1807</v>
      </c>
    </row>
    <row r="98" spans="1:65" s="2" customFormat="1" ht="14.4" customHeight="1">
      <c r="A98" s="37"/>
      <c r="B98" s="38"/>
      <c r="C98" s="203" t="s">
        <v>191</v>
      </c>
      <c r="D98" s="203" t="s">
        <v>152</v>
      </c>
      <c r="E98" s="204" t="s">
        <v>1229</v>
      </c>
      <c r="F98" s="205" t="s">
        <v>1230</v>
      </c>
      <c r="G98" s="206" t="s">
        <v>229</v>
      </c>
      <c r="H98" s="207">
        <v>5</v>
      </c>
      <c r="I98" s="208"/>
      <c r="J98" s="209">
        <f>ROUND(I98*H98,2)</f>
        <v>0</v>
      </c>
      <c r="K98" s="205" t="s">
        <v>156</v>
      </c>
      <c r="L98" s="43"/>
      <c r="M98" s="210" t="s">
        <v>19</v>
      </c>
      <c r="N98" s="211" t="s">
        <v>46</v>
      </c>
      <c r="O98" s="83"/>
      <c r="P98" s="212">
        <f>O98*H98</f>
        <v>0</v>
      </c>
      <c r="Q98" s="212">
        <v>0.00012</v>
      </c>
      <c r="R98" s="212">
        <f>Q98*H98</f>
        <v>0.0006000000000000001</v>
      </c>
      <c r="S98" s="212">
        <v>0</v>
      </c>
      <c r="T98" s="213">
        <f>S98*H98</f>
        <v>0</v>
      </c>
      <c r="U98" s="37"/>
      <c r="V98" s="37"/>
      <c r="W98" s="37"/>
      <c r="X98" s="37"/>
      <c r="Y98" s="37"/>
      <c r="Z98" s="37"/>
      <c r="AA98" s="37"/>
      <c r="AB98" s="37"/>
      <c r="AC98" s="37"/>
      <c r="AD98" s="37"/>
      <c r="AE98" s="37"/>
      <c r="AR98" s="214" t="s">
        <v>237</v>
      </c>
      <c r="AT98" s="214" t="s">
        <v>152</v>
      </c>
      <c r="AU98" s="214" t="s">
        <v>85</v>
      </c>
      <c r="AY98" s="16" t="s">
        <v>150</v>
      </c>
      <c r="BE98" s="215">
        <f>IF(N98="základní",J98,0)</f>
        <v>0</v>
      </c>
      <c r="BF98" s="215">
        <f>IF(N98="snížená",J98,0)</f>
        <v>0</v>
      </c>
      <c r="BG98" s="215">
        <f>IF(N98="zákl. přenesená",J98,0)</f>
        <v>0</v>
      </c>
      <c r="BH98" s="215">
        <f>IF(N98="sníž. přenesená",J98,0)</f>
        <v>0</v>
      </c>
      <c r="BI98" s="215">
        <f>IF(N98="nulová",J98,0)</f>
        <v>0</v>
      </c>
      <c r="BJ98" s="16" t="s">
        <v>83</v>
      </c>
      <c r="BK98" s="215">
        <f>ROUND(I98*H98,2)</f>
        <v>0</v>
      </c>
      <c r="BL98" s="16" t="s">
        <v>237</v>
      </c>
      <c r="BM98" s="214" t="s">
        <v>1808</v>
      </c>
    </row>
    <row r="99" spans="1:63" s="12" customFormat="1" ht="25.9" customHeight="1">
      <c r="A99" s="12"/>
      <c r="B99" s="187"/>
      <c r="C99" s="188"/>
      <c r="D99" s="189" t="s">
        <v>74</v>
      </c>
      <c r="E99" s="190" t="s">
        <v>1809</v>
      </c>
      <c r="F99" s="190" t="s">
        <v>1810</v>
      </c>
      <c r="G99" s="188"/>
      <c r="H99" s="188"/>
      <c r="I99" s="191"/>
      <c r="J99" s="192">
        <f>BK99</f>
        <v>0</v>
      </c>
      <c r="K99" s="188"/>
      <c r="L99" s="193"/>
      <c r="M99" s="194"/>
      <c r="N99" s="195"/>
      <c r="O99" s="195"/>
      <c r="P99" s="196">
        <f>SUM(P100:P103)</f>
        <v>0</v>
      </c>
      <c r="Q99" s="195"/>
      <c r="R99" s="196">
        <f>SUM(R100:R103)</f>
        <v>0</v>
      </c>
      <c r="S99" s="195"/>
      <c r="T99" s="197">
        <f>SUM(T100:T103)</f>
        <v>0</v>
      </c>
      <c r="U99" s="12"/>
      <c r="V99" s="12"/>
      <c r="W99" s="12"/>
      <c r="X99" s="12"/>
      <c r="Y99" s="12"/>
      <c r="Z99" s="12"/>
      <c r="AA99" s="12"/>
      <c r="AB99" s="12"/>
      <c r="AC99" s="12"/>
      <c r="AD99" s="12"/>
      <c r="AE99" s="12"/>
      <c r="AR99" s="198" t="s">
        <v>157</v>
      </c>
      <c r="AT99" s="199" t="s">
        <v>74</v>
      </c>
      <c r="AU99" s="199" t="s">
        <v>75</v>
      </c>
      <c r="AY99" s="198" t="s">
        <v>150</v>
      </c>
      <c r="BK99" s="200">
        <f>SUM(BK100:BK103)</f>
        <v>0</v>
      </c>
    </row>
    <row r="100" spans="1:65" s="2" customFormat="1" ht="14.4" customHeight="1">
      <c r="A100" s="37"/>
      <c r="B100" s="38"/>
      <c r="C100" s="203" t="s">
        <v>198</v>
      </c>
      <c r="D100" s="203" t="s">
        <v>152</v>
      </c>
      <c r="E100" s="204" t="s">
        <v>1811</v>
      </c>
      <c r="F100" s="205" t="s">
        <v>1812</v>
      </c>
      <c r="G100" s="206" t="s">
        <v>1813</v>
      </c>
      <c r="H100" s="207">
        <v>20</v>
      </c>
      <c r="I100" s="208"/>
      <c r="J100" s="209">
        <f>ROUND(I100*H100,2)</f>
        <v>0</v>
      </c>
      <c r="K100" s="205" t="s">
        <v>156</v>
      </c>
      <c r="L100" s="43"/>
      <c r="M100" s="210" t="s">
        <v>19</v>
      </c>
      <c r="N100" s="211" t="s">
        <v>46</v>
      </c>
      <c r="O100" s="83"/>
      <c r="P100" s="212">
        <f>O100*H100</f>
        <v>0</v>
      </c>
      <c r="Q100" s="212">
        <v>0</v>
      </c>
      <c r="R100" s="212">
        <f>Q100*H100</f>
        <v>0</v>
      </c>
      <c r="S100" s="212">
        <v>0</v>
      </c>
      <c r="T100" s="213">
        <f>S100*H100</f>
        <v>0</v>
      </c>
      <c r="U100" s="37"/>
      <c r="V100" s="37"/>
      <c r="W100" s="37"/>
      <c r="X100" s="37"/>
      <c r="Y100" s="37"/>
      <c r="Z100" s="37"/>
      <c r="AA100" s="37"/>
      <c r="AB100" s="37"/>
      <c r="AC100" s="37"/>
      <c r="AD100" s="37"/>
      <c r="AE100" s="37"/>
      <c r="AR100" s="214" t="s">
        <v>1814</v>
      </c>
      <c r="AT100" s="214" t="s">
        <v>152</v>
      </c>
      <c r="AU100" s="214" t="s">
        <v>83</v>
      </c>
      <c r="AY100" s="16" t="s">
        <v>150</v>
      </c>
      <c r="BE100" s="215">
        <f>IF(N100="základní",J100,0)</f>
        <v>0</v>
      </c>
      <c r="BF100" s="215">
        <f>IF(N100="snížená",J100,0)</f>
        <v>0</v>
      </c>
      <c r="BG100" s="215">
        <f>IF(N100="zákl. přenesená",J100,0)</f>
        <v>0</v>
      </c>
      <c r="BH100" s="215">
        <f>IF(N100="sníž. přenesená",J100,0)</f>
        <v>0</v>
      </c>
      <c r="BI100" s="215">
        <f>IF(N100="nulová",J100,0)</f>
        <v>0</v>
      </c>
      <c r="BJ100" s="16" t="s">
        <v>83</v>
      </c>
      <c r="BK100" s="215">
        <f>ROUND(I100*H100,2)</f>
        <v>0</v>
      </c>
      <c r="BL100" s="16" t="s">
        <v>1814</v>
      </c>
      <c r="BM100" s="214" t="s">
        <v>1815</v>
      </c>
    </row>
    <row r="101" spans="1:65" s="2" customFormat="1" ht="14.4" customHeight="1">
      <c r="A101" s="37"/>
      <c r="B101" s="38"/>
      <c r="C101" s="203" t="s">
        <v>204</v>
      </c>
      <c r="D101" s="203" t="s">
        <v>152</v>
      </c>
      <c r="E101" s="204" t="s">
        <v>1816</v>
      </c>
      <c r="F101" s="205" t="s">
        <v>1817</v>
      </c>
      <c r="G101" s="206" t="s">
        <v>1813</v>
      </c>
      <c r="H101" s="207">
        <v>10</v>
      </c>
      <c r="I101" s="208"/>
      <c r="J101" s="209">
        <f>ROUND(I101*H101,2)</f>
        <v>0</v>
      </c>
      <c r="K101" s="205" t="s">
        <v>156</v>
      </c>
      <c r="L101" s="43"/>
      <c r="M101" s="210" t="s">
        <v>19</v>
      </c>
      <c r="N101" s="211" t="s">
        <v>46</v>
      </c>
      <c r="O101" s="83"/>
      <c r="P101" s="212">
        <f>O101*H101</f>
        <v>0</v>
      </c>
      <c r="Q101" s="212">
        <v>0</v>
      </c>
      <c r="R101" s="212">
        <f>Q101*H101</f>
        <v>0</v>
      </c>
      <c r="S101" s="212">
        <v>0</v>
      </c>
      <c r="T101" s="213">
        <f>S101*H101</f>
        <v>0</v>
      </c>
      <c r="U101" s="37"/>
      <c r="V101" s="37"/>
      <c r="W101" s="37"/>
      <c r="X101" s="37"/>
      <c r="Y101" s="37"/>
      <c r="Z101" s="37"/>
      <c r="AA101" s="37"/>
      <c r="AB101" s="37"/>
      <c r="AC101" s="37"/>
      <c r="AD101" s="37"/>
      <c r="AE101" s="37"/>
      <c r="AR101" s="214" t="s">
        <v>1814</v>
      </c>
      <c r="AT101" s="214" t="s">
        <v>152</v>
      </c>
      <c r="AU101" s="214" t="s">
        <v>83</v>
      </c>
      <c r="AY101" s="16" t="s">
        <v>150</v>
      </c>
      <c r="BE101" s="215">
        <f>IF(N101="základní",J101,0)</f>
        <v>0</v>
      </c>
      <c r="BF101" s="215">
        <f>IF(N101="snížená",J101,0)</f>
        <v>0</v>
      </c>
      <c r="BG101" s="215">
        <f>IF(N101="zákl. přenesená",J101,0)</f>
        <v>0</v>
      </c>
      <c r="BH101" s="215">
        <f>IF(N101="sníž. přenesená",J101,0)</f>
        <v>0</v>
      </c>
      <c r="BI101" s="215">
        <f>IF(N101="nulová",J101,0)</f>
        <v>0</v>
      </c>
      <c r="BJ101" s="16" t="s">
        <v>83</v>
      </c>
      <c r="BK101" s="215">
        <f>ROUND(I101*H101,2)</f>
        <v>0</v>
      </c>
      <c r="BL101" s="16" t="s">
        <v>1814</v>
      </c>
      <c r="BM101" s="214" t="s">
        <v>1818</v>
      </c>
    </row>
    <row r="102" spans="1:65" s="2" customFormat="1" ht="14.4" customHeight="1">
      <c r="A102" s="37"/>
      <c r="B102" s="38"/>
      <c r="C102" s="203" t="s">
        <v>211</v>
      </c>
      <c r="D102" s="203" t="s">
        <v>152</v>
      </c>
      <c r="E102" s="204" t="s">
        <v>1819</v>
      </c>
      <c r="F102" s="205" t="s">
        <v>1820</v>
      </c>
      <c r="G102" s="206" t="s">
        <v>1813</v>
      </c>
      <c r="H102" s="207">
        <v>10</v>
      </c>
      <c r="I102" s="208"/>
      <c r="J102" s="209">
        <f>ROUND(I102*H102,2)</f>
        <v>0</v>
      </c>
      <c r="K102" s="205" t="s">
        <v>156</v>
      </c>
      <c r="L102" s="43"/>
      <c r="M102" s="210" t="s">
        <v>19</v>
      </c>
      <c r="N102" s="211" t="s">
        <v>46</v>
      </c>
      <c r="O102" s="83"/>
      <c r="P102" s="212">
        <f>O102*H102</f>
        <v>0</v>
      </c>
      <c r="Q102" s="212">
        <v>0</v>
      </c>
      <c r="R102" s="212">
        <f>Q102*H102</f>
        <v>0</v>
      </c>
      <c r="S102" s="212">
        <v>0</v>
      </c>
      <c r="T102" s="213">
        <f>S102*H102</f>
        <v>0</v>
      </c>
      <c r="U102" s="37"/>
      <c r="V102" s="37"/>
      <c r="W102" s="37"/>
      <c r="X102" s="37"/>
      <c r="Y102" s="37"/>
      <c r="Z102" s="37"/>
      <c r="AA102" s="37"/>
      <c r="AB102" s="37"/>
      <c r="AC102" s="37"/>
      <c r="AD102" s="37"/>
      <c r="AE102" s="37"/>
      <c r="AR102" s="214" t="s">
        <v>1814</v>
      </c>
      <c r="AT102" s="214" t="s">
        <v>152</v>
      </c>
      <c r="AU102" s="214" t="s">
        <v>83</v>
      </c>
      <c r="AY102" s="16" t="s">
        <v>150</v>
      </c>
      <c r="BE102" s="215">
        <f>IF(N102="základní",J102,0)</f>
        <v>0</v>
      </c>
      <c r="BF102" s="215">
        <f>IF(N102="snížená",J102,0)</f>
        <v>0</v>
      </c>
      <c r="BG102" s="215">
        <f>IF(N102="zákl. přenesená",J102,0)</f>
        <v>0</v>
      </c>
      <c r="BH102" s="215">
        <f>IF(N102="sníž. přenesená",J102,0)</f>
        <v>0</v>
      </c>
      <c r="BI102" s="215">
        <f>IF(N102="nulová",J102,0)</f>
        <v>0</v>
      </c>
      <c r="BJ102" s="16" t="s">
        <v>83</v>
      </c>
      <c r="BK102" s="215">
        <f>ROUND(I102*H102,2)</f>
        <v>0</v>
      </c>
      <c r="BL102" s="16" t="s">
        <v>1814</v>
      </c>
      <c r="BM102" s="214" t="s">
        <v>1821</v>
      </c>
    </row>
    <row r="103" spans="1:65" s="2" customFormat="1" ht="14.4" customHeight="1">
      <c r="A103" s="37"/>
      <c r="B103" s="38"/>
      <c r="C103" s="203" t="s">
        <v>217</v>
      </c>
      <c r="D103" s="203" t="s">
        <v>152</v>
      </c>
      <c r="E103" s="204" t="s">
        <v>1822</v>
      </c>
      <c r="F103" s="205" t="s">
        <v>1823</v>
      </c>
      <c r="G103" s="206" t="s">
        <v>1813</v>
      </c>
      <c r="H103" s="207">
        <v>10</v>
      </c>
      <c r="I103" s="208"/>
      <c r="J103" s="209">
        <f>ROUND(I103*H103,2)</f>
        <v>0</v>
      </c>
      <c r="K103" s="205" t="s">
        <v>156</v>
      </c>
      <c r="L103" s="43"/>
      <c r="M103" s="247" t="s">
        <v>19</v>
      </c>
      <c r="N103" s="248" t="s">
        <v>46</v>
      </c>
      <c r="O103" s="244"/>
      <c r="P103" s="245">
        <f>O103*H103</f>
        <v>0</v>
      </c>
      <c r="Q103" s="245">
        <v>0</v>
      </c>
      <c r="R103" s="245">
        <f>Q103*H103</f>
        <v>0</v>
      </c>
      <c r="S103" s="245">
        <v>0</v>
      </c>
      <c r="T103" s="246">
        <f>S103*H103</f>
        <v>0</v>
      </c>
      <c r="U103" s="37"/>
      <c r="V103" s="37"/>
      <c r="W103" s="37"/>
      <c r="X103" s="37"/>
      <c r="Y103" s="37"/>
      <c r="Z103" s="37"/>
      <c r="AA103" s="37"/>
      <c r="AB103" s="37"/>
      <c r="AC103" s="37"/>
      <c r="AD103" s="37"/>
      <c r="AE103" s="37"/>
      <c r="AR103" s="214" t="s">
        <v>1814</v>
      </c>
      <c r="AT103" s="214" t="s">
        <v>152</v>
      </c>
      <c r="AU103" s="214" t="s">
        <v>83</v>
      </c>
      <c r="AY103" s="16" t="s">
        <v>150</v>
      </c>
      <c r="BE103" s="215">
        <f>IF(N103="základní",J103,0)</f>
        <v>0</v>
      </c>
      <c r="BF103" s="215">
        <f>IF(N103="snížená",J103,0)</f>
        <v>0</v>
      </c>
      <c r="BG103" s="215">
        <f>IF(N103="zákl. přenesená",J103,0)</f>
        <v>0</v>
      </c>
      <c r="BH103" s="215">
        <f>IF(N103="sníž. přenesená",J103,0)</f>
        <v>0</v>
      </c>
      <c r="BI103" s="215">
        <f>IF(N103="nulová",J103,0)</f>
        <v>0</v>
      </c>
      <c r="BJ103" s="16" t="s">
        <v>83</v>
      </c>
      <c r="BK103" s="215">
        <f>ROUND(I103*H103,2)</f>
        <v>0</v>
      </c>
      <c r="BL103" s="16" t="s">
        <v>1814</v>
      </c>
      <c r="BM103" s="214" t="s">
        <v>1824</v>
      </c>
    </row>
    <row r="104" spans="1:31" s="2" customFormat="1" ht="6.95" customHeight="1">
      <c r="A104" s="37"/>
      <c r="B104" s="58"/>
      <c r="C104" s="59"/>
      <c r="D104" s="59"/>
      <c r="E104" s="59"/>
      <c r="F104" s="59"/>
      <c r="G104" s="59"/>
      <c r="H104" s="59"/>
      <c r="I104" s="59"/>
      <c r="J104" s="59"/>
      <c r="K104" s="59"/>
      <c r="L104" s="43"/>
      <c r="M104" s="37"/>
      <c r="O104" s="37"/>
      <c r="P104" s="37"/>
      <c r="Q104" s="37"/>
      <c r="R104" s="37"/>
      <c r="S104" s="37"/>
      <c r="T104" s="37"/>
      <c r="U104" s="37"/>
      <c r="V104" s="37"/>
      <c r="W104" s="37"/>
      <c r="X104" s="37"/>
      <c r="Y104" s="37"/>
      <c r="Z104" s="37"/>
      <c r="AA104" s="37"/>
      <c r="AB104" s="37"/>
      <c r="AC104" s="37"/>
      <c r="AD104" s="37"/>
      <c r="AE104" s="37"/>
    </row>
  </sheetData>
  <sheetProtection password="CC35" sheet="1" objects="1" scenarios="1" formatColumns="0" formatRows="0" autoFilter="0"/>
  <autoFilter ref="C83:K103"/>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94</v>
      </c>
    </row>
    <row r="3" spans="2:46" s="1" customFormat="1" ht="6.95" customHeight="1">
      <c r="B3" s="127"/>
      <c r="C3" s="128"/>
      <c r="D3" s="128"/>
      <c r="E3" s="128"/>
      <c r="F3" s="128"/>
      <c r="G3" s="128"/>
      <c r="H3" s="128"/>
      <c r="I3" s="128"/>
      <c r="J3" s="128"/>
      <c r="K3" s="128"/>
      <c r="L3" s="19"/>
      <c r="AT3" s="16" t="s">
        <v>85</v>
      </c>
    </row>
    <row r="4" spans="2:46" s="1" customFormat="1" ht="24.95" customHeight="1">
      <c r="B4" s="19"/>
      <c r="D4" s="129" t="s">
        <v>104</v>
      </c>
      <c r="L4" s="19"/>
      <c r="M4" s="130" t="s">
        <v>10</v>
      </c>
      <c r="AT4" s="16" t="s">
        <v>4</v>
      </c>
    </row>
    <row r="5" spans="2:12" s="1" customFormat="1" ht="6.95" customHeight="1">
      <c r="B5" s="19"/>
      <c r="L5" s="19"/>
    </row>
    <row r="6" spans="2:12" s="1" customFormat="1" ht="12" customHeight="1">
      <c r="B6" s="19"/>
      <c r="D6" s="131" t="s">
        <v>16</v>
      </c>
      <c r="L6" s="19"/>
    </row>
    <row r="7" spans="2:12" s="1" customFormat="1" ht="16.5" customHeight="1">
      <c r="B7" s="19"/>
      <c r="E7" s="132" t="str">
        <f>'Rekapitulace stavby'!K6</f>
        <v>Stavební úpravy pro úsporu energie v budovách společnosti Sládek Group a.s. haly I. a haly II.</v>
      </c>
      <c r="F7" s="131"/>
      <c r="G7" s="131"/>
      <c r="H7" s="131"/>
      <c r="L7" s="19"/>
    </row>
    <row r="8" spans="1:31" s="2" customFormat="1" ht="12" customHeight="1">
      <c r="A8" s="37"/>
      <c r="B8" s="43"/>
      <c r="C8" s="37"/>
      <c r="D8" s="131" t="s">
        <v>105</v>
      </c>
      <c r="E8" s="37"/>
      <c r="F8" s="37"/>
      <c r="G8" s="37"/>
      <c r="H8" s="37"/>
      <c r="I8" s="37"/>
      <c r="J8" s="37"/>
      <c r="K8" s="37"/>
      <c r="L8" s="133"/>
      <c r="S8" s="37"/>
      <c r="T8" s="37"/>
      <c r="U8" s="37"/>
      <c r="V8" s="37"/>
      <c r="W8" s="37"/>
      <c r="X8" s="37"/>
      <c r="Y8" s="37"/>
      <c r="Z8" s="37"/>
      <c r="AA8" s="37"/>
      <c r="AB8" s="37"/>
      <c r="AC8" s="37"/>
      <c r="AD8" s="37"/>
      <c r="AE8" s="37"/>
    </row>
    <row r="9" spans="1:31" s="2" customFormat="1" ht="16.5" customHeight="1">
      <c r="A9" s="37"/>
      <c r="B9" s="43"/>
      <c r="C9" s="37"/>
      <c r="D9" s="37"/>
      <c r="E9" s="134" t="s">
        <v>1825</v>
      </c>
      <c r="F9" s="37"/>
      <c r="G9" s="37"/>
      <c r="H9" s="37"/>
      <c r="I9" s="37"/>
      <c r="J9" s="37"/>
      <c r="K9" s="37"/>
      <c r="L9" s="13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33"/>
      <c r="S10" s="37"/>
      <c r="T10" s="37"/>
      <c r="U10" s="37"/>
      <c r="V10" s="37"/>
      <c r="W10" s="37"/>
      <c r="X10" s="37"/>
      <c r="Y10" s="37"/>
      <c r="Z10" s="37"/>
      <c r="AA10" s="37"/>
      <c r="AB10" s="37"/>
      <c r="AC10" s="37"/>
      <c r="AD10" s="37"/>
      <c r="AE10" s="37"/>
    </row>
    <row r="11" spans="1:31" s="2" customFormat="1" ht="12" customHeight="1">
      <c r="A11" s="37"/>
      <c r="B11" s="43"/>
      <c r="C11" s="37"/>
      <c r="D11" s="131" t="s">
        <v>18</v>
      </c>
      <c r="E11" s="37"/>
      <c r="F11" s="135" t="s">
        <v>19</v>
      </c>
      <c r="G11" s="37"/>
      <c r="H11" s="37"/>
      <c r="I11" s="131" t="s">
        <v>20</v>
      </c>
      <c r="J11" s="135" t="s">
        <v>19</v>
      </c>
      <c r="K11" s="37"/>
      <c r="L11" s="133"/>
      <c r="S11" s="37"/>
      <c r="T11" s="37"/>
      <c r="U11" s="37"/>
      <c r="V11" s="37"/>
      <c r="W11" s="37"/>
      <c r="X11" s="37"/>
      <c r="Y11" s="37"/>
      <c r="Z11" s="37"/>
      <c r="AA11" s="37"/>
      <c r="AB11" s="37"/>
      <c r="AC11" s="37"/>
      <c r="AD11" s="37"/>
      <c r="AE11" s="37"/>
    </row>
    <row r="12" spans="1:31" s="2" customFormat="1" ht="12" customHeight="1">
      <c r="A12" s="37"/>
      <c r="B12" s="43"/>
      <c r="C12" s="37"/>
      <c r="D12" s="131" t="s">
        <v>21</v>
      </c>
      <c r="E12" s="37"/>
      <c r="F12" s="135" t="s">
        <v>22</v>
      </c>
      <c r="G12" s="37"/>
      <c r="H12" s="37"/>
      <c r="I12" s="131" t="s">
        <v>23</v>
      </c>
      <c r="J12" s="136" t="str">
        <f>'Rekapitulace stavby'!AN8</f>
        <v>20. 3. 2020</v>
      </c>
      <c r="K12" s="37"/>
      <c r="L12" s="13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33"/>
      <c r="S13" s="37"/>
      <c r="T13" s="37"/>
      <c r="U13" s="37"/>
      <c r="V13" s="37"/>
      <c r="W13" s="37"/>
      <c r="X13" s="37"/>
      <c r="Y13" s="37"/>
      <c r="Z13" s="37"/>
      <c r="AA13" s="37"/>
      <c r="AB13" s="37"/>
      <c r="AC13" s="37"/>
      <c r="AD13" s="37"/>
      <c r="AE13" s="37"/>
    </row>
    <row r="14" spans="1:31" s="2" customFormat="1" ht="12" customHeight="1">
      <c r="A14" s="37"/>
      <c r="B14" s="43"/>
      <c r="C14" s="37"/>
      <c r="D14" s="131" t="s">
        <v>25</v>
      </c>
      <c r="E14" s="37"/>
      <c r="F14" s="37"/>
      <c r="G14" s="37"/>
      <c r="H14" s="37"/>
      <c r="I14" s="131" t="s">
        <v>26</v>
      </c>
      <c r="J14" s="135" t="s">
        <v>27</v>
      </c>
      <c r="K14" s="37"/>
      <c r="L14" s="133"/>
      <c r="S14" s="37"/>
      <c r="T14" s="37"/>
      <c r="U14" s="37"/>
      <c r="V14" s="37"/>
      <c r="W14" s="37"/>
      <c r="X14" s="37"/>
      <c r="Y14" s="37"/>
      <c r="Z14" s="37"/>
      <c r="AA14" s="37"/>
      <c r="AB14" s="37"/>
      <c r="AC14" s="37"/>
      <c r="AD14" s="37"/>
      <c r="AE14" s="37"/>
    </row>
    <row r="15" spans="1:31" s="2" customFormat="1" ht="18" customHeight="1">
      <c r="A15" s="37"/>
      <c r="B15" s="43"/>
      <c r="C15" s="37"/>
      <c r="D15" s="37"/>
      <c r="E15" s="135" t="s">
        <v>28</v>
      </c>
      <c r="F15" s="37"/>
      <c r="G15" s="37"/>
      <c r="H15" s="37"/>
      <c r="I15" s="131" t="s">
        <v>29</v>
      </c>
      <c r="J15" s="135" t="s">
        <v>30</v>
      </c>
      <c r="K15" s="37"/>
      <c r="L15" s="13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33"/>
      <c r="S16" s="37"/>
      <c r="T16" s="37"/>
      <c r="U16" s="37"/>
      <c r="V16" s="37"/>
      <c r="W16" s="37"/>
      <c r="X16" s="37"/>
      <c r="Y16" s="37"/>
      <c r="Z16" s="37"/>
      <c r="AA16" s="37"/>
      <c r="AB16" s="37"/>
      <c r="AC16" s="37"/>
      <c r="AD16" s="37"/>
      <c r="AE16" s="37"/>
    </row>
    <row r="17" spans="1:31" s="2" customFormat="1" ht="12" customHeight="1">
      <c r="A17" s="37"/>
      <c r="B17" s="43"/>
      <c r="C17" s="37"/>
      <c r="D17" s="131" t="s">
        <v>31</v>
      </c>
      <c r="E17" s="37"/>
      <c r="F17" s="37"/>
      <c r="G17" s="37"/>
      <c r="H17" s="37"/>
      <c r="I17" s="131" t="s">
        <v>26</v>
      </c>
      <c r="J17" s="32" t="str">
        <f>'Rekapitulace stavby'!AN13</f>
        <v>Vyplň údaj</v>
      </c>
      <c r="K17" s="37"/>
      <c r="L17" s="13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5"/>
      <c r="G18" s="135"/>
      <c r="H18" s="135"/>
      <c r="I18" s="131" t="s">
        <v>29</v>
      </c>
      <c r="J18" s="32" t="str">
        <f>'Rekapitulace stavby'!AN14</f>
        <v>Vyplň údaj</v>
      </c>
      <c r="K18" s="37"/>
      <c r="L18" s="13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33"/>
      <c r="S19" s="37"/>
      <c r="T19" s="37"/>
      <c r="U19" s="37"/>
      <c r="V19" s="37"/>
      <c r="W19" s="37"/>
      <c r="X19" s="37"/>
      <c r="Y19" s="37"/>
      <c r="Z19" s="37"/>
      <c r="AA19" s="37"/>
      <c r="AB19" s="37"/>
      <c r="AC19" s="37"/>
      <c r="AD19" s="37"/>
      <c r="AE19" s="37"/>
    </row>
    <row r="20" spans="1:31" s="2" customFormat="1" ht="12" customHeight="1">
      <c r="A20" s="37"/>
      <c r="B20" s="43"/>
      <c r="C20" s="37"/>
      <c r="D20" s="131" t="s">
        <v>33</v>
      </c>
      <c r="E20" s="37"/>
      <c r="F20" s="37"/>
      <c r="G20" s="37"/>
      <c r="H20" s="37"/>
      <c r="I20" s="131" t="s">
        <v>26</v>
      </c>
      <c r="J20" s="135" t="s">
        <v>34</v>
      </c>
      <c r="K20" s="37"/>
      <c r="L20" s="133"/>
      <c r="S20" s="37"/>
      <c r="T20" s="37"/>
      <c r="U20" s="37"/>
      <c r="V20" s="37"/>
      <c r="W20" s="37"/>
      <c r="X20" s="37"/>
      <c r="Y20" s="37"/>
      <c r="Z20" s="37"/>
      <c r="AA20" s="37"/>
      <c r="AB20" s="37"/>
      <c r="AC20" s="37"/>
      <c r="AD20" s="37"/>
      <c r="AE20" s="37"/>
    </row>
    <row r="21" spans="1:31" s="2" customFormat="1" ht="18" customHeight="1">
      <c r="A21" s="37"/>
      <c r="B21" s="43"/>
      <c r="C21" s="37"/>
      <c r="D21" s="37"/>
      <c r="E21" s="135" t="s">
        <v>35</v>
      </c>
      <c r="F21" s="37"/>
      <c r="G21" s="37"/>
      <c r="H21" s="37"/>
      <c r="I21" s="131" t="s">
        <v>29</v>
      </c>
      <c r="J21" s="135" t="s">
        <v>36</v>
      </c>
      <c r="K21" s="37"/>
      <c r="L21" s="13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33"/>
      <c r="S22" s="37"/>
      <c r="T22" s="37"/>
      <c r="U22" s="37"/>
      <c r="V22" s="37"/>
      <c r="W22" s="37"/>
      <c r="X22" s="37"/>
      <c r="Y22" s="37"/>
      <c r="Z22" s="37"/>
      <c r="AA22" s="37"/>
      <c r="AB22" s="37"/>
      <c r="AC22" s="37"/>
      <c r="AD22" s="37"/>
      <c r="AE22" s="37"/>
    </row>
    <row r="23" spans="1:31" s="2" customFormat="1" ht="12" customHeight="1">
      <c r="A23" s="37"/>
      <c r="B23" s="43"/>
      <c r="C23" s="37"/>
      <c r="D23" s="131" t="s">
        <v>38</v>
      </c>
      <c r="E23" s="37"/>
      <c r="F23" s="37"/>
      <c r="G23" s="37"/>
      <c r="H23" s="37"/>
      <c r="I23" s="131" t="s">
        <v>26</v>
      </c>
      <c r="J23" s="135" t="str">
        <f>IF('Rekapitulace stavby'!AN19="","",'Rekapitulace stavby'!AN19)</f>
        <v/>
      </c>
      <c r="K23" s="37"/>
      <c r="L23" s="133"/>
      <c r="S23" s="37"/>
      <c r="T23" s="37"/>
      <c r="U23" s="37"/>
      <c r="V23" s="37"/>
      <c r="W23" s="37"/>
      <c r="X23" s="37"/>
      <c r="Y23" s="37"/>
      <c r="Z23" s="37"/>
      <c r="AA23" s="37"/>
      <c r="AB23" s="37"/>
      <c r="AC23" s="37"/>
      <c r="AD23" s="37"/>
      <c r="AE23" s="37"/>
    </row>
    <row r="24" spans="1:31" s="2" customFormat="1" ht="18" customHeight="1">
      <c r="A24" s="37"/>
      <c r="B24" s="43"/>
      <c r="C24" s="37"/>
      <c r="D24" s="37"/>
      <c r="E24" s="135" t="str">
        <f>IF('Rekapitulace stavby'!E20="","",'Rekapitulace stavby'!E20)</f>
        <v xml:space="preserve"> </v>
      </c>
      <c r="F24" s="37"/>
      <c r="G24" s="37"/>
      <c r="H24" s="37"/>
      <c r="I24" s="131" t="s">
        <v>29</v>
      </c>
      <c r="J24" s="135" t="str">
        <f>IF('Rekapitulace stavby'!AN20="","",'Rekapitulace stavby'!AN20)</f>
        <v/>
      </c>
      <c r="K24" s="37"/>
      <c r="L24" s="13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33"/>
      <c r="S25" s="37"/>
      <c r="T25" s="37"/>
      <c r="U25" s="37"/>
      <c r="V25" s="37"/>
      <c r="W25" s="37"/>
      <c r="X25" s="37"/>
      <c r="Y25" s="37"/>
      <c r="Z25" s="37"/>
      <c r="AA25" s="37"/>
      <c r="AB25" s="37"/>
      <c r="AC25" s="37"/>
      <c r="AD25" s="37"/>
      <c r="AE25" s="37"/>
    </row>
    <row r="26" spans="1:31" s="2" customFormat="1" ht="12" customHeight="1">
      <c r="A26" s="37"/>
      <c r="B26" s="43"/>
      <c r="C26" s="37"/>
      <c r="D26" s="131" t="s">
        <v>39</v>
      </c>
      <c r="E26" s="37"/>
      <c r="F26" s="37"/>
      <c r="G26" s="37"/>
      <c r="H26" s="37"/>
      <c r="I26" s="37"/>
      <c r="J26" s="37"/>
      <c r="K26" s="37"/>
      <c r="L26" s="133"/>
      <c r="S26" s="37"/>
      <c r="T26" s="37"/>
      <c r="U26" s="37"/>
      <c r="V26" s="37"/>
      <c r="W26" s="37"/>
      <c r="X26" s="37"/>
      <c r="Y26" s="37"/>
      <c r="Z26" s="37"/>
      <c r="AA26" s="37"/>
      <c r="AB26" s="37"/>
      <c r="AC26" s="37"/>
      <c r="AD26" s="37"/>
      <c r="AE26" s="37"/>
    </row>
    <row r="27" spans="1:31" s="8" customFormat="1" ht="16.5" customHeight="1">
      <c r="A27" s="137"/>
      <c r="B27" s="138"/>
      <c r="C27" s="137"/>
      <c r="D27" s="137"/>
      <c r="E27" s="139" t="s">
        <v>19</v>
      </c>
      <c r="F27" s="139"/>
      <c r="G27" s="139"/>
      <c r="H27" s="139"/>
      <c r="I27" s="137"/>
      <c r="J27" s="137"/>
      <c r="K27" s="137"/>
      <c r="L27" s="140"/>
      <c r="S27" s="137"/>
      <c r="T27" s="137"/>
      <c r="U27" s="137"/>
      <c r="V27" s="137"/>
      <c r="W27" s="137"/>
      <c r="X27" s="137"/>
      <c r="Y27" s="137"/>
      <c r="Z27" s="137"/>
      <c r="AA27" s="137"/>
      <c r="AB27" s="137"/>
      <c r="AC27" s="137"/>
      <c r="AD27" s="137"/>
      <c r="AE27" s="137"/>
    </row>
    <row r="28" spans="1:31" s="2" customFormat="1" ht="6.95" customHeight="1">
      <c r="A28" s="37"/>
      <c r="B28" s="43"/>
      <c r="C28" s="37"/>
      <c r="D28" s="37"/>
      <c r="E28" s="37"/>
      <c r="F28" s="37"/>
      <c r="G28" s="37"/>
      <c r="H28" s="37"/>
      <c r="I28" s="37"/>
      <c r="J28" s="37"/>
      <c r="K28" s="37"/>
      <c r="L28" s="133"/>
      <c r="S28" s="37"/>
      <c r="T28" s="37"/>
      <c r="U28" s="37"/>
      <c r="V28" s="37"/>
      <c r="W28" s="37"/>
      <c r="X28" s="37"/>
      <c r="Y28" s="37"/>
      <c r="Z28" s="37"/>
      <c r="AA28" s="37"/>
      <c r="AB28" s="37"/>
      <c r="AC28" s="37"/>
      <c r="AD28" s="37"/>
      <c r="AE28" s="37"/>
    </row>
    <row r="29" spans="1:31" s="2" customFormat="1" ht="6.95" customHeight="1">
      <c r="A29" s="37"/>
      <c r="B29" s="43"/>
      <c r="C29" s="37"/>
      <c r="D29" s="141"/>
      <c r="E29" s="141"/>
      <c r="F29" s="141"/>
      <c r="G29" s="141"/>
      <c r="H29" s="141"/>
      <c r="I29" s="141"/>
      <c r="J29" s="141"/>
      <c r="K29" s="141"/>
      <c r="L29" s="133"/>
      <c r="S29" s="37"/>
      <c r="T29" s="37"/>
      <c r="U29" s="37"/>
      <c r="V29" s="37"/>
      <c r="W29" s="37"/>
      <c r="X29" s="37"/>
      <c r="Y29" s="37"/>
      <c r="Z29" s="37"/>
      <c r="AA29" s="37"/>
      <c r="AB29" s="37"/>
      <c r="AC29" s="37"/>
      <c r="AD29" s="37"/>
      <c r="AE29" s="37"/>
    </row>
    <row r="30" spans="1:31" s="2" customFormat="1" ht="25.4" customHeight="1">
      <c r="A30" s="37"/>
      <c r="B30" s="43"/>
      <c r="C30" s="37"/>
      <c r="D30" s="142" t="s">
        <v>41</v>
      </c>
      <c r="E30" s="37"/>
      <c r="F30" s="37"/>
      <c r="G30" s="37"/>
      <c r="H30" s="37"/>
      <c r="I30" s="37"/>
      <c r="J30" s="143">
        <f>ROUND(J81,2)</f>
        <v>0</v>
      </c>
      <c r="K30" s="37"/>
      <c r="L30" s="133"/>
      <c r="S30" s="37"/>
      <c r="T30" s="37"/>
      <c r="U30" s="37"/>
      <c r="V30" s="37"/>
      <c r="W30" s="37"/>
      <c r="X30" s="37"/>
      <c r="Y30" s="37"/>
      <c r="Z30" s="37"/>
      <c r="AA30" s="37"/>
      <c r="AB30" s="37"/>
      <c r="AC30" s="37"/>
      <c r="AD30" s="37"/>
      <c r="AE30" s="37"/>
    </row>
    <row r="31" spans="1:31" s="2" customFormat="1" ht="6.95" customHeight="1">
      <c r="A31" s="37"/>
      <c r="B31" s="43"/>
      <c r="C31" s="37"/>
      <c r="D31" s="141"/>
      <c r="E31" s="141"/>
      <c r="F31" s="141"/>
      <c r="G31" s="141"/>
      <c r="H31" s="141"/>
      <c r="I31" s="141"/>
      <c r="J31" s="141"/>
      <c r="K31" s="141"/>
      <c r="L31" s="133"/>
      <c r="S31" s="37"/>
      <c r="T31" s="37"/>
      <c r="U31" s="37"/>
      <c r="V31" s="37"/>
      <c r="W31" s="37"/>
      <c r="X31" s="37"/>
      <c r="Y31" s="37"/>
      <c r="Z31" s="37"/>
      <c r="AA31" s="37"/>
      <c r="AB31" s="37"/>
      <c r="AC31" s="37"/>
      <c r="AD31" s="37"/>
      <c r="AE31" s="37"/>
    </row>
    <row r="32" spans="1:31" s="2" customFormat="1" ht="14.4" customHeight="1">
      <c r="A32" s="37"/>
      <c r="B32" s="43"/>
      <c r="C32" s="37"/>
      <c r="D32" s="37"/>
      <c r="E32" s="37"/>
      <c r="F32" s="144" t="s">
        <v>43</v>
      </c>
      <c r="G32" s="37"/>
      <c r="H32" s="37"/>
      <c r="I32" s="144" t="s">
        <v>42</v>
      </c>
      <c r="J32" s="144" t="s">
        <v>44</v>
      </c>
      <c r="K32" s="37"/>
      <c r="L32" s="133"/>
      <c r="S32" s="37"/>
      <c r="T32" s="37"/>
      <c r="U32" s="37"/>
      <c r="V32" s="37"/>
      <c r="W32" s="37"/>
      <c r="X32" s="37"/>
      <c r="Y32" s="37"/>
      <c r="Z32" s="37"/>
      <c r="AA32" s="37"/>
      <c r="AB32" s="37"/>
      <c r="AC32" s="37"/>
      <c r="AD32" s="37"/>
      <c r="AE32" s="37"/>
    </row>
    <row r="33" spans="1:31" s="2" customFormat="1" ht="14.4" customHeight="1">
      <c r="A33" s="37"/>
      <c r="B33" s="43"/>
      <c r="C33" s="37"/>
      <c r="D33" s="145" t="s">
        <v>45</v>
      </c>
      <c r="E33" s="131" t="s">
        <v>46</v>
      </c>
      <c r="F33" s="146">
        <f>ROUND((SUM(BE81:BE146)),2)</f>
        <v>0</v>
      </c>
      <c r="G33" s="37"/>
      <c r="H33" s="37"/>
      <c r="I33" s="147">
        <v>0.21</v>
      </c>
      <c r="J33" s="146">
        <f>ROUND(((SUM(BE81:BE146))*I33),2)</f>
        <v>0</v>
      </c>
      <c r="K33" s="37"/>
      <c r="L33" s="133"/>
      <c r="S33" s="37"/>
      <c r="T33" s="37"/>
      <c r="U33" s="37"/>
      <c r="V33" s="37"/>
      <c r="W33" s="37"/>
      <c r="X33" s="37"/>
      <c r="Y33" s="37"/>
      <c r="Z33" s="37"/>
      <c r="AA33" s="37"/>
      <c r="AB33" s="37"/>
      <c r="AC33" s="37"/>
      <c r="AD33" s="37"/>
      <c r="AE33" s="37"/>
    </row>
    <row r="34" spans="1:31" s="2" customFormat="1" ht="14.4" customHeight="1">
      <c r="A34" s="37"/>
      <c r="B34" s="43"/>
      <c r="C34" s="37"/>
      <c r="D34" s="37"/>
      <c r="E34" s="131" t="s">
        <v>47</v>
      </c>
      <c r="F34" s="146">
        <f>ROUND((SUM(BF81:BF146)),2)</f>
        <v>0</v>
      </c>
      <c r="G34" s="37"/>
      <c r="H34" s="37"/>
      <c r="I34" s="147">
        <v>0.15</v>
      </c>
      <c r="J34" s="146">
        <f>ROUND(((SUM(BF81:BF146))*I34),2)</f>
        <v>0</v>
      </c>
      <c r="K34" s="37"/>
      <c r="L34" s="133"/>
      <c r="S34" s="37"/>
      <c r="T34" s="37"/>
      <c r="U34" s="37"/>
      <c r="V34" s="37"/>
      <c r="W34" s="37"/>
      <c r="X34" s="37"/>
      <c r="Y34" s="37"/>
      <c r="Z34" s="37"/>
      <c r="AA34" s="37"/>
      <c r="AB34" s="37"/>
      <c r="AC34" s="37"/>
      <c r="AD34" s="37"/>
      <c r="AE34" s="37"/>
    </row>
    <row r="35" spans="1:31" s="2" customFormat="1" ht="14.4" customHeight="1" hidden="1">
      <c r="A35" s="37"/>
      <c r="B35" s="43"/>
      <c r="C35" s="37"/>
      <c r="D35" s="37"/>
      <c r="E35" s="131" t="s">
        <v>48</v>
      </c>
      <c r="F35" s="146">
        <f>ROUND((SUM(BG81:BG146)),2)</f>
        <v>0</v>
      </c>
      <c r="G35" s="37"/>
      <c r="H35" s="37"/>
      <c r="I35" s="147">
        <v>0.21</v>
      </c>
      <c r="J35" s="146">
        <f>0</f>
        <v>0</v>
      </c>
      <c r="K35" s="37"/>
      <c r="L35" s="133"/>
      <c r="S35" s="37"/>
      <c r="T35" s="37"/>
      <c r="U35" s="37"/>
      <c r="V35" s="37"/>
      <c r="W35" s="37"/>
      <c r="X35" s="37"/>
      <c r="Y35" s="37"/>
      <c r="Z35" s="37"/>
      <c r="AA35" s="37"/>
      <c r="AB35" s="37"/>
      <c r="AC35" s="37"/>
      <c r="AD35" s="37"/>
      <c r="AE35" s="37"/>
    </row>
    <row r="36" spans="1:31" s="2" customFormat="1" ht="14.4" customHeight="1" hidden="1">
      <c r="A36" s="37"/>
      <c r="B36" s="43"/>
      <c r="C36" s="37"/>
      <c r="D36" s="37"/>
      <c r="E36" s="131" t="s">
        <v>49</v>
      </c>
      <c r="F36" s="146">
        <f>ROUND((SUM(BH81:BH146)),2)</f>
        <v>0</v>
      </c>
      <c r="G36" s="37"/>
      <c r="H36" s="37"/>
      <c r="I36" s="147">
        <v>0.15</v>
      </c>
      <c r="J36" s="146">
        <f>0</f>
        <v>0</v>
      </c>
      <c r="K36" s="37"/>
      <c r="L36" s="133"/>
      <c r="S36" s="37"/>
      <c r="T36" s="37"/>
      <c r="U36" s="37"/>
      <c r="V36" s="37"/>
      <c r="W36" s="37"/>
      <c r="X36" s="37"/>
      <c r="Y36" s="37"/>
      <c r="Z36" s="37"/>
      <c r="AA36" s="37"/>
      <c r="AB36" s="37"/>
      <c r="AC36" s="37"/>
      <c r="AD36" s="37"/>
      <c r="AE36" s="37"/>
    </row>
    <row r="37" spans="1:31" s="2" customFormat="1" ht="14.4" customHeight="1" hidden="1">
      <c r="A37" s="37"/>
      <c r="B37" s="43"/>
      <c r="C37" s="37"/>
      <c r="D37" s="37"/>
      <c r="E37" s="131" t="s">
        <v>50</v>
      </c>
      <c r="F37" s="146">
        <f>ROUND((SUM(BI81:BI146)),2)</f>
        <v>0</v>
      </c>
      <c r="G37" s="37"/>
      <c r="H37" s="37"/>
      <c r="I37" s="147">
        <v>0</v>
      </c>
      <c r="J37" s="146">
        <f>0</f>
        <v>0</v>
      </c>
      <c r="K37" s="37"/>
      <c r="L37" s="13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33"/>
      <c r="S38" s="37"/>
      <c r="T38" s="37"/>
      <c r="U38" s="37"/>
      <c r="V38" s="37"/>
      <c r="W38" s="37"/>
      <c r="X38" s="37"/>
      <c r="Y38" s="37"/>
      <c r="Z38" s="37"/>
      <c r="AA38" s="37"/>
      <c r="AB38" s="37"/>
      <c r="AC38" s="37"/>
      <c r="AD38" s="37"/>
      <c r="AE38" s="37"/>
    </row>
    <row r="39" spans="1:31" s="2" customFormat="1" ht="25.4" customHeight="1">
      <c r="A39" s="37"/>
      <c r="B39" s="43"/>
      <c r="C39" s="148"/>
      <c r="D39" s="149" t="s">
        <v>51</v>
      </c>
      <c r="E39" s="150"/>
      <c r="F39" s="150"/>
      <c r="G39" s="151" t="s">
        <v>52</v>
      </c>
      <c r="H39" s="152" t="s">
        <v>53</v>
      </c>
      <c r="I39" s="150"/>
      <c r="J39" s="153">
        <f>SUM(J30:J37)</f>
        <v>0</v>
      </c>
      <c r="K39" s="154"/>
      <c r="L39" s="133"/>
      <c r="S39" s="37"/>
      <c r="T39" s="37"/>
      <c r="U39" s="37"/>
      <c r="V39" s="37"/>
      <c r="W39" s="37"/>
      <c r="X39" s="37"/>
      <c r="Y39" s="37"/>
      <c r="Z39" s="37"/>
      <c r="AA39" s="37"/>
      <c r="AB39" s="37"/>
      <c r="AC39" s="37"/>
      <c r="AD39" s="37"/>
      <c r="AE39" s="37"/>
    </row>
    <row r="40" spans="1:31" s="2" customFormat="1" ht="14.4" customHeight="1">
      <c r="A40" s="37"/>
      <c r="B40" s="155"/>
      <c r="C40" s="156"/>
      <c r="D40" s="156"/>
      <c r="E40" s="156"/>
      <c r="F40" s="156"/>
      <c r="G40" s="156"/>
      <c r="H40" s="156"/>
      <c r="I40" s="156"/>
      <c r="J40" s="156"/>
      <c r="K40" s="156"/>
      <c r="L40" s="133"/>
      <c r="S40" s="37"/>
      <c r="T40" s="37"/>
      <c r="U40" s="37"/>
      <c r="V40" s="37"/>
      <c r="W40" s="37"/>
      <c r="X40" s="37"/>
      <c r="Y40" s="37"/>
      <c r="Z40" s="37"/>
      <c r="AA40" s="37"/>
      <c r="AB40" s="37"/>
      <c r="AC40" s="37"/>
      <c r="AD40" s="37"/>
      <c r="AE40" s="37"/>
    </row>
    <row r="44" spans="1:31" s="2" customFormat="1" ht="6.95" customHeight="1">
      <c r="A44" s="37"/>
      <c r="B44" s="157"/>
      <c r="C44" s="158"/>
      <c r="D44" s="158"/>
      <c r="E44" s="158"/>
      <c r="F44" s="158"/>
      <c r="G44" s="158"/>
      <c r="H44" s="158"/>
      <c r="I44" s="158"/>
      <c r="J44" s="158"/>
      <c r="K44" s="158"/>
      <c r="L44" s="133"/>
      <c r="S44" s="37"/>
      <c r="T44" s="37"/>
      <c r="U44" s="37"/>
      <c r="V44" s="37"/>
      <c r="W44" s="37"/>
      <c r="X44" s="37"/>
      <c r="Y44" s="37"/>
      <c r="Z44" s="37"/>
      <c r="AA44" s="37"/>
      <c r="AB44" s="37"/>
      <c r="AC44" s="37"/>
      <c r="AD44" s="37"/>
      <c r="AE44" s="37"/>
    </row>
    <row r="45" spans="1:31" s="2" customFormat="1" ht="24.95" customHeight="1">
      <c r="A45" s="37"/>
      <c r="B45" s="38"/>
      <c r="C45" s="22" t="s">
        <v>107</v>
      </c>
      <c r="D45" s="39"/>
      <c r="E45" s="39"/>
      <c r="F45" s="39"/>
      <c r="G45" s="39"/>
      <c r="H45" s="39"/>
      <c r="I45" s="39"/>
      <c r="J45" s="39"/>
      <c r="K45" s="39"/>
      <c r="L45" s="133"/>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33"/>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33"/>
      <c r="S47" s="37"/>
      <c r="T47" s="37"/>
      <c r="U47" s="37"/>
      <c r="V47" s="37"/>
      <c r="W47" s="37"/>
      <c r="X47" s="37"/>
      <c r="Y47" s="37"/>
      <c r="Z47" s="37"/>
      <c r="AA47" s="37"/>
      <c r="AB47" s="37"/>
      <c r="AC47" s="37"/>
      <c r="AD47" s="37"/>
      <c r="AE47" s="37"/>
    </row>
    <row r="48" spans="1:31" s="2" customFormat="1" ht="16.5" customHeight="1">
      <c r="A48" s="37"/>
      <c r="B48" s="38"/>
      <c r="C48" s="39"/>
      <c r="D48" s="39"/>
      <c r="E48" s="159" t="str">
        <f>E7</f>
        <v>Stavební úpravy pro úsporu energie v budovách společnosti Sládek Group a.s. haly I. a haly II.</v>
      </c>
      <c r="F48" s="31"/>
      <c r="G48" s="31"/>
      <c r="H48" s="31"/>
      <c r="I48" s="39"/>
      <c r="J48" s="39"/>
      <c r="K48" s="39"/>
      <c r="L48" s="133"/>
      <c r="S48" s="37"/>
      <c r="T48" s="37"/>
      <c r="U48" s="37"/>
      <c r="V48" s="37"/>
      <c r="W48" s="37"/>
      <c r="X48" s="37"/>
      <c r="Y48" s="37"/>
      <c r="Z48" s="37"/>
      <c r="AA48" s="37"/>
      <c r="AB48" s="37"/>
      <c r="AC48" s="37"/>
      <c r="AD48" s="37"/>
      <c r="AE48" s="37"/>
    </row>
    <row r="49" spans="1:31" s="2" customFormat="1" ht="12" customHeight="1">
      <c r="A49" s="37"/>
      <c r="B49" s="38"/>
      <c r="C49" s="31" t="s">
        <v>105</v>
      </c>
      <c r="D49" s="39"/>
      <c r="E49" s="39"/>
      <c r="F49" s="39"/>
      <c r="G49" s="39"/>
      <c r="H49" s="39"/>
      <c r="I49" s="39"/>
      <c r="J49" s="39"/>
      <c r="K49" s="39"/>
      <c r="L49" s="133"/>
      <c r="S49" s="37"/>
      <c r="T49" s="37"/>
      <c r="U49" s="37"/>
      <c r="V49" s="37"/>
      <c r="W49" s="37"/>
      <c r="X49" s="37"/>
      <c r="Y49" s="37"/>
      <c r="Z49" s="37"/>
      <c r="AA49" s="37"/>
      <c r="AB49" s="37"/>
      <c r="AC49" s="37"/>
      <c r="AD49" s="37"/>
      <c r="AE49" s="37"/>
    </row>
    <row r="50" spans="1:31" s="2" customFormat="1" ht="16.5" customHeight="1">
      <c r="A50" s="37"/>
      <c r="B50" s="38"/>
      <c r="C50" s="39"/>
      <c r="D50" s="39"/>
      <c r="E50" s="68" t="str">
        <f>E9</f>
        <v>04 - ÚT</v>
      </c>
      <c r="F50" s="39"/>
      <c r="G50" s="39"/>
      <c r="H50" s="39"/>
      <c r="I50" s="39"/>
      <c r="J50" s="39"/>
      <c r="K50" s="39"/>
      <c r="L50" s="133"/>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33"/>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31" t="s">
        <v>23</v>
      </c>
      <c r="J52" s="71" t="str">
        <f>IF(J12="","",J12)</f>
        <v>20. 3. 2020</v>
      </c>
      <c r="K52" s="39"/>
      <c r="L52" s="133"/>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33"/>
      <c r="S53" s="37"/>
      <c r="T53" s="37"/>
      <c r="U53" s="37"/>
      <c r="V53" s="37"/>
      <c r="W53" s="37"/>
      <c r="X53" s="37"/>
      <c r="Y53" s="37"/>
      <c r="Z53" s="37"/>
      <c r="AA53" s="37"/>
      <c r="AB53" s="37"/>
      <c r="AC53" s="37"/>
      <c r="AD53" s="37"/>
      <c r="AE53" s="37"/>
    </row>
    <row r="54" spans="1:31" s="2" customFormat="1" ht="25.65" customHeight="1">
      <c r="A54" s="37"/>
      <c r="B54" s="38"/>
      <c r="C54" s="31" t="s">
        <v>25</v>
      </c>
      <c r="D54" s="39"/>
      <c r="E54" s="39"/>
      <c r="F54" s="26" t="str">
        <f>E15</f>
        <v>Sládek Group a.s.</v>
      </c>
      <c r="G54" s="39"/>
      <c r="H54" s="39"/>
      <c r="I54" s="31" t="s">
        <v>33</v>
      </c>
      <c r="J54" s="35" t="str">
        <f>E21</f>
        <v xml:space="preserve">Ing. arch. Luboš Jíra, A. D. Studio </v>
      </c>
      <c r="K54" s="39"/>
      <c r="L54" s="133"/>
      <c r="S54" s="37"/>
      <c r="T54" s="37"/>
      <c r="U54" s="37"/>
      <c r="V54" s="37"/>
      <c r="W54" s="37"/>
      <c r="X54" s="37"/>
      <c r="Y54" s="37"/>
      <c r="Z54" s="37"/>
      <c r="AA54" s="37"/>
      <c r="AB54" s="37"/>
      <c r="AC54" s="37"/>
      <c r="AD54" s="37"/>
      <c r="AE54" s="37"/>
    </row>
    <row r="55" spans="1:31" s="2" customFormat="1" ht="15.15" customHeight="1">
      <c r="A55" s="37"/>
      <c r="B55" s="38"/>
      <c r="C55" s="31" t="s">
        <v>31</v>
      </c>
      <c r="D55" s="39"/>
      <c r="E55" s="39"/>
      <c r="F55" s="26" t="str">
        <f>IF(E18="","",E18)</f>
        <v>Vyplň údaj</v>
      </c>
      <c r="G55" s="39"/>
      <c r="H55" s="39"/>
      <c r="I55" s="31" t="s">
        <v>38</v>
      </c>
      <c r="J55" s="35" t="str">
        <f>E24</f>
        <v xml:space="preserve"> </v>
      </c>
      <c r="K55" s="39"/>
      <c r="L55" s="133"/>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39"/>
      <c r="J56" s="39"/>
      <c r="K56" s="39"/>
      <c r="L56" s="133"/>
      <c r="S56" s="37"/>
      <c r="T56" s="37"/>
      <c r="U56" s="37"/>
      <c r="V56" s="37"/>
      <c r="W56" s="37"/>
      <c r="X56" s="37"/>
      <c r="Y56" s="37"/>
      <c r="Z56" s="37"/>
      <c r="AA56" s="37"/>
      <c r="AB56" s="37"/>
      <c r="AC56" s="37"/>
      <c r="AD56" s="37"/>
      <c r="AE56" s="37"/>
    </row>
    <row r="57" spans="1:31" s="2" customFormat="1" ht="29.25" customHeight="1">
      <c r="A57" s="37"/>
      <c r="B57" s="38"/>
      <c r="C57" s="160" t="s">
        <v>108</v>
      </c>
      <c r="D57" s="161"/>
      <c r="E57" s="161"/>
      <c r="F57" s="161"/>
      <c r="G57" s="161"/>
      <c r="H57" s="161"/>
      <c r="I57" s="161"/>
      <c r="J57" s="162" t="s">
        <v>109</v>
      </c>
      <c r="K57" s="161"/>
      <c r="L57" s="133"/>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39"/>
      <c r="J58" s="39"/>
      <c r="K58" s="39"/>
      <c r="L58" s="133"/>
      <c r="S58" s="37"/>
      <c r="T58" s="37"/>
      <c r="U58" s="37"/>
      <c r="V58" s="37"/>
      <c r="W58" s="37"/>
      <c r="X58" s="37"/>
      <c r="Y58" s="37"/>
      <c r="Z58" s="37"/>
      <c r="AA58" s="37"/>
      <c r="AB58" s="37"/>
      <c r="AC58" s="37"/>
      <c r="AD58" s="37"/>
      <c r="AE58" s="37"/>
    </row>
    <row r="59" spans="1:47" s="2" customFormat="1" ht="22.8" customHeight="1">
      <c r="A59" s="37"/>
      <c r="B59" s="38"/>
      <c r="C59" s="163" t="s">
        <v>73</v>
      </c>
      <c r="D59" s="39"/>
      <c r="E59" s="39"/>
      <c r="F59" s="39"/>
      <c r="G59" s="39"/>
      <c r="H59" s="39"/>
      <c r="I59" s="39"/>
      <c r="J59" s="101">
        <f>J81</f>
        <v>0</v>
      </c>
      <c r="K59" s="39"/>
      <c r="L59" s="133"/>
      <c r="S59" s="37"/>
      <c r="T59" s="37"/>
      <c r="U59" s="37"/>
      <c r="V59" s="37"/>
      <c r="W59" s="37"/>
      <c r="X59" s="37"/>
      <c r="Y59" s="37"/>
      <c r="Z59" s="37"/>
      <c r="AA59" s="37"/>
      <c r="AB59" s="37"/>
      <c r="AC59" s="37"/>
      <c r="AD59" s="37"/>
      <c r="AE59" s="37"/>
      <c r="AU59" s="16" t="s">
        <v>110</v>
      </c>
    </row>
    <row r="60" spans="1:31" s="9" customFormat="1" ht="24.95" customHeight="1">
      <c r="A60" s="9"/>
      <c r="B60" s="164"/>
      <c r="C60" s="165"/>
      <c r="D60" s="166" t="s">
        <v>119</v>
      </c>
      <c r="E60" s="167"/>
      <c r="F60" s="167"/>
      <c r="G60" s="167"/>
      <c r="H60" s="167"/>
      <c r="I60" s="167"/>
      <c r="J60" s="168">
        <f>J82</f>
        <v>0</v>
      </c>
      <c r="K60" s="165"/>
      <c r="L60" s="169"/>
      <c r="S60" s="9"/>
      <c r="T60" s="9"/>
      <c r="U60" s="9"/>
      <c r="V60" s="9"/>
      <c r="W60" s="9"/>
      <c r="X60" s="9"/>
      <c r="Y60" s="9"/>
      <c r="Z60" s="9"/>
      <c r="AA60" s="9"/>
      <c r="AB60" s="9"/>
      <c r="AC60" s="9"/>
      <c r="AD60" s="9"/>
      <c r="AE60" s="9"/>
    </row>
    <row r="61" spans="1:31" s="10" customFormat="1" ht="19.9" customHeight="1">
      <c r="A61" s="10"/>
      <c r="B61" s="170"/>
      <c r="C61" s="171"/>
      <c r="D61" s="172" t="s">
        <v>1826</v>
      </c>
      <c r="E61" s="173"/>
      <c r="F61" s="173"/>
      <c r="G61" s="173"/>
      <c r="H61" s="173"/>
      <c r="I61" s="173"/>
      <c r="J61" s="174">
        <f>J83</f>
        <v>0</v>
      </c>
      <c r="K61" s="171"/>
      <c r="L61" s="175"/>
      <c r="S61" s="10"/>
      <c r="T61" s="10"/>
      <c r="U61" s="10"/>
      <c r="V61" s="10"/>
      <c r="W61" s="10"/>
      <c r="X61" s="10"/>
      <c r="Y61" s="10"/>
      <c r="Z61" s="10"/>
      <c r="AA61" s="10"/>
      <c r="AB61" s="10"/>
      <c r="AC61" s="10"/>
      <c r="AD61" s="10"/>
      <c r="AE61" s="10"/>
    </row>
    <row r="62" spans="1:31" s="2" customFormat="1" ht="21.8" customHeight="1">
      <c r="A62" s="37"/>
      <c r="B62" s="38"/>
      <c r="C62" s="39"/>
      <c r="D62" s="39"/>
      <c r="E62" s="39"/>
      <c r="F62" s="39"/>
      <c r="G62" s="39"/>
      <c r="H62" s="39"/>
      <c r="I62" s="39"/>
      <c r="J62" s="39"/>
      <c r="K62" s="39"/>
      <c r="L62" s="133"/>
      <c r="S62" s="37"/>
      <c r="T62" s="37"/>
      <c r="U62" s="37"/>
      <c r="V62" s="37"/>
      <c r="W62" s="37"/>
      <c r="X62" s="37"/>
      <c r="Y62" s="37"/>
      <c r="Z62" s="37"/>
      <c r="AA62" s="37"/>
      <c r="AB62" s="37"/>
      <c r="AC62" s="37"/>
      <c r="AD62" s="37"/>
      <c r="AE62" s="37"/>
    </row>
    <row r="63" spans="1:31" s="2" customFormat="1" ht="6.95" customHeight="1">
      <c r="A63" s="37"/>
      <c r="B63" s="58"/>
      <c r="C63" s="59"/>
      <c r="D63" s="59"/>
      <c r="E63" s="59"/>
      <c r="F63" s="59"/>
      <c r="G63" s="59"/>
      <c r="H63" s="59"/>
      <c r="I63" s="59"/>
      <c r="J63" s="59"/>
      <c r="K63" s="59"/>
      <c r="L63" s="133"/>
      <c r="S63" s="37"/>
      <c r="T63" s="37"/>
      <c r="U63" s="37"/>
      <c r="V63" s="37"/>
      <c r="W63" s="37"/>
      <c r="X63" s="37"/>
      <c r="Y63" s="37"/>
      <c r="Z63" s="37"/>
      <c r="AA63" s="37"/>
      <c r="AB63" s="37"/>
      <c r="AC63" s="37"/>
      <c r="AD63" s="37"/>
      <c r="AE63" s="37"/>
    </row>
    <row r="67" spans="1:31" s="2" customFormat="1" ht="6.95" customHeight="1">
      <c r="A67" s="37"/>
      <c r="B67" s="60"/>
      <c r="C67" s="61"/>
      <c r="D67" s="61"/>
      <c r="E67" s="61"/>
      <c r="F67" s="61"/>
      <c r="G67" s="61"/>
      <c r="H67" s="61"/>
      <c r="I67" s="61"/>
      <c r="J67" s="61"/>
      <c r="K67" s="61"/>
      <c r="L67" s="133"/>
      <c r="S67" s="37"/>
      <c r="T67" s="37"/>
      <c r="U67" s="37"/>
      <c r="V67" s="37"/>
      <c r="W67" s="37"/>
      <c r="X67" s="37"/>
      <c r="Y67" s="37"/>
      <c r="Z67" s="37"/>
      <c r="AA67" s="37"/>
      <c r="AB67" s="37"/>
      <c r="AC67" s="37"/>
      <c r="AD67" s="37"/>
      <c r="AE67" s="37"/>
    </row>
    <row r="68" spans="1:31" s="2" customFormat="1" ht="24.95" customHeight="1">
      <c r="A68" s="37"/>
      <c r="B68" s="38"/>
      <c r="C68" s="22" t="s">
        <v>135</v>
      </c>
      <c r="D68" s="39"/>
      <c r="E68" s="39"/>
      <c r="F68" s="39"/>
      <c r="G68" s="39"/>
      <c r="H68" s="39"/>
      <c r="I68" s="39"/>
      <c r="J68" s="39"/>
      <c r="K68" s="39"/>
      <c r="L68" s="133"/>
      <c r="S68" s="37"/>
      <c r="T68" s="37"/>
      <c r="U68" s="37"/>
      <c r="V68" s="37"/>
      <c r="W68" s="37"/>
      <c r="X68" s="37"/>
      <c r="Y68" s="37"/>
      <c r="Z68" s="37"/>
      <c r="AA68" s="37"/>
      <c r="AB68" s="37"/>
      <c r="AC68" s="37"/>
      <c r="AD68" s="37"/>
      <c r="AE68" s="37"/>
    </row>
    <row r="69" spans="1:31" s="2" customFormat="1" ht="6.95" customHeight="1">
      <c r="A69" s="37"/>
      <c r="B69" s="38"/>
      <c r="C69" s="39"/>
      <c r="D69" s="39"/>
      <c r="E69" s="39"/>
      <c r="F69" s="39"/>
      <c r="G69" s="39"/>
      <c r="H69" s="39"/>
      <c r="I69" s="39"/>
      <c r="J69" s="39"/>
      <c r="K69" s="39"/>
      <c r="L69" s="133"/>
      <c r="S69" s="37"/>
      <c r="T69" s="37"/>
      <c r="U69" s="37"/>
      <c r="V69" s="37"/>
      <c r="W69" s="37"/>
      <c r="X69" s="37"/>
      <c r="Y69" s="37"/>
      <c r="Z69" s="37"/>
      <c r="AA69" s="37"/>
      <c r="AB69" s="37"/>
      <c r="AC69" s="37"/>
      <c r="AD69" s="37"/>
      <c r="AE69" s="37"/>
    </row>
    <row r="70" spans="1:31" s="2" customFormat="1" ht="12" customHeight="1">
      <c r="A70" s="37"/>
      <c r="B70" s="38"/>
      <c r="C70" s="31" t="s">
        <v>16</v>
      </c>
      <c r="D70" s="39"/>
      <c r="E70" s="39"/>
      <c r="F70" s="39"/>
      <c r="G70" s="39"/>
      <c r="H70" s="39"/>
      <c r="I70" s="39"/>
      <c r="J70" s="39"/>
      <c r="K70" s="39"/>
      <c r="L70" s="133"/>
      <c r="S70" s="37"/>
      <c r="T70" s="37"/>
      <c r="U70" s="37"/>
      <c r="V70" s="37"/>
      <c r="W70" s="37"/>
      <c r="X70" s="37"/>
      <c r="Y70" s="37"/>
      <c r="Z70" s="37"/>
      <c r="AA70" s="37"/>
      <c r="AB70" s="37"/>
      <c r="AC70" s="37"/>
      <c r="AD70" s="37"/>
      <c r="AE70" s="37"/>
    </row>
    <row r="71" spans="1:31" s="2" customFormat="1" ht="16.5" customHeight="1">
      <c r="A71" s="37"/>
      <c r="B71" s="38"/>
      <c r="C71" s="39"/>
      <c r="D71" s="39"/>
      <c r="E71" s="159" t="str">
        <f>E7</f>
        <v>Stavební úpravy pro úsporu energie v budovách společnosti Sládek Group a.s. haly I. a haly II.</v>
      </c>
      <c r="F71" s="31"/>
      <c r="G71" s="31"/>
      <c r="H71" s="31"/>
      <c r="I71" s="39"/>
      <c r="J71" s="39"/>
      <c r="K71" s="39"/>
      <c r="L71" s="133"/>
      <c r="S71" s="37"/>
      <c r="T71" s="37"/>
      <c r="U71" s="37"/>
      <c r="V71" s="37"/>
      <c r="W71" s="37"/>
      <c r="X71" s="37"/>
      <c r="Y71" s="37"/>
      <c r="Z71" s="37"/>
      <c r="AA71" s="37"/>
      <c r="AB71" s="37"/>
      <c r="AC71" s="37"/>
      <c r="AD71" s="37"/>
      <c r="AE71" s="37"/>
    </row>
    <row r="72" spans="1:31" s="2" customFormat="1" ht="12" customHeight="1">
      <c r="A72" s="37"/>
      <c r="B72" s="38"/>
      <c r="C72" s="31" t="s">
        <v>105</v>
      </c>
      <c r="D72" s="39"/>
      <c r="E72" s="39"/>
      <c r="F72" s="39"/>
      <c r="G72" s="39"/>
      <c r="H72" s="39"/>
      <c r="I72" s="39"/>
      <c r="J72" s="39"/>
      <c r="K72" s="39"/>
      <c r="L72" s="133"/>
      <c r="S72" s="37"/>
      <c r="T72" s="37"/>
      <c r="U72" s="37"/>
      <c r="V72" s="37"/>
      <c r="W72" s="37"/>
      <c r="X72" s="37"/>
      <c r="Y72" s="37"/>
      <c r="Z72" s="37"/>
      <c r="AA72" s="37"/>
      <c r="AB72" s="37"/>
      <c r="AC72" s="37"/>
      <c r="AD72" s="37"/>
      <c r="AE72" s="37"/>
    </row>
    <row r="73" spans="1:31" s="2" customFormat="1" ht="16.5" customHeight="1">
      <c r="A73" s="37"/>
      <c r="B73" s="38"/>
      <c r="C73" s="39"/>
      <c r="D73" s="39"/>
      <c r="E73" s="68" t="str">
        <f>E9</f>
        <v>04 - ÚT</v>
      </c>
      <c r="F73" s="39"/>
      <c r="G73" s="39"/>
      <c r="H73" s="39"/>
      <c r="I73" s="39"/>
      <c r="J73" s="39"/>
      <c r="K73" s="39"/>
      <c r="L73" s="133"/>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39"/>
      <c r="J74" s="39"/>
      <c r="K74" s="39"/>
      <c r="L74" s="133"/>
      <c r="S74" s="37"/>
      <c r="T74" s="37"/>
      <c r="U74" s="37"/>
      <c r="V74" s="37"/>
      <c r="W74" s="37"/>
      <c r="X74" s="37"/>
      <c r="Y74" s="37"/>
      <c r="Z74" s="37"/>
      <c r="AA74" s="37"/>
      <c r="AB74" s="37"/>
      <c r="AC74" s="37"/>
      <c r="AD74" s="37"/>
      <c r="AE74" s="37"/>
    </row>
    <row r="75" spans="1:31" s="2" customFormat="1" ht="12" customHeight="1">
      <c r="A75" s="37"/>
      <c r="B75" s="38"/>
      <c r="C75" s="31" t="s">
        <v>21</v>
      </c>
      <c r="D75" s="39"/>
      <c r="E75" s="39"/>
      <c r="F75" s="26" t="str">
        <f>F12</f>
        <v xml:space="preserve"> </v>
      </c>
      <c r="G75" s="39"/>
      <c r="H75" s="39"/>
      <c r="I75" s="31" t="s">
        <v>23</v>
      </c>
      <c r="J75" s="71" t="str">
        <f>IF(J12="","",J12)</f>
        <v>20. 3. 2020</v>
      </c>
      <c r="K75" s="39"/>
      <c r="L75" s="133"/>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39"/>
      <c r="J76" s="39"/>
      <c r="K76" s="39"/>
      <c r="L76" s="133"/>
      <c r="S76" s="37"/>
      <c r="T76" s="37"/>
      <c r="U76" s="37"/>
      <c r="V76" s="37"/>
      <c r="W76" s="37"/>
      <c r="X76" s="37"/>
      <c r="Y76" s="37"/>
      <c r="Z76" s="37"/>
      <c r="AA76" s="37"/>
      <c r="AB76" s="37"/>
      <c r="AC76" s="37"/>
      <c r="AD76" s="37"/>
      <c r="AE76" s="37"/>
    </row>
    <row r="77" spans="1:31" s="2" customFormat="1" ht="25.65" customHeight="1">
      <c r="A77" s="37"/>
      <c r="B77" s="38"/>
      <c r="C77" s="31" t="s">
        <v>25</v>
      </c>
      <c r="D77" s="39"/>
      <c r="E77" s="39"/>
      <c r="F77" s="26" t="str">
        <f>E15</f>
        <v>Sládek Group a.s.</v>
      </c>
      <c r="G77" s="39"/>
      <c r="H77" s="39"/>
      <c r="I77" s="31" t="s">
        <v>33</v>
      </c>
      <c r="J77" s="35" t="str">
        <f>E21</f>
        <v xml:space="preserve">Ing. arch. Luboš Jíra, A. D. Studio </v>
      </c>
      <c r="K77" s="39"/>
      <c r="L77" s="133"/>
      <c r="S77" s="37"/>
      <c r="T77" s="37"/>
      <c r="U77" s="37"/>
      <c r="V77" s="37"/>
      <c r="W77" s="37"/>
      <c r="X77" s="37"/>
      <c r="Y77" s="37"/>
      <c r="Z77" s="37"/>
      <c r="AA77" s="37"/>
      <c r="AB77" s="37"/>
      <c r="AC77" s="37"/>
      <c r="AD77" s="37"/>
      <c r="AE77" s="37"/>
    </row>
    <row r="78" spans="1:31" s="2" customFormat="1" ht="15.15" customHeight="1">
      <c r="A78" s="37"/>
      <c r="B78" s="38"/>
      <c r="C78" s="31" t="s">
        <v>31</v>
      </c>
      <c r="D78" s="39"/>
      <c r="E78" s="39"/>
      <c r="F78" s="26" t="str">
        <f>IF(E18="","",E18)</f>
        <v>Vyplň údaj</v>
      </c>
      <c r="G78" s="39"/>
      <c r="H78" s="39"/>
      <c r="I78" s="31" t="s">
        <v>38</v>
      </c>
      <c r="J78" s="35" t="str">
        <f>E24</f>
        <v xml:space="preserve"> </v>
      </c>
      <c r="K78" s="39"/>
      <c r="L78" s="133"/>
      <c r="S78" s="37"/>
      <c r="T78" s="37"/>
      <c r="U78" s="37"/>
      <c r="V78" s="37"/>
      <c r="W78" s="37"/>
      <c r="X78" s="37"/>
      <c r="Y78" s="37"/>
      <c r="Z78" s="37"/>
      <c r="AA78" s="37"/>
      <c r="AB78" s="37"/>
      <c r="AC78" s="37"/>
      <c r="AD78" s="37"/>
      <c r="AE78" s="37"/>
    </row>
    <row r="79" spans="1:31" s="2" customFormat="1" ht="10.3" customHeight="1">
      <c r="A79" s="37"/>
      <c r="B79" s="38"/>
      <c r="C79" s="39"/>
      <c r="D79" s="39"/>
      <c r="E79" s="39"/>
      <c r="F79" s="39"/>
      <c r="G79" s="39"/>
      <c r="H79" s="39"/>
      <c r="I79" s="39"/>
      <c r="J79" s="39"/>
      <c r="K79" s="39"/>
      <c r="L79" s="133"/>
      <c r="S79" s="37"/>
      <c r="T79" s="37"/>
      <c r="U79" s="37"/>
      <c r="V79" s="37"/>
      <c r="W79" s="37"/>
      <c r="X79" s="37"/>
      <c r="Y79" s="37"/>
      <c r="Z79" s="37"/>
      <c r="AA79" s="37"/>
      <c r="AB79" s="37"/>
      <c r="AC79" s="37"/>
      <c r="AD79" s="37"/>
      <c r="AE79" s="37"/>
    </row>
    <row r="80" spans="1:31" s="11" customFormat="1" ht="29.25" customHeight="1">
      <c r="A80" s="176"/>
      <c r="B80" s="177"/>
      <c r="C80" s="178" t="s">
        <v>136</v>
      </c>
      <c r="D80" s="179" t="s">
        <v>60</v>
      </c>
      <c r="E80" s="179" t="s">
        <v>56</v>
      </c>
      <c r="F80" s="179" t="s">
        <v>57</v>
      </c>
      <c r="G80" s="179" t="s">
        <v>137</v>
      </c>
      <c r="H80" s="179" t="s">
        <v>138</v>
      </c>
      <c r="I80" s="179" t="s">
        <v>139</v>
      </c>
      <c r="J80" s="179" t="s">
        <v>109</v>
      </c>
      <c r="K80" s="180" t="s">
        <v>140</v>
      </c>
      <c r="L80" s="181"/>
      <c r="M80" s="91" t="s">
        <v>19</v>
      </c>
      <c r="N80" s="92" t="s">
        <v>45</v>
      </c>
      <c r="O80" s="92" t="s">
        <v>141</v>
      </c>
      <c r="P80" s="92" t="s">
        <v>142</v>
      </c>
      <c r="Q80" s="92" t="s">
        <v>143</v>
      </c>
      <c r="R80" s="92" t="s">
        <v>144</v>
      </c>
      <c r="S80" s="92" t="s">
        <v>145</v>
      </c>
      <c r="T80" s="93" t="s">
        <v>146</v>
      </c>
      <c r="U80" s="176"/>
      <c r="V80" s="176"/>
      <c r="W80" s="176"/>
      <c r="X80" s="176"/>
      <c r="Y80" s="176"/>
      <c r="Z80" s="176"/>
      <c r="AA80" s="176"/>
      <c r="AB80" s="176"/>
      <c r="AC80" s="176"/>
      <c r="AD80" s="176"/>
      <c r="AE80" s="176"/>
    </row>
    <row r="81" spans="1:63" s="2" customFormat="1" ht="22.8" customHeight="1">
      <c r="A81" s="37"/>
      <c r="B81" s="38"/>
      <c r="C81" s="98" t="s">
        <v>147</v>
      </c>
      <c r="D81" s="39"/>
      <c r="E81" s="39"/>
      <c r="F81" s="39"/>
      <c r="G81" s="39"/>
      <c r="H81" s="39"/>
      <c r="I81" s="39"/>
      <c r="J81" s="182">
        <f>BK81</f>
        <v>0</v>
      </c>
      <c r="K81" s="39"/>
      <c r="L81" s="43"/>
      <c r="M81" s="94"/>
      <c r="N81" s="183"/>
      <c r="O81" s="95"/>
      <c r="P81" s="184">
        <f>P82</f>
        <v>0</v>
      </c>
      <c r="Q81" s="95"/>
      <c r="R81" s="184">
        <f>R82</f>
        <v>0.2692399999999999</v>
      </c>
      <c r="S81" s="95"/>
      <c r="T81" s="185">
        <f>T82</f>
        <v>72.52000000000001</v>
      </c>
      <c r="U81" s="37"/>
      <c r="V81" s="37"/>
      <c r="W81" s="37"/>
      <c r="X81" s="37"/>
      <c r="Y81" s="37"/>
      <c r="Z81" s="37"/>
      <c r="AA81" s="37"/>
      <c r="AB81" s="37"/>
      <c r="AC81" s="37"/>
      <c r="AD81" s="37"/>
      <c r="AE81" s="37"/>
      <c r="AT81" s="16" t="s">
        <v>74</v>
      </c>
      <c r="AU81" s="16" t="s">
        <v>110</v>
      </c>
      <c r="BK81" s="186">
        <f>BK82</f>
        <v>0</v>
      </c>
    </row>
    <row r="82" spans="1:63" s="12" customFormat="1" ht="25.9" customHeight="1">
      <c r="A82" s="12"/>
      <c r="B82" s="187"/>
      <c r="C82" s="188"/>
      <c r="D82" s="189" t="s">
        <v>74</v>
      </c>
      <c r="E82" s="190" t="s">
        <v>568</v>
      </c>
      <c r="F82" s="190" t="s">
        <v>569</v>
      </c>
      <c r="G82" s="188"/>
      <c r="H82" s="188"/>
      <c r="I82" s="191"/>
      <c r="J82" s="192">
        <f>BK82</f>
        <v>0</v>
      </c>
      <c r="K82" s="188"/>
      <c r="L82" s="193"/>
      <c r="M82" s="194"/>
      <c r="N82" s="195"/>
      <c r="O82" s="195"/>
      <c r="P82" s="196">
        <f>P83</f>
        <v>0</v>
      </c>
      <c r="Q82" s="195"/>
      <c r="R82" s="196">
        <f>R83</f>
        <v>0.2692399999999999</v>
      </c>
      <c r="S82" s="195"/>
      <c r="T82" s="197">
        <f>T83</f>
        <v>72.52000000000001</v>
      </c>
      <c r="U82" s="12"/>
      <c r="V82" s="12"/>
      <c r="W82" s="12"/>
      <c r="X82" s="12"/>
      <c r="Y82" s="12"/>
      <c r="Z82" s="12"/>
      <c r="AA82" s="12"/>
      <c r="AB82" s="12"/>
      <c r="AC82" s="12"/>
      <c r="AD82" s="12"/>
      <c r="AE82" s="12"/>
      <c r="AR82" s="198" t="s">
        <v>85</v>
      </c>
      <c r="AT82" s="199" t="s">
        <v>74</v>
      </c>
      <c r="AU82" s="199" t="s">
        <v>75</v>
      </c>
      <c r="AY82" s="198" t="s">
        <v>150</v>
      </c>
      <c r="BK82" s="200">
        <f>BK83</f>
        <v>0</v>
      </c>
    </row>
    <row r="83" spans="1:63" s="12" customFormat="1" ht="22.8" customHeight="1">
      <c r="A83" s="12"/>
      <c r="B83" s="187"/>
      <c r="C83" s="188"/>
      <c r="D83" s="189" t="s">
        <v>74</v>
      </c>
      <c r="E83" s="201" t="s">
        <v>1827</v>
      </c>
      <c r="F83" s="201" t="s">
        <v>1828</v>
      </c>
      <c r="G83" s="188"/>
      <c r="H83" s="188"/>
      <c r="I83" s="191"/>
      <c r="J83" s="202">
        <f>BK83</f>
        <v>0</v>
      </c>
      <c r="K83" s="188"/>
      <c r="L83" s="193"/>
      <c r="M83" s="194"/>
      <c r="N83" s="195"/>
      <c r="O83" s="195"/>
      <c r="P83" s="196">
        <f>SUM(P84:P146)</f>
        <v>0</v>
      </c>
      <c r="Q83" s="195"/>
      <c r="R83" s="196">
        <f>SUM(R84:R146)</f>
        <v>0.2692399999999999</v>
      </c>
      <c r="S83" s="195"/>
      <c r="T83" s="197">
        <f>SUM(T84:T146)</f>
        <v>72.52000000000001</v>
      </c>
      <c r="U83" s="12"/>
      <c r="V83" s="12"/>
      <c r="W83" s="12"/>
      <c r="X83" s="12"/>
      <c r="Y83" s="12"/>
      <c r="Z83" s="12"/>
      <c r="AA83" s="12"/>
      <c r="AB83" s="12"/>
      <c r="AC83" s="12"/>
      <c r="AD83" s="12"/>
      <c r="AE83" s="12"/>
      <c r="AR83" s="198" t="s">
        <v>85</v>
      </c>
      <c r="AT83" s="199" t="s">
        <v>74</v>
      </c>
      <c r="AU83" s="199" t="s">
        <v>83</v>
      </c>
      <c r="AY83" s="198" t="s">
        <v>150</v>
      </c>
      <c r="BK83" s="200">
        <f>SUM(BK84:BK146)</f>
        <v>0</v>
      </c>
    </row>
    <row r="84" spans="1:65" s="2" customFormat="1" ht="14.4" customHeight="1">
      <c r="A84" s="37"/>
      <c r="B84" s="38"/>
      <c r="C84" s="203" t="s">
        <v>83</v>
      </c>
      <c r="D84" s="203" t="s">
        <v>152</v>
      </c>
      <c r="E84" s="204" t="s">
        <v>1829</v>
      </c>
      <c r="F84" s="205" t="s">
        <v>1830</v>
      </c>
      <c r="G84" s="206" t="s">
        <v>1691</v>
      </c>
      <c r="H84" s="207">
        <v>1</v>
      </c>
      <c r="I84" s="208"/>
      <c r="J84" s="209">
        <f>ROUND(I84*H84,2)</f>
        <v>0</v>
      </c>
      <c r="K84" s="205" t="s">
        <v>19</v>
      </c>
      <c r="L84" s="43"/>
      <c r="M84" s="210" t="s">
        <v>19</v>
      </c>
      <c r="N84" s="211" t="s">
        <v>46</v>
      </c>
      <c r="O84" s="83"/>
      <c r="P84" s="212">
        <f>O84*H84</f>
        <v>0</v>
      </c>
      <c r="Q84" s="212">
        <v>0.22262</v>
      </c>
      <c r="R84" s="212">
        <f>Q84*H84</f>
        <v>0.22262</v>
      </c>
      <c r="S84" s="212">
        <v>0</v>
      </c>
      <c r="T84" s="213">
        <f>S84*H84</f>
        <v>0</v>
      </c>
      <c r="U84" s="37"/>
      <c r="V84" s="37"/>
      <c r="W84" s="37"/>
      <c r="X84" s="37"/>
      <c r="Y84" s="37"/>
      <c r="Z84" s="37"/>
      <c r="AA84" s="37"/>
      <c r="AB84" s="37"/>
      <c r="AC84" s="37"/>
      <c r="AD84" s="37"/>
      <c r="AE84" s="37"/>
      <c r="AR84" s="214" t="s">
        <v>237</v>
      </c>
      <c r="AT84" s="214" t="s">
        <v>152</v>
      </c>
      <c r="AU84" s="214" t="s">
        <v>85</v>
      </c>
      <c r="AY84" s="16" t="s">
        <v>150</v>
      </c>
      <c r="BE84" s="215">
        <f>IF(N84="základní",J84,0)</f>
        <v>0</v>
      </c>
      <c r="BF84" s="215">
        <f>IF(N84="snížená",J84,0)</f>
        <v>0</v>
      </c>
      <c r="BG84" s="215">
        <f>IF(N84="zákl. přenesená",J84,0)</f>
        <v>0</v>
      </c>
      <c r="BH84" s="215">
        <f>IF(N84="sníž. přenesená",J84,0)</f>
        <v>0</v>
      </c>
      <c r="BI84" s="215">
        <f>IF(N84="nulová",J84,0)</f>
        <v>0</v>
      </c>
      <c r="BJ84" s="16" t="s">
        <v>83</v>
      </c>
      <c r="BK84" s="215">
        <f>ROUND(I84*H84,2)</f>
        <v>0</v>
      </c>
      <c r="BL84" s="16" t="s">
        <v>237</v>
      </c>
      <c r="BM84" s="214" t="s">
        <v>1831</v>
      </c>
    </row>
    <row r="85" spans="1:47" s="2" customFormat="1" ht="12">
      <c r="A85" s="37"/>
      <c r="B85" s="38"/>
      <c r="C85" s="39"/>
      <c r="D85" s="216" t="s">
        <v>159</v>
      </c>
      <c r="E85" s="39"/>
      <c r="F85" s="217" t="s">
        <v>1832</v>
      </c>
      <c r="G85" s="39"/>
      <c r="H85" s="39"/>
      <c r="I85" s="218"/>
      <c r="J85" s="39"/>
      <c r="K85" s="39"/>
      <c r="L85" s="43"/>
      <c r="M85" s="219"/>
      <c r="N85" s="220"/>
      <c r="O85" s="83"/>
      <c r="P85" s="83"/>
      <c r="Q85" s="83"/>
      <c r="R85" s="83"/>
      <c r="S85" s="83"/>
      <c r="T85" s="84"/>
      <c r="U85" s="37"/>
      <c r="V85" s="37"/>
      <c r="W85" s="37"/>
      <c r="X85" s="37"/>
      <c r="Y85" s="37"/>
      <c r="Z85" s="37"/>
      <c r="AA85" s="37"/>
      <c r="AB85" s="37"/>
      <c r="AC85" s="37"/>
      <c r="AD85" s="37"/>
      <c r="AE85" s="37"/>
      <c r="AT85" s="16" t="s">
        <v>159</v>
      </c>
      <c r="AU85" s="16" t="s">
        <v>85</v>
      </c>
    </row>
    <row r="86" spans="1:47" s="2" customFormat="1" ht="12">
      <c r="A86" s="37"/>
      <c r="B86" s="38"/>
      <c r="C86" s="39"/>
      <c r="D86" s="216" t="s">
        <v>161</v>
      </c>
      <c r="E86" s="39"/>
      <c r="F86" s="217" t="s">
        <v>1833</v>
      </c>
      <c r="G86" s="39"/>
      <c r="H86" s="39"/>
      <c r="I86" s="218"/>
      <c r="J86" s="39"/>
      <c r="K86" s="39"/>
      <c r="L86" s="43"/>
      <c r="M86" s="219"/>
      <c r="N86" s="220"/>
      <c r="O86" s="83"/>
      <c r="P86" s="83"/>
      <c r="Q86" s="83"/>
      <c r="R86" s="83"/>
      <c r="S86" s="83"/>
      <c r="T86" s="84"/>
      <c r="U86" s="37"/>
      <c r="V86" s="37"/>
      <c r="W86" s="37"/>
      <c r="X86" s="37"/>
      <c r="Y86" s="37"/>
      <c r="Z86" s="37"/>
      <c r="AA86" s="37"/>
      <c r="AB86" s="37"/>
      <c r="AC86" s="37"/>
      <c r="AD86" s="37"/>
      <c r="AE86" s="37"/>
      <c r="AT86" s="16" t="s">
        <v>161</v>
      </c>
      <c r="AU86" s="16" t="s">
        <v>85</v>
      </c>
    </row>
    <row r="87" spans="1:65" s="2" customFormat="1" ht="14.4" customHeight="1">
      <c r="A87" s="37"/>
      <c r="B87" s="38"/>
      <c r="C87" s="203" t="s">
        <v>85</v>
      </c>
      <c r="D87" s="203" t="s">
        <v>152</v>
      </c>
      <c r="E87" s="204" t="s">
        <v>1834</v>
      </c>
      <c r="F87" s="205" t="s">
        <v>1835</v>
      </c>
      <c r="G87" s="206" t="s">
        <v>253</v>
      </c>
      <c r="H87" s="207">
        <v>1</v>
      </c>
      <c r="I87" s="208"/>
      <c r="J87" s="209">
        <f>ROUND(I87*H87,2)</f>
        <v>0</v>
      </c>
      <c r="K87" s="205" t="s">
        <v>19</v>
      </c>
      <c r="L87" s="43"/>
      <c r="M87" s="210" t="s">
        <v>19</v>
      </c>
      <c r="N87" s="211" t="s">
        <v>46</v>
      </c>
      <c r="O87" s="83"/>
      <c r="P87" s="212">
        <f>O87*H87</f>
        <v>0</v>
      </c>
      <c r="Q87" s="212">
        <v>9E-05</v>
      </c>
      <c r="R87" s="212">
        <f>Q87*H87</f>
        <v>9E-05</v>
      </c>
      <c r="S87" s="212">
        <v>0.14</v>
      </c>
      <c r="T87" s="213">
        <f>S87*H87</f>
        <v>0.14</v>
      </c>
      <c r="U87" s="37"/>
      <c r="V87" s="37"/>
      <c r="W87" s="37"/>
      <c r="X87" s="37"/>
      <c r="Y87" s="37"/>
      <c r="Z87" s="37"/>
      <c r="AA87" s="37"/>
      <c r="AB87" s="37"/>
      <c r="AC87" s="37"/>
      <c r="AD87" s="37"/>
      <c r="AE87" s="37"/>
      <c r="AR87" s="214" t="s">
        <v>237</v>
      </c>
      <c r="AT87" s="214" t="s">
        <v>152</v>
      </c>
      <c r="AU87" s="214" t="s">
        <v>85</v>
      </c>
      <c r="AY87" s="16" t="s">
        <v>150</v>
      </c>
      <c r="BE87" s="215">
        <f>IF(N87="základní",J87,0)</f>
        <v>0</v>
      </c>
      <c r="BF87" s="215">
        <f>IF(N87="snížená",J87,0)</f>
        <v>0</v>
      </c>
      <c r="BG87" s="215">
        <f>IF(N87="zákl. přenesená",J87,0)</f>
        <v>0</v>
      </c>
      <c r="BH87" s="215">
        <f>IF(N87="sníž. přenesená",J87,0)</f>
        <v>0</v>
      </c>
      <c r="BI87" s="215">
        <f>IF(N87="nulová",J87,0)</f>
        <v>0</v>
      </c>
      <c r="BJ87" s="16" t="s">
        <v>83</v>
      </c>
      <c r="BK87" s="215">
        <f>ROUND(I87*H87,2)</f>
        <v>0</v>
      </c>
      <c r="BL87" s="16" t="s">
        <v>237</v>
      </c>
      <c r="BM87" s="214" t="s">
        <v>1836</v>
      </c>
    </row>
    <row r="88" spans="1:65" s="2" customFormat="1" ht="14.4" customHeight="1">
      <c r="A88" s="37"/>
      <c r="B88" s="38"/>
      <c r="C88" s="203" t="s">
        <v>166</v>
      </c>
      <c r="D88" s="203" t="s">
        <v>152</v>
      </c>
      <c r="E88" s="204" t="s">
        <v>1837</v>
      </c>
      <c r="F88" s="205" t="s">
        <v>1838</v>
      </c>
      <c r="G88" s="206" t="s">
        <v>253</v>
      </c>
      <c r="H88" s="207">
        <v>1</v>
      </c>
      <c r="I88" s="208"/>
      <c r="J88" s="209">
        <f>ROUND(I88*H88,2)</f>
        <v>0</v>
      </c>
      <c r="K88" s="205" t="s">
        <v>19</v>
      </c>
      <c r="L88" s="43"/>
      <c r="M88" s="210" t="s">
        <v>19</v>
      </c>
      <c r="N88" s="211" t="s">
        <v>46</v>
      </c>
      <c r="O88" s="83"/>
      <c r="P88" s="212">
        <f>O88*H88</f>
        <v>0</v>
      </c>
      <c r="Q88" s="212">
        <v>9E-05</v>
      </c>
      <c r="R88" s="212">
        <f>Q88*H88</f>
        <v>9E-05</v>
      </c>
      <c r="S88" s="212">
        <v>0.14</v>
      </c>
      <c r="T88" s="213">
        <f>S88*H88</f>
        <v>0.14</v>
      </c>
      <c r="U88" s="37"/>
      <c r="V88" s="37"/>
      <c r="W88" s="37"/>
      <c r="X88" s="37"/>
      <c r="Y88" s="37"/>
      <c r="Z88" s="37"/>
      <c r="AA88" s="37"/>
      <c r="AB88" s="37"/>
      <c r="AC88" s="37"/>
      <c r="AD88" s="37"/>
      <c r="AE88" s="37"/>
      <c r="AR88" s="214" t="s">
        <v>237</v>
      </c>
      <c r="AT88" s="214" t="s">
        <v>152</v>
      </c>
      <c r="AU88" s="214" t="s">
        <v>85</v>
      </c>
      <c r="AY88" s="16" t="s">
        <v>150</v>
      </c>
      <c r="BE88" s="215">
        <f>IF(N88="základní",J88,0)</f>
        <v>0</v>
      </c>
      <c r="BF88" s="215">
        <f>IF(N88="snížená",J88,0)</f>
        <v>0</v>
      </c>
      <c r="BG88" s="215">
        <f>IF(N88="zákl. přenesená",J88,0)</f>
        <v>0</v>
      </c>
      <c r="BH88" s="215">
        <f>IF(N88="sníž. přenesená",J88,0)</f>
        <v>0</v>
      </c>
      <c r="BI88" s="215">
        <f>IF(N88="nulová",J88,0)</f>
        <v>0</v>
      </c>
      <c r="BJ88" s="16" t="s">
        <v>83</v>
      </c>
      <c r="BK88" s="215">
        <f>ROUND(I88*H88,2)</f>
        <v>0</v>
      </c>
      <c r="BL88" s="16" t="s">
        <v>237</v>
      </c>
      <c r="BM88" s="214" t="s">
        <v>1839</v>
      </c>
    </row>
    <row r="89" spans="1:65" s="2" customFormat="1" ht="14.4" customHeight="1">
      <c r="A89" s="37"/>
      <c r="B89" s="38"/>
      <c r="C89" s="203" t="s">
        <v>157</v>
      </c>
      <c r="D89" s="203" t="s">
        <v>152</v>
      </c>
      <c r="E89" s="204" t="s">
        <v>1840</v>
      </c>
      <c r="F89" s="205" t="s">
        <v>1841</v>
      </c>
      <c r="G89" s="206" t="s">
        <v>253</v>
      </c>
      <c r="H89" s="207">
        <v>1</v>
      </c>
      <c r="I89" s="208"/>
      <c r="J89" s="209">
        <f>ROUND(I89*H89,2)</f>
        <v>0</v>
      </c>
      <c r="K89" s="205" t="s">
        <v>19</v>
      </c>
      <c r="L89" s="43"/>
      <c r="M89" s="210" t="s">
        <v>19</v>
      </c>
      <c r="N89" s="211" t="s">
        <v>46</v>
      </c>
      <c r="O89" s="83"/>
      <c r="P89" s="212">
        <f>O89*H89</f>
        <v>0</v>
      </c>
      <c r="Q89" s="212">
        <v>9E-05</v>
      </c>
      <c r="R89" s="212">
        <f>Q89*H89</f>
        <v>9E-05</v>
      </c>
      <c r="S89" s="212">
        <v>0.14</v>
      </c>
      <c r="T89" s="213">
        <f>S89*H89</f>
        <v>0.14</v>
      </c>
      <c r="U89" s="37"/>
      <c r="V89" s="37"/>
      <c r="W89" s="37"/>
      <c r="X89" s="37"/>
      <c r="Y89" s="37"/>
      <c r="Z89" s="37"/>
      <c r="AA89" s="37"/>
      <c r="AB89" s="37"/>
      <c r="AC89" s="37"/>
      <c r="AD89" s="37"/>
      <c r="AE89" s="37"/>
      <c r="AR89" s="214" t="s">
        <v>237</v>
      </c>
      <c r="AT89" s="214" t="s">
        <v>152</v>
      </c>
      <c r="AU89" s="214" t="s">
        <v>85</v>
      </c>
      <c r="AY89" s="16" t="s">
        <v>150</v>
      </c>
      <c r="BE89" s="215">
        <f>IF(N89="základní",J89,0)</f>
        <v>0</v>
      </c>
      <c r="BF89" s="215">
        <f>IF(N89="snížená",J89,0)</f>
        <v>0</v>
      </c>
      <c r="BG89" s="215">
        <f>IF(N89="zákl. přenesená",J89,0)</f>
        <v>0</v>
      </c>
      <c r="BH89" s="215">
        <f>IF(N89="sníž. přenesená",J89,0)</f>
        <v>0</v>
      </c>
      <c r="BI89" s="215">
        <f>IF(N89="nulová",J89,0)</f>
        <v>0</v>
      </c>
      <c r="BJ89" s="16" t="s">
        <v>83</v>
      </c>
      <c r="BK89" s="215">
        <f>ROUND(I89*H89,2)</f>
        <v>0</v>
      </c>
      <c r="BL89" s="16" t="s">
        <v>237</v>
      </c>
      <c r="BM89" s="214" t="s">
        <v>1842</v>
      </c>
    </row>
    <row r="90" spans="1:65" s="2" customFormat="1" ht="14.4" customHeight="1">
      <c r="A90" s="37"/>
      <c r="B90" s="38"/>
      <c r="C90" s="203" t="s">
        <v>176</v>
      </c>
      <c r="D90" s="203" t="s">
        <v>152</v>
      </c>
      <c r="E90" s="204" t="s">
        <v>1843</v>
      </c>
      <c r="F90" s="205" t="s">
        <v>1844</v>
      </c>
      <c r="G90" s="206" t="s">
        <v>253</v>
      </c>
      <c r="H90" s="207">
        <v>1</v>
      </c>
      <c r="I90" s="208"/>
      <c r="J90" s="209">
        <f>ROUND(I90*H90,2)</f>
        <v>0</v>
      </c>
      <c r="K90" s="205" t="s">
        <v>19</v>
      </c>
      <c r="L90" s="43"/>
      <c r="M90" s="210" t="s">
        <v>19</v>
      </c>
      <c r="N90" s="211" t="s">
        <v>46</v>
      </c>
      <c r="O90" s="83"/>
      <c r="P90" s="212">
        <f>O90*H90</f>
        <v>0</v>
      </c>
      <c r="Q90" s="212">
        <v>9E-05</v>
      </c>
      <c r="R90" s="212">
        <f>Q90*H90</f>
        <v>9E-05</v>
      </c>
      <c r="S90" s="212">
        <v>0.14</v>
      </c>
      <c r="T90" s="213">
        <f>S90*H90</f>
        <v>0.14</v>
      </c>
      <c r="U90" s="37"/>
      <c r="V90" s="37"/>
      <c r="W90" s="37"/>
      <c r="X90" s="37"/>
      <c r="Y90" s="37"/>
      <c r="Z90" s="37"/>
      <c r="AA90" s="37"/>
      <c r="AB90" s="37"/>
      <c r="AC90" s="37"/>
      <c r="AD90" s="37"/>
      <c r="AE90" s="37"/>
      <c r="AR90" s="214" t="s">
        <v>237</v>
      </c>
      <c r="AT90" s="214" t="s">
        <v>152</v>
      </c>
      <c r="AU90" s="214" t="s">
        <v>85</v>
      </c>
      <c r="AY90" s="16" t="s">
        <v>150</v>
      </c>
      <c r="BE90" s="215">
        <f>IF(N90="základní",J90,0)</f>
        <v>0</v>
      </c>
      <c r="BF90" s="215">
        <f>IF(N90="snížená",J90,0)</f>
        <v>0</v>
      </c>
      <c r="BG90" s="215">
        <f>IF(N90="zákl. přenesená",J90,0)</f>
        <v>0</v>
      </c>
      <c r="BH90" s="215">
        <f>IF(N90="sníž. přenesená",J90,0)</f>
        <v>0</v>
      </c>
      <c r="BI90" s="215">
        <f>IF(N90="nulová",J90,0)</f>
        <v>0</v>
      </c>
      <c r="BJ90" s="16" t="s">
        <v>83</v>
      </c>
      <c r="BK90" s="215">
        <f>ROUND(I90*H90,2)</f>
        <v>0</v>
      </c>
      <c r="BL90" s="16" t="s">
        <v>237</v>
      </c>
      <c r="BM90" s="214" t="s">
        <v>1845</v>
      </c>
    </row>
    <row r="91" spans="1:47" s="2" customFormat="1" ht="12">
      <c r="A91" s="37"/>
      <c r="B91" s="38"/>
      <c r="C91" s="39"/>
      <c r="D91" s="216" t="s">
        <v>161</v>
      </c>
      <c r="E91" s="39"/>
      <c r="F91" s="217" t="s">
        <v>1846</v>
      </c>
      <c r="G91" s="39"/>
      <c r="H91" s="39"/>
      <c r="I91" s="218"/>
      <c r="J91" s="39"/>
      <c r="K91" s="39"/>
      <c r="L91" s="43"/>
      <c r="M91" s="219"/>
      <c r="N91" s="220"/>
      <c r="O91" s="83"/>
      <c r="P91" s="83"/>
      <c r="Q91" s="83"/>
      <c r="R91" s="83"/>
      <c r="S91" s="83"/>
      <c r="T91" s="84"/>
      <c r="U91" s="37"/>
      <c r="V91" s="37"/>
      <c r="W91" s="37"/>
      <c r="X91" s="37"/>
      <c r="Y91" s="37"/>
      <c r="Z91" s="37"/>
      <c r="AA91" s="37"/>
      <c r="AB91" s="37"/>
      <c r="AC91" s="37"/>
      <c r="AD91" s="37"/>
      <c r="AE91" s="37"/>
      <c r="AT91" s="16" t="s">
        <v>161</v>
      </c>
      <c r="AU91" s="16" t="s">
        <v>85</v>
      </c>
    </row>
    <row r="92" spans="1:65" s="2" customFormat="1" ht="14.4" customHeight="1">
      <c r="A92" s="37"/>
      <c r="B92" s="38"/>
      <c r="C92" s="203" t="s">
        <v>181</v>
      </c>
      <c r="D92" s="203" t="s">
        <v>152</v>
      </c>
      <c r="E92" s="204" t="s">
        <v>1847</v>
      </c>
      <c r="F92" s="205" t="s">
        <v>1848</v>
      </c>
      <c r="G92" s="206" t="s">
        <v>1691</v>
      </c>
      <c r="H92" s="207">
        <v>1</v>
      </c>
      <c r="I92" s="208"/>
      <c r="J92" s="209">
        <f>ROUND(I92*H92,2)</f>
        <v>0</v>
      </c>
      <c r="K92" s="205" t="s">
        <v>19</v>
      </c>
      <c r="L92" s="43"/>
      <c r="M92" s="210" t="s">
        <v>19</v>
      </c>
      <c r="N92" s="211" t="s">
        <v>46</v>
      </c>
      <c r="O92" s="83"/>
      <c r="P92" s="212">
        <f>O92*H92</f>
        <v>0</v>
      </c>
      <c r="Q92" s="212">
        <v>9E-05</v>
      </c>
      <c r="R92" s="212">
        <f>Q92*H92</f>
        <v>9E-05</v>
      </c>
      <c r="S92" s="212">
        <v>0.14</v>
      </c>
      <c r="T92" s="213">
        <f>S92*H92</f>
        <v>0.14</v>
      </c>
      <c r="U92" s="37"/>
      <c r="V92" s="37"/>
      <c r="W92" s="37"/>
      <c r="X92" s="37"/>
      <c r="Y92" s="37"/>
      <c r="Z92" s="37"/>
      <c r="AA92" s="37"/>
      <c r="AB92" s="37"/>
      <c r="AC92" s="37"/>
      <c r="AD92" s="37"/>
      <c r="AE92" s="37"/>
      <c r="AR92" s="214" t="s">
        <v>237</v>
      </c>
      <c r="AT92" s="214" t="s">
        <v>152</v>
      </c>
      <c r="AU92" s="214" t="s">
        <v>85</v>
      </c>
      <c r="AY92" s="16" t="s">
        <v>150</v>
      </c>
      <c r="BE92" s="215">
        <f>IF(N92="základní",J92,0)</f>
        <v>0</v>
      </c>
      <c r="BF92" s="215">
        <f>IF(N92="snížená",J92,0)</f>
        <v>0</v>
      </c>
      <c r="BG92" s="215">
        <f>IF(N92="zákl. přenesená",J92,0)</f>
        <v>0</v>
      </c>
      <c r="BH92" s="215">
        <f>IF(N92="sníž. přenesená",J92,0)</f>
        <v>0</v>
      </c>
      <c r="BI92" s="215">
        <f>IF(N92="nulová",J92,0)</f>
        <v>0</v>
      </c>
      <c r="BJ92" s="16" t="s">
        <v>83</v>
      </c>
      <c r="BK92" s="215">
        <f>ROUND(I92*H92,2)</f>
        <v>0</v>
      </c>
      <c r="BL92" s="16" t="s">
        <v>237</v>
      </c>
      <c r="BM92" s="214" t="s">
        <v>1849</v>
      </c>
    </row>
    <row r="93" spans="1:65" s="2" customFormat="1" ht="14.4" customHeight="1">
      <c r="A93" s="37"/>
      <c r="B93" s="38"/>
      <c r="C93" s="203" t="s">
        <v>186</v>
      </c>
      <c r="D93" s="203" t="s">
        <v>152</v>
      </c>
      <c r="E93" s="204" t="s">
        <v>1850</v>
      </c>
      <c r="F93" s="205" t="s">
        <v>1851</v>
      </c>
      <c r="G93" s="206" t="s">
        <v>1691</v>
      </c>
      <c r="H93" s="207">
        <v>1</v>
      </c>
      <c r="I93" s="208"/>
      <c r="J93" s="209">
        <f>ROUND(I93*H93,2)</f>
        <v>0</v>
      </c>
      <c r="K93" s="205" t="s">
        <v>19</v>
      </c>
      <c r="L93" s="43"/>
      <c r="M93" s="210" t="s">
        <v>19</v>
      </c>
      <c r="N93" s="211" t="s">
        <v>46</v>
      </c>
      <c r="O93" s="83"/>
      <c r="P93" s="212">
        <f>O93*H93</f>
        <v>0</v>
      </c>
      <c r="Q93" s="212">
        <v>9E-05</v>
      </c>
      <c r="R93" s="212">
        <f>Q93*H93</f>
        <v>9E-05</v>
      </c>
      <c r="S93" s="212">
        <v>0.14</v>
      </c>
      <c r="T93" s="213">
        <f>S93*H93</f>
        <v>0.14</v>
      </c>
      <c r="U93" s="37"/>
      <c r="V93" s="37"/>
      <c r="W93" s="37"/>
      <c r="X93" s="37"/>
      <c r="Y93" s="37"/>
      <c r="Z93" s="37"/>
      <c r="AA93" s="37"/>
      <c r="AB93" s="37"/>
      <c r="AC93" s="37"/>
      <c r="AD93" s="37"/>
      <c r="AE93" s="37"/>
      <c r="AR93" s="214" t="s">
        <v>237</v>
      </c>
      <c r="AT93" s="214" t="s">
        <v>152</v>
      </c>
      <c r="AU93" s="214" t="s">
        <v>85</v>
      </c>
      <c r="AY93" s="16" t="s">
        <v>150</v>
      </c>
      <c r="BE93" s="215">
        <f>IF(N93="základní",J93,0)</f>
        <v>0</v>
      </c>
      <c r="BF93" s="215">
        <f>IF(N93="snížená",J93,0)</f>
        <v>0</v>
      </c>
      <c r="BG93" s="215">
        <f>IF(N93="zákl. přenesená",J93,0)</f>
        <v>0</v>
      </c>
      <c r="BH93" s="215">
        <f>IF(N93="sníž. přenesená",J93,0)</f>
        <v>0</v>
      </c>
      <c r="BI93" s="215">
        <f>IF(N93="nulová",J93,0)</f>
        <v>0</v>
      </c>
      <c r="BJ93" s="16" t="s">
        <v>83</v>
      </c>
      <c r="BK93" s="215">
        <f>ROUND(I93*H93,2)</f>
        <v>0</v>
      </c>
      <c r="BL93" s="16" t="s">
        <v>237</v>
      </c>
      <c r="BM93" s="214" t="s">
        <v>1852</v>
      </c>
    </row>
    <row r="94" spans="1:65" s="2" customFormat="1" ht="14.4" customHeight="1">
      <c r="A94" s="37"/>
      <c r="B94" s="38"/>
      <c r="C94" s="203" t="s">
        <v>191</v>
      </c>
      <c r="D94" s="203" t="s">
        <v>152</v>
      </c>
      <c r="E94" s="204" t="s">
        <v>1853</v>
      </c>
      <c r="F94" s="205" t="s">
        <v>1854</v>
      </c>
      <c r="G94" s="206" t="s">
        <v>224</v>
      </c>
      <c r="H94" s="207">
        <v>96</v>
      </c>
      <c r="I94" s="208"/>
      <c r="J94" s="209">
        <f>ROUND(I94*H94,2)</f>
        <v>0</v>
      </c>
      <c r="K94" s="205" t="s">
        <v>19</v>
      </c>
      <c r="L94" s="43"/>
      <c r="M94" s="210" t="s">
        <v>19</v>
      </c>
      <c r="N94" s="211" t="s">
        <v>46</v>
      </c>
      <c r="O94" s="83"/>
      <c r="P94" s="212">
        <f>O94*H94</f>
        <v>0</v>
      </c>
      <c r="Q94" s="212">
        <v>9E-05</v>
      </c>
      <c r="R94" s="212">
        <f>Q94*H94</f>
        <v>0.00864</v>
      </c>
      <c r="S94" s="212">
        <v>0.14</v>
      </c>
      <c r="T94" s="213">
        <f>S94*H94</f>
        <v>13.440000000000001</v>
      </c>
      <c r="U94" s="37"/>
      <c r="V94" s="37"/>
      <c r="W94" s="37"/>
      <c r="X94" s="37"/>
      <c r="Y94" s="37"/>
      <c r="Z94" s="37"/>
      <c r="AA94" s="37"/>
      <c r="AB94" s="37"/>
      <c r="AC94" s="37"/>
      <c r="AD94" s="37"/>
      <c r="AE94" s="37"/>
      <c r="AR94" s="214" t="s">
        <v>237</v>
      </c>
      <c r="AT94" s="214" t="s">
        <v>152</v>
      </c>
      <c r="AU94" s="214" t="s">
        <v>85</v>
      </c>
      <c r="AY94" s="16" t="s">
        <v>150</v>
      </c>
      <c r="BE94" s="215">
        <f>IF(N94="základní",J94,0)</f>
        <v>0</v>
      </c>
      <c r="BF94" s="215">
        <f>IF(N94="snížená",J94,0)</f>
        <v>0</v>
      </c>
      <c r="BG94" s="215">
        <f>IF(N94="zákl. přenesená",J94,0)</f>
        <v>0</v>
      </c>
      <c r="BH94" s="215">
        <f>IF(N94="sníž. přenesená",J94,0)</f>
        <v>0</v>
      </c>
      <c r="BI94" s="215">
        <f>IF(N94="nulová",J94,0)</f>
        <v>0</v>
      </c>
      <c r="BJ94" s="16" t="s">
        <v>83</v>
      </c>
      <c r="BK94" s="215">
        <f>ROUND(I94*H94,2)</f>
        <v>0</v>
      </c>
      <c r="BL94" s="16" t="s">
        <v>237</v>
      </c>
      <c r="BM94" s="214" t="s">
        <v>1855</v>
      </c>
    </row>
    <row r="95" spans="1:65" s="2" customFormat="1" ht="14.4" customHeight="1">
      <c r="A95" s="37"/>
      <c r="B95" s="38"/>
      <c r="C95" s="203" t="s">
        <v>198</v>
      </c>
      <c r="D95" s="203" t="s">
        <v>152</v>
      </c>
      <c r="E95" s="204" t="s">
        <v>1856</v>
      </c>
      <c r="F95" s="205" t="s">
        <v>1857</v>
      </c>
      <c r="G95" s="206" t="s">
        <v>224</v>
      </c>
      <c r="H95" s="207">
        <v>29</v>
      </c>
      <c r="I95" s="208"/>
      <c r="J95" s="209">
        <f>ROUND(I95*H95,2)</f>
        <v>0</v>
      </c>
      <c r="K95" s="205" t="s">
        <v>19</v>
      </c>
      <c r="L95" s="43"/>
      <c r="M95" s="210" t="s">
        <v>19</v>
      </c>
      <c r="N95" s="211" t="s">
        <v>46</v>
      </c>
      <c r="O95" s="83"/>
      <c r="P95" s="212">
        <f>O95*H95</f>
        <v>0</v>
      </c>
      <c r="Q95" s="212">
        <v>9E-05</v>
      </c>
      <c r="R95" s="212">
        <f>Q95*H95</f>
        <v>0.0026100000000000003</v>
      </c>
      <c r="S95" s="212">
        <v>0.14</v>
      </c>
      <c r="T95" s="213">
        <f>S95*H95</f>
        <v>4.0600000000000005</v>
      </c>
      <c r="U95" s="37"/>
      <c r="V95" s="37"/>
      <c r="W95" s="37"/>
      <c r="X95" s="37"/>
      <c r="Y95" s="37"/>
      <c r="Z95" s="37"/>
      <c r="AA95" s="37"/>
      <c r="AB95" s="37"/>
      <c r="AC95" s="37"/>
      <c r="AD95" s="37"/>
      <c r="AE95" s="37"/>
      <c r="AR95" s="214" t="s">
        <v>237</v>
      </c>
      <c r="AT95" s="214" t="s">
        <v>152</v>
      </c>
      <c r="AU95" s="214" t="s">
        <v>85</v>
      </c>
      <c r="AY95" s="16" t="s">
        <v>150</v>
      </c>
      <c r="BE95" s="215">
        <f>IF(N95="základní",J95,0)</f>
        <v>0</v>
      </c>
      <c r="BF95" s="215">
        <f>IF(N95="snížená",J95,0)</f>
        <v>0</v>
      </c>
      <c r="BG95" s="215">
        <f>IF(N95="zákl. přenesená",J95,0)</f>
        <v>0</v>
      </c>
      <c r="BH95" s="215">
        <f>IF(N95="sníž. přenesená",J95,0)</f>
        <v>0</v>
      </c>
      <c r="BI95" s="215">
        <f>IF(N95="nulová",J95,0)</f>
        <v>0</v>
      </c>
      <c r="BJ95" s="16" t="s">
        <v>83</v>
      </c>
      <c r="BK95" s="215">
        <f>ROUND(I95*H95,2)</f>
        <v>0</v>
      </c>
      <c r="BL95" s="16" t="s">
        <v>237</v>
      </c>
      <c r="BM95" s="214" t="s">
        <v>1858</v>
      </c>
    </row>
    <row r="96" spans="1:65" s="2" customFormat="1" ht="14.4" customHeight="1">
      <c r="A96" s="37"/>
      <c r="B96" s="38"/>
      <c r="C96" s="203" t="s">
        <v>204</v>
      </c>
      <c r="D96" s="203" t="s">
        <v>152</v>
      </c>
      <c r="E96" s="204" t="s">
        <v>1859</v>
      </c>
      <c r="F96" s="205" t="s">
        <v>1860</v>
      </c>
      <c r="G96" s="206" t="s">
        <v>224</v>
      </c>
      <c r="H96" s="207">
        <v>19</v>
      </c>
      <c r="I96" s="208"/>
      <c r="J96" s="209">
        <f>ROUND(I96*H96,2)</f>
        <v>0</v>
      </c>
      <c r="K96" s="205" t="s">
        <v>19</v>
      </c>
      <c r="L96" s="43"/>
      <c r="M96" s="210" t="s">
        <v>19</v>
      </c>
      <c r="N96" s="211" t="s">
        <v>46</v>
      </c>
      <c r="O96" s="83"/>
      <c r="P96" s="212">
        <f>O96*H96</f>
        <v>0</v>
      </c>
      <c r="Q96" s="212">
        <v>9E-05</v>
      </c>
      <c r="R96" s="212">
        <f>Q96*H96</f>
        <v>0.0017100000000000001</v>
      </c>
      <c r="S96" s="212">
        <v>0.14</v>
      </c>
      <c r="T96" s="213">
        <f>S96*H96</f>
        <v>2.66</v>
      </c>
      <c r="U96" s="37"/>
      <c r="V96" s="37"/>
      <c r="W96" s="37"/>
      <c r="X96" s="37"/>
      <c r="Y96" s="37"/>
      <c r="Z96" s="37"/>
      <c r="AA96" s="37"/>
      <c r="AB96" s="37"/>
      <c r="AC96" s="37"/>
      <c r="AD96" s="37"/>
      <c r="AE96" s="37"/>
      <c r="AR96" s="214" t="s">
        <v>237</v>
      </c>
      <c r="AT96" s="214" t="s">
        <v>152</v>
      </c>
      <c r="AU96" s="214" t="s">
        <v>85</v>
      </c>
      <c r="AY96" s="16" t="s">
        <v>150</v>
      </c>
      <c r="BE96" s="215">
        <f>IF(N96="základní",J96,0)</f>
        <v>0</v>
      </c>
      <c r="BF96" s="215">
        <f>IF(N96="snížená",J96,0)</f>
        <v>0</v>
      </c>
      <c r="BG96" s="215">
        <f>IF(N96="zákl. přenesená",J96,0)</f>
        <v>0</v>
      </c>
      <c r="BH96" s="215">
        <f>IF(N96="sníž. přenesená",J96,0)</f>
        <v>0</v>
      </c>
      <c r="BI96" s="215">
        <f>IF(N96="nulová",J96,0)</f>
        <v>0</v>
      </c>
      <c r="BJ96" s="16" t="s">
        <v>83</v>
      </c>
      <c r="BK96" s="215">
        <f>ROUND(I96*H96,2)</f>
        <v>0</v>
      </c>
      <c r="BL96" s="16" t="s">
        <v>237</v>
      </c>
      <c r="BM96" s="214" t="s">
        <v>1861</v>
      </c>
    </row>
    <row r="97" spans="1:65" s="2" customFormat="1" ht="14.4" customHeight="1">
      <c r="A97" s="37"/>
      <c r="B97" s="38"/>
      <c r="C97" s="203" t="s">
        <v>211</v>
      </c>
      <c r="D97" s="203" t="s">
        <v>152</v>
      </c>
      <c r="E97" s="204" t="s">
        <v>1862</v>
      </c>
      <c r="F97" s="205" t="s">
        <v>1863</v>
      </c>
      <c r="G97" s="206" t="s">
        <v>224</v>
      </c>
      <c r="H97" s="207">
        <v>60</v>
      </c>
      <c r="I97" s="208"/>
      <c r="J97" s="209">
        <f>ROUND(I97*H97,2)</f>
        <v>0</v>
      </c>
      <c r="K97" s="205" t="s">
        <v>19</v>
      </c>
      <c r="L97" s="43"/>
      <c r="M97" s="210" t="s">
        <v>19</v>
      </c>
      <c r="N97" s="211" t="s">
        <v>46</v>
      </c>
      <c r="O97" s="83"/>
      <c r="P97" s="212">
        <f>O97*H97</f>
        <v>0</v>
      </c>
      <c r="Q97" s="212">
        <v>9E-05</v>
      </c>
      <c r="R97" s="212">
        <f>Q97*H97</f>
        <v>0.0054</v>
      </c>
      <c r="S97" s="212">
        <v>0.14</v>
      </c>
      <c r="T97" s="213">
        <f>S97*H97</f>
        <v>8.4</v>
      </c>
      <c r="U97" s="37"/>
      <c r="V97" s="37"/>
      <c r="W97" s="37"/>
      <c r="X97" s="37"/>
      <c r="Y97" s="37"/>
      <c r="Z97" s="37"/>
      <c r="AA97" s="37"/>
      <c r="AB97" s="37"/>
      <c r="AC97" s="37"/>
      <c r="AD97" s="37"/>
      <c r="AE97" s="37"/>
      <c r="AR97" s="214" t="s">
        <v>237</v>
      </c>
      <c r="AT97" s="214" t="s">
        <v>152</v>
      </c>
      <c r="AU97" s="214" t="s">
        <v>85</v>
      </c>
      <c r="AY97" s="16" t="s">
        <v>150</v>
      </c>
      <c r="BE97" s="215">
        <f>IF(N97="základní",J97,0)</f>
        <v>0</v>
      </c>
      <c r="BF97" s="215">
        <f>IF(N97="snížená",J97,0)</f>
        <v>0</v>
      </c>
      <c r="BG97" s="215">
        <f>IF(N97="zákl. přenesená",J97,0)</f>
        <v>0</v>
      </c>
      <c r="BH97" s="215">
        <f>IF(N97="sníž. přenesená",J97,0)</f>
        <v>0</v>
      </c>
      <c r="BI97" s="215">
        <f>IF(N97="nulová",J97,0)</f>
        <v>0</v>
      </c>
      <c r="BJ97" s="16" t="s">
        <v>83</v>
      </c>
      <c r="BK97" s="215">
        <f>ROUND(I97*H97,2)</f>
        <v>0</v>
      </c>
      <c r="BL97" s="16" t="s">
        <v>237</v>
      </c>
      <c r="BM97" s="214" t="s">
        <v>1864</v>
      </c>
    </row>
    <row r="98" spans="1:65" s="2" customFormat="1" ht="14.4" customHeight="1">
      <c r="A98" s="37"/>
      <c r="B98" s="38"/>
      <c r="C98" s="203" t="s">
        <v>217</v>
      </c>
      <c r="D98" s="203" t="s">
        <v>152</v>
      </c>
      <c r="E98" s="204" t="s">
        <v>1865</v>
      </c>
      <c r="F98" s="205" t="s">
        <v>1866</v>
      </c>
      <c r="G98" s="206" t="s">
        <v>253</v>
      </c>
      <c r="H98" s="207">
        <v>2</v>
      </c>
      <c r="I98" s="208"/>
      <c r="J98" s="209">
        <f>ROUND(I98*H98,2)</f>
        <v>0</v>
      </c>
      <c r="K98" s="205" t="s">
        <v>19</v>
      </c>
      <c r="L98" s="43"/>
      <c r="M98" s="210" t="s">
        <v>19</v>
      </c>
      <c r="N98" s="211" t="s">
        <v>46</v>
      </c>
      <c r="O98" s="83"/>
      <c r="P98" s="212">
        <f>O98*H98</f>
        <v>0</v>
      </c>
      <c r="Q98" s="212">
        <v>9E-05</v>
      </c>
      <c r="R98" s="212">
        <f>Q98*H98</f>
        <v>0.00018</v>
      </c>
      <c r="S98" s="212">
        <v>0.14</v>
      </c>
      <c r="T98" s="213">
        <f>S98*H98</f>
        <v>0.28</v>
      </c>
      <c r="U98" s="37"/>
      <c r="V98" s="37"/>
      <c r="W98" s="37"/>
      <c r="X98" s="37"/>
      <c r="Y98" s="37"/>
      <c r="Z98" s="37"/>
      <c r="AA98" s="37"/>
      <c r="AB98" s="37"/>
      <c r="AC98" s="37"/>
      <c r="AD98" s="37"/>
      <c r="AE98" s="37"/>
      <c r="AR98" s="214" t="s">
        <v>237</v>
      </c>
      <c r="AT98" s="214" t="s">
        <v>152</v>
      </c>
      <c r="AU98" s="214" t="s">
        <v>85</v>
      </c>
      <c r="AY98" s="16" t="s">
        <v>150</v>
      </c>
      <c r="BE98" s="215">
        <f>IF(N98="základní",J98,0)</f>
        <v>0</v>
      </c>
      <c r="BF98" s="215">
        <f>IF(N98="snížená",J98,0)</f>
        <v>0</v>
      </c>
      <c r="BG98" s="215">
        <f>IF(N98="zákl. přenesená",J98,0)</f>
        <v>0</v>
      </c>
      <c r="BH98" s="215">
        <f>IF(N98="sníž. přenesená",J98,0)</f>
        <v>0</v>
      </c>
      <c r="BI98" s="215">
        <f>IF(N98="nulová",J98,0)</f>
        <v>0</v>
      </c>
      <c r="BJ98" s="16" t="s">
        <v>83</v>
      </c>
      <c r="BK98" s="215">
        <f>ROUND(I98*H98,2)</f>
        <v>0</v>
      </c>
      <c r="BL98" s="16" t="s">
        <v>237</v>
      </c>
      <c r="BM98" s="214" t="s">
        <v>1867</v>
      </c>
    </row>
    <row r="99" spans="1:47" s="2" customFormat="1" ht="12">
      <c r="A99" s="37"/>
      <c r="B99" s="38"/>
      <c r="C99" s="39"/>
      <c r="D99" s="216" t="s">
        <v>161</v>
      </c>
      <c r="E99" s="39"/>
      <c r="F99" s="217" t="s">
        <v>1868</v>
      </c>
      <c r="G99" s="39"/>
      <c r="H99" s="39"/>
      <c r="I99" s="218"/>
      <c r="J99" s="39"/>
      <c r="K99" s="39"/>
      <c r="L99" s="43"/>
      <c r="M99" s="219"/>
      <c r="N99" s="220"/>
      <c r="O99" s="83"/>
      <c r="P99" s="83"/>
      <c r="Q99" s="83"/>
      <c r="R99" s="83"/>
      <c r="S99" s="83"/>
      <c r="T99" s="84"/>
      <c r="U99" s="37"/>
      <c r="V99" s="37"/>
      <c r="W99" s="37"/>
      <c r="X99" s="37"/>
      <c r="Y99" s="37"/>
      <c r="Z99" s="37"/>
      <c r="AA99" s="37"/>
      <c r="AB99" s="37"/>
      <c r="AC99" s="37"/>
      <c r="AD99" s="37"/>
      <c r="AE99" s="37"/>
      <c r="AT99" s="16" t="s">
        <v>161</v>
      </c>
      <c r="AU99" s="16" t="s">
        <v>85</v>
      </c>
    </row>
    <row r="100" spans="1:65" s="2" customFormat="1" ht="14.4" customHeight="1">
      <c r="A100" s="37"/>
      <c r="B100" s="38"/>
      <c r="C100" s="203" t="s">
        <v>221</v>
      </c>
      <c r="D100" s="203" t="s">
        <v>152</v>
      </c>
      <c r="E100" s="204" t="s">
        <v>1869</v>
      </c>
      <c r="F100" s="205" t="s">
        <v>1870</v>
      </c>
      <c r="G100" s="206" t="s">
        <v>253</v>
      </c>
      <c r="H100" s="207">
        <v>8</v>
      </c>
      <c r="I100" s="208"/>
      <c r="J100" s="209">
        <f>ROUND(I100*H100,2)</f>
        <v>0</v>
      </c>
      <c r="K100" s="205" t="s">
        <v>19</v>
      </c>
      <c r="L100" s="43"/>
      <c r="M100" s="210" t="s">
        <v>19</v>
      </c>
      <c r="N100" s="211" t="s">
        <v>46</v>
      </c>
      <c r="O100" s="83"/>
      <c r="P100" s="212">
        <f>O100*H100</f>
        <v>0</v>
      </c>
      <c r="Q100" s="212">
        <v>9E-05</v>
      </c>
      <c r="R100" s="212">
        <f>Q100*H100</f>
        <v>0.00072</v>
      </c>
      <c r="S100" s="212">
        <v>0.14</v>
      </c>
      <c r="T100" s="213">
        <f>S100*H100</f>
        <v>1.12</v>
      </c>
      <c r="U100" s="37"/>
      <c r="V100" s="37"/>
      <c r="W100" s="37"/>
      <c r="X100" s="37"/>
      <c r="Y100" s="37"/>
      <c r="Z100" s="37"/>
      <c r="AA100" s="37"/>
      <c r="AB100" s="37"/>
      <c r="AC100" s="37"/>
      <c r="AD100" s="37"/>
      <c r="AE100" s="37"/>
      <c r="AR100" s="214" t="s">
        <v>237</v>
      </c>
      <c r="AT100" s="214" t="s">
        <v>152</v>
      </c>
      <c r="AU100" s="214" t="s">
        <v>85</v>
      </c>
      <c r="AY100" s="16" t="s">
        <v>150</v>
      </c>
      <c r="BE100" s="215">
        <f>IF(N100="základní",J100,0)</f>
        <v>0</v>
      </c>
      <c r="BF100" s="215">
        <f>IF(N100="snížená",J100,0)</f>
        <v>0</v>
      </c>
      <c r="BG100" s="215">
        <f>IF(N100="zákl. přenesená",J100,0)</f>
        <v>0</v>
      </c>
      <c r="BH100" s="215">
        <f>IF(N100="sníž. přenesená",J100,0)</f>
        <v>0</v>
      </c>
      <c r="BI100" s="215">
        <f>IF(N100="nulová",J100,0)</f>
        <v>0</v>
      </c>
      <c r="BJ100" s="16" t="s">
        <v>83</v>
      </c>
      <c r="BK100" s="215">
        <f>ROUND(I100*H100,2)</f>
        <v>0</v>
      </c>
      <c r="BL100" s="16" t="s">
        <v>237</v>
      </c>
      <c r="BM100" s="214" t="s">
        <v>1871</v>
      </c>
    </row>
    <row r="101" spans="1:47" s="2" customFormat="1" ht="12">
      <c r="A101" s="37"/>
      <c r="B101" s="38"/>
      <c r="C101" s="39"/>
      <c r="D101" s="216" t="s">
        <v>161</v>
      </c>
      <c r="E101" s="39"/>
      <c r="F101" s="217" t="s">
        <v>1872</v>
      </c>
      <c r="G101" s="39"/>
      <c r="H101" s="39"/>
      <c r="I101" s="218"/>
      <c r="J101" s="39"/>
      <c r="K101" s="39"/>
      <c r="L101" s="43"/>
      <c r="M101" s="219"/>
      <c r="N101" s="220"/>
      <c r="O101" s="83"/>
      <c r="P101" s="83"/>
      <c r="Q101" s="83"/>
      <c r="R101" s="83"/>
      <c r="S101" s="83"/>
      <c r="T101" s="84"/>
      <c r="U101" s="37"/>
      <c r="V101" s="37"/>
      <c r="W101" s="37"/>
      <c r="X101" s="37"/>
      <c r="Y101" s="37"/>
      <c r="Z101" s="37"/>
      <c r="AA101" s="37"/>
      <c r="AB101" s="37"/>
      <c r="AC101" s="37"/>
      <c r="AD101" s="37"/>
      <c r="AE101" s="37"/>
      <c r="AT101" s="16" t="s">
        <v>161</v>
      </c>
      <c r="AU101" s="16" t="s">
        <v>85</v>
      </c>
    </row>
    <row r="102" spans="1:65" s="2" customFormat="1" ht="14.4" customHeight="1">
      <c r="A102" s="37"/>
      <c r="B102" s="38"/>
      <c r="C102" s="203" t="s">
        <v>226</v>
      </c>
      <c r="D102" s="203" t="s">
        <v>152</v>
      </c>
      <c r="E102" s="204" t="s">
        <v>1873</v>
      </c>
      <c r="F102" s="205" t="s">
        <v>1874</v>
      </c>
      <c r="G102" s="206" t="s">
        <v>253</v>
      </c>
      <c r="H102" s="207">
        <v>8</v>
      </c>
      <c r="I102" s="208"/>
      <c r="J102" s="209">
        <f>ROUND(I102*H102,2)</f>
        <v>0</v>
      </c>
      <c r="K102" s="205" t="s">
        <v>19</v>
      </c>
      <c r="L102" s="43"/>
      <c r="M102" s="210" t="s">
        <v>19</v>
      </c>
      <c r="N102" s="211" t="s">
        <v>46</v>
      </c>
      <c r="O102" s="83"/>
      <c r="P102" s="212">
        <f>O102*H102</f>
        <v>0</v>
      </c>
      <c r="Q102" s="212">
        <v>9E-05</v>
      </c>
      <c r="R102" s="212">
        <f>Q102*H102</f>
        <v>0.00072</v>
      </c>
      <c r="S102" s="212">
        <v>0.14</v>
      </c>
      <c r="T102" s="213">
        <f>S102*H102</f>
        <v>1.12</v>
      </c>
      <c r="U102" s="37"/>
      <c r="V102" s="37"/>
      <c r="W102" s="37"/>
      <c r="X102" s="37"/>
      <c r="Y102" s="37"/>
      <c r="Z102" s="37"/>
      <c r="AA102" s="37"/>
      <c r="AB102" s="37"/>
      <c r="AC102" s="37"/>
      <c r="AD102" s="37"/>
      <c r="AE102" s="37"/>
      <c r="AR102" s="214" t="s">
        <v>237</v>
      </c>
      <c r="AT102" s="214" t="s">
        <v>152</v>
      </c>
      <c r="AU102" s="214" t="s">
        <v>85</v>
      </c>
      <c r="AY102" s="16" t="s">
        <v>150</v>
      </c>
      <c r="BE102" s="215">
        <f>IF(N102="základní",J102,0)</f>
        <v>0</v>
      </c>
      <c r="BF102" s="215">
        <f>IF(N102="snížená",J102,0)</f>
        <v>0</v>
      </c>
      <c r="BG102" s="215">
        <f>IF(N102="zákl. přenesená",J102,0)</f>
        <v>0</v>
      </c>
      <c r="BH102" s="215">
        <f>IF(N102="sníž. přenesená",J102,0)</f>
        <v>0</v>
      </c>
      <c r="BI102" s="215">
        <f>IF(N102="nulová",J102,0)</f>
        <v>0</v>
      </c>
      <c r="BJ102" s="16" t="s">
        <v>83</v>
      </c>
      <c r="BK102" s="215">
        <f>ROUND(I102*H102,2)</f>
        <v>0</v>
      </c>
      <c r="BL102" s="16" t="s">
        <v>237</v>
      </c>
      <c r="BM102" s="214" t="s">
        <v>1875</v>
      </c>
    </row>
    <row r="103" spans="1:47" s="2" customFormat="1" ht="12">
      <c r="A103" s="37"/>
      <c r="B103" s="38"/>
      <c r="C103" s="39"/>
      <c r="D103" s="216" t="s">
        <v>161</v>
      </c>
      <c r="E103" s="39"/>
      <c r="F103" s="217" t="s">
        <v>1872</v>
      </c>
      <c r="G103" s="39"/>
      <c r="H103" s="39"/>
      <c r="I103" s="218"/>
      <c r="J103" s="39"/>
      <c r="K103" s="39"/>
      <c r="L103" s="43"/>
      <c r="M103" s="219"/>
      <c r="N103" s="220"/>
      <c r="O103" s="83"/>
      <c r="P103" s="83"/>
      <c r="Q103" s="83"/>
      <c r="R103" s="83"/>
      <c r="S103" s="83"/>
      <c r="T103" s="84"/>
      <c r="U103" s="37"/>
      <c r="V103" s="37"/>
      <c r="W103" s="37"/>
      <c r="X103" s="37"/>
      <c r="Y103" s="37"/>
      <c r="Z103" s="37"/>
      <c r="AA103" s="37"/>
      <c r="AB103" s="37"/>
      <c r="AC103" s="37"/>
      <c r="AD103" s="37"/>
      <c r="AE103" s="37"/>
      <c r="AT103" s="16" t="s">
        <v>161</v>
      </c>
      <c r="AU103" s="16" t="s">
        <v>85</v>
      </c>
    </row>
    <row r="104" spans="1:65" s="2" customFormat="1" ht="14.4" customHeight="1">
      <c r="A104" s="37"/>
      <c r="B104" s="38"/>
      <c r="C104" s="203" t="s">
        <v>8</v>
      </c>
      <c r="D104" s="203" t="s">
        <v>152</v>
      </c>
      <c r="E104" s="204" t="s">
        <v>1876</v>
      </c>
      <c r="F104" s="205" t="s">
        <v>1877</v>
      </c>
      <c r="G104" s="206" t="s">
        <v>253</v>
      </c>
      <c r="H104" s="207">
        <v>8</v>
      </c>
      <c r="I104" s="208"/>
      <c r="J104" s="209">
        <f>ROUND(I104*H104,2)</f>
        <v>0</v>
      </c>
      <c r="K104" s="205" t="s">
        <v>19</v>
      </c>
      <c r="L104" s="43"/>
      <c r="M104" s="210" t="s">
        <v>19</v>
      </c>
      <c r="N104" s="211" t="s">
        <v>46</v>
      </c>
      <c r="O104" s="83"/>
      <c r="P104" s="212">
        <f>O104*H104</f>
        <v>0</v>
      </c>
      <c r="Q104" s="212">
        <v>9E-05</v>
      </c>
      <c r="R104" s="212">
        <f>Q104*H104</f>
        <v>0.00072</v>
      </c>
      <c r="S104" s="212">
        <v>0.14</v>
      </c>
      <c r="T104" s="213">
        <f>S104*H104</f>
        <v>1.12</v>
      </c>
      <c r="U104" s="37"/>
      <c r="V104" s="37"/>
      <c r="W104" s="37"/>
      <c r="X104" s="37"/>
      <c r="Y104" s="37"/>
      <c r="Z104" s="37"/>
      <c r="AA104" s="37"/>
      <c r="AB104" s="37"/>
      <c r="AC104" s="37"/>
      <c r="AD104" s="37"/>
      <c r="AE104" s="37"/>
      <c r="AR104" s="214" t="s">
        <v>237</v>
      </c>
      <c r="AT104" s="214" t="s">
        <v>152</v>
      </c>
      <c r="AU104" s="214" t="s">
        <v>85</v>
      </c>
      <c r="AY104" s="16" t="s">
        <v>150</v>
      </c>
      <c r="BE104" s="215">
        <f>IF(N104="základní",J104,0)</f>
        <v>0</v>
      </c>
      <c r="BF104" s="215">
        <f>IF(N104="snížená",J104,0)</f>
        <v>0</v>
      </c>
      <c r="BG104" s="215">
        <f>IF(N104="zákl. přenesená",J104,0)</f>
        <v>0</v>
      </c>
      <c r="BH104" s="215">
        <f>IF(N104="sníž. přenesená",J104,0)</f>
        <v>0</v>
      </c>
      <c r="BI104" s="215">
        <f>IF(N104="nulová",J104,0)</f>
        <v>0</v>
      </c>
      <c r="BJ104" s="16" t="s">
        <v>83</v>
      </c>
      <c r="BK104" s="215">
        <f>ROUND(I104*H104,2)</f>
        <v>0</v>
      </c>
      <c r="BL104" s="16" t="s">
        <v>237</v>
      </c>
      <c r="BM104" s="214" t="s">
        <v>1878</v>
      </c>
    </row>
    <row r="105" spans="1:65" s="2" customFormat="1" ht="14.4" customHeight="1">
      <c r="A105" s="37"/>
      <c r="B105" s="38"/>
      <c r="C105" s="203" t="s">
        <v>237</v>
      </c>
      <c r="D105" s="203" t="s">
        <v>152</v>
      </c>
      <c r="E105" s="204" t="s">
        <v>1879</v>
      </c>
      <c r="F105" s="205" t="s">
        <v>1880</v>
      </c>
      <c r="G105" s="206" t="s">
        <v>253</v>
      </c>
      <c r="H105" s="207">
        <v>1</v>
      </c>
      <c r="I105" s="208"/>
      <c r="J105" s="209">
        <f>ROUND(I105*H105,2)</f>
        <v>0</v>
      </c>
      <c r="K105" s="205" t="s">
        <v>19</v>
      </c>
      <c r="L105" s="43"/>
      <c r="M105" s="210" t="s">
        <v>19</v>
      </c>
      <c r="N105" s="211" t="s">
        <v>46</v>
      </c>
      <c r="O105" s="83"/>
      <c r="P105" s="212">
        <f>O105*H105</f>
        <v>0</v>
      </c>
      <c r="Q105" s="212">
        <v>9E-05</v>
      </c>
      <c r="R105" s="212">
        <f>Q105*H105</f>
        <v>9E-05</v>
      </c>
      <c r="S105" s="212">
        <v>0.14</v>
      </c>
      <c r="T105" s="213">
        <f>S105*H105</f>
        <v>0.14</v>
      </c>
      <c r="U105" s="37"/>
      <c r="V105" s="37"/>
      <c r="W105" s="37"/>
      <c r="X105" s="37"/>
      <c r="Y105" s="37"/>
      <c r="Z105" s="37"/>
      <c r="AA105" s="37"/>
      <c r="AB105" s="37"/>
      <c r="AC105" s="37"/>
      <c r="AD105" s="37"/>
      <c r="AE105" s="37"/>
      <c r="AR105" s="214" t="s">
        <v>237</v>
      </c>
      <c r="AT105" s="214" t="s">
        <v>152</v>
      </c>
      <c r="AU105" s="214" t="s">
        <v>85</v>
      </c>
      <c r="AY105" s="16" t="s">
        <v>150</v>
      </c>
      <c r="BE105" s="215">
        <f>IF(N105="základní",J105,0)</f>
        <v>0</v>
      </c>
      <c r="BF105" s="215">
        <f>IF(N105="snížená",J105,0)</f>
        <v>0</v>
      </c>
      <c r="BG105" s="215">
        <f>IF(N105="zákl. přenesená",J105,0)</f>
        <v>0</v>
      </c>
      <c r="BH105" s="215">
        <f>IF(N105="sníž. přenesená",J105,0)</f>
        <v>0</v>
      </c>
      <c r="BI105" s="215">
        <f>IF(N105="nulová",J105,0)</f>
        <v>0</v>
      </c>
      <c r="BJ105" s="16" t="s">
        <v>83</v>
      </c>
      <c r="BK105" s="215">
        <f>ROUND(I105*H105,2)</f>
        <v>0</v>
      </c>
      <c r="BL105" s="16" t="s">
        <v>237</v>
      </c>
      <c r="BM105" s="214" t="s">
        <v>1881</v>
      </c>
    </row>
    <row r="106" spans="1:47" s="2" customFormat="1" ht="12">
      <c r="A106" s="37"/>
      <c r="B106" s="38"/>
      <c r="C106" s="39"/>
      <c r="D106" s="216" t="s">
        <v>161</v>
      </c>
      <c r="E106" s="39"/>
      <c r="F106" s="217" t="s">
        <v>1882</v>
      </c>
      <c r="G106" s="39"/>
      <c r="H106" s="39"/>
      <c r="I106" s="218"/>
      <c r="J106" s="39"/>
      <c r="K106" s="39"/>
      <c r="L106" s="43"/>
      <c r="M106" s="219"/>
      <c r="N106" s="220"/>
      <c r="O106" s="83"/>
      <c r="P106" s="83"/>
      <c r="Q106" s="83"/>
      <c r="R106" s="83"/>
      <c r="S106" s="83"/>
      <c r="T106" s="84"/>
      <c r="U106" s="37"/>
      <c r="V106" s="37"/>
      <c r="W106" s="37"/>
      <c r="X106" s="37"/>
      <c r="Y106" s="37"/>
      <c r="Z106" s="37"/>
      <c r="AA106" s="37"/>
      <c r="AB106" s="37"/>
      <c r="AC106" s="37"/>
      <c r="AD106" s="37"/>
      <c r="AE106" s="37"/>
      <c r="AT106" s="16" t="s">
        <v>161</v>
      </c>
      <c r="AU106" s="16" t="s">
        <v>85</v>
      </c>
    </row>
    <row r="107" spans="1:65" s="2" customFormat="1" ht="14.4" customHeight="1">
      <c r="A107" s="37"/>
      <c r="B107" s="38"/>
      <c r="C107" s="203" t="s">
        <v>242</v>
      </c>
      <c r="D107" s="203" t="s">
        <v>152</v>
      </c>
      <c r="E107" s="204" t="s">
        <v>1883</v>
      </c>
      <c r="F107" s="205" t="s">
        <v>1884</v>
      </c>
      <c r="G107" s="206" t="s">
        <v>253</v>
      </c>
      <c r="H107" s="207">
        <v>1</v>
      </c>
      <c r="I107" s="208"/>
      <c r="J107" s="209">
        <f>ROUND(I107*H107,2)</f>
        <v>0</v>
      </c>
      <c r="K107" s="205" t="s">
        <v>19</v>
      </c>
      <c r="L107" s="43"/>
      <c r="M107" s="210" t="s">
        <v>19</v>
      </c>
      <c r="N107" s="211" t="s">
        <v>46</v>
      </c>
      <c r="O107" s="83"/>
      <c r="P107" s="212">
        <f>O107*H107</f>
        <v>0</v>
      </c>
      <c r="Q107" s="212">
        <v>9E-05</v>
      </c>
      <c r="R107" s="212">
        <f>Q107*H107</f>
        <v>9E-05</v>
      </c>
      <c r="S107" s="212">
        <v>0.14</v>
      </c>
      <c r="T107" s="213">
        <f>S107*H107</f>
        <v>0.14</v>
      </c>
      <c r="U107" s="37"/>
      <c r="V107" s="37"/>
      <c r="W107" s="37"/>
      <c r="X107" s="37"/>
      <c r="Y107" s="37"/>
      <c r="Z107" s="37"/>
      <c r="AA107" s="37"/>
      <c r="AB107" s="37"/>
      <c r="AC107" s="37"/>
      <c r="AD107" s="37"/>
      <c r="AE107" s="37"/>
      <c r="AR107" s="214" t="s">
        <v>237</v>
      </c>
      <c r="AT107" s="214" t="s">
        <v>152</v>
      </c>
      <c r="AU107" s="214" t="s">
        <v>85</v>
      </c>
      <c r="AY107" s="16" t="s">
        <v>150</v>
      </c>
      <c r="BE107" s="215">
        <f>IF(N107="základní",J107,0)</f>
        <v>0</v>
      </c>
      <c r="BF107" s="215">
        <f>IF(N107="snížená",J107,0)</f>
        <v>0</v>
      </c>
      <c r="BG107" s="215">
        <f>IF(N107="zákl. přenesená",J107,0)</f>
        <v>0</v>
      </c>
      <c r="BH107" s="215">
        <f>IF(N107="sníž. přenesená",J107,0)</f>
        <v>0</v>
      </c>
      <c r="BI107" s="215">
        <f>IF(N107="nulová",J107,0)</f>
        <v>0</v>
      </c>
      <c r="BJ107" s="16" t="s">
        <v>83</v>
      </c>
      <c r="BK107" s="215">
        <f>ROUND(I107*H107,2)</f>
        <v>0</v>
      </c>
      <c r="BL107" s="16" t="s">
        <v>237</v>
      </c>
      <c r="BM107" s="214" t="s">
        <v>1885</v>
      </c>
    </row>
    <row r="108" spans="1:47" s="2" customFormat="1" ht="12">
      <c r="A108" s="37"/>
      <c r="B108" s="38"/>
      <c r="C108" s="39"/>
      <c r="D108" s="216" t="s">
        <v>161</v>
      </c>
      <c r="E108" s="39"/>
      <c r="F108" s="217" t="s">
        <v>1882</v>
      </c>
      <c r="G108" s="39"/>
      <c r="H108" s="39"/>
      <c r="I108" s="218"/>
      <c r="J108" s="39"/>
      <c r="K108" s="39"/>
      <c r="L108" s="43"/>
      <c r="M108" s="219"/>
      <c r="N108" s="220"/>
      <c r="O108" s="83"/>
      <c r="P108" s="83"/>
      <c r="Q108" s="83"/>
      <c r="R108" s="83"/>
      <c r="S108" s="83"/>
      <c r="T108" s="84"/>
      <c r="U108" s="37"/>
      <c r="V108" s="37"/>
      <c r="W108" s="37"/>
      <c r="X108" s="37"/>
      <c r="Y108" s="37"/>
      <c r="Z108" s="37"/>
      <c r="AA108" s="37"/>
      <c r="AB108" s="37"/>
      <c r="AC108" s="37"/>
      <c r="AD108" s="37"/>
      <c r="AE108" s="37"/>
      <c r="AT108" s="16" t="s">
        <v>161</v>
      </c>
      <c r="AU108" s="16" t="s">
        <v>85</v>
      </c>
    </row>
    <row r="109" spans="1:65" s="2" customFormat="1" ht="14.4" customHeight="1">
      <c r="A109" s="37"/>
      <c r="B109" s="38"/>
      <c r="C109" s="203" t="s">
        <v>246</v>
      </c>
      <c r="D109" s="203" t="s">
        <v>152</v>
      </c>
      <c r="E109" s="204" t="s">
        <v>1886</v>
      </c>
      <c r="F109" s="205" t="s">
        <v>1887</v>
      </c>
      <c r="G109" s="206" t="s">
        <v>253</v>
      </c>
      <c r="H109" s="207">
        <v>1</v>
      </c>
      <c r="I109" s="208"/>
      <c r="J109" s="209">
        <f>ROUND(I109*H109,2)</f>
        <v>0</v>
      </c>
      <c r="K109" s="205" t="s">
        <v>19</v>
      </c>
      <c r="L109" s="43"/>
      <c r="M109" s="210" t="s">
        <v>19</v>
      </c>
      <c r="N109" s="211" t="s">
        <v>46</v>
      </c>
      <c r="O109" s="83"/>
      <c r="P109" s="212">
        <f>O109*H109</f>
        <v>0</v>
      </c>
      <c r="Q109" s="212">
        <v>9E-05</v>
      </c>
      <c r="R109" s="212">
        <f>Q109*H109</f>
        <v>9E-05</v>
      </c>
      <c r="S109" s="212">
        <v>0.14</v>
      </c>
      <c r="T109" s="213">
        <f>S109*H109</f>
        <v>0.14</v>
      </c>
      <c r="U109" s="37"/>
      <c r="V109" s="37"/>
      <c r="W109" s="37"/>
      <c r="X109" s="37"/>
      <c r="Y109" s="37"/>
      <c r="Z109" s="37"/>
      <c r="AA109" s="37"/>
      <c r="AB109" s="37"/>
      <c r="AC109" s="37"/>
      <c r="AD109" s="37"/>
      <c r="AE109" s="37"/>
      <c r="AR109" s="214" t="s">
        <v>237</v>
      </c>
      <c r="AT109" s="214" t="s">
        <v>152</v>
      </c>
      <c r="AU109" s="214" t="s">
        <v>85</v>
      </c>
      <c r="AY109" s="16" t="s">
        <v>150</v>
      </c>
      <c r="BE109" s="215">
        <f>IF(N109="základní",J109,0)</f>
        <v>0</v>
      </c>
      <c r="BF109" s="215">
        <f>IF(N109="snížená",J109,0)</f>
        <v>0</v>
      </c>
      <c r="BG109" s="215">
        <f>IF(N109="zákl. přenesená",J109,0)</f>
        <v>0</v>
      </c>
      <c r="BH109" s="215">
        <f>IF(N109="sníž. přenesená",J109,0)</f>
        <v>0</v>
      </c>
      <c r="BI109" s="215">
        <f>IF(N109="nulová",J109,0)</f>
        <v>0</v>
      </c>
      <c r="BJ109" s="16" t="s">
        <v>83</v>
      </c>
      <c r="BK109" s="215">
        <f>ROUND(I109*H109,2)</f>
        <v>0</v>
      </c>
      <c r="BL109" s="16" t="s">
        <v>237</v>
      </c>
      <c r="BM109" s="214" t="s">
        <v>1888</v>
      </c>
    </row>
    <row r="110" spans="1:47" s="2" customFormat="1" ht="12">
      <c r="A110" s="37"/>
      <c r="B110" s="38"/>
      <c r="C110" s="39"/>
      <c r="D110" s="216" t="s">
        <v>161</v>
      </c>
      <c r="E110" s="39"/>
      <c r="F110" s="217" t="s">
        <v>1882</v>
      </c>
      <c r="G110" s="39"/>
      <c r="H110" s="39"/>
      <c r="I110" s="218"/>
      <c r="J110" s="39"/>
      <c r="K110" s="39"/>
      <c r="L110" s="43"/>
      <c r="M110" s="219"/>
      <c r="N110" s="220"/>
      <c r="O110" s="83"/>
      <c r="P110" s="83"/>
      <c r="Q110" s="83"/>
      <c r="R110" s="83"/>
      <c r="S110" s="83"/>
      <c r="T110" s="84"/>
      <c r="U110" s="37"/>
      <c r="V110" s="37"/>
      <c r="W110" s="37"/>
      <c r="X110" s="37"/>
      <c r="Y110" s="37"/>
      <c r="Z110" s="37"/>
      <c r="AA110" s="37"/>
      <c r="AB110" s="37"/>
      <c r="AC110" s="37"/>
      <c r="AD110" s="37"/>
      <c r="AE110" s="37"/>
      <c r="AT110" s="16" t="s">
        <v>161</v>
      </c>
      <c r="AU110" s="16" t="s">
        <v>85</v>
      </c>
    </row>
    <row r="111" spans="1:65" s="2" customFormat="1" ht="14.4" customHeight="1">
      <c r="A111" s="37"/>
      <c r="B111" s="38"/>
      <c r="C111" s="203" t="s">
        <v>250</v>
      </c>
      <c r="D111" s="203" t="s">
        <v>152</v>
      </c>
      <c r="E111" s="204" t="s">
        <v>1889</v>
      </c>
      <c r="F111" s="205" t="s">
        <v>1890</v>
      </c>
      <c r="G111" s="206" t="s">
        <v>253</v>
      </c>
      <c r="H111" s="207">
        <v>8</v>
      </c>
      <c r="I111" s="208"/>
      <c r="J111" s="209">
        <f>ROUND(I111*H111,2)</f>
        <v>0</v>
      </c>
      <c r="K111" s="205" t="s">
        <v>19</v>
      </c>
      <c r="L111" s="43"/>
      <c r="M111" s="210" t="s">
        <v>19</v>
      </c>
      <c r="N111" s="211" t="s">
        <v>46</v>
      </c>
      <c r="O111" s="83"/>
      <c r="P111" s="212">
        <f>O111*H111</f>
        <v>0</v>
      </c>
      <c r="Q111" s="212">
        <v>9E-05</v>
      </c>
      <c r="R111" s="212">
        <f>Q111*H111</f>
        <v>0.00072</v>
      </c>
      <c r="S111" s="212">
        <v>0.14</v>
      </c>
      <c r="T111" s="213">
        <f>S111*H111</f>
        <v>1.12</v>
      </c>
      <c r="U111" s="37"/>
      <c r="V111" s="37"/>
      <c r="W111" s="37"/>
      <c r="X111" s="37"/>
      <c r="Y111" s="37"/>
      <c r="Z111" s="37"/>
      <c r="AA111" s="37"/>
      <c r="AB111" s="37"/>
      <c r="AC111" s="37"/>
      <c r="AD111" s="37"/>
      <c r="AE111" s="37"/>
      <c r="AR111" s="214" t="s">
        <v>237</v>
      </c>
      <c r="AT111" s="214" t="s">
        <v>152</v>
      </c>
      <c r="AU111" s="214" t="s">
        <v>85</v>
      </c>
      <c r="AY111" s="16" t="s">
        <v>150</v>
      </c>
      <c r="BE111" s="215">
        <f>IF(N111="základní",J111,0)</f>
        <v>0</v>
      </c>
      <c r="BF111" s="215">
        <f>IF(N111="snížená",J111,0)</f>
        <v>0</v>
      </c>
      <c r="BG111" s="215">
        <f>IF(N111="zákl. přenesená",J111,0)</f>
        <v>0</v>
      </c>
      <c r="BH111" s="215">
        <f>IF(N111="sníž. přenesená",J111,0)</f>
        <v>0</v>
      </c>
      <c r="BI111" s="215">
        <f>IF(N111="nulová",J111,0)</f>
        <v>0</v>
      </c>
      <c r="BJ111" s="16" t="s">
        <v>83</v>
      </c>
      <c r="BK111" s="215">
        <f>ROUND(I111*H111,2)</f>
        <v>0</v>
      </c>
      <c r="BL111" s="16" t="s">
        <v>237</v>
      </c>
      <c r="BM111" s="214" t="s">
        <v>1891</v>
      </c>
    </row>
    <row r="112" spans="1:47" s="2" customFormat="1" ht="12">
      <c r="A112" s="37"/>
      <c r="B112" s="38"/>
      <c r="C112" s="39"/>
      <c r="D112" s="216" t="s">
        <v>161</v>
      </c>
      <c r="E112" s="39"/>
      <c r="F112" s="217" t="s">
        <v>1882</v>
      </c>
      <c r="G112" s="39"/>
      <c r="H112" s="39"/>
      <c r="I112" s="218"/>
      <c r="J112" s="39"/>
      <c r="K112" s="39"/>
      <c r="L112" s="43"/>
      <c r="M112" s="219"/>
      <c r="N112" s="220"/>
      <c r="O112" s="83"/>
      <c r="P112" s="83"/>
      <c r="Q112" s="83"/>
      <c r="R112" s="83"/>
      <c r="S112" s="83"/>
      <c r="T112" s="84"/>
      <c r="U112" s="37"/>
      <c r="V112" s="37"/>
      <c r="W112" s="37"/>
      <c r="X112" s="37"/>
      <c r="Y112" s="37"/>
      <c r="Z112" s="37"/>
      <c r="AA112" s="37"/>
      <c r="AB112" s="37"/>
      <c r="AC112" s="37"/>
      <c r="AD112" s="37"/>
      <c r="AE112" s="37"/>
      <c r="AT112" s="16" t="s">
        <v>161</v>
      </c>
      <c r="AU112" s="16" t="s">
        <v>85</v>
      </c>
    </row>
    <row r="113" spans="1:65" s="2" customFormat="1" ht="14.4" customHeight="1">
      <c r="A113" s="37"/>
      <c r="B113" s="38"/>
      <c r="C113" s="203" t="s">
        <v>256</v>
      </c>
      <c r="D113" s="203" t="s">
        <v>152</v>
      </c>
      <c r="E113" s="204" t="s">
        <v>1892</v>
      </c>
      <c r="F113" s="205" t="s">
        <v>1893</v>
      </c>
      <c r="G113" s="206" t="s">
        <v>253</v>
      </c>
      <c r="H113" s="207">
        <v>2</v>
      </c>
      <c r="I113" s="208"/>
      <c r="J113" s="209">
        <f>ROUND(I113*H113,2)</f>
        <v>0</v>
      </c>
      <c r="K113" s="205" t="s">
        <v>19</v>
      </c>
      <c r="L113" s="43"/>
      <c r="M113" s="210" t="s">
        <v>19</v>
      </c>
      <c r="N113" s="211" t="s">
        <v>46</v>
      </c>
      <c r="O113" s="83"/>
      <c r="P113" s="212">
        <f>O113*H113</f>
        <v>0</v>
      </c>
      <c r="Q113" s="212">
        <v>9E-05</v>
      </c>
      <c r="R113" s="212">
        <f>Q113*H113</f>
        <v>0.00018</v>
      </c>
      <c r="S113" s="212">
        <v>0.14</v>
      </c>
      <c r="T113" s="213">
        <f>S113*H113</f>
        <v>0.28</v>
      </c>
      <c r="U113" s="37"/>
      <c r="V113" s="37"/>
      <c r="W113" s="37"/>
      <c r="X113" s="37"/>
      <c r="Y113" s="37"/>
      <c r="Z113" s="37"/>
      <c r="AA113" s="37"/>
      <c r="AB113" s="37"/>
      <c r="AC113" s="37"/>
      <c r="AD113" s="37"/>
      <c r="AE113" s="37"/>
      <c r="AR113" s="214" t="s">
        <v>237</v>
      </c>
      <c r="AT113" s="214" t="s">
        <v>152</v>
      </c>
      <c r="AU113" s="214" t="s">
        <v>85</v>
      </c>
      <c r="AY113" s="16" t="s">
        <v>150</v>
      </c>
      <c r="BE113" s="215">
        <f>IF(N113="základní",J113,0)</f>
        <v>0</v>
      </c>
      <c r="BF113" s="215">
        <f>IF(N113="snížená",J113,0)</f>
        <v>0</v>
      </c>
      <c r="BG113" s="215">
        <f>IF(N113="zákl. přenesená",J113,0)</f>
        <v>0</v>
      </c>
      <c r="BH113" s="215">
        <f>IF(N113="sníž. přenesená",J113,0)</f>
        <v>0</v>
      </c>
      <c r="BI113" s="215">
        <f>IF(N113="nulová",J113,0)</f>
        <v>0</v>
      </c>
      <c r="BJ113" s="16" t="s">
        <v>83</v>
      </c>
      <c r="BK113" s="215">
        <f>ROUND(I113*H113,2)</f>
        <v>0</v>
      </c>
      <c r="BL113" s="16" t="s">
        <v>237</v>
      </c>
      <c r="BM113" s="214" t="s">
        <v>1894</v>
      </c>
    </row>
    <row r="114" spans="1:65" s="2" customFormat="1" ht="14.4" customHeight="1">
      <c r="A114" s="37"/>
      <c r="B114" s="38"/>
      <c r="C114" s="203" t="s">
        <v>7</v>
      </c>
      <c r="D114" s="203" t="s">
        <v>152</v>
      </c>
      <c r="E114" s="204" t="s">
        <v>1895</v>
      </c>
      <c r="F114" s="205" t="s">
        <v>1896</v>
      </c>
      <c r="G114" s="206" t="s">
        <v>253</v>
      </c>
      <c r="H114" s="207">
        <v>1</v>
      </c>
      <c r="I114" s="208"/>
      <c r="J114" s="209">
        <f>ROUND(I114*H114,2)</f>
        <v>0</v>
      </c>
      <c r="K114" s="205" t="s">
        <v>19</v>
      </c>
      <c r="L114" s="43"/>
      <c r="M114" s="210" t="s">
        <v>19</v>
      </c>
      <c r="N114" s="211" t="s">
        <v>46</v>
      </c>
      <c r="O114" s="83"/>
      <c r="P114" s="212">
        <f>O114*H114</f>
        <v>0</v>
      </c>
      <c r="Q114" s="212">
        <v>9E-05</v>
      </c>
      <c r="R114" s="212">
        <f>Q114*H114</f>
        <v>9E-05</v>
      </c>
      <c r="S114" s="212">
        <v>0.14</v>
      </c>
      <c r="T114" s="213">
        <f>S114*H114</f>
        <v>0.14</v>
      </c>
      <c r="U114" s="37"/>
      <c r="V114" s="37"/>
      <c r="W114" s="37"/>
      <c r="X114" s="37"/>
      <c r="Y114" s="37"/>
      <c r="Z114" s="37"/>
      <c r="AA114" s="37"/>
      <c r="AB114" s="37"/>
      <c r="AC114" s="37"/>
      <c r="AD114" s="37"/>
      <c r="AE114" s="37"/>
      <c r="AR114" s="214" t="s">
        <v>237</v>
      </c>
      <c r="AT114" s="214" t="s">
        <v>152</v>
      </c>
      <c r="AU114" s="214" t="s">
        <v>85</v>
      </c>
      <c r="AY114" s="16" t="s">
        <v>150</v>
      </c>
      <c r="BE114" s="215">
        <f>IF(N114="základní",J114,0)</f>
        <v>0</v>
      </c>
      <c r="BF114" s="215">
        <f>IF(N114="snížená",J114,0)</f>
        <v>0</v>
      </c>
      <c r="BG114" s="215">
        <f>IF(N114="zákl. přenesená",J114,0)</f>
        <v>0</v>
      </c>
      <c r="BH114" s="215">
        <f>IF(N114="sníž. přenesená",J114,0)</f>
        <v>0</v>
      </c>
      <c r="BI114" s="215">
        <f>IF(N114="nulová",J114,0)</f>
        <v>0</v>
      </c>
      <c r="BJ114" s="16" t="s">
        <v>83</v>
      </c>
      <c r="BK114" s="215">
        <f>ROUND(I114*H114,2)</f>
        <v>0</v>
      </c>
      <c r="BL114" s="16" t="s">
        <v>237</v>
      </c>
      <c r="BM114" s="214" t="s">
        <v>1897</v>
      </c>
    </row>
    <row r="115" spans="1:65" s="2" customFormat="1" ht="14.4" customHeight="1">
      <c r="A115" s="37"/>
      <c r="B115" s="38"/>
      <c r="C115" s="203" t="s">
        <v>263</v>
      </c>
      <c r="D115" s="203" t="s">
        <v>152</v>
      </c>
      <c r="E115" s="204" t="s">
        <v>1898</v>
      </c>
      <c r="F115" s="205" t="s">
        <v>1899</v>
      </c>
      <c r="G115" s="206" t="s">
        <v>253</v>
      </c>
      <c r="H115" s="207">
        <v>2</v>
      </c>
      <c r="I115" s="208"/>
      <c r="J115" s="209">
        <f>ROUND(I115*H115,2)</f>
        <v>0</v>
      </c>
      <c r="K115" s="205" t="s">
        <v>19</v>
      </c>
      <c r="L115" s="43"/>
      <c r="M115" s="210" t="s">
        <v>19</v>
      </c>
      <c r="N115" s="211" t="s">
        <v>46</v>
      </c>
      <c r="O115" s="83"/>
      <c r="P115" s="212">
        <f>O115*H115</f>
        <v>0</v>
      </c>
      <c r="Q115" s="212">
        <v>9E-05</v>
      </c>
      <c r="R115" s="212">
        <f>Q115*H115</f>
        <v>0.00018</v>
      </c>
      <c r="S115" s="212">
        <v>0.14</v>
      </c>
      <c r="T115" s="213">
        <f>S115*H115</f>
        <v>0.28</v>
      </c>
      <c r="U115" s="37"/>
      <c r="V115" s="37"/>
      <c r="W115" s="37"/>
      <c r="X115" s="37"/>
      <c r="Y115" s="37"/>
      <c r="Z115" s="37"/>
      <c r="AA115" s="37"/>
      <c r="AB115" s="37"/>
      <c r="AC115" s="37"/>
      <c r="AD115" s="37"/>
      <c r="AE115" s="37"/>
      <c r="AR115" s="214" t="s">
        <v>237</v>
      </c>
      <c r="AT115" s="214" t="s">
        <v>152</v>
      </c>
      <c r="AU115" s="214" t="s">
        <v>85</v>
      </c>
      <c r="AY115" s="16" t="s">
        <v>150</v>
      </c>
      <c r="BE115" s="215">
        <f>IF(N115="základní",J115,0)</f>
        <v>0</v>
      </c>
      <c r="BF115" s="215">
        <f>IF(N115="snížená",J115,0)</f>
        <v>0</v>
      </c>
      <c r="BG115" s="215">
        <f>IF(N115="zákl. přenesená",J115,0)</f>
        <v>0</v>
      </c>
      <c r="BH115" s="215">
        <f>IF(N115="sníž. přenesená",J115,0)</f>
        <v>0</v>
      </c>
      <c r="BI115" s="215">
        <f>IF(N115="nulová",J115,0)</f>
        <v>0</v>
      </c>
      <c r="BJ115" s="16" t="s">
        <v>83</v>
      </c>
      <c r="BK115" s="215">
        <f>ROUND(I115*H115,2)</f>
        <v>0</v>
      </c>
      <c r="BL115" s="16" t="s">
        <v>237</v>
      </c>
      <c r="BM115" s="214" t="s">
        <v>1900</v>
      </c>
    </row>
    <row r="116" spans="1:65" s="2" customFormat="1" ht="14.4" customHeight="1">
      <c r="A116" s="37"/>
      <c r="B116" s="38"/>
      <c r="C116" s="203" t="s">
        <v>267</v>
      </c>
      <c r="D116" s="203" t="s">
        <v>152</v>
      </c>
      <c r="E116" s="204" t="s">
        <v>1901</v>
      </c>
      <c r="F116" s="205" t="s">
        <v>1902</v>
      </c>
      <c r="G116" s="206" t="s">
        <v>253</v>
      </c>
      <c r="H116" s="207">
        <v>2</v>
      </c>
      <c r="I116" s="208"/>
      <c r="J116" s="209">
        <f>ROUND(I116*H116,2)</f>
        <v>0</v>
      </c>
      <c r="K116" s="205" t="s">
        <v>19</v>
      </c>
      <c r="L116" s="43"/>
      <c r="M116" s="210" t="s">
        <v>19</v>
      </c>
      <c r="N116" s="211" t="s">
        <v>46</v>
      </c>
      <c r="O116" s="83"/>
      <c r="P116" s="212">
        <f>O116*H116</f>
        <v>0</v>
      </c>
      <c r="Q116" s="212">
        <v>9E-05</v>
      </c>
      <c r="R116" s="212">
        <f>Q116*H116</f>
        <v>0.00018</v>
      </c>
      <c r="S116" s="212">
        <v>0.14</v>
      </c>
      <c r="T116" s="213">
        <f>S116*H116</f>
        <v>0.28</v>
      </c>
      <c r="U116" s="37"/>
      <c r="V116" s="37"/>
      <c r="W116" s="37"/>
      <c r="X116" s="37"/>
      <c r="Y116" s="37"/>
      <c r="Z116" s="37"/>
      <c r="AA116" s="37"/>
      <c r="AB116" s="37"/>
      <c r="AC116" s="37"/>
      <c r="AD116" s="37"/>
      <c r="AE116" s="37"/>
      <c r="AR116" s="214" t="s">
        <v>237</v>
      </c>
      <c r="AT116" s="214" t="s">
        <v>152</v>
      </c>
      <c r="AU116" s="214" t="s">
        <v>85</v>
      </c>
      <c r="AY116" s="16" t="s">
        <v>150</v>
      </c>
      <c r="BE116" s="215">
        <f>IF(N116="základní",J116,0)</f>
        <v>0</v>
      </c>
      <c r="BF116" s="215">
        <f>IF(N116="snížená",J116,0)</f>
        <v>0</v>
      </c>
      <c r="BG116" s="215">
        <f>IF(N116="zákl. přenesená",J116,0)</f>
        <v>0</v>
      </c>
      <c r="BH116" s="215">
        <f>IF(N116="sníž. přenesená",J116,0)</f>
        <v>0</v>
      </c>
      <c r="BI116" s="215">
        <f>IF(N116="nulová",J116,0)</f>
        <v>0</v>
      </c>
      <c r="BJ116" s="16" t="s">
        <v>83</v>
      </c>
      <c r="BK116" s="215">
        <f>ROUND(I116*H116,2)</f>
        <v>0</v>
      </c>
      <c r="BL116" s="16" t="s">
        <v>237</v>
      </c>
      <c r="BM116" s="214" t="s">
        <v>1903</v>
      </c>
    </row>
    <row r="117" spans="1:65" s="2" customFormat="1" ht="14.4" customHeight="1">
      <c r="A117" s="37"/>
      <c r="B117" s="38"/>
      <c r="C117" s="203" t="s">
        <v>271</v>
      </c>
      <c r="D117" s="203" t="s">
        <v>152</v>
      </c>
      <c r="E117" s="204" t="s">
        <v>1904</v>
      </c>
      <c r="F117" s="205" t="s">
        <v>1905</v>
      </c>
      <c r="G117" s="206" t="s">
        <v>253</v>
      </c>
      <c r="H117" s="207">
        <v>1</v>
      </c>
      <c r="I117" s="208"/>
      <c r="J117" s="209">
        <f>ROUND(I117*H117,2)</f>
        <v>0</v>
      </c>
      <c r="K117" s="205" t="s">
        <v>19</v>
      </c>
      <c r="L117" s="43"/>
      <c r="M117" s="210" t="s">
        <v>19</v>
      </c>
      <c r="N117" s="211" t="s">
        <v>46</v>
      </c>
      <c r="O117" s="83"/>
      <c r="P117" s="212">
        <f>O117*H117</f>
        <v>0</v>
      </c>
      <c r="Q117" s="212">
        <v>9E-05</v>
      </c>
      <c r="R117" s="212">
        <f>Q117*H117</f>
        <v>9E-05</v>
      </c>
      <c r="S117" s="212">
        <v>0.14</v>
      </c>
      <c r="T117" s="213">
        <f>S117*H117</f>
        <v>0.14</v>
      </c>
      <c r="U117" s="37"/>
      <c r="V117" s="37"/>
      <c r="W117" s="37"/>
      <c r="X117" s="37"/>
      <c r="Y117" s="37"/>
      <c r="Z117" s="37"/>
      <c r="AA117" s="37"/>
      <c r="AB117" s="37"/>
      <c r="AC117" s="37"/>
      <c r="AD117" s="37"/>
      <c r="AE117" s="37"/>
      <c r="AR117" s="214" t="s">
        <v>237</v>
      </c>
      <c r="AT117" s="214" t="s">
        <v>152</v>
      </c>
      <c r="AU117" s="214" t="s">
        <v>85</v>
      </c>
      <c r="AY117" s="16" t="s">
        <v>150</v>
      </c>
      <c r="BE117" s="215">
        <f>IF(N117="základní",J117,0)</f>
        <v>0</v>
      </c>
      <c r="BF117" s="215">
        <f>IF(N117="snížená",J117,0)</f>
        <v>0</v>
      </c>
      <c r="BG117" s="215">
        <f>IF(N117="zákl. přenesená",J117,0)</f>
        <v>0</v>
      </c>
      <c r="BH117" s="215">
        <f>IF(N117="sníž. přenesená",J117,0)</f>
        <v>0</v>
      </c>
      <c r="BI117" s="215">
        <f>IF(N117="nulová",J117,0)</f>
        <v>0</v>
      </c>
      <c r="BJ117" s="16" t="s">
        <v>83</v>
      </c>
      <c r="BK117" s="215">
        <f>ROUND(I117*H117,2)</f>
        <v>0</v>
      </c>
      <c r="BL117" s="16" t="s">
        <v>237</v>
      </c>
      <c r="BM117" s="214" t="s">
        <v>1906</v>
      </c>
    </row>
    <row r="118" spans="1:47" s="2" customFormat="1" ht="12">
      <c r="A118" s="37"/>
      <c r="B118" s="38"/>
      <c r="C118" s="39"/>
      <c r="D118" s="216" t="s">
        <v>161</v>
      </c>
      <c r="E118" s="39"/>
      <c r="F118" s="217" t="s">
        <v>1907</v>
      </c>
      <c r="G118" s="39"/>
      <c r="H118" s="39"/>
      <c r="I118" s="218"/>
      <c r="J118" s="39"/>
      <c r="K118" s="39"/>
      <c r="L118" s="43"/>
      <c r="M118" s="219"/>
      <c r="N118" s="220"/>
      <c r="O118" s="83"/>
      <c r="P118" s="83"/>
      <c r="Q118" s="83"/>
      <c r="R118" s="83"/>
      <c r="S118" s="83"/>
      <c r="T118" s="84"/>
      <c r="U118" s="37"/>
      <c r="V118" s="37"/>
      <c r="W118" s="37"/>
      <c r="X118" s="37"/>
      <c r="Y118" s="37"/>
      <c r="Z118" s="37"/>
      <c r="AA118" s="37"/>
      <c r="AB118" s="37"/>
      <c r="AC118" s="37"/>
      <c r="AD118" s="37"/>
      <c r="AE118" s="37"/>
      <c r="AT118" s="16" t="s">
        <v>161</v>
      </c>
      <c r="AU118" s="16" t="s">
        <v>85</v>
      </c>
    </row>
    <row r="119" spans="1:65" s="2" customFormat="1" ht="14.4" customHeight="1">
      <c r="A119" s="37"/>
      <c r="B119" s="38"/>
      <c r="C119" s="203" t="s">
        <v>275</v>
      </c>
      <c r="D119" s="203" t="s">
        <v>152</v>
      </c>
      <c r="E119" s="204" t="s">
        <v>1908</v>
      </c>
      <c r="F119" s="205" t="s">
        <v>1909</v>
      </c>
      <c r="G119" s="206" t="s">
        <v>253</v>
      </c>
      <c r="H119" s="207">
        <v>1</v>
      </c>
      <c r="I119" s="208"/>
      <c r="J119" s="209">
        <f>ROUND(I119*H119,2)</f>
        <v>0</v>
      </c>
      <c r="K119" s="205" t="s">
        <v>19</v>
      </c>
      <c r="L119" s="43"/>
      <c r="M119" s="210" t="s">
        <v>19</v>
      </c>
      <c r="N119" s="211" t="s">
        <v>46</v>
      </c>
      <c r="O119" s="83"/>
      <c r="P119" s="212">
        <f>O119*H119</f>
        <v>0</v>
      </c>
      <c r="Q119" s="212">
        <v>9E-05</v>
      </c>
      <c r="R119" s="212">
        <f>Q119*H119</f>
        <v>9E-05</v>
      </c>
      <c r="S119" s="212">
        <v>0.14</v>
      </c>
      <c r="T119" s="213">
        <f>S119*H119</f>
        <v>0.14</v>
      </c>
      <c r="U119" s="37"/>
      <c r="V119" s="37"/>
      <c r="W119" s="37"/>
      <c r="X119" s="37"/>
      <c r="Y119" s="37"/>
      <c r="Z119" s="37"/>
      <c r="AA119" s="37"/>
      <c r="AB119" s="37"/>
      <c r="AC119" s="37"/>
      <c r="AD119" s="37"/>
      <c r="AE119" s="37"/>
      <c r="AR119" s="214" t="s">
        <v>237</v>
      </c>
      <c r="AT119" s="214" t="s">
        <v>152</v>
      </c>
      <c r="AU119" s="214" t="s">
        <v>85</v>
      </c>
      <c r="AY119" s="16" t="s">
        <v>150</v>
      </c>
      <c r="BE119" s="215">
        <f>IF(N119="základní",J119,0)</f>
        <v>0</v>
      </c>
      <c r="BF119" s="215">
        <f>IF(N119="snížená",J119,0)</f>
        <v>0</v>
      </c>
      <c r="BG119" s="215">
        <f>IF(N119="zákl. přenesená",J119,0)</f>
        <v>0</v>
      </c>
      <c r="BH119" s="215">
        <f>IF(N119="sníž. přenesená",J119,0)</f>
        <v>0</v>
      </c>
      <c r="BI119" s="215">
        <f>IF(N119="nulová",J119,0)</f>
        <v>0</v>
      </c>
      <c r="BJ119" s="16" t="s">
        <v>83</v>
      </c>
      <c r="BK119" s="215">
        <f>ROUND(I119*H119,2)</f>
        <v>0</v>
      </c>
      <c r="BL119" s="16" t="s">
        <v>237</v>
      </c>
      <c r="BM119" s="214" t="s">
        <v>1910</v>
      </c>
    </row>
    <row r="120" spans="1:47" s="2" customFormat="1" ht="12">
      <c r="A120" s="37"/>
      <c r="B120" s="38"/>
      <c r="C120" s="39"/>
      <c r="D120" s="216" t="s">
        <v>161</v>
      </c>
      <c r="E120" s="39"/>
      <c r="F120" s="217" t="s">
        <v>1907</v>
      </c>
      <c r="G120" s="39"/>
      <c r="H120" s="39"/>
      <c r="I120" s="218"/>
      <c r="J120" s="39"/>
      <c r="K120" s="39"/>
      <c r="L120" s="43"/>
      <c r="M120" s="219"/>
      <c r="N120" s="220"/>
      <c r="O120" s="83"/>
      <c r="P120" s="83"/>
      <c r="Q120" s="83"/>
      <c r="R120" s="83"/>
      <c r="S120" s="83"/>
      <c r="T120" s="84"/>
      <c r="U120" s="37"/>
      <c r="V120" s="37"/>
      <c r="W120" s="37"/>
      <c r="X120" s="37"/>
      <c r="Y120" s="37"/>
      <c r="Z120" s="37"/>
      <c r="AA120" s="37"/>
      <c r="AB120" s="37"/>
      <c r="AC120" s="37"/>
      <c r="AD120" s="37"/>
      <c r="AE120" s="37"/>
      <c r="AT120" s="16" t="s">
        <v>161</v>
      </c>
      <c r="AU120" s="16" t="s">
        <v>85</v>
      </c>
    </row>
    <row r="121" spans="1:65" s="2" customFormat="1" ht="14.4" customHeight="1">
      <c r="A121" s="37"/>
      <c r="B121" s="38"/>
      <c r="C121" s="203" t="s">
        <v>281</v>
      </c>
      <c r="D121" s="203" t="s">
        <v>152</v>
      </c>
      <c r="E121" s="204" t="s">
        <v>1911</v>
      </c>
      <c r="F121" s="205" t="s">
        <v>1912</v>
      </c>
      <c r="G121" s="206" t="s">
        <v>253</v>
      </c>
      <c r="H121" s="207">
        <v>1</v>
      </c>
      <c r="I121" s="208"/>
      <c r="J121" s="209">
        <f>ROUND(I121*H121,2)</f>
        <v>0</v>
      </c>
      <c r="K121" s="205" t="s">
        <v>19</v>
      </c>
      <c r="L121" s="43"/>
      <c r="M121" s="210" t="s">
        <v>19</v>
      </c>
      <c r="N121" s="211" t="s">
        <v>46</v>
      </c>
      <c r="O121" s="83"/>
      <c r="P121" s="212">
        <f>O121*H121</f>
        <v>0</v>
      </c>
      <c r="Q121" s="212">
        <v>9E-05</v>
      </c>
      <c r="R121" s="212">
        <f>Q121*H121</f>
        <v>9E-05</v>
      </c>
      <c r="S121" s="212">
        <v>0.14</v>
      </c>
      <c r="T121" s="213">
        <f>S121*H121</f>
        <v>0.14</v>
      </c>
      <c r="U121" s="37"/>
      <c r="V121" s="37"/>
      <c r="W121" s="37"/>
      <c r="X121" s="37"/>
      <c r="Y121" s="37"/>
      <c r="Z121" s="37"/>
      <c r="AA121" s="37"/>
      <c r="AB121" s="37"/>
      <c r="AC121" s="37"/>
      <c r="AD121" s="37"/>
      <c r="AE121" s="37"/>
      <c r="AR121" s="214" t="s">
        <v>237</v>
      </c>
      <c r="AT121" s="214" t="s">
        <v>152</v>
      </c>
      <c r="AU121" s="214" t="s">
        <v>85</v>
      </c>
      <c r="AY121" s="16" t="s">
        <v>150</v>
      </c>
      <c r="BE121" s="215">
        <f>IF(N121="základní",J121,0)</f>
        <v>0</v>
      </c>
      <c r="BF121" s="215">
        <f>IF(N121="snížená",J121,0)</f>
        <v>0</v>
      </c>
      <c r="BG121" s="215">
        <f>IF(N121="zákl. přenesená",J121,0)</f>
        <v>0</v>
      </c>
      <c r="BH121" s="215">
        <f>IF(N121="sníž. přenesená",J121,0)</f>
        <v>0</v>
      </c>
      <c r="BI121" s="215">
        <f>IF(N121="nulová",J121,0)</f>
        <v>0</v>
      </c>
      <c r="BJ121" s="16" t="s">
        <v>83</v>
      </c>
      <c r="BK121" s="215">
        <f>ROUND(I121*H121,2)</f>
        <v>0</v>
      </c>
      <c r="BL121" s="16" t="s">
        <v>237</v>
      </c>
      <c r="BM121" s="214" t="s">
        <v>1913</v>
      </c>
    </row>
    <row r="122" spans="1:47" s="2" customFormat="1" ht="12">
      <c r="A122" s="37"/>
      <c r="B122" s="38"/>
      <c r="C122" s="39"/>
      <c r="D122" s="216" t="s">
        <v>161</v>
      </c>
      <c r="E122" s="39"/>
      <c r="F122" s="217" t="s">
        <v>1907</v>
      </c>
      <c r="G122" s="39"/>
      <c r="H122" s="39"/>
      <c r="I122" s="218"/>
      <c r="J122" s="39"/>
      <c r="K122" s="39"/>
      <c r="L122" s="43"/>
      <c r="M122" s="219"/>
      <c r="N122" s="220"/>
      <c r="O122" s="83"/>
      <c r="P122" s="83"/>
      <c r="Q122" s="83"/>
      <c r="R122" s="83"/>
      <c r="S122" s="83"/>
      <c r="T122" s="84"/>
      <c r="U122" s="37"/>
      <c r="V122" s="37"/>
      <c r="W122" s="37"/>
      <c r="X122" s="37"/>
      <c r="Y122" s="37"/>
      <c r="Z122" s="37"/>
      <c r="AA122" s="37"/>
      <c r="AB122" s="37"/>
      <c r="AC122" s="37"/>
      <c r="AD122" s="37"/>
      <c r="AE122" s="37"/>
      <c r="AT122" s="16" t="s">
        <v>161</v>
      </c>
      <c r="AU122" s="16" t="s">
        <v>85</v>
      </c>
    </row>
    <row r="123" spans="1:65" s="2" customFormat="1" ht="14.4" customHeight="1">
      <c r="A123" s="37"/>
      <c r="B123" s="38"/>
      <c r="C123" s="203" t="s">
        <v>286</v>
      </c>
      <c r="D123" s="203" t="s">
        <v>152</v>
      </c>
      <c r="E123" s="204" t="s">
        <v>1914</v>
      </c>
      <c r="F123" s="205" t="s">
        <v>1915</v>
      </c>
      <c r="G123" s="206" t="s">
        <v>253</v>
      </c>
      <c r="H123" s="207">
        <v>3</v>
      </c>
      <c r="I123" s="208"/>
      <c r="J123" s="209">
        <f>ROUND(I123*H123,2)</f>
        <v>0</v>
      </c>
      <c r="K123" s="205" t="s">
        <v>19</v>
      </c>
      <c r="L123" s="43"/>
      <c r="M123" s="210" t="s">
        <v>19</v>
      </c>
      <c r="N123" s="211" t="s">
        <v>46</v>
      </c>
      <c r="O123" s="83"/>
      <c r="P123" s="212">
        <f>O123*H123</f>
        <v>0</v>
      </c>
      <c r="Q123" s="212">
        <v>9E-05</v>
      </c>
      <c r="R123" s="212">
        <f>Q123*H123</f>
        <v>0.00027</v>
      </c>
      <c r="S123" s="212">
        <v>0.14</v>
      </c>
      <c r="T123" s="213">
        <f>S123*H123</f>
        <v>0.42000000000000004</v>
      </c>
      <c r="U123" s="37"/>
      <c r="V123" s="37"/>
      <c r="W123" s="37"/>
      <c r="X123" s="37"/>
      <c r="Y123" s="37"/>
      <c r="Z123" s="37"/>
      <c r="AA123" s="37"/>
      <c r="AB123" s="37"/>
      <c r="AC123" s="37"/>
      <c r="AD123" s="37"/>
      <c r="AE123" s="37"/>
      <c r="AR123" s="214" t="s">
        <v>237</v>
      </c>
      <c r="AT123" s="214" t="s">
        <v>152</v>
      </c>
      <c r="AU123" s="214" t="s">
        <v>85</v>
      </c>
      <c r="AY123" s="16" t="s">
        <v>150</v>
      </c>
      <c r="BE123" s="215">
        <f>IF(N123="základní",J123,0)</f>
        <v>0</v>
      </c>
      <c r="BF123" s="215">
        <f>IF(N123="snížená",J123,0)</f>
        <v>0</v>
      </c>
      <c r="BG123" s="215">
        <f>IF(N123="zákl. přenesená",J123,0)</f>
        <v>0</v>
      </c>
      <c r="BH123" s="215">
        <f>IF(N123="sníž. přenesená",J123,0)</f>
        <v>0</v>
      </c>
      <c r="BI123" s="215">
        <f>IF(N123="nulová",J123,0)</f>
        <v>0</v>
      </c>
      <c r="BJ123" s="16" t="s">
        <v>83</v>
      </c>
      <c r="BK123" s="215">
        <f>ROUND(I123*H123,2)</f>
        <v>0</v>
      </c>
      <c r="BL123" s="16" t="s">
        <v>237</v>
      </c>
      <c r="BM123" s="214" t="s">
        <v>1916</v>
      </c>
    </row>
    <row r="124" spans="1:47" s="2" customFormat="1" ht="12">
      <c r="A124" s="37"/>
      <c r="B124" s="38"/>
      <c r="C124" s="39"/>
      <c r="D124" s="216" t="s">
        <v>161</v>
      </c>
      <c r="E124" s="39"/>
      <c r="F124" s="217" t="s">
        <v>1907</v>
      </c>
      <c r="G124" s="39"/>
      <c r="H124" s="39"/>
      <c r="I124" s="218"/>
      <c r="J124" s="39"/>
      <c r="K124" s="39"/>
      <c r="L124" s="43"/>
      <c r="M124" s="219"/>
      <c r="N124" s="220"/>
      <c r="O124" s="83"/>
      <c r="P124" s="83"/>
      <c r="Q124" s="83"/>
      <c r="R124" s="83"/>
      <c r="S124" s="83"/>
      <c r="T124" s="84"/>
      <c r="U124" s="37"/>
      <c r="V124" s="37"/>
      <c r="W124" s="37"/>
      <c r="X124" s="37"/>
      <c r="Y124" s="37"/>
      <c r="Z124" s="37"/>
      <c r="AA124" s="37"/>
      <c r="AB124" s="37"/>
      <c r="AC124" s="37"/>
      <c r="AD124" s="37"/>
      <c r="AE124" s="37"/>
      <c r="AT124" s="16" t="s">
        <v>161</v>
      </c>
      <c r="AU124" s="16" t="s">
        <v>85</v>
      </c>
    </row>
    <row r="125" spans="1:65" s="2" customFormat="1" ht="14.4" customHeight="1">
      <c r="A125" s="37"/>
      <c r="B125" s="38"/>
      <c r="C125" s="203" t="s">
        <v>290</v>
      </c>
      <c r="D125" s="203" t="s">
        <v>152</v>
      </c>
      <c r="E125" s="204" t="s">
        <v>1917</v>
      </c>
      <c r="F125" s="205" t="s">
        <v>1918</v>
      </c>
      <c r="G125" s="206" t="s">
        <v>253</v>
      </c>
      <c r="H125" s="207">
        <v>1</v>
      </c>
      <c r="I125" s="208"/>
      <c r="J125" s="209">
        <f>ROUND(I125*H125,2)</f>
        <v>0</v>
      </c>
      <c r="K125" s="205" t="s">
        <v>19</v>
      </c>
      <c r="L125" s="43"/>
      <c r="M125" s="210" t="s">
        <v>19</v>
      </c>
      <c r="N125" s="211" t="s">
        <v>46</v>
      </c>
      <c r="O125" s="83"/>
      <c r="P125" s="212">
        <f>O125*H125</f>
        <v>0</v>
      </c>
      <c r="Q125" s="212">
        <v>9E-05</v>
      </c>
      <c r="R125" s="212">
        <f>Q125*H125</f>
        <v>9E-05</v>
      </c>
      <c r="S125" s="212">
        <v>0.14</v>
      </c>
      <c r="T125" s="213">
        <f>S125*H125</f>
        <v>0.14</v>
      </c>
      <c r="U125" s="37"/>
      <c r="V125" s="37"/>
      <c r="W125" s="37"/>
      <c r="X125" s="37"/>
      <c r="Y125" s="37"/>
      <c r="Z125" s="37"/>
      <c r="AA125" s="37"/>
      <c r="AB125" s="37"/>
      <c r="AC125" s="37"/>
      <c r="AD125" s="37"/>
      <c r="AE125" s="37"/>
      <c r="AR125" s="214" t="s">
        <v>237</v>
      </c>
      <c r="AT125" s="214" t="s">
        <v>152</v>
      </c>
      <c r="AU125" s="214" t="s">
        <v>85</v>
      </c>
      <c r="AY125" s="16" t="s">
        <v>150</v>
      </c>
      <c r="BE125" s="215">
        <f>IF(N125="základní",J125,0)</f>
        <v>0</v>
      </c>
      <c r="BF125" s="215">
        <f>IF(N125="snížená",J125,0)</f>
        <v>0</v>
      </c>
      <c r="BG125" s="215">
        <f>IF(N125="zákl. přenesená",J125,0)</f>
        <v>0</v>
      </c>
      <c r="BH125" s="215">
        <f>IF(N125="sníž. přenesená",J125,0)</f>
        <v>0</v>
      </c>
      <c r="BI125" s="215">
        <f>IF(N125="nulová",J125,0)</f>
        <v>0</v>
      </c>
      <c r="BJ125" s="16" t="s">
        <v>83</v>
      </c>
      <c r="BK125" s="215">
        <f>ROUND(I125*H125,2)</f>
        <v>0</v>
      </c>
      <c r="BL125" s="16" t="s">
        <v>237</v>
      </c>
      <c r="BM125" s="214" t="s">
        <v>1919</v>
      </c>
    </row>
    <row r="126" spans="1:47" s="2" customFormat="1" ht="12">
      <c r="A126" s="37"/>
      <c r="B126" s="38"/>
      <c r="C126" s="39"/>
      <c r="D126" s="216" t="s">
        <v>161</v>
      </c>
      <c r="E126" s="39"/>
      <c r="F126" s="217" t="s">
        <v>1907</v>
      </c>
      <c r="G126" s="39"/>
      <c r="H126" s="39"/>
      <c r="I126" s="218"/>
      <c r="J126" s="39"/>
      <c r="K126" s="39"/>
      <c r="L126" s="43"/>
      <c r="M126" s="219"/>
      <c r="N126" s="220"/>
      <c r="O126" s="83"/>
      <c r="P126" s="83"/>
      <c r="Q126" s="83"/>
      <c r="R126" s="83"/>
      <c r="S126" s="83"/>
      <c r="T126" s="84"/>
      <c r="U126" s="37"/>
      <c r="V126" s="37"/>
      <c r="W126" s="37"/>
      <c r="X126" s="37"/>
      <c r="Y126" s="37"/>
      <c r="Z126" s="37"/>
      <c r="AA126" s="37"/>
      <c r="AB126" s="37"/>
      <c r="AC126" s="37"/>
      <c r="AD126" s="37"/>
      <c r="AE126" s="37"/>
      <c r="AT126" s="16" t="s">
        <v>161</v>
      </c>
      <c r="AU126" s="16" t="s">
        <v>85</v>
      </c>
    </row>
    <row r="127" spans="1:65" s="2" customFormat="1" ht="14.4" customHeight="1">
      <c r="A127" s="37"/>
      <c r="B127" s="38"/>
      <c r="C127" s="203" t="s">
        <v>295</v>
      </c>
      <c r="D127" s="203" t="s">
        <v>152</v>
      </c>
      <c r="E127" s="204" t="s">
        <v>1920</v>
      </c>
      <c r="F127" s="205" t="s">
        <v>1921</v>
      </c>
      <c r="G127" s="206" t="s">
        <v>253</v>
      </c>
      <c r="H127" s="207">
        <v>1</v>
      </c>
      <c r="I127" s="208"/>
      <c r="J127" s="209">
        <f>ROUND(I127*H127,2)</f>
        <v>0</v>
      </c>
      <c r="K127" s="205" t="s">
        <v>19</v>
      </c>
      <c r="L127" s="43"/>
      <c r="M127" s="210" t="s">
        <v>19</v>
      </c>
      <c r="N127" s="211" t="s">
        <v>46</v>
      </c>
      <c r="O127" s="83"/>
      <c r="P127" s="212">
        <f>O127*H127</f>
        <v>0</v>
      </c>
      <c r="Q127" s="212">
        <v>9E-05</v>
      </c>
      <c r="R127" s="212">
        <f>Q127*H127</f>
        <v>9E-05</v>
      </c>
      <c r="S127" s="212">
        <v>0.14</v>
      </c>
      <c r="T127" s="213">
        <f>S127*H127</f>
        <v>0.14</v>
      </c>
      <c r="U127" s="37"/>
      <c r="V127" s="37"/>
      <c r="W127" s="37"/>
      <c r="X127" s="37"/>
      <c r="Y127" s="37"/>
      <c r="Z127" s="37"/>
      <c r="AA127" s="37"/>
      <c r="AB127" s="37"/>
      <c r="AC127" s="37"/>
      <c r="AD127" s="37"/>
      <c r="AE127" s="37"/>
      <c r="AR127" s="214" t="s">
        <v>237</v>
      </c>
      <c r="AT127" s="214" t="s">
        <v>152</v>
      </c>
      <c r="AU127" s="214" t="s">
        <v>85</v>
      </c>
      <c r="AY127" s="16" t="s">
        <v>150</v>
      </c>
      <c r="BE127" s="215">
        <f>IF(N127="základní",J127,0)</f>
        <v>0</v>
      </c>
      <c r="BF127" s="215">
        <f>IF(N127="snížená",J127,0)</f>
        <v>0</v>
      </c>
      <c r="BG127" s="215">
        <f>IF(N127="zákl. přenesená",J127,0)</f>
        <v>0</v>
      </c>
      <c r="BH127" s="215">
        <f>IF(N127="sníž. přenesená",J127,0)</f>
        <v>0</v>
      </c>
      <c r="BI127" s="215">
        <f>IF(N127="nulová",J127,0)</f>
        <v>0</v>
      </c>
      <c r="BJ127" s="16" t="s">
        <v>83</v>
      </c>
      <c r="BK127" s="215">
        <f>ROUND(I127*H127,2)</f>
        <v>0</v>
      </c>
      <c r="BL127" s="16" t="s">
        <v>237</v>
      </c>
      <c r="BM127" s="214" t="s">
        <v>1922</v>
      </c>
    </row>
    <row r="128" spans="1:47" s="2" customFormat="1" ht="12">
      <c r="A128" s="37"/>
      <c r="B128" s="38"/>
      <c r="C128" s="39"/>
      <c r="D128" s="216" t="s">
        <v>161</v>
      </c>
      <c r="E128" s="39"/>
      <c r="F128" s="217" t="s">
        <v>1907</v>
      </c>
      <c r="G128" s="39"/>
      <c r="H128" s="39"/>
      <c r="I128" s="218"/>
      <c r="J128" s="39"/>
      <c r="K128" s="39"/>
      <c r="L128" s="43"/>
      <c r="M128" s="219"/>
      <c r="N128" s="220"/>
      <c r="O128" s="83"/>
      <c r="P128" s="83"/>
      <c r="Q128" s="83"/>
      <c r="R128" s="83"/>
      <c r="S128" s="83"/>
      <c r="T128" s="84"/>
      <c r="U128" s="37"/>
      <c r="V128" s="37"/>
      <c r="W128" s="37"/>
      <c r="X128" s="37"/>
      <c r="Y128" s="37"/>
      <c r="Z128" s="37"/>
      <c r="AA128" s="37"/>
      <c r="AB128" s="37"/>
      <c r="AC128" s="37"/>
      <c r="AD128" s="37"/>
      <c r="AE128" s="37"/>
      <c r="AT128" s="16" t="s">
        <v>161</v>
      </c>
      <c r="AU128" s="16" t="s">
        <v>85</v>
      </c>
    </row>
    <row r="129" spans="1:65" s="2" customFormat="1" ht="14.4" customHeight="1">
      <c r="A129" s="37"/>
      <c r="B129" s="38"/>
      <c r="C129" s="203" t="s">
        <v>300</v>
      </c>
      <c r="D129" s="203" t="s">
        <v>152</v>
      </c>
      <c r="E129" s="204" t="s">
        <v>1923</v>
      </c>
      <c r="F129" s="205" t="s">
        <v>1924</v>
      </c>
      <c r="G129" s="206" t="s">
        <v>224</v>
      </c>
      <c r="H129" s="207">
        <v>96</v>
      </c>
      <c r="I129" s="208"/>
      <c r="J129" s="209">
        <f>ROUND(I129*H129,2)</f>
        <v>0</v>
      </c>
      <c r="K129" s="205" t="s">
        <v>19</v>
      </c>
      <c r="L129" s="43"/>
      <c r="M129" s="210" t="s">
        <v>19</v>
      </c>
      <c r="N129" s="211" t="s">
        <v>46</v>
      </c>
      <c r="O129" s="83"/>
      <c r="P129" s="212">
        <f>O129*H129</f>
        <v>0</v>
      </c>
      <c r="Q129" s="212">
        <v>9E-05</v>
      </c>
      <c r="R129" s="212">
        <f>Q129*H129</f>
        <v>0.00864</v>
      </c>
      <c r="S129" s="212">
        <v>0.14</v>
      </c>
      <c r="T129" s="213">
        <f>S129*H129</f>
        <v>13.440000000000001</v>
      </c>
      <c r="U129" s="37"/>
      <c r="V129" s="37"/>
      <c r="W129" s="37"/>
      <c r="X129" s="37"/>
      <c r="Y129" s="37"/>
      <c r="Z129" s="37"/>
      <c r="AA129" s="37"/>
      <c r="AB129" s="37"/>
      <c r="AC129" s="37"/>
      <c r="AD129" s="37"/>
      <c r="AE129" s="37"/>
      <c r="AR129" s="214" t="s">
        <v>237</v>
      </c>
      <c r="AT129" s="214" t="s">
        <v>152</v>
      </c>
      <c r="AU129" s="214" t="s">
        <v>85</v>
      </c>
      <c r="AY129" s="16" t="s">
        <v>150</v>
      </c>
      <c r="BE129" s="215">
        <f>IF(N129="základní",J129,0)</f>
        <v>0</v>
      </c>
      <c r="BF129" s="215">
        <f>IF(N129="snížená",J129,0)</f>
        <v>0</v>
      </c>
      <c r="BG129" s="215">
        <f>IF(N129="zákl. přenesená",J129,0)</f>
        <v>0</v>
      </c>
      <c r="BH129" s="215">
        <f>IF(N129="sníž. přenesená",J129,0)</f>
        <v>0</v>
      </c>
      <c r="BI129" s="215">
        <f>IF(N129="nulová",J129,0)</f>
        <v>0</v>
      </c>
      <c r="BJ129" s="16" t="s">
        <v>83</v>
      </c>
      <c r="BK129" s="215">
        <f>ROUND(I129*H129,2)</f>
        <v>0</v>
      </c>
      <c r="BL129" s="16" t="s">
        <v>237</v>
      </c>
      <c r="BM129" s="214" t="s">
        <v>1925</v>
      </c>
    </row>
    <row r="130" spans="1:65" s="2" customFormat="1" ht="14.4" customHeight="1">
      <c r="A130" s="37"/>
      <c r="B130" s="38"/>
      <c r="C130" s="203" t="s">
        <v>305</v>
      </c>
      <c r="D130" s="203" t="s">
        <v>152</v>
      </c>
      <c r="E130" s="204" t="s">
        <v>1926</v>
      </c>
      <c r="F130" s="205" t="s">
        <v>1927</v>
      </c>
      <c r="G130" s="206" t="s">
        <v>224</v>
      </c>
      <c r="H130" s="207">
        <v>29</v>
      </c>
      <c r="I130" s="208"/>
      <c r="J130" s="209">
        <f>ROUND(I130*H130,2)</f>
        <v>0</v>
      </c>
      <c r="K130" s="205" t="s">
        <v>19</v>
      </c>
      <c r="L130" s="43"/>
      <c r="M130" s="210" t="s">
        <v>19</v>
      </c>
      <c r="N130" s="211" t="s">
        <v>46</v>
      </c>
      <c r="O130" s="83"/>
      <c r="P130" s="212">
        <f>O130*H130</f>
        <v>0</v>
      </c>
      <c r="Q130" s="212">
        <v>9E-05</v>
      </c>
      <c r="R130" s="212">
        <f>Q130*H130</f>
        <v>0.0026100000000000003</v>
      </c>
      <c r="S130" s="212">
        <v>0.14</v>
      </c>
      <c r="T130" s="213">
        <f>S130*H130</f>
        <v>4.0600000000000005</v>
      </c>
      <c r="U130" s="37"/>
      <c r="V130" s="37"/>
      <c r="W130" s="37"/>
      <c r="X130" s="37"/>
      <c r="Y130" s="37"/>
      <c r="Z130" s="37"/>
      <c r="AA130" s="37"/>
      <c r="AB130" s="37"/>
      <c r="AC130" s="37"/>
      <c r="AD130" s="37"/>
      <c r="AE130" s="37"/>
      <c r="AR130" s="214" t="s">
        <v>237</v>
      </c>
      <c r="AT130" s="214" t="s">
        <v>152</v>
      </c>
      <c r="AU130" s="214" t="s">
        <v>85</v>
      </c>
      <c r="AY130" s="16" t="s">
        <v>150</v>
      </c>
      <c r="BE130" s="215">
        <f>IF(N130="základní",J130,0)</f>
        <v>0</v>
      </c>
      <c r="BF130" s="215">
        <f>IF(N130="snížená",J130,0)</f>
        <v>0</v>
      </c>
      <c r="BG130" s="215">
        <f>IF(N130="zákl. přenesená",J130,0)</f>
        <v>0</v>
      </c>
      <c r="BH130" s="215">
        <f>IF(N130="sníž. přenesená",J130,0)</f>
        <v>0</v>
      </c>
      <c r="BI130" s="215">
        <f>IF(N130="nulová",J130,0)</f>
        <v>0</v>
      </c>
      <c r="BJ130" s="16" t="s">
        <v>83</v>
      </c>
      <c r="BK130" s="215">
        <f>ROUND(I130*H130,2)</f>
        <v>0</v>
      </c>
      <c r="BL130" s="16" t="s">
        <v>237</v>
      </c>
      <c r="BM130" s="214" t="s">
        <v>1928</v>
      </c>
    </row>
    <row r="131" spans="1:65" s="2" customFormat="1" ht="14.4" customHeight="1">
      <c r="A131" s="37"/>
      <c r="B131" s="38"/>
      <c r="C131" s="203" t="s">
        <v>309</v>
      </c>
      <c r="D131" s="203" t="s">
        <v>152</v>
      </c>
      <c r="E131" s="204" t="s">
        <v>1929</v>
      </c>
      <c r="F131" s="205" t="s">
        <v>1930</v>
      </c>
      <c r="G131" s="206" t="s">
        <v>224</v>
      </c>
      <c r="H131" s="207">
        <v>19</v>
      </c>
      <c r="I131" s="208"/>
      <c r="J131" s="209">
        <f>ROUND(I131*H131,2)</f>
        <v>0</v>
      </c>
      <c r="K131" s="205" t="s">
        <v>19</v>
      </c>
      <c r="L131" s="43"/>
      <c r="M131" s="210" t="s">
        <v>19</v>
      </c>
      <c r="N131" s="211" t="s">
        <v>46</v>
      </c>
      <c r="O131" s="83"/>
      <c r="P131" s="212">
        <f>O131*H131</f>
        <v>0</v>
      </c>
      <c r="Q131" s="212">
        <v>9E-05</v>
      </c>
      <c r="R131" s="212">
        <f>Q131*H131</f>
        <v>0.0017100000000000001</v>
      </c>
      <c r="S131" s="212">
        <v>0.14</v>
      </c>
      <c r="T131" s="213">
        <f>S131*H131</f>
        <v>2.66</v>
      </c>
      <c r="U131" s="37"/>
      <c r="V131" s="37"/>
      <c r="W131" s="37"/>
      <c r="X131" s="37"/>
      <c r="Y131" s="37"/>
      <c r="Z131" s="37"/>
      <c r="AA131" s="37"/>
      <c r="AB131" s="37"/>
      <c r="AC131" s="37"/>
      <c r="AD131" s="37"/>
      <c r="AE131" s="37"/>
      <c r="AR131" s="214" t="s">
        <v>237</v>
      </c>
      <c r="AT131" s="214" t="s">
        <v>152</v>
      </c>
      <c r="AU131" s="214" t="s">
        <v>85</v>
      </c>
      <c r="AY131" s="16" t="s">
        <v>150</v>
      </c>
      <c r="BE131" s="215">
        <f>IF(N131="základní",J131,0)</f>
        <v>0</v>
      </c>
      <c r="BF131" s="215">
        <f>IF(N131="snížená",J131,0)</f>
        <v>0</v>
      </c>
      <c r="BG131" s="215">
        <f>IF(N131="zákl. přenesená",J131,0)</f>
        <v>0</v>
      </c>
      <c r="BH131" s="215">
        <f>IF(N131="sníž. přenesená",J131,0)</f>
        <v>0</v>
      </c>
      <c r="BI131" s="215">
        <f>IF(N131="nulová",J131,0)</f>
        <v>0</v>
      </c>
      <c r="BJ131" s="16" t="s">
        <v>83</v>
      </c>
      <c r="BK131" s="215">
        <f>ROUND(I131*H131,2)</f>
        <v>0</v>
      </c>
      <c r="BL131" s="16" t="s">
        <v>237</v>
      </c>
      <c r="BM131" s="214" t="s">
        <v>1931</v>
      </c>
    </row>
    <row r="132" spans="1:65" s="2" customFormat="1" ht="14.4" customHeight="1">
      <c r="A132" s="37"/>
      <c r="B132" s="38"/>
      <c r="C132" s="203" t="s">
        <v>314</v>
      </c>
      <c r="D132" s="203" t="s">
        <v>152</v>
      </c>
      <c r="E132" s="204" t="s">
        <v>1932</v>
      </c>
      <c r="F132" s="205" t="s">
        <v>1933</v>
      </c>
      <c r="G132" s="206" t="s">
        <v>224</v>
      </c>
      <c r="H132" s="207">
        <v>60</v>
      </c>
      <c r="I132" s="208"/>
      <c r="J132" s="209">
        <f>ROUND(I132*H132,2)</f>
        <v>0</v>
      </c>
      <c r="K132" s="205" t="s">
        <v>19</v>
      </c>
      <c r="L132" s="43"/>
      <c r="M132" s="210" t="s">
        <v>19</v>
      </c>
      <c r="N132" s="211" t="s">
        <v>46</v>
      </c>
      <c r="O132" s="83"/>
      <c r="P132" s="212">
        <f>O132*H132</f>
        <v>0</v>
      </c>
      <c r="Q132" s="212">
        <v>9E-05</v>
      </c>
      <c r="R132" s="212">
        <f>Q132*H132</f>
        <v>0.0054</v>
      </c>
      <c r="S132" s="212">
        <v>0.14</v>
      </c>
      <c r="T132" s="213">
        <f>S132*H132</f>
        <v>8.4</v>
      </c>
      <c r="U132" s="37"/>
      <c r="V132" s="37"/>
      <c r="W132" s="37"/>
      <c r="X132" s="37"/>
      <c r="Y132" s="37"/>
      <c r="Z132" s="37"/>
      <c r="AA132" s="37"/>
      <c r="AB132" s="37"/>
      <c r="AC132" s="37"/>
      <c r="AD132" s="37"/>
      <c r="AE132" s="37"/>
      <c r="AR132" s="214" t="s">
        <v>237</v>
      </c>
      <c r="AT132" s="214" t="s">
        <v>152</v>
      </c>
      <c r="AU132" s="214" t="s">
        <v>85</v>
      </c>
      <c r="AY132" s="16" t="s">
        <v>150</v>
      </c>
      <c r="BE132" s="215">
        <f>IF(N132="základní",J132,0)</f>
        <v>0</v>
      </c>
      <c r="BF132" s="215">
        <f>IF(N132="snížená",J132,0)</f>
        <v>0</v>
      </c>
      <c r="BG132" s="215">
        <f>IF(N132="zákl. přenesená",J132,0)</f>
        <v>0</v>
      </c>
      <c r="BH132" s="215">
        <f>IF(N132="sníž. přenesená",J132,0)</f>
        <v>0</v>
      </c>
      <c r="BI132" s="215">
        <f>IF(N132="nulová",J132,0)</f>
        <v>0</v>
      </c>
      <c r="BJ132" s="16" t="s">
        <v>83</v>
      </c>
      <c r="BK132" s="215">
        <f>ROUND(I132*H132,2)</f>
        <v>0</v>
      </c>
      <c r="BL132" s="16" t="s">
        <v>237</v>
      </c>
      <c r="BM132" s="214" t="s">
        <v>1934</v>
      </c>
    </row>
    <row r="133" spans="1:65" s="2" customFormat="1" ht="14.4" customHeight="1">
      <c r="A133" s="37"/>
      <c r="B133" s="38"/>
      <c r="C133" s="203" t="s">
        <v>320</v>
      </c>
      <c r="D133" s="203" t="s">
        <v>152</v>
      </c>
      <c r="E133" s="204" t="s">
        <v>1935</v>
      </c>
      <c r="F133" s="205" t="s">
        <v>1936</v>
      </c>
      <c r="G133" s="206" t="s">
        <v>368</v>
      </c>
      <c r="H133" s="207">
        <v>30</v>
      </c>
      <c r="I133" s="208"/>
      <c r="J133" s="209">
        <f>ROUND(I133*H133,2)</f>
        <v>0</v>
      </c>
      <c r="K133" s="205" t="s">
        <v>19</v>
      </c>
      <c r="L133" s="43"/>
      <c r="M133" s="210" t="s">
        <v>19</v>
      </c>
      <c r="N133" s="211" t="s">
        <v>46</v>
      </c>
      <c r="O133" s="83"/>
      <c r="P133" s="212">
        <f>O133*H133</f>
        <v>0</v>
      </c>
      <c r="Q133" s="212">
        <v>9E-05</v>
      </c>
      <c r="R133" s="212">
        <f>Q133*H133</f>
        <v>0.0027</v>
      </c>
      <c r="S133" s="212">
        <v>0.14</v>
      </c>
      <c r="T133" s="213">
        <f>S133*H133</f>
        <v>4.2</v>
      </c>
      <c r="U133" s="37"/>
      <c r="V133" s="37"/>
      <c r="W133" s="37"/>
      <c r="X133" s="37"/>
      <c r="Y133" s="37"/>
      <c r="Z133" s="37"/>
      <c r="AA133" s="37"/>
      <c r="AB133" s="37"/>
      <c r="AC133" s="37"/>
      <c r="AD133" s="37"/>
      <c r="AE133" s="37"/>
      <c r="AR133" s="214" t="s">
        <v>237</v>
      </c>
      <c r="AT133" s="214" t="s">
        <v>152</v>
      </c>
      <c r="AU133" s="214" t="s">
        <v>85</v>
      </c>
      <c r="AY133" s="16" t="s">
        <v>150</v>
      </c>
      <c r="BE133" s="215">
        <f>IF(N133="základní",J133,0)</f>
        <v>0</v>
      </c>
      <c r="BF133" s="215">
        <f>IF(N133="snížená",J133,0)</f>
        <v>0</v>
      </c>
      <c r="BG133" s="215">
        <f>IF(N133="zákl. přenesená",J133,0)</f>
        <v>0</v>
      </c>
      <c r="BH133" s="215">
        <f>IF(N133="sníž. přenesená",J133,0)</f>
        <v>0</v>
      </c>
      <c r="BI133" s="215">
        <f>IF(N133="nulová",J133,0)</f>
        <v>0</v>
      </c>
      <c r="BJ133" s="16" t="s">
        <v>83</v>
      </c>
      <c r="BK133" s="215">
        <f>ROUND(I133*H133,2)</f>
        <v>0</v>
      </c>
      <c r="BL133" s="16" t="s">
        <v>237</v>
      </c>
      <c r="BM133" s="214" t="s">
        <v>1937</v>
      </c>
    </row>
    <row r="134" spans="1:65" s="2" customFormat="1" ht="14.4" customHeight="1">
      <c r="A134" s="37"/>
      <c r="B134" s="38"/>
      <c r="C134" s="203" t="s">
        <v>324</v>
      </c>
      <c r="D134" s="203" t="s">
        <v>152</v>
      </c>
      <c r="E134" s="204" t="s">
        <v>1938</v>
      </c>
      <c r="F134" s="205" t="s">
        <v>1939</v>
      </c>
      <c r="G134" s="206" t="s">
        <v>368</v>
      </c>
      <c r="H134" s="207">
        <v>2</v>
      </c>
      <c r="I134" s="208"/>
      <c r="J134" s="209">
        <f>ROUND(I134*H134,2)</f>
        <v>0</v>
      </c>
      <c r="K134" s="205" t="s">
        <v>19</v>
      </c>
      <c r="L134" s="43"/>
      <c r="M134" s="210" t="s">
        <v>19</v>
      </c>
      <c r="N134" s="211" t="s">
        <v>46</v>
      </c>
      <c r="O134" s="83"/>
      <c r="P134" s="212">
        <f>O134*H134</f>
        <v>0</v>
      </c>
      <c r="Q134" s="212">
        <v>9E-05</v>
      </c>
      <c r="R134" s="212">
        <f>Q134*H134</f>
        <v>0.00018</v>
      </c>
      <c r="S134" s="212">
        <v>0.14</v>
      </c>
      <c r="T134" s="213">
        <f>S134*H134</f>
        <v>0.28</v>
      </c>
      <c r="U134" s="37"/>
      <c r="V134" s="37"/>
      <c r="W134" s="37"/>
      <c r="X134" s="37"/>
      <c r="Y134" s="37"/>
      <c r="Z134" s="37"/>
      <c r="AA134" s="37"/>
      <c r="AB134" s="37"/>
      <c r="AC134" s="37"/>
      <c r="AD134" s="37"/>
      <c r="AE134" s="37"/>
      <c r="AR134" s="214" t="s">
        <v>237</v>
      </c>
      <c r="AT134" s="214" t="s">
        <v>152</v>
      </c>
      <c r="AU134" s="214" t="s">
        <v>85</v>
      </c>
      <c r="AY134" s="16" t="s">
        <v>150</v>
      </c>
      <c r="BE134" s="215">
        <f>IF(N134="základní",J134,0)</f>
        <v>0</v>
      </c>
      <c r="BF134" s="215">
        <f>IF(N134="snížená",J134,0)</f>
        <v>0</v>
      </c>
      <c r="BG134" s="215">
        <f>IF(N134="zákl. přenesená",J134,0)</f>
        <v>0</v>
      </c>
      <c r="BH134" s="215">
        <f>IF(N134="sníž. přenesená",J134,0)</f>
        <v>0</v>
      </c>
      <c r="BI134" s="215">
        <f>IF(N134="nulová",J134,0)</f>
        <v>0</v>
      </c>
      <c r="BJ134" s="16" t="s">
        <v>83</v>
      </c>
      <c r="BK134" s="215">
        <f>ROUND(I134*H134,2)</f>
        <v>0</v>
      </c>
      <c r="BL134" s="16" t="s">
        <v>237</v>
      </c>
      <c r="BM134" s="214" t="s">
        <v>1940</v>
      </c>
    </row>
    <row r="135" spans="1:47" s="2" customFormat="1" ht="12">
      <c r="A135" s="37"/>
      <c r="B135" s="38"/>
      <c r="C135" s="39"/>
      <c r="D135" s="216" t="s">
        <v>161</v>
      </c>
      <c r="E135" s="39"/>
      <c r="F135" s="217" t="s">
        <v>1941</v>
      </c>
      <c r="G135" s="39"/>
      <c r="H135" s="39"/>
      <c r="I135" s="218"/>
      <c r="J135" s="39"/>
      <c r="K135" s="39"/>
      <c r="L135" s="43"/>
      <c r="M135" s="219"/>
      <c r="N135" s="220"/>
      <c r="O135" s="83"/>
      <c r="P135" s="83"/>
      <c r="Q135" s="83"/>
      <c r="R135" s="83"/>
      <c r="S135" s="83"/>
      <c r="T135" s="84"/>
      <c r="U135" s="37"/>
      <c r="V135" s="37"/>
      <c r="W135" s="37"/>
      <c r="X135" s="37"/>
      <c r="Y135" s="37"/>
      <c r="Z135" s="37"/>
      <c r="AA135" s="37"/>
      <c r="AB135" s="37"/>
      <c r="AC135" s="37"/>
      <c r="AD135" s="37"/>
      <c r="AE135" s="37"/>
      <c r="AT135" s="16" t="s">
        <v>161</v>
      </c>
      <c r="AU135" s="16" t="s">
        <v>85</v>
      </c>
    </row>
    <row r="136" spans="1:65" s="2" customFormat="1" ht="14.4" customHeight="1">
      <c r="A136" s="37"/>
      <c r="B136" s="38"/>
      <c r="C136" s="203" t="s">
        <v>328</v>
      </c>
      <c r="D136" s="203" t="s">
        <v>152</v>
      </c>
      <c r="E136" s="204" t="s">
        <v>1942</v>
      </c>
      <c r="F136" s="205" t="s">
        <v>1943</v>
      </c>
      <c r="G136" s="206" t="s">
        <v>253</v>
      </c>
      <c r="H136" s="207">
        <v>4</v>
      </c>
      <c r="I136" s="208"/>
      <c r="J136" s="209">
        <f>ROUND(I136*H136,2)</f>
        <v>0</v>
      </c>
      <c r="K136" s="205" t="s">
        <v>19</v>
      </c>
      <c r="L136" s="43"/>
      <c r="M136" s="210" t="s">
        <v>19</v>
      </c>
      <c r="N136" s="211" t="s">
        <v>46</v>
      </c>
      <c r="O136" s="83"/>
      <c r="P136" s="212">
        <f>O136*H136</f>
        <v>0</v>
      </c>
      <c r="Q136" s="212">
        <v>9E-05</v>
      </c>
      <c r="R136" s="212">
        <f>Q136*H136</f>
        <v>0.00036</v>
      </c>
      <c r="S136" s="212">
        <v>0.14</v>
      </c>
      <c r="T136" s="213">
        <f>S136*H136</f>
        <v>0.56</v>
      </c>
      <c r="U136" s="37"/>
      <c r="V136" s="37"/>
      <c r="W136" s="37"/>
      <c r="X136" s="37"/>
      <c r="Y136" s="37"/>
      <c r="Z136" s="37"/>
      <c r="AA136" s="37"/>
      <c r="AB136" s="37"/>
      <c r="AC136" s="37"/>
      <c r="AD136" s="37"/>
      <c r="AE136" s="37"/>
      <c r="AR136" s="214" t="s">
        <v>237</v>
      </c>
      <c r="AT136" s="214" t="s">
        <v>152</v>
      </c>
      <c r="AU136" s="214" t="s">
        <v>85</v>
      </c>
      <c r="AY136" s="16" t="s">
        <v>150</v>
      </c>
      <c r="BE136" s="215">
        <f>IF(N136="základní",J136,0)</f>
        <v>0</v>
      </c>
      <c r="BF136" s="215">
        <f>IF(N136="snížená",J136,0)</f>
        <v>0</v>
      </c>
      <c r="BG136" s="215">
        <f>IF(N136="zákl. přenesená",J136,0)</f>
        <v>0</v>
      </c>
      <c r="BH136" s="215">
        <f>IF(N136="sníž. přenesená",J136,0)</f>
        <v>0</v>
      </c>
      <c r="BI136" s="215">
        <f>IF(N136="nulová",J136,0)</f>
        <v>0</v>
      </c>
      <c r="BJ136" s="16" t="s">
        <v>83</v>
      </c>
      <c r="BK136" s="215">
        <f>ROUND(I136*H136,2)</f>
        <v>0</v>
      </c>
      <c r="BL136" s="16" t="s">
        <v>237</v>
      </c>
      <c r="BM136" s="214" t="s">
        <v>1944</v>
      </c>
    </row>
    <row r="137" spans="1:47" s="2" customFormat="1" ht="12">
      <c r="A137" s="37"/>
      <c r="B137" s="38"/>
      <c r="C137" s="39"/>
      <c r="D137" s="216" t="s">
        <v>161</v>
      </c>
      <c r="E137" s="39"/>
      <c r="F137" s="217" t="s">
        <v>1945</v>
      </c>
      <c r="G137" s="39"/>
      <c r="H137" s="39"/>
      <c r="I137" s="218"/>
      <c r="J137" s="39"/>
      <c r="K137" s="39"/>
      <c r="L137" s="43"/>
      <c r="M137" s="219"/>
      <c r="N137" s="220"/>
      <c r="O137" s="83"/>
      <c r="P137" s="83"/>
      <c r="Q137" s="83"/>
      <c r="R137" s="83"/>
      <c r="S137" s="83"/>
      <c r="T137" s="84"/>
      <c r="U137" s="37"/>
      <c r="V137" s="37"/>
      <c r="W137" s="37"/>
      <c r="X137" s="37"/>
      <c r="Y137" s="37"/>
      <c r="Z137" s="37"/>
      <c r="AA137" s="37"/>
      <c r="AB137" s="37"/>
      <c r="AC137" s="37"/>
      <c r="AD137" s="37"/>
      <c r="AE137" s="37"/>
      <c r="AT137" s="16" t="s">
        <v>161</v>
      </c>
      <c r="AU137" s="16" t="s">
        <v>85</v>
      </c>
    </row>
    <row r="138" spans="1:65" s="2" customFormat="1" ht="14.4" customHeight="1">
      <c r="A138" s="37"/>
      <c r="B138" s="38"/>
      <c r="C138" s="203" t="s">
        <v>333</v>
      </c>
      <c r="D138" s="203" t="s">
        <v>152</v>
      </c>
      <c r="E138" s="204" t="s">
        <v>1946</v>
      </c>
      <c r="F138" s="205" t="s">
        <v>1947</v>
      </c>
      <c r="G138" s="206" t="s">
        <v>253</v>
      </c>
      <c r="H138" s="207">
        <v>1</v>
      </c>
      <c r="I138" s="208"/>
      <c r="J138" s="209">
        <f>ROUND(I138*H138,2)</f>
        <v>0</v>
      </c>
      <c r="K138" s="205" t="s">
        <v>19</v>
      </c>
      <c r="L138" s="43"/>
      <c r="M138" s="210" t="s">
        <v>19</v>
      </c>
      <c r="N138" s="211" t="s">
        <v>46</v>
      </c>
      <c r="O138" s="83"/>
      <c r="P138" s="212">
        <f>O138*H138</f>
        <v>0</v>
      </c>
      <c r="Q138" s="212">
        <v>9E-05</v>
      </c>
      <c r="R138" s="212">
        <f>Q138*H138</f>
        <v>9E-05</v>
      </c>
      <c r="S138" s="212">
        <v>0.14</v>
      </c>
      <c r="T138" s="213">
        <f>S138*H138</f>
        <v>0.14</v>
      </c>
      <c r="U138" s="37"/>
      <c r="V138" s="37"/>
      <c r="W138" s="37"/>
      <c r="X138" s="37"/>
      <c r="Y138" s="37"/>
      <c r="Z138" s="37"/>
      <c r="AA138" s="37"/>
      <c r="AB138" s="37"/>
      <c r="AC138" s="37"/>
      <c r="AD138" s="37"/>
      <c r="AE138" s="37"/>
      <c r="AR138" s="214" t="s">
        <v>237</v>
      </c>
      <c r="AT138" s="214" t="s">
        <v>152</v>
      </c>
      <c r="AU138" s="214" t="s">
        <v>85</v>
      </c>
      <c r="AY138" s="16" t="s">
        <v>150</v>
      </c>
      <c r="BE138" s="215">
        <f>IF(N138="základní",J138,0)</f>
        <v>0</v>
      </c>
      <c r="BF138" s="215">
        <f>IF(N138="snížená",J138,0)</f>
        <v>0</v>
      </c>
      <c r="BG138" s="215">
        <f>IF(N138="zákl. přenesená",J138,0)</f>
        <v>0</v>
      </c>
      <c r="BH138" s="215">
        <f>IF(N138="sníž. přenesená",J138,0)</f>
        <v>0</v>
      </c>
      <c r="BI138" s="215">
        <f>IF(N138="nulová",J138,0)</f>
        <v>0</v>
      </c>
      <c r="BJ138" s="16" t="s">
        <v>83</v>
      </c>
      <c r="BK138" s="215">
        <f>ROUND(I138*H138,2)</f>
        <v>0</v>
      </c>
      <c r="BL138" s="16" t="s">
        <v>237</v>
      </c>
      <c r="BM138" s="214" t="s">
        <v>1948</v>
      </c>
    </row>
    <row r="139" spans="1:47" s="2" customFormat="1" ht="12">
      <c r="A139" s="37"/>
      <c r="B139" s="38"/>
      <c r="C139" s="39"/>
      <c r="D139" s="216" t="s">
        <v>161</v>
      </c>
      <c r="E139" s="39"/>
      <c r="F139" s="217" t="s">
        <v>1949</v>
      </c>
      <c r="G139" s="39"/>
      <c r="H139" s="39"/>
      <c r="I139" s="218"/>
      <c r="J139" s="39"/>
      <c r="K139" s="39"/>
      <c r="L139" s="43"/>
      <c r="M139" s="219"/>
      <c r="N139" s="220"/>
      <c r="O139" s="83"/>
      <c r="P139" s="83"/>
      <c r="Q139" s="83"/>
      <c r="R139" s="83"/>
      <c r="S139" s="83"/>
      <c r="T139" s="84"/>
      <c r="U139" s="37"/>
      <c r="V139" s="37"/>
      <c r="W139" s="37"/>
      <c r="X139" s="37"/>
      <c r="Y139" s="37"/>
      <c r="Z139" s="37"/>
      <c r="AA139" s="37"/>
      <c r="AB139" s="37"/>
      <c r="AC139" s="37"/>
      <c r="AD139" s="37"/>
      <c r="AE139" s="37"/>
      <c r="AT139" s="16" t="s">
        <v>161</v>
      </c>
      <c r="AU139" s="16" t="s">
        <v>85</v>
      </c>
    </row>
    <row r="140" spans="1:65" s="2" customFormat="1" ht="14.4" customHeight="1">
      <c r="A140" s="37"/>
      <c r="B140" s="38"/>
      <c r="C140" s="203" t="s">
        <v>338</v>
      </c>
      <c r="D140" s="203" t="s">
        <v>152</v>
      </c>
      <c r="E140" s="204" t="s">
        <v>1950</v>
      </c>
      <c r="F140" s="205" t="s">
        <v>1951</v>
      </c>
      <c r="G140" s="206" t="s">
        <v>253</v>
      </c>
      <c r="H140" s="207">
        <v>5</v>
      </c>
      <c r="I140" s="208"/>
      <c r="J140" s="209">
        <f>ROUND(I140*H140,2)</f>
        <v>0</v>
      </c>
      <c r="K140" s="205" t="s">
        <v>19</v>
      </c>
      <c r="L140" s="43"/>
      <c r="M140" s="210" t="s">
        <v>19</v>
      </c>
      <c r="N140" s="211" t="s">
        <v>46</v>
      </c>
      <c r="O140" s="83"/>
      <c r="P140" s="212">
        <f>O140*H140</f>
        <v>0</v>
      </c>
      <c r="Q140" s="212">
        <v>9E-05</v>
      </c>
      <c r="R140" s="212">
        <f>Q140*H140</f>
        <v>0.00045000000000000004</v>
      </c>
      <c r="S140" s="212">
        <v>0.14</v>
      </c>
      <c r="T140" s="213">
        <f>S140*H140</f>
        <v>0.7000000000000001</v>
      </c>
      <c r="U140" s="37"/>
      <c r="V140" s="37"/>
      <c r="W140" s="37"/>
      <c r="X140" s="37"/>
      <c r="Y140" s="37"/>
      <c r="Z140" s="37"/>
      <c r="AA140" s="37"/>
      <c r="AB140" s="37"/>
      <c r="AC140" s="37"/>
      <c r="AD140" s="37"/>
      <c r="AE140" s="37"/>
      <c r="AR140" s="214" t="s">
        <v>237</v>
      </c>
      <c r="AT140" s="214" t="s">
        <v>152</v>
      </c>
      <c r="AU140" s="214" t="s">
        <v>85</v>
      </c>
      <c r="AY140" s="16" t="s">
        <v>150</v>
      </c>
      <c r="BE140" s="215">
        <f>IF(N140="základní",J140,0)</f>
        <v>0</v>
      </c>
      <c r="BF140" s="215">
        <f>IF(N140="snížená",J140,0)</f>
        <v>0</v>
      </c>
      <c r="BG140" s="215">
        <f>IF(N140="zákl. přenesená",J140,0)</f>
        <v>0</v>
      </c>
      <c r="BH140" s="215">
        <f>IF(N140="sníž. přenesená",J140,0)</f>
        <v>0</v>
      </c>
      <c r="BI140" s="215">
        <f>IF(N140="nulová",J140,0)</f>
        <v>0</v>
      </c>
      <c r="BJ140" s="16" t="s">
        <v>83</v>
      </c>
      <c r="BK140" s="215">
        <f>ROUND(I140*H140,2)</f>
        <v>0</v>
      </c>
      <c r="BL140" s="16" t="s">
        <v>237</v>
      </c>
      <c r="BM140" s="214" t="s">
        <v>1952</v>
      </c>
    </row>
    <row r="141" spans="1:65" s="2" customFormat="1" ht="14.4" customHeight="1">
      <c r="A141" s="37"/>
      <c r="B141" s="38"/>
      <c r="C141" s="203" t="s">
        <v>342</v>
      </c>
      <c r="D141" s="203" t="s">
        <v>152</v>
      </c>
      <c r="E141" s="204" t="s">
        <v>1953</v>
      </c>
      <c r="F141" s="205" t="s">
        <v>1954</v>
      </c>
      <c r="G141" s="206" t="s">
        <v>253</v>
      </c>
      <c r="H141" s="207">
        <v>5</v>
      </c>
      <c r="I141" s="208"/>
      <c r="J141" s="209">
        <f>ROUND(I141*H141,2)</f>
        <v>0</v>
      </c>
      <c r="K141" s="205" t="s">
        <v>19</v>
      </c>
      <c r="L141" s="43"/>
      <c r="M141" s="210" t="s">
        <v>19</v>
      </c>
      <c r="N141" s="211" t="s">
        <v>46</v>
      </c>
      <c r="O141" s="83"/>
      <c r="P141" s="212">
        <f>O141*H141</f>
        <v>0</v>
      </c>
      <c r="Q141" s="212">
        <v>9E-05</v>
      </c>
      <c r="R141" s="212">
        <f>Q141*H141</f>
        <v>0.00045000000000000004</v>
      </c>
      <c r="S141" s="212">
        <v>0.14</v>
      </c>
      <c r="T141" s="213">
        <f>S141*H141</f>
        <v>0.7000000000000001</v>
      </c>
      <c r="U141" s="37"/>
      <c r="V141" s="37"/>
      <c r="W141" s="37"/>
      <c r="X141" s="37"/>
      <c r="Y141" s="37"/>
      <c r="Z141" s="37"/>
      <c r="AA141" s="37"/>
      <c r="AB141" s="37"/>
      <c r="AC141" s="37"/>
      <c r="AD141" s="37"/>
      <c r="AE141" s="37"/>
      <c r="AR141" s="214" t="s">
        <v>237</v>
      </c>
      <c r="AT141" s="214" t="s">
        <v>152</v>
      </c>
      <c r="AU141" s="214" t="s">
        <v>85</v>
      </c>
      <c r="AY141" s="16" t="s">
        <v>150</v>
      </c>
      <c r="BE141" s="215">
        <f>IF(N141="základní",J141,0)</f>
        <v>0</v>
      </c>
      <c r="BF141" s="215">
        <f>IF(N141="snížená",J141,0)</f>
        <v>0</v>
      </c>
      <c r="BG141" s="215">
        <f>IF(N141="zákl. přenesená",J141,0)</f>
        <v>0</v>
      </c>
      <c r="BH141" s="215">
        <f>IF(N141="sníž. přenesená",J141,0)</f>
        <v>0</v>
      </c>
      <c r="BI141" s="215">
        <f>IF(N141="nulová",J141,0)</f>
        <v>0</v>
      </c>
      <c r="BJ141" s="16" t="s">
        <v>83</v>
      </c>
      <c r="BK141" s="215">
        <f>ROUND(I141*H141,2)</f>
        <v>0</v>
      </c>
      <c r="BL141" s="16" t="s">
        <v>237</v>
      </c>
      <c r="BM141" s="214" t="s">
        <v>1955</v>
      </c>
    </row>
    <row r="142" spans="1:65" s="2" customFormat="1" ht="14.4" customHeight="1">
      <c r="A142" s="37"/>
      <c r="B142" s="38"/>
      <c r="C142" s="203" t="s">
        <v>347</v>
      </c>
      <c r="D142" s="203" t="s">
        <v>152</v>
      </c>
      <c r="E142" s="204" t="s">
        <v>1956</v>
      </c>
      <c r="F142" s="205" t="s">
        <v>1957</v>
      </c>
      <c r="G142" s="206" t="s">
        <v>1691</v>
      </c>
      <c r="H142" s="207">
        <v>1</v>
      </c>
      <c r="I142" s="208"/>
      <c r="J142" s="209">
        <f>ROUND(I142*H142,2)</f>
        <v>0</v>
      </c>
      <c r="K142" s="205" t="s">
        <v>19</v>
      </c>
      <c r="L142" s="43"/>
      <c r="M142" s="210" t="s">
        <v>19</v>
      </c>
      <c r="N142" s="211" t="s">
        <v>46</v>
      </c>
      <c r="O142" s="83"/>
      <c r="P142" s="212">
        <f>O142*H142</f>
        <v>0</v>
      </c>
      <c r="Q142" s="212">
        <v>9E-05</v>
      </c>
      <c r="R142" s="212">
        <f>Q142*H142</f>
        <v>9E-05</v>
      </c>
      <c r="S142" s="212">
        <v>0.14</v>
      </c>
      <c r="T142" s="213">
        <f>S142*H142</f>
        <v>0.14</v>
      </c>
      <c r="U142" s="37"/>
      <c r="V142" s="37"/>
      <c r="W142" s="37"/>
      <c r="X142" s="37"/>
      <c r="Y142" s="37"/>
      <c r="Z142" s="37"/>
      <c r="AA142" s="37"/>
      <c r="AB142" s="37"/>
      <c r="AC142" s="37"/>
      <c r="AD142" s="37"/>
      <c r="AE142" s="37"/>
      <c r="AR142" s="214" t="s">
        <v>237</v>
      </c>
      <c r="AT142" s="214" t="s">
        <v>152</v>
      </c>
      <c r="AU142" s="214" t="s">
        <v>85</v>
      </c>
      <c r="AY142" s="16" t="s">
        <v>150</v>
      </c>
      <c r="BE142" s="215">
        <f>IF(N142="základní",J142,0)</f>
        <v>0</v>
      </c>
      <c r="BF142" s="215">
        <f>IF(N142="snížená",J142,0)</f>
        <v>0</v>
      </c>
      <c r="BG142" s="215">
        <f>IF(N142="zákl. přenesená",J142,0)</f>
        <v>0</v>
      </c>
      <c r="BH142" s="215">
        <f>IF(N142="sníž. přenesená",J142,0)</f>
        <v>0</v>
      </c>
      <c r="BI142" s="215">
        <f>IF(N142="nulová",J142,0)</f>
        <v>0</v>
      </c>
      <c r="BJ142" s="16" t="s">
        <v>83</v>
      </c>
      <c r="BK142" s="215">
        <f>ROUND(I142*H142,2)</f>
        <v>0</v>
      </c>
      <c r="BL142" s="16" t="s">
        <v>237</v>
      </c>
      <c r="BM142" s="214" t="s">
        <v>1958</v>
      </c>
    </row>
    <row r="143" spans="1:65" s="2" customFormat="1" ht="14.4" customHeight="1">
      <c r="A143" s="37"/>
      <c r="B143" s="38"/>
      <c r="C143" s="203" t="s">
        <v>351</v>
      </c>
      <c r="D143" s="203" t="s">
        <v>152</v>
      </c>
      <c r="E143" s="204" t="s">
        <v>1959</v>
      </c>
      <c r="F143" s="205" t="s">
        <v>1960</v>
      </c>
      <c r="G143" s="206" t="s">
        <v>1691</v>
      </c>
      <c r="H143" s="207">
        <v>1</v>
      </c>
      <c r="I143" s="208"/>
      <c r="J143" s="209">
        <f>ROUND(I143*H143,2)</f>
        <v>0</v>
      </c>
      <c r="K143" s="205" t="s">
        <v>19</v>
      </c>
      <c r="L143" s="43"/>
      <c r="M143" s="210" t="s">
        <v>19</v>
      </c>
      <c r="N143" s="211" t="s">
        <v>46</v>
      </c>
      <c r="O143" s="83"/>
      <c r="P143" s="212">
        <f>O143*H143</f>
        <v>0</v>
      </c>
      <c r="Q143" s="212">
        <v>9E-05</v>
      </c>
      <c r="R143" s="212">
        <f>Q143*H143</f>
        <v>9E-05</v>
      </c>
      <c r="S143" s="212">
        <v>0.14</v>
      </c>
      <c r="T143" s="213">
        <f>S143*H143</f>
        <v>0.14</v>
      </c>
      <c r="U143" s="37"/>
      <c r="V143" s="37"/>
      <c r="W143" s="37"/>
      <c r="X143" s="37"/>
      <c r="Y143" s="37"/>
      <c r="Z143" s="37"/>
      <c r="AA143" s="37"/>
      <c r="AB143" s="37"/>
      <c r="AC143" s="37"/>
      <c r="AD143" s="37"/>
      <c r="AE143" s="37"/>
      <c r="AR143" s="214" t="s">
        <v>237</v>
      </c>
      <c r="AT143" s="214" t="s">
        <v>152</v>
      </c>
      <c r="AU143" s="214" t="s">
        <v>85</v>
      </c>
      <c r="AY143" s="16" t="s">
        <v>150</v>
      </c>
      <c r="BE143" s="215">
        <f>IF(N143="základní",J143,0)</f>
        <v>0</v>
      </c>
      <c r="BF143" s="215">
        <f>IF(N143="snížená",J143,0)</f>
        <v>0</v>
      </c>
      <c r="BG143" s="215">
        <f>IF(N143="zákl. přenesená",J143,0)</f>
        <v>0</v>
      </c>
      <c r="BH143" s="215">
        <f>IF(N143="sníž. přenesená",J143,0)</f>
        <v>0</v>
      </c>
      <c r="BI143" s="215">
        <f>IF(N143="nulová",J143,0)</f>
        <v>0</v>
      </c>
      <c r="BJ143" s="16" t="s">
        <v>83</v>
      </c>
      <c r="BK143" s="215">
        <f>ROUND(I143*H143,2)</f>
        <v>0</v>
      </c>
      <c r="BL143" s="16" t="s">
        <v>237</v>
      </c>
      <c r="BM143" s="214" t="s">
        <v>1961</v>
      </c>
    </row>
    <row r="144" spans="1:65" s="2" customFormat="1" ht="14.4" customHeight="1">
      <c r="A144" s="37"/>
      <c r="B144" s="38"/>
      <c r="C144" s="203" t="s">
        <v>356</v>
      </c>
      <c r="D144" s="203" t="s">
        <v>152</v>
      </c>
      <c r="E144" s="204" t="s">
        <v>1962</v>
      </c>
      <c r="F144" s="205" t="s">
        <v>1963</v>
      </c>
      <c r="G144" s="206" t="s">
        <v>1691</v>
      </c>
      <c r="H144" s="207">
        <v>1</v>
      </c>
      <c r="I144" s="208"/>
      <c r="J144" s="209">
        <f>ROUND(I144*H144,2)</f>
        <v>0</v>
      </c>
      <c r="K144" s="205" t="s">
        <v>19</v>
      </c>
      <c r="L144" s="43"/>
      <c r="M144" s="210" t="s">
        <v>19</v>
      </c>
      <c r="N144" s="211" t="s">
        <v>46</v>
      </c>
      <c r="O144" s="83"/>
      <c r="P144" s="212">
        <f>O144*H144</f>
        <v>0</v>
      </c>
      <c r="Q144" s="212">
        <v>9E-05</v>
      </c>
      <c r="R144" s="212">
        <f>Q144*H144</f>
        <v>9E-05</v>
      </c>
      <c r="S144" s="212">
        <v>0.14</v>
      </c>
      <c r="T144" s="213">
        <f>S144*H144</f>
        <v>0.14</v>
      </c>
      <c r="U144" s="37"/>
      <c r="V144" s="37"/>
      <c r="W144" s="37"/>
      <c r="X144" s="37"/>
      <c r="Y144" s="37"/>
      <c r="Z144" s="37"/>
      <c r="AA144" s="37"/>
      <c r="AB144" s="37"/>
      <c r="AC144" s="37"/>
      <c r="AD144" s="37"/>
      <c r="AE144" s="37"/>
      <c r="AR144" s="214" t="s">
        <v>237</v>
      </c>
      <c r="AT144" s="214" t="s">
        <v>152</v>
      </c>
      <c r="AU144" s="214" t="s">
        <v>85</v>
      </c>
      <c r="AY144" s="16" t="s">
        <v>150</v>
      </c>
      <c r="BE144" s="215">
        <f>IF(N144="základní",J144,0)</f>
        <v>0</v>
      </c>
      <c r="BF144" s="215">
        <f>IF(N144="snížená",J144,0)</f>
        <v>0</v>
      </c>
      <c r="BG144" s="215">
        <f>IF(N144="zákl. přenesená",J144,0)</f>
        <v>0</v>
      </c>
      <c r="BH144" s="215">
        <f>IF(N144="sníž. přenesená",J144,0)</f>
        <v>0</v>
      </c>
      <c r="BI144" s="215">
        <f>IF(N144="nulová",J144,0)</f>
        <v>0</v>
      </c>
      <c r="BJ144" s="16" t="s">
        <v>83</v>
      </c>
      <c r="BK144" s="215">
        <f>ROUND(I144*H144,2)</f>
        <v>0</v>
      </c>
      <c r="BL144" s="16" t="s">
        <v>237</v>
      </c>
      <c r="BM144" s="214" t="s">
        <v>1964</v>
      </c>
    </row>
    <row r="145" spans="1:65" s="2" customFormat="1" ht="14.4" customHeight="1">
      <c r="A145" s="37"/>
      <c r="B145" s="38"/>
      <c r="C145" s="203" t="s">
        <v>361</v>
      </c>
      <c r="D145" s="203" t="s">
        <v>152</v>
      </c>
      <c r="E145" s="204" t="s">
        <v>1965</v>
      </c>
      <c r="F145" s="205" t="s">
        <v>1966</v>
      </c>
      <c r="G145" s="206" t="s">
        <v>1691</v>
      </c>
      <c r="H145" s="207">
        <v>1</v>
      </c>
      <c r="I145" s="208"/>
      <c r="J145" s="209">
        <f>ROUND(I145*H145,2)</f>
        <v>0</v>
      </c>
      <c r="K145" s="205" t="s">
        <v>19</v>
      </c>
      <c r="L145" s="43"/>
      <c r="M145" s="210" t="s">
        <v>19</v>
      </c>
      <c r="N145" s="211" t="s">
        <v>46</v>
      </c>
      <c r="O145" s="83"/>
      <c r="P145" s="212">
        <f>O145*H145</f>
        <v>0</v>
      </c>
      <c r="Q145" s="212">
        <v>9E-05</v>
      </c>
      <c r="R145" s="212">
        <f>Q145*H145</f>
        <v>9E-05</v>
      </c>
      <c r="S145" s="212">
        <v>0.14</v>
      </c>
      <c r="T145" s="213">
        <f>S145*H145</f>
        <v>0.14</v>
      </c>
      <c r="U145" s="37"/>
      <c r="V145" s="37"/>
      <c r="W145" s="37"/>
      <c r="X145" s="37"/>
      <c r="Y145" s="37"/>
      <c r="Z145" s="37"/>
      <c r="AA145" s="37"/>
      <c r="AB145" s="37"/>
      <c r="AC145" s="37"/>
      <c r="AD145" s="37"/>
      <c r="AE145" s="37"/>
      <c r="AR145" s="214" t="s">
        <v>237</v>
      </c>
      <c r="AT145" s="214" t="s">
        <v>152</v>
      </c>
      <c r="AU145" s="214" t="s">
        <v>85</v>
      </c>
      <c r="AY145" s="16" t="s">
        <v>150</v>
      </c>
      <c r="BE145" s="215">
        <f>IF(N145="základní",J145,0)</f>
        <v>0</v>
      </c>
      <c r="BF145" s="215">
        <f>IF(N145="snížená",J145,0)</f>
        <v>0</v>
      </c>
      <c r="BG145" s="215">
        <f>IF(N145="zákl. přenesená",J145,0)</f>
        <v>0</v>
      </c>
      <c r="BH145" s="215">
        <f>IF(N145="sníž. přenesená",J145,0)</f>
        <v>0</v>
      </c>
      <c r="BI145" s="215">
        <f>IF(N145="nulová",J145,0)</f>
        <v>0</v>
      </c>
      <c r="BJ145" s="16" t="s">
        <v>83</v>
      </c>
      <c r="BK145" s="215">
        <f>ROUND(I145*H145,2)</f>
        <v>0</v>
      </c>
      <c r="BL145" s="16" t="s">
        <v>237</v>
      </c>
      <c r="BM145" s="214" t="s">
        <v>1967</v>
      </c>
    </row>
    <row r="146" spans="1:65" s="2" customFormat="1" ht="14.4" customHeight="1">
      <c r="A146" s="37"/>
      <c r="B146" s="38"/>
      <c r="C146" s="203" t="s">
        <v>365</v>
      </c>
      <c r="D146" s="203" t="s">
        <v>152</v>
      </c>
      <c r="E146" s="204" t="s">
        <v>1968</v>
      </c>
      <c r="F146" s="205" t="s">
        <v>1969</v>
      </c>
      <c r="G146" s="206" t="s">
        <v>1691</v>
      </c>
      <c r="H146" s="207">
        <v>1</v>
      </c>
      <c r="I146" s="208"/>
      <c r="J146" s="209">
        <f>ROUND(I146*H146,2)</f>
        <v>0</v>
      </c>
      <c r="K146" s="205" t="s">
        <v>19</v>
      </c>
      <c r="L146" s="43"/>
      <c r="M146" s="247" t="s">
        <v>19</v>
      </c>
      <c r="N146" s="248" t="s">
        <v>46</v>
      </c>
      <c r="O146" s="244"/>
      <c r="P146" s="245">
        <f>O146*H146</f>
        <v>0</v>
      </c>
      <c r="Q146" s="245">
        <v>9E-05</v>
      </c>
      <c r="R146" s="245">
        <f>Q146*H146</f>
        <v>9E-05</v>
      </c>
      <c r="S146" s="245">
        <v>0.14</v>
      </c>
      <c r="T146" s="246">
        <f>S146*H146</f>
        <v>0.14</v>
      </c>
      <c r="U146" s="37"/>
      <c r="V146" s="37"/>
      <c r="W146" s="37"/>
      <c r="X146" s="37"/>
      <c r="Y146" s="37"/>
      <c r="Z146" s="37"/>
      <c r="AA146" s="37"/>
      <c r="AB146" s="37"/>
      <c r="AC146" s="37"/>
      <c r="AD146" s="37"/>
      <c r="AE146" s="37"/>
      <c r="AR146" s="214" t="s">
        <v>237</v>
      </c>
      <c r="AT146" s="214" t="s">
        <v>152</v>
      </c>
      <c r="AU146" s="214" t="s">
        <v>85</v>
      </c>
      <c r="AY146" s="16" t="s">
        <v>150</v>
      </c>
      <c r="BE146" s="215">
        <f>IF(N146="základní",J146,0)</f>
        <v>0</v>
      </c>
      <c r="BF146" s="215">
        <f>IF(N146="snížená",J146,0)</f>
        <v>0</v>
      </c>
      <c r="BG146" s="215">
        <f>IF(N146="zákl. přenesená",J146,0)</f>
        <v>0</v>
      </c>
      <c r="BH146" s="215">
        <f>IF(N146="sníž. přenesená",J146,0)</f>
        <v>0</v>
      </c>
      <c r="BI146" s="215">
        <f>IF(N146="nulová",J146,0)</f>
        <v>0</v>
      </c>
      <c r="BJ146" s="16" t="s">
        <v>83</v>
      </c>
      <c r="BK146" s="215">
        <f>ROUND(I146*H146,2)</f>
        <v>0</v>
      </c>
      <c r="BL146" s="16" t="s">
        <v>237</v>
      </c>
      <c r="BM146" s="214" t="s">
        <v>1970</v>
      </c>
    </row>
    <row r="147" spans="1:31" s="2" customFormat="1" ht="6.95" customHeight="1">
      <c r="A147" s="37"/>
      <c r="B147" s="58"/>
      <c r="C147" s="59"/>
      <c r="D147" s="59"/>
      <c r="E147" s="59"/>
      <c r="F147" s="59"/>
      <c r="G147" s="59"/>
      <c r="H147" s="59"/>
      <c r="I147" s="59"/>
      <c r="J147" s="59"/>
      <c r="K147" s="59"/>
      <c r="L147" s="43"/>
      <c r="M147" s="37"/>
      <c r="O147" s="37"/>
      <c r="P147" s="37"/>
      <c r="Q147" s="37"/>
      <c r="R147" s="37"/>
      <c r="S147" s="37"/>
      <c r="T147" s="37"/>
      <c r="U147" s="37"/>
      <c r="V147" s="37"/>
      <c r="W147" s="37"/>
      <c r="X147" s="37"/>
      <c r="Y147" s="37"/>
      <c r="Z147" s="37"/>
      <c r="AA147" s="37"/>
      <c r="AB147" s="37"/>
      <c r="AC147" s="37"/>
      <c r="AD147" s="37"/>
      <c r="AE147" s="37"/>
    </row>
  </sheetData>
  <sheetProtection password="CC35" sheet="1" objects="1" scenarios="1" formatColumns="0" formatRows="0" autoFilter="0"/>
  <autoFilter ref="C80:K146"/>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97</v>
      </c>
    </row>
    <row r="3" spans="2:46" s="1" customFormat="1" ht="6.95" customHeight="1">
      <c r="B3" s="127"/>
      <c r="C3" s="128"/>
      <c r="D3" s="128"/>
      <c r="E3" s="128"/>
      <c r="F3" s="128"/>
      <c r="G3" s="128"/>
      <c r="H3" s="128"/>
      <c r="I3" s="128"/>
      <c r="J3" s="128"/>
      <c r="K3" s="128"/>
      <c r="L3" s="19"/>
      <c r="AT3" s="16" t="s">
        <v>85</v>
      </c>
    </row>
    <row r="4" spans="2:46" s="1" customFormat="1" ht="24.95" customHeight="1">
      <c r="B4" s="19"/>
      <c r="D4" s="129" t="s">
        <v>104</v>
      </c>
      <c r="L4" s="19"/>
      <c r="M4" s="130" t="s">
        <v>10</v>
      </c>
      <c r="AT4" s="16" t="s">
        <v>4</v>
      </c>
    </row>
    <row r="5" spans="2:12" s="1" customFormat="1" ht="6.95" customHeight="1">
      <c r="B5" s="19"/>
      <c r="L5" s="19"/>
    </row>
    <row r="6" spans="2:12" s="1" customFormat="1" ht="12" customHeight="1">
      <c r="B6" s="19"/>
      <c r="D6" s="131" t="s">
        <v>16</v>
      </c>
      <c r="L6" s="19"/>
    </row>
    <row r="7" spans="2:12" s="1" customFormat="1" ht="16.5" customHeight="1">
      <c r="B7" s="19"/>
      <c r="E7" s="132" t="str">
        <f>'Rekapitulace stavby'!K6</f>
        <v>Stavební úpravy pro úsporu energie v budovách společnosti Sládek Group a.s. haly I. a haly II.</v>
      </c>
      <c r="F7" s="131"/>
      <c r="G7" s="131"/>
      <c r="H7" s="131"/>
      <c r="L7" s="19"/>
    </row>
    <row r="8" spans="1:31" s="2" customFormat="1" ht="12" customHeight="1">
      <c r="A8" s="37"/>
      <c r="B8" s="43"/>
      <c r="C8" s="37"/>
      <c r="D8" s="131" t="s">
        <v>105</v>
      </c>
      <c r="E8" s="37"/>
      <c r="F8" s="37"/>
      <c r="G8" s="37"/>
      <c r="H8" s="37"/>
      <c r="I8" s="37"/>
      <c r="J8" s="37"/>
      <c r="K8" s="37"/>
      <c r="L8" s="133"/>
      <c r="S8" s="37"/>
      <c r="T8" s="37"/>
      <c r="U8" s="37"/>
      <c r="V8" s="37"/>
      <c r="W8" s="37"/>
      <c r="X8" s="37"/>
      <c r="Y8" s="37"/>
      <c r="Z8" s="37"/>
      <c r="AA8" s="37"/>
      <c r="AB8" s="37"/>
      <c r="AC8" s="37"/>
      <c r="AD8" s="37"/>
      <c r="AE8" s="37"/>
    </row>
    <row r="9" spans="1:31" s="2" customFormat="1" ht="16.5" customHeight="1">
      <c r="A9" s="37"/>
      <c r="B9" s="43"/>
      <c r="C9" s="37"/>
      <c r="D9" s="37"/>
      <c r="E9" s="134" t="s">
        <v>1971</v>
      </c>
      <c r="F9" s="37"/>
      <c r="G9" s="37"/>
      <c r="H9" s="37"/>
      <c r="I9" s="37"/>
      <c r="J9" s="37"/>
      <c r="K9" s="37"/>
      <c r="L9" s="13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33"/>
      <c r="S10" s="37"/>
      <c r="T10" s="37"/>
      <c r="U10" s="37"/>
      <c r="V10" s="37"/>
      <c r="W10" s="37"/>
      <c r="X10" s="37"/>
      <c r="Y10" s="37"/>
      <c r="Z10" s="37"/>
      <c r="AA10" s="37"/>
      <c r="AB10" s="37"/>
      <c r="AC10" s="37"/>
      <c r="AD10" s="37"/>
      <c r="AE10" s="37"/>
    </row>
    <row r="11" spans="1:31" s="2" customFormat="1" ht="12" customHeight="1">
      <c r="A11" s="37"/>
      <c r="B11" s="43"/>
      <c r="C11" s="37"/>
      <c r="D11" s="131" t="s">
        <v>18</v>
      </c>
      <c r="E11" s="37"/>
      <c r="F11" s="135" t="s">
        <v>19</v>
      </c>
      <c r="G11" s="37"/>
      <c r="H11" s="37"/>
      <c r="I11" s="131" t="s">
        <v>20</v>
      </c>
      <c r="J11" s="135" t="s">
        <v>19</v>
      </c>
      <c r="K11" s="37"/>
      <c r="L11" s="133"/>
      <c r="S11" s="37"/>
      <c r="T11" s="37"/>
      <c r="U11" s="37"/>
      <c r="V11" s="37"/>
      <c r="W11" s="37"/>
      <c r="X11" s="37"/>
      <c r="Y11" s="37"/>
      <c r="Z11" s="37"/>
      <c r="AA11" s="37"/>
      <c r="AB11" s="37"/>
      <c r="AC11" s="37"/>
      <c r="AD11" s="37"/>
      <c r="AE11" s="37"/>
    </row>
    <row r="12" spans="1:31" s="2" customFormat="1" ht="12" customHeight="1">
      <c r="A12" s="37"/>
      <c r="B12" s="43"/>
      <c r="C12" s="37"/>
      <c r="D12" s="131" t="s">
        <v>21</v>
      </c>
      <c r="E12" s="37"/>
      <c r="F12" s="135" t="s">
        <v>22</v>
      </c>
      <c r="G12" s="37"/>
      <c r="H12" s="37"/>
      <c r="I12" s="131" t="s">
        <v>23</v>
      </c>
      <c r="J12" s="136" t="str">
        <f>'Rekapitulace stavby'!AN8</f>
        <v>20. 3. 2020</v>
      </c>
      <c r="K12" s="37"/>
      <c r="L12" s="13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33"/>
      <c r="S13" s="37"/>
      <c r="T13" s="37"/>
      <c r="U13" s="37"/>
      <c r="V13" s="37"/>
      <c r="W13" s="37"/>
      <c r="X13" s="37"/>
      <c r="Y13" s="37"/>
      <c r="Z13" s="37"/>
      <c r="AA13" s="37"/>
      <c r="AB13" s="37"/>
      <c r="AC13" s="37"/>
      <c r="AD13" s="37"/>
      <c r="AE13" s="37"/>
    </row>
    <row r="14" spans="1:31" s="2" customFormat="1" ht="12" customHeight="1">
      <c r="A14" s="37"/>
      <c r="B14" s="43"/>
      <c r="C14" s="37"/>
      <c r="D14" s="131" t="s">
        <v>25</v>
      </c>
      <c r="E14" s="37"/>
      <c r="F14" s="37"/>
      <c r="G14" s="37"/>
      <c r="H14" s="37"/>
      <c r="I14" s="131" t="s">
        <v>26</v>
      </c>
      <c r="J14" s="135" t="s">
        <v>27</v>
      </c>
      <c r="K14" s="37"/>
      <c r="L14" s="133"/>
      <c r="S14" s="37"/>
      <c r="T14" s="37"/>
      <c r="U14" s="37"/>
      <c r="V14" s="37"/>
      <c r="W14" s="37"/>
      <c r="X14" s="37"/>
      <c r="Y14" s="37"/>
      <c r="Z14" s="37"/>
      <c r="AA14" s="37"/>
      <c r="AB14" s="37"/>
      <c r="AC14" s="37"/>
      <c r="AD14" s="37"/>
      <c r="AE14" s="37"/>
    </row>
    <row r="15" spans="1:31" s="2" customFormat="1" ht="18" customHeight="1">
      <c r="A15" s="37"/>
      <c r="B15" s="43"/>
      <c r="C15" s="37"/>
      <c r="D15" s="37"/>
      <c r="E15" s="135" t="s">
        <v>28</v>
      </c>
      <c r="F15" s="37"/>
      <c r="G15" s="37"/>
      <c r="H15" s="37"/>
      <c r="I15" s="131" t="s">
        <v>29</v>
      </c>
      <c r="J15" s="135" t="s">
        <v>30</v>
      </c>
      <c r="K15" s="37"/>
      <c r="L15" s="13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33"/>
      <c r="S16" s="37"/>
      <c r="T16" s="37"/>
      <c r="U16" s="37"/>
      <c r="V16" s="37"/>
      <c r="W16" s="37"/>
      <c r="X16" s="37"/>
      <c r="Y16" s="37"/>
      <c r="Z16" s="37"/>
      <c r="AA16" s="37"/>
      <c r="AB16" s="37"/>
      <c r="AC16" s="37"/>
      <c r="AD16" s="37"/>
      <c r="AE16" s="37"/>
    </row>
    <row r="17" spans="1:31" s="2" customFormat="1" ht="12" customHeight="1">
      <c r="A17" s="37"/>
      <c r="B17" s="43"/>
      <c r="C17" s="37"/>
      <c r="D17" s="131" t="s">
        <v>31</v>
      </c>
      <c r="E17" s="37"/>
      <c r="F17" s="37"/>
      <c r="G17" s="37"/>
      <c r="H17" s="37"/>
      <c r="I17" s="131" t="s">
        <v>26</v>
      </c>
      <c r="J17" s="32" t="str">
        <f>'Rekapitulace stavby'!AN13</f>
        <v>Vyplň údaj</v>
      </c>
      <c r="K17" s="37"/>
      <c r="L17" s="13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5"/>
      <c r="G18" s="135"/>
      <c r="H18" s="135"/>
      <c r="I18" s="131" t="s">
        <v>29</v>
      </c>
      <c r="J18" s="32" t="str">
        <f>'Rekapitulace stavby'!AN14</f>
        <v>Vyplň údaj</v>
      </c>
      <c r="K18" s="37"/>
      <c r="L18" s="13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33"/>
      <c r="S19" s="37"/>
      <c r="T19" s="37"/>
      <c r="U19" s="37"/>
      <c r="V19" s="37"/>
      <c r="W19" s="37"/>
      <c r="X19" s="37"/>
      <c r="Y19" s="37"/>
      <c r="Z19" s="37"/>
      <c r="AA19" s="37"/>
      <c r="AB19" s="37"/>
      <c r="AC19" s="37"/>
      <c r="AD19" s="37"/>
      <c r="AE19" s="37"/>
    </row>
    <row r="20" spans="1:31" s="2" customFormat="1" ht="12" customHeight="1">
      <c r="A20" s="37"/>
      <c r="B20" s="43"/>
      <c r="C20" s="37"/>
      <c r="D20" s="131" t="s">
        <v>33</v>
      </c>
      <c r="E20" s="37"/>
      <c r="F20" s="37"/>
      <c r="G20" s="37"/>
      <c r="H20" s="37"/>
      <c r="I20" s="131" t="s">
        <v>26</v>
      </c>
      <c r="J20" s="135" t="s">
        <v>34</v>
      </c>
      <c r="K20" s="37"/>
      <c r="L20" s="133"/>
      <c r="S20" s="37"/>
      <c r="T20" s="37"/>
      <c r="U20" s="37"/>
      <c r="V20" s="37"/>
      <c r="W20" s="37"/>
      <c r="X20" s="37"/>
      <c r="Y20" s="37"/>
      <c r="Z20" s="37"/>
      <c r="AA20" s="37"/>
      <c r="AB20" s="37"/>
      <c r="AC20" s="37"/>
      <c r="AD20" s="37"/>
      <c r="AE20" s="37"/>
    </row>
    <row r="21" spans="1:31" s="2" customFormat="1" ht="18" customHeight="1">
      <c r="A21" s="37"/>
      <c r="B21" s="43"/>
      <c r="C21" s="37"/>
      <c r="D21" s="37"/>
      <c r="E21" s="135" t="s">
        <v>35</v>
      </c>
      <c r="F21" s="37"/>
      <c r="G21" s="37"/>
      <c r="H21" s="37"/>
      <c r="I21" s="131" t="s">
        <v>29</v>
      </c>
      <c r="J21" s="135" t="s">
        <v>36</v>
      </c>
      <c r="K21" s="37"/>
      <c r="L21" s="13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33"/>
      <c r="S22" s="37"/>
      <c r="T22" s="37"/>
      <c r="U22" s="37"/>
      <c r="V22" s="37"/>
      <c r="W22" s="37"/>
      <c r="X22" s="37"/>
      <c r="Y22" s="37"/>
      <c r="Z22" s="37"/>
      <c r="AA22" s="37"/>
      <c r="AB22" s="37"/>
      <c r="AC22" s="37"/>
      <c r="AD22" s="37"/>
      <c r="AE22" s="37"/>
    </row>
    <row r="23" spans="1:31" s="2" customFormat="1" ht="12" customHeight="1">
      <c r="A23" s="37"/>
      <c r="B23" s="43"/>
      <c r="C23" s="37"/>
      <c r="D23" s="131" t="s">
        <v>38</v>
      </c>
      <c r="E23" s="37"/>
      <c r="F23" s="37"/>
      <c r="G23" s="37"/>
      <c r="H23" s="37"/>
      <c r="I23" s="131" t="s">
        <v>26</v>
      </c>
      <c r="J23" s="135" t="str">
        <f>IF('Rekapitulace stavby'!AN19="","",'Rekapitulace stavby'!AN19)</f>
        <v/>
      </c>
      <c r="K23" s="37"/>
      <c r="L23" s="133"/>
      <c r="S23" s="37"/>
      <c r="T23" s="37"/>
      <c r="U23" s="37"/>
      <c r="V23" s="37"/>
      <c r="W23" s="37"/>
      <c r="X23" s="37"/>
      <c r="Y23" s="37"/>
      <c r="Z23" s="37"/>
      <c r="AA23" s="37"/>
      <c r="AB23" s="37"/>
      <c r="AC23" s="37"/>
      <c r="AD23" s="37"/>
      <c r="AE23" s="37"/>
    </row>
    <row r="24" spans="1:31" s="2" customFormat="1" ht="18" customHeight="1">
      <c r="A24" s="37"/>
      <c r="B24" s="43"/>
      <c r="C24" s="37"/>
      <c r="D24" s="37"/>
      <c r="E24" s="135" t="str">
        <f>IF('Rekapitulace stavby'!E20="","",'Rekapitulace stavby'!E20)</f>
        <v xml:space="preserve"> </v>
      </c>
      <c r="F24" s="37"/>
      <c r="G24" s="37"/>
      <c r="H24" s="37"/>
      <c r="I24" s="131" t="s">
        <v>29</v>
      </c>
      <c r="J24" s="135" t="str">
        <f>IF('Rekapitulace stavby'!AN20="","",'Rekapitulace stavby'!AN20)</f>
        <v/>
      </c>
      <c r="K24" s="37"/>
      <c r="L24" s="13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33"/>
      <c r="S25" s="37"/>
      <c r="T25" s="37"/>
      <c r="U25" s="37"/>
      <c r="V25" s="37"/>
      <c r="W25" s="37"/>
      <c r="X25" s="37"/>
      <c r="Y25" s="37"/>
      <c r="Z25" s="37"/>
      <c r="AA25" s="37"/>
      <c r="AB25" s="37"/>
      <c r="AC25" s="37"/>
      <c r="AD25" s="37"/>
      <c r="AE25" s="37"/>
    </row>
    <row r="26" spans="1:31" s="2" customFormat="1" ht="12" customHeight="1">
      <c r="A26" s="37"/>
      <c r="B26" s="43"/>
      <c r="C26" s="37"/>
      <c r="D26" s="131" t="s">
        <v>39</v>
      </c>
      <c r="E26" s="37"/>
      <c r="F26" s="37"/>
      <c r="G26" s="37"/>
      <c r="H26" s="37"/>
      <c r="I26" s="37"/>
      <c r="J26" s="37"/>
      <c r="K26" s="37"/>
      <c r="L26" s="133"/>
      <c r="S26" s="37"/>
      <c r="T26" s="37"/>
      <c r="U26" s="37"/>
      <c r="V26" s="37"/>
      <c r="W26" s="37"/>
      <c r="X26" s="37"/>
      <c r="Y26" s="37"/>
      <c r="Z26" s="37"/>
      <c r="AA26" s="37"/>
      <c r="AB26" s="37"/>
      <c r="AC26" s="37"/>
      <c r="AD26" s="37"/>
      <c r="AE26" s="37"/>
    </row>
    <row r="27" spans="1:31" s="8" customFormat="1" ht="16.5" customHeight="1">
      <c r="A27" s="137"/>
      <c r="B27" s="138"/>
      <c r="C27" s="137"/>
      <c r="D27" s="137"/>
      <c r="E27" s="139" t="s">
        <v>19</v>
      </c>
      <c r="F27" s="139"/>
      <c r="G27" s="139"/>
      <c r="H27" s="139"/>
      <c r="I27" s="137"/>
      <c r="J27" s="137"/>
      <c r="K27" s="137"/>
      <c r="L27" s="140"/>
      <c r="S27" s="137"/>
      <c r="T27" s="137"/>
      <c r="U27" s="137"/>
      <c r="V27" s="137"/>
      <c r="W27" s="137"/>
      <c r="X27" s="137"/>
      <c r="Y27" s="137"/>
      <c r="Z27" s="137"/>
      <c r="AA27" s="137"/>
      <c r="AB27" s="137"/>
      <c r="AC27" s="137"/>
      <c r="AD27" s="137"/>
      <c r="AE27" s="137"/>
    </row>
    <row r="28" spans="1:31" s="2" customFormat="1" ht="6.95" customHeight="1">
      <c r="A28" s="37"/>
      <c r="B28" s="43"/>
      <c r="C28" s="37"/>
      <c r="D28" s="37"/>
      <c r="E28" s="37"/>
      <c r="F28" s="37"/>
      <c r="G28" s="37"/>
      <c r="H28" s="37"/>
      <c r="I28" s="37"/>
      <c r="J28" s="37"/>
      <c r="K28" s="37"/>
      <c r="L28" s="133"/>
      <c r="S28" s="37"/>
      <c r="T28" s="37"/>
      <c r="U28" s="37"/>
      <c r="V28" s="37"/>
      <c r="W28" s="37"/>
      <c r="X28" s="37"/>
      <c r="Y28" s="37"/>
      <c r="Z28" s="37"/>
      <c r="AA28" s="37"/>
      <c r="AB28" s="37"/>
      <c r="AC28" s="37"/>
      <c r="AD28" s="37"/>
      <c r="AE28" s="37"/>
    </row>
    <row r="29" spans="1:31" s="2" customFormat="1" ht="6.95" customHeight="1">
      <c r="A29" s="37"/>
      <c r="B29" s="43"/>
      <c r="C29" s="37"/>
      <c r="D29" s="141"/>
      <c r="E29" s="141"/>
      <c r="F29" s="141"/>
      <c r="G29" s="141"/>
      <c r="H29" s="141"/>
      <c r="I29" s="141"/>
      <c r="J29" s="141"/>
      <c r="K29" s="141"/>
      <c r="L29" s="133"/>
      <c r="S29" s="37"/>
      <c r="T29" s="37"/>
      <c r="U29" s="37"/>
      <c r="V29" s="37"/>
      <c r="W29" s="37"/>
      <c r="X29" s="37"/>
      <c r="Y29" s="37"/>
      <c r="Z29" s="37"/>
      <c r="AA29" s="37"/>
      <c r="AB29" s="37"/>
      <c r="AC29" s="37"/>
      <c r="AD29" s="37"/>
      <c r="AE29" s="37"/>
    </row>
    <row r="30" spans="1:31" s="2" customFormat="1" ht="25.4" customHeight="1">
      <c r="A30" s="37"/>
      <c r="B30" s="43"/>
      <c r="C30" s="37"/>
      <c r="D30" s="142" t="s">
        <v>41</v>
      </c>
      <c r="E30" s="37"/>
      <c r="F30" s="37"/>
      <c r="G30" s="37"/>
      <c r="H30" s="37"/>
      <c r="I30" s="37"/>
      <c r="J30" s="143">
        <f>ROUND(J81,2)</f>
        <v>0</v>
      </c>
      <c r="K30" s="37"/>
      <c r="L30" s="133"/>
      <c r="S30" s="37"/>
      <c r="T30" s="37"/>
      <c r="U30" s="37"/>
      <c r="V30" s="37"/>
      <c r="W30" s="37"/>
      <c r="X30" s="37"/>
      <c r="Y30" s="37"/>
      <c r="Z30" s="37"/>
      <c r="AA30" s="37"/>
      <c r="AB30" s="37"/>
      <c r="AC30" s="37"/>
      <c r="AD30" s="37"/>
      <c r="AE30" s="37"/>
    </row>
    <row r="31" spans="1:31" s="2" customFormat="1" ht="6.95" customHeight="1">
      <c r="A31" s="37"/>
      <c r="B31" s="43"/>
      <c r="C31" s="37"/>
      <c r="D31" s="141"/>
      <c r="E31" s="141"/>
      <c r="F31" s="141"/>
      <c r="G31" s="141"/>
      <c r="H31" s="141"/>
      <c r="I31" s="141"/>
      <c r="J31" s="141"/>
      <c r="K31" s="141"/>
      <c r="L31" s="133"/>
      <c r="S31" s="37"/>
      <c r="T31" s="37"/>
      <c r="U31" s="37"/>
      <c r="V31" s="37"/>
      <c r="W31" s="37"/>
      <c r="X31" s="37"/>
      <c r="Y31" s="37"/>
      <c r="Z31" s="37"/>
      <c r="AA31" s="37"/>
      <c r="AB31" s="37"/>
      <c r="AC31" s="37"/>
      <c r="AD31" s="37"/>
      <c r="AE31" s="37"/>
    </row>
    <row r="32" spans="1:31" s="2" customFormat="1" ht="14.4" customHeight="1">
      <c r="A32" s="37"/>
      <c r="B32" s="43"/>
      <c r="C32" s="37"/>
      <c r="D32" s="37"/>
      <c r="E32" s="37"/>
      <c r="F32" s="144" t="s">
        <v>43</v>
      </c>
      <c r="G32" s="37"/>
      <c r="H32" s="37"/>
      <c r="I32" s="144" t="s">
        <v>42</v>
      </c>
      <c r="J32" s="144" t="s">
        <v>44</v>
      </c>
      <c r="K32" s="37"/>
      <c r="L32" s="133"/>
      <c r="S32" s="37"/>
      <c r="T32" s="37"/>
      <c r="U32" s="37"/>
      <c r="V32" s="37"/>
      <c r="W32" s="37"/>
      <c r="X32" s="37"/>
      <c r="Y32" s="37"/>
      <c r="Z32" s="37"/>
      <c r="AA32" s="37"/>
      <c r="AB32" s="37"/>
      <c r="AC32" s="37"/>
      <c r="AD32" s="37"/>
      <c r="AE32" s="37"/>
    </row>
    <row r="33" spans="1:31" s="2" customFormat="1" ht="14.4" customHeight="1">
      <c r="A33" s="37"/>
      <c r="B33" s="43"/>
      <c r="C33" s="37"/>
      <c r="D33" s="145" t="s">
        <v>45</v>
      </c>
      <c r="E33" s="131" t="s">
        <v>46</v>
      </c>
      <c r="F33" s="146">
        <f>ROUND((SUM(BE81:BE134)),2)</f>
        <v>0</v>
      </c>
      <c r="G33" s="37"/>
      <c r="H33" s="37"/>
      <c r="I33" s="147">
        <v>0.21</v>
      </c>
      <c r="J33" s="146">
        <f>ROUND(((SUM(BE81:BE134))*I33),2)</f>
        <v>0</v>
      </c>
      <c r="K33" s="37"/>
      <c r="L33" s="133"/>
      <c r="S33" s="37"/>
      <c r="T33" s="37"/>
      <c r="U33" s="37"/>
      <c r="V33" s="37"/>
      <c r="W33" s="37"/>
      <c r="X33" s="37"/>
      <c r="Y33" s="37"/>
      <c r="Z33" s="37"/>
      <c r="AA33" s="37"/>
      <c r="AB33" s="37"/>
      <c r="AC33" s="37"/>
      <c r="AD33" s="37"/>
      <c r="AE33" s="37"/>
    </row>
    <row r="34" spans="1:31" s="2" customFormat="1" ht="14.4" customHeight="1">
      <c r="A34" s="37"/>
      <c r="B34" s="43"/>
      <c r="C34" s="37"/>
      <c r="D34" s="37"/>
      <c r="E34" s="131" t="s">
        <v>47</v>
      </c>
      <c r="F34" s="146">
        <f>ROUND((SUM(BF81:BF134)),2)</f>
        <v>0</v>
      </c>
      <c r="G34" s="37"/>
      <c r="H34" s="37"/>
      <c r="I34" s="147">
        <v>0.15</v>
      </c>
      <c r="J34" s="146">
        <f>ROUND(((SUM(BF81:BF134))*I34),2)</f>
        <v>0</v>
      </c>
      <c r="K34" s="37"/>
      <c r="L34" s="133"/>
      <c r="S34" s="37"/>
      <c r="T34" s="37"/>
      <c r="U34" s="37"/>
      <c r="V34" s="37"/>
      <c r="W34" s="37"/>
      <c r="X34" s="37"/>
      <c r="Y34" s="37"/>
      <c r="Z34" s="37"/>
      <c r="AA34" s="37"/>
      <c r="AB34" s="37"/>
      <c r="AC34" s="37"/>
      <c r="AD34" s="37"/>
      <c r="AE34" s="37"/>
    </row>
    <row r="35" spans="1:31" s="2" customFormat="1" ht="14.4" customHeight="1" hidden="1">
      <c r="A35" s="37"/>
      <c r="B35" s="43"/>
      <c r="C35" s="37"/>
      <c r="D35" s="37"/>
      <c r="E35" s="131" t="s">
        <v>48</v>
      </c>
      <c r="F35" s="146">
        <f>ROUND((SUM(BG81:BG134)),2)</f>
        <v>0</v>
      </c>
      <c r="G35" s="37"/>
      <c r="H35" s="37"/>
      <c r="I35" s="147">
        <v>0.21</v>
      </c>
      <c r="J35" s="146">
        <f>0</f>
        <v>0</v>
      </c>
      <c r="K35" s="37"/>
      <c r="L35" s="133"/>
      <c r="S35" s="37"/>
      <c r="T35" s="37"/>
      <c r="U35" s="37"/>
      <c r="V35" s="37"/>
      <c r="W35" s="37"/>
      <c r="X35" s="37"/>
      <c r="Y35" s="37"/>
      <c r="Z35" s="37"/>
      <c r="AA35" s="37"/>
      <c r="AB35" s="37"/>
      <c r="AC35" s="37"/>
      <c r="AD35" s="37"/>
      <c r="AE35" s="37"/>
    </row>
    <row r="36" spans="1:31" s="2" customFormat="1" ht="14.4" customHeight="1" hidden="1">
      <c r="A36" s="37"/>
      <c r="B36" s="43"/>
      <c r="C36" s="37"/>
      <c r="D36" s="37"/>
      <c r="E36" s="131" t="s">
        <v>49</v>
      </c>
      <c r="F36" s="146">
        <f>ROUND((SUM(BH81:BH134)),2)</f>
        <v>0</v>
      </c>
      <c r="G36" s="37"/>
      <c r="H36" s="37"/>
      <c r="I36" s="147">
        <v>0.15</v>
      </c>
      <c r="J36" s="146">
        <f>0</f>
        <v>0</v>
      </c>
      <c r="K36" s="37"/>
      <c r="L36" s="133"/>
      <c r="S36" s="37"/>
      <c r="T36" s="37"/>
      <c r="U36" s="37"/>
      <c r="V36" s="37"/>
      <c r="W36" s="37"/>
      <c r="X36" s="37"/>
      <c r="Y36" s="37"/>
      <c r="Z36" s="37"/>
      <c r="AA36" s="37"/>
      <c r="AB36" s="37"/>
      <c r="AC36" s="37"/>
      <c r="AD36" s="37"/>
      <c r="AE36" s="37"/>
    </row>
    <row r="37" spans="1:31" s="2" customFormat="1" ht="14.4" customHeight="1" hidden="1">
      <c r="A37" s="37"/>
      <c r="B37" s="43"/>
      <c r="C37" s="37"/>
      <c r="D37" s="37"/>
      <c r="E37" s="131" t="s">
        <v>50</v>
      </c>
      <c r="F37" s="146">
        <f>ROUND((SUM(BI81:BI134)),2)</f>
        <v>0</v>
      </c>
      <c r="G37" s="37"/>
      <c r="H37" s="37"/>
      <c r="I37" s="147">
        <v>0</v>
      </c>
      <c r="J37" s="146">
        <f>0</f>
        <v>0</v>
      </c>
      <c r="K37" s="37"/>
      <c r="L37" s="13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33"/>
      <c r="S38" s="37"/>
      <c r="T38" s="37"/>
      <c r="U38" s="37"/>
      <c r="V38" s="37"/>
      <c r="W38" s="37"/>
      <c r="X38" s="37"/>
      <c r="Y38" s="37"/>
      <c r="Z38" s="37"/>
      <c r="AA38" s="37"/>
      <c r="AB38" s="37"/>
      <c r="AC38" s="37"/>
      <c r="AD38" s="37"/>
      <c r="AE38" s="37"/>
    </row>
    <row r="39" spans="1:31" s="2" customFormat="1" ht="25.4" customHeight="1">
      <c r="A39" s="37"/>
      <c r="B39" s="43"/>
      <c r="C39" s="148"/>
      <c r="D39" s="149" t="s">
        <v>51</v>
      </c>
      <c r="E39" s="150"/>
      <c r="F39" s="150"/>
      <c r="G39" s="151" t="s">
        <v>52</v>
      </c>
      <c r="H39" s="152" t="s">
        <v>53</v>
      </c>
      <c r="I39" s="150"/>
      <c r="J39" s="153">
        <f>SUM(J30:J37)</f>
        <v>0</v>
      </c>
      <c r="K39" s="154"/>
      <c r="L39" s="133"/>
      <c r="S39" s="37"/>
      <c r="T39" s="37"/>
      <c r="U39" s="37"/>
      <c r="V39" s="37"/>
      <c r="W39" s="37"/>
      <c r="X39" s="37"/>
      <c r="Y39" s="37"/>
      <c r="Z39" s="37"/>
      <c r="AA39" s="37"/>
      <c r="AB39" s="37"/>
      <c r="AC39" s="37"/>
      <c r="AD39" s="37"/>
      <c r="AE39" s="37"/>
    </row>
    <row r="40" spans="1:31" s="2" customFormat="1" ht="14.4" customHeight="1">
      <c r="A40" s="37"/>
      <c r="B40" s="155"/>
      <c r="C40" s="156"/>
      <c r="D40" s="156"/>
      <c r="E40" s="156"/>
      <c r="F40" s="156"/>
      <c r="G40" s="156"/>
      <c r="H40" s="156"/>
      <c r="I40" s="156"/>
      <c r="J40" s="156"/>
      <c r="K40" s="156"/>
      <c r="L40" s="133"/>
      <c r="S40" s="37"/>
      <c r="T40" s="37"/>
      <c r="U40" s="37"/>
      <c r="V40" s="37"/>
      <c r="W40" s="37"/>
      <c r="X40" s="37"/>
      <c r="Y40" s="37"/>
      <c r="Z40" s="37"/>
      <c r="AA40" s="37"/>
      <c r="AB40" s="37"/>
      <c r="AC40" s="37"/>
      <c r="AD40" s="37"/>
      <c r="AE40" s="37"/>
    </row>
    <row r="44" spans="1:31" s="2" customFormat="1" ht="6.95" customHeight="1">
      <c r="A44" s="37"/>
      <c r="B44" s="157"/>
      <c r="C44" s="158"/>
      <c r="D44" s="158"/>
      <c r="E44" s="158"/>
      <c r="F44" s="158"/>
      <c r="G44" s="158"/>
      <c r="H44" s="158"/>
      <c r="I44" s="158"/>
      <c r="J44" s="158"/>
      <c r="K44" s="158"/>
      <c r="L44" s="133"/>
      <c r="S44" s="37"/>
      <c r="T44" s="37"/>
      <c r="U44" s="37"/>
      <c r="V44" s="37"/>
      <c r="W44" s="37"/>
      <c r="X44" s="37"/>
      <c r="Y44" s="37"/>
      <c r="Z44" s="37"/>
      <c r="AA44" s="37"/>
      <c r="AB44" s="37"/>
      <c r="AC44" s="37"/>
      <c r="AD44" s="37"/>
      <c r="AE44" s="37"/>
    </row>
    <row r="45" spans="1:31" s="2" customFormat="1" ht="24.95" customHeight="1">
      <c r="A45" s="37"/>
      <c r="B45" s="38"/>
      <c r="C45" s="22" t="s">
        <v>107</v>
      </c>
      <c r="D45" s="39"/>
      <c r="E45" s="39"/>
      <c r="F45" s="39"/>
      <c r="G45" s="39"/>
      <c r="H45" s="39"/>
      <c r="I45" s="39"/>
      <c r="J45" s="39"/>
      <c r="K45" s="39"/>
      <c r="L45" s="133"/>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33"/>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33"/>
      <c r="S47" s="37"/>
      <c r="T47" s="37"/>
      <c r="U47" s="37"/>
      <c r="V47" s="37"/>
      <c r="W47" s="37"/>
      <c r="X47" s="37"/>
      <c r="Y47" s="37"/>
      <c r="Z47" s="37"/>
      <c r="AA47" s="37"/>
      <c r="AB47" s="37"/>
      <c r="AC47" s="37"/>
      <c r="AD47" s="37"/>
      <c r="AE47" s="37"/>
    </row>
    <row r="48" spans="1:31" s="2" customFormat="1" ht="16.5" customHeight="1">
      <c r="A48" s="37"/>
      <c r="B48" s="38"/>
      <c r="C48" s="39"/>
      <c r="D48" s="39"/>
      <c r="E48" s="159" t="str">
        <f>E7</f>
        <v>Stavební úpravy pro úsporu energie v budovách společnosti Sládek Group a.s. haly I. a haly II.</v>
      </c>
      <c r="F48" s="31"/>
      <c r="G48" s="31"/>
      <c r="H48" s="31"/>
      <c r="I48" s="39"/>
      <c r="J48" s="39"/>
      <c r="K48" s="39"/>
      <c r="L48" s="133"/>
      <c r="S48" s="37"/>
      <c r="T48" s="37"/>
      <c r="U48" s="37"/>
      <c r="V48" s="37"/>
      <c r="W48" s="37"/>
      <c r="X48" s="37"/>
      <c r="Y48" s="37"/>
      <c r="Z48" s="37"/>
      <c r="AA48" s="37"/>
      <c r="AB48" s="37"/>
      <c r="AC48" s="37"/>
      <c r="AD48" s="37"/>
      <c r="AE48" s="37"/>
    </row>
    <row r="49" spans="1:31" s="2" customFormat="1" ht="12" customHeight="1">
      <c r="A49" s="37"/>
      <c r="B49" s="38"/>
      <c r="C49" s="31" t="s">
        <v>105</v>
      </c>
      <c r="D49" s="39"/>
      <c r="E49" s="39"/>
      <c r="F49" s="39"/>
      <c r="G49" s="39"/>
      <c r="H49" s="39"/>
      <c r="I49" s="39"/>
      <c r="J49" s="39"/>
      <c r="K49" s="39"/>
      <c r="L49" s="133"/>
      <c r="S49" s="37"/>
      <c r="T49" s="37"/>
      <c r="U49" s="37"/>
      <c r="V49" s="37"/>
      <c r="W49" s="37"/>
      <c r="X49" s="37"/>
      <c r="Y49" s="37"/>
      <c r="Z49" s="37"/>
      <c r="AA49" s="37"/>
      <c r="AB49" s="37"/>
      <c r="AC49" s="37"/>
      <c r="AD49" s="37"/>
      <c r="AE49" s="37"/>
    </row>
    <row r="50" spans="1:31" s="2" customFormat="1" ht="16.5" customHeight="1">
      <c r="A50" s="37"/>
      <c r="B50" s="38"/>
      <c r="C50" s="39"/>
      <c r="D50" s="39"/>
      <c r="E50" s="68" t="str">
        <f>E9</f>
        <v>05 - Elektro</v>
      </c>
      <c r="F50" s="39"/>
      <c r="G50" s="39"/>
      <c r="H50" s="39"/>
      <c r="I50" s="39"/>
      <c r="J50" s="39"/>
      <c r="K50" s="39"/>
      <c r="L50" s="133"/>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33"/>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31" t="s">
        <v>23</v>
      </c>
      <c r="J52" s="71" t="str">
        <f>IF(J12="","",J12)</f>
        <v>20. 3. 2020</v>
      </c>
      <c r="K52" s="39"/>
      <c r="L52" s="133"/>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33"/>
      <c r="S53" s="37"/>
      <c r="T53" s="37"/>
      <c r="U53" s="37"/>
      <c r="V53" s="37"/>
      <c r="W53" s="37"/>
      <c r="X53" s="37"/>
      <c r="Y53" s="37"/>
      <c r="Z53" s="37"/>
      <c r="AA53" s="37"/>
      <c r="AB53" s="37"/>
      <c r="AC53" s="37"/>
      <c r="AD53" s="37"/>
      <c r="AE53" s="37"/>
    </row>
    <row r="54" spans="1:31" s="2" customFormat="1" ht="25.65" customHeight="1">
      <c r="A54" s="37"/>
      <c r="B54" s="38"/>
      <c r="C54" s="31" t="s">
        <v>25</v>
      </c>
      <c r="D54" s="39"/>
      <c r="E54" s="39"/>
      <c r="F54" s="26" t="str">
        <f>E15</f>
        <v>Sládek Group a.s.</v>
      </c>
      <c r="G54" s="39"/>
      <c r="H54" s="39"/>
      <c r="I54" s="31" t="s">
        <v>33</v>
      </c>
      <c r="J54" s="35" t="str">
        <f>E21</f>
        <v xml:space="preserve">Ing. arch. Luboš Jíra, A. D. Studio </v>
      </c>
      <c r="K54" s="39"/>
      <c r="L54" s="133"/>
      <c r="S54" s="37"/>
      <c r="T54" s="37"/>
      <c r="U54" s="37"/>
      <c r="V54" s="37"/>
      <c r="W54" s="37"/>
      <c r="X54" s="37"/>
      <c r="Y54" s="37"/>
      <c r="Z54" s="37"/>
      <c r="AA54" s="37"/>
      <c r="AB54" s="37"/>
      <c r="AC54" s="37"/>
      <c r="AD54" s="37"/>
      <c r="AE54" s="37"/>
    </row>
    <row r="55" spans="1:31" s="2" customFormat="1" ht="15.15" customHeight="1">
      <c r="A55" s="37"/>
      <c r="B55" s="38"/>
      <c r="C55" s="31" t="s">
        <v>31</v>
      </c>
      <c r="D55" s="39"/>
      <c r="E55" s="39"/>
      <c r="F55" s="26" t="str">
        <f>IF(E18="","",E18)</f>
        <v>Vyplň údaj</v>
      </c>
      <c r="G55" s="39"/>
      <c r="H55" s="39"/>
      <c r="I55" s="31" t="s">
        <v>38</v>
      </c>
      <c r="J55" s="35" t="str">
        <f>E24</f>
        <v xml:space="preserve"> </v>
      </c>
      <c r="K55" s="39"/>
      <c r="L55" s="133"/>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39"/>
      <c r="J56" s="39"/>
      <c r="K56" s="39"/>
      <c r="L56" s="133"/>
      <c r="S56" s="37"/>
      <c r="T56" s="37"/>
      <c r="U56" s="37"/>
      <c r="V56" s="37"/>
      <c r="W56" s="37"/>
      <c r="X56" s="37"/>
      <c r="Y56" s="37"/>
      <c r="Z56" s="37"/>
      <c r="AA56" s="37"/>
      <c r="AB56" s="37"/>
      <c r="AC56" s="37"/>
      <c r="AD56" s="37"/>
      <c r="AE56" s="37"/>
    </row>
    <row r="57" spans="1:31" s="2" customFormat="1" ht="29.25" customHeight="1">
      <c r="A57" s="37"/>
      <c r="B57" s="38"/>
      <c r="C57" s="160" t="s">
        <v>108</v>
      </c>
      <c r="D57" s="161"/>
      <c r="E57" s="161"/>
      <c r="F57" s="161"/>
      <c r="G57" s="161"/>
      <c r="H57" s="161"/>
      <c r="I57" s="161"/>
      <c r="J57" s="162" t="s">
        <v>109</v>
      </c>
      <c r="K57" s="161"/>
      <c r="L57" s="133"/>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39"/>
      <c r="J58" s="39"/>
      <c r="K58" s="39"/>
      <c r="L58" s="133"/>
      <c r="S58" s="37"/>
      <c r="T58" s="37"/>
      <c r="U58" s="37"/>
      <c r="V58" s="37"/>
      <c r="W58" s="37"/>
      <c r="X58" s="37"/>
      <c r="Y58" s="37"/>
      <c r="Z58" s="37"/>
      <c r="AA58" s="37"/>
      <c r="AB58" s="37"/>
      <c r="AC58" s="37"/>
      <c r="AD58" s="37"/>
      <c r="AE58" s="37"/>
    </row>
    <row r="59" spans="1:47" s="2" customFormat="1" ht="22.8" customHeight="1">
      <c r="A59" s="37"/>
      <c r="B59" s="38"/>
      <c r="C59" s="163" t="s">
        <v>73</v>
      </c>
      <c r="D59" s="39"/>
      <c r="E59" s="39"/>
      <c r="F59" s="39"/>
      <c r="G59" s="39"/>
      <c r="H59" s="39"/>
      <c r="I59" s="39"/>
      <c r="J59" s="101">
        <f>J81</f>
        <v>0</v>
      </c>
      <c r="K59" s="39"/>
      <c r="L59" s="133"/>
      <c r="S59" s="37"/>
      <c r="T59" s="37"/>
      <c r="U59" s="37"/>
      <c r="V59" s="37"/>
      <c r="W59" s="37"/>
      <c r="X59" s="37"/>
      <c r="Y59" s="37"/>
      <c r="Z59" s="37"/>
      <c r="AA59" s="37"/>
      <c r="AB59" s="37"/>
      <c r="AC59" s="37"/>
      <c r="AD59" s="37"/>
      <c r="AE59" s="37"/>
      <c r="AU59" s="16" t="s">
        <v>110</v>
      </c>
    </row>
    <row r="60" spans="1:31" s="9" customFormat="1" ht="24.95" customHeight="1">
      <c r="A60" s="9"/>
      <c r="B60" s="164"/>
      <c r="C60" s="165"/>
      <c r="D60" s="166" t="s">
        <v>119</v>
      </c>
      <c r="E60" s="167"/>
      <c r="F60" s="167"/>
      <c r="G60" s="167"/>
      <c r="H60" s="167"/>
      <c r="I60" s="167"/>
      <c r="J60" s="168">
        <f>J82</f>
        <v>0</v>
      </c>
      <c r="K60" s="165"/>
      <c r="L60" s="169"/>
      <c r="S60" s="9"/>
      <c r="T60" s="9"/>
      <c r="U60" s="9"/>
      <c r="V60" s="9"/>
      <c r="W60" s="9"/>
      <c r="X60" s="9"/>
      <c r="Y60" s="9"/>
      <c r="Z60" s="9"/>
      <c r="AA60" s="9"/>
      <c r="AB60" s="9"/>
      <c r="AC60" s="9"/>
      <c r="AD60" s="9"/>
      <c r="AE60" s="9"/>
    </row>
    <row r="61" spans="1:31" s="10" customFormat="1" ht="19.9" customHeight="1">
      <c r="A61" s="10"/>
      <c r="B61" s="170"/>
      <c r="C61" s="171"/>
      <c r="D61" s="172" t="s">
        <v>123</v>
      </c>
      <c r="E61" s="173"/>
      <c r="F61" s="173"/>
      <c r="G61" s="173"/>
      <c r="H61" s="173"/>
      <c r="I61" s="173"/>
      <c r="J61" s="174">
        <f>J83</f>
        <v>0</v>
      </c>
      <c r="K61" s="171"/>
      <c r="L61" s="175"/>
      <c r="S61" s="10"/>
      <c r="T61" s="10"/>
      <c r="U61" s="10"/>
      <c r="V61" s="10"/>
      <c r="W61" s="10"/>
      <c r="X61" s="10"/>
      <c r="Y61" s="10"/>
      <c r="Z61" s="10"/>
      <c r="AA61" s="10"/>
      <c r="AB61" s="10"/>
      <c r="AC61" s="10"/>
      <c r="AD61" s="10"/>
      <c r="AE61" s="10"/>
    </row>
    <row r="62" spans="1:31" s="2" customFormat="1" ht="21.8" customHeight="1">
      <c r="A62" s="37"/>
      <c r="B62" s="38"/>
      <c r="C62" s="39"/>
      <c r="D62" s="39"/>
      <c r="E62" s="39"/>
      <c r="F62" s="39"/>
      <c r="G62" s="39"/>
      <c r="H62" s="39"/>
      <c r="I62" s="39"/>
      <c r="J62" s="39"/>
      <c r="K62" s="39"/>
      <c r="L62" s="133"/>
      <c r="S62" s="37"/>
      <c r="T62" s="37"/>
      <c r="U62" s="37"/>
      <c r="V62" s="37"/>
      <c r="W62" s="37"/>
      <c r="X62" s="37"/>
      <c r="Y62" s="37"/>
      <c r="Z62" s="37"/>
      <c r="AA62" s="37"/>
      <c r="AB62" s="37"/>
      <c r="AC62" s="37"/>
      <c r="AD62" s="37"/>
      <c r="AE62" s="37"/>
    </row>
    <row r="63" spans="1:31" s="2" customFormat="1" ht="6.95" customHeight="1">
      <c r="A63" s="37"/>
      <c r="B63" s="58"/>
      <c r="C63" s="59"/>
      <c r="D63" s="59"/>
      <c r="E63" s="59"/>
      <c r="F63" s="59"/>
      <c r="G63" s="59"/>
      <c r="H63" s="59"/>
      <c r="I63" s="59"/>
      <c r="J63" s="59"/>
      <c r="K63" s="59"/>
      <c r="L63" s="133"/>
      <c r="S63" s="37"/>
      <c r="T63" s="37"/>
      <c r="U63" s="37"/>
      <c r="V63" s="37"/>
      <c r="W63" s="37"/>
      <c r="X63" s="37"/>
      <c r="Y63" s="37"/>
      <c r="Z63" s="37"/>
      <c r="AA63" s="37"/>
      <c r="AB63" s="37"/>
      <c r="AC63" s="37"/>
      <c r="AD63" s="37"/>
      <c r="AE63" s="37"/>
    </row>
    <row r="67" spans="1:31" s="2" customFormat="1" ht="6.95" customHeight="1">
      <c r="A67" s="37"/>
      <c r="B67" s="60"/>
      <c r="C67" s="61"/>
      <c r="D67" s="61"/>
      <c r="E67" s="61"/>
      <c r="F67" s="61"/>
      <c r="G67" s="61"/>
      <c r="H67" s="61"/>
      <c r="I67" s="61"/>
      <c r="J67" s="61"/>
      <c r="K67" s="61"/>
      <c r="L67" s="133"/>
      <c r="S67" s="37"/>
      <c r="T67" s="37"/>
      <c r="U67" s="37"/>
      <c r="V67" s="37"/>
      <c r="W67" s="37"/>
      <c r="X67" s="37"/>
      <c r="Y67" s="37"/>
      <c r="Z67" s="37"/>
      <c r="AA67" s="37"/>
      <c r="AB67" s="37"/>
      <c r="AC67" s="37"/>
      <c r="AD67" s="37"/>
      <c r="AE67" s="37"/>
    </row>
    <row r="68" spans="1:31" s="2" customFormat="1" ht="24.95" customHeight="1">
      <c r="A68" s="37"/>
      <c r="B68" s="38"/>
      <c r="C68" s="22" t="s">
        <v>135</v>
      </c>
      <c r="D68" s="39"/>
      <c r="E68" s="39"/>
      <c r="F68" s="39"/>
      <c r="G68" s="39"/>
      <c r="H68" s="39"/>
      <c r="I68" s="39"/>
      <c r="J68" s="39"/>
      <c r="K68" s="39"/>
      <c r="L68" s="133"/>
      <c r="S68" s="37"/>
      <c r="T68" s="37"/>
      <c r="U68" s="37"/>
      <c r="V68" s="37"/>
      <c r="W68" s="37"/>
      <c r="X68" s="37"/>
      <c r="Y68" s="37"/>
      <c r="Z68" s="37"/>
      <c r="AA68" s="37"/>
      <c r="AB68" s="37"/>
      <c r="AC68" s="37"/>
      <c r="AD68" s="37"/>
      <c r="AE68" s="37"/>
    </row>
    <row r="69" spans="1:31" s="2" customFormat="1" ht="6.95" customHeight="1">
      <c r="A69" s="37"/>
      <c r="B69" s="38"/>
      <c r="C69" s="39"/>
      <c r="D69" s="39"/>
      <c r="E69" s="39"/>
      <c r="F69" s="39"/>
      <c r="G69" s="39"/>
      <c r="H69" s="39"/>
      <c r="I69" s="39"/>
      <c r="J69" s="39"/>
      <c r="K69" s="39"/>
      <c r="L69" s="133"/>
      <c r="S69" s="37"/>
      <c r="T69" s="37"/>
      <c r="U69" s="37"/>
      <c r="V69" s="37"/>
      <c r="W69" s="37"/>
      <c r="X69" s="37"/>
      <c r="Y69" s="37"/>
      <c r="Z69" s="37"/>
      <c r="AA69" s="37"/>
      <c r="AB69" s="37"/>
      <c r="AC69" s="37"/>
      <c r="AD69" s="37"/>
      <c r="AE69" s="37"/>
    </row>
    <row r="70" spans="1:31" s="2" customFormat="1" ht="12" customHeight="1">
      <c r="A70" s="37"/>
      <c r="B70" s="38"/>
      <c r="C70" s="31" t="s">
        <v>16</v>
      </c>
      <c r="D70" s="39"/>
      <c r="E70" s="39"/>
      <c r="F70" s="39"/>
      <c r="G70" s="39"/>
      <c r="H70" s="39"/>
      <c r="I70" s="39"/>
      <c r="J70" s="39"/>
      <c r="K70" s="39"/>
      <c r="L70" s="133"/>
      <c r="S70" s="37"/>
      <c r="T70" s="37"/>
      <c r="U70" s="37"/>
      <c r="V70" s="37"/>
      <c r="W70" s="37"/>
      <c r="X70" s="37"/>
      <c r="Y70" s="37"/>
      <c r="Z70" s="37"/>
      <c r="AA70" s="37"/>
      <c r="AB70" s="37"/>
      <c r="AC70" s="37"/>
      <c r="AD70" s="37"/>
      <c r="AE70" s="37"/>
    </row>
    <row r="71" spans="1:31" s="2" customFormat="1" ht="16.5" customHeight="1">
      <c r="A71" s="37"/>
      <c r="B71" s="38"/>
      <c r="C71" s="39"/>
      <c r="D71" s="39"/>
      <c r="E71" s="159" t="str">
        <f>E7</f>
        <v>Stavební úpravy pro úsporu energie v budovách společnosti Sládek Group a.s. haly I. a haly II.</v>
      </c>
      <c r="F71" s="31"/>
      <c r="G71" s="31"/>
      <c r="H71" s="31"/>
      <c r="I71" s="39"/>
      <c r="J71" s="39"/>
      <c r="K71" s="39"/>
      <c r="L71" s="133"/>
      <c r="S71" s="37"/>
      <c r="T71" s="37"/>
      <c r="U71" s="37"/>
      <c r="V71" s="37"/>
      <c r="W71" s="37"/>
      <c r="X71" s="37"/>
      <c r="Y71" s="37"/>
      <c r="Z71" s="37"/>
      <c r="AA71" s="37"/>
      <c r="AB71" s="37"/>
      <c r="AC71" s="37"/>
      <c r="AD71" s="37"/>
      <c r="AE71" s="37"/>
    </row>
    <row r="72" spans="1:31" s="2" customFormat="1" ht="12" customHeight="1">
      <c r="A72" s="37"/>
      <c r="B72" s="38"/>
      <c r="C72" s="31" t="s">
        <v>105</v>
      </c>
      <c r="D72" s="39"/>
      <c r="E72" s="39"/>
      <c r="F72" s="39"/>
      <c r="G72" s="39"/>
      <c r="H72" s="39"/>
      <c r="I72" s="39"/>
      <c r="J72" s="39"/>
      <c r="K72" s="39"/>
      <c r="L72" s="133"/>
      <c r="S72" s="37"/>
      <c r="T72" s="37"/>
      <c r="U72" s="37"/>
      <c r="V72" s="37"/>
      <c r="W72" s="37"/>
      <c r="X72" s="37"/>
      <c r="Y72" s="37"/>
      <c r="Z72" s="37"/>
      <c r="AA72" s="37"/>
      <c r="AB72" s="37"/>
      <c r="AC72" s="37"/>
      <c r="AD72" s="37"/>
      <c r="AE72" s="37"/>
    </row>
    <row r="73" spans="1:31" s="2" customFormat="1" ht="16.5" customHeight="1">
      <c r="A73" s="37"/>
      <c r="B73" s="38"/>
      <c r="C73" s="39"/>
      <c r="D73" s="39"/>
      <c r="E73" s="68" t="str">
        <f>E9</f>
        <v>05 - Elektro</v>
      </c>
      <c r="F73" s="39"/>
      <c r="G73" s="39"/>
      <c r="H73" s="39"/>
      <c r="I73" s="39"/>
      <c r="J73" s="39"/>
      <c r="K73" s="39"/>
      <c r="L73" s="133"/>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39"/>
      <c r="J74" s="39"/>
      <c r="K74" s="39"/>
      <c r="L74" s="133"/>
      <c r="S74" s="37"/>
      <c r="T74" s="37"/>
      <c r="U74" s="37"/>
      <c r="V74" s="37"/>
      <c r="W74" s="37"/>
      <c r="X74" s="37"/>
      <c r="Y74" s="37"/>
      <c r="Z74" s="37"/>
      <c r="AA74" s="37"/>
      <c r="AB74" s="37"/>
      <c r="AC74" s="37"/>
      <c r="AD74" s="37"/>
      <c r="AE74" s="37"/>
    </row>
    <row r="75" spans="1:31" s="2" customFormat="1" ht="12" customHeight="1">
      <c r="A75" s="37"/>
      <c r="B75" s="38"/>
      <c r="C75" s="31" t="s">
        <v>21</v>
      </c>
      <c r="D75" s="39"/>
      <c r="E75" s="39"/>
      <c r="F75" s="26" t="str">
        <f>F12</f>
        <v xml:space="preserve"> </v>
      </c>
      <c r="G75" s="39"/>
      <c r="H75" s="39"/>
      <c r="I75" s="31" t="s">
        <v>23</v>
      </c>
      <c r="J75" s="71" t="str">
        <f>IF(J12="","",J12)</f>
        <v>20. 3. 2020</v>
      </c>
      <c r="K75" s="39"/>
      <c r="L75" s="133"/>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39"/>
      <c r="J76" s="39"/>
      <c r="K76" s="39"/>
      <c r="L76" s="133"/>
      <c r="S76" s="37"/>
      <c r="T76" s="37"/>
      <c r="U76" s="37"/>
      <c r="V76" s="37"/>
      <c r="W76" s="37"/>
      <c r="X76" s="37"/>
      <c r="Y76" s="37"/>
      <c r="Z76" s="37"/>
      <c r="AA76" s="37"/>
      <c r="AB76" s="37"/>
      <c r="AC76" s="37"/>
      <c r="AD76" s="37"/>
      <c r="AE76" s="37"/>
    </row>
    <row r="77" spans="1:31" s="2" customFormat="1" ht="25.65" customHeight="1">
      <c r="A77" s="37"/>
      <c r="B77" s="38"/>
      <c r="C77" s="31" t="s">
        <v>25</v>
      </c>
      <c r="D77" s="39"/>
      <c r="E77" s="39"/>
      <c r="F77" s="26" t="str">
        <f>E15</f>
        <v>Sládek Group a.s.</v>
      </c>
      <c r="G77" s="39"/>
      <c r="H77" s="39"/>
      <c r="I77" s="31" t="s">
        <v>33</v>
      </c>
      <c r="J77" s="35" t="str">
        <f>E21</f>
        <v xml:space="preserve">Ing. arch. Luboš Jíra, A. D. Studio </v>
      </c>
      <c r="K77" s="39"/>
      <c r="L77" s="133"/>
      <c r="S77" s="37"/>
      <c r="T77" s="37"/>
      <c r="U77" s="37"/>
      <c r="V77" s="37"/>
      <c r="W77" s="37"/>
      <c r="X77" s="37"/>
      <c r="Y77" s="37"/>
      <c r="Z77" s="37"/>
      <c r="AA77" s="37"/>
      <c r="AB77" s="37"/>
      <c r="AC77" s="37"/>
      <c r="AD77" s="37"/>
      <c r="AE77" s="37"/>
    </row>
    <row r="78" spans="1:31" s="2" customFormat="1" ht="15.15" customHeight="1">
      <c r="A78" s="37"/>
      <c r="B78" s="38"/>
      <c r="C78" s="31" t="s">
        <v>31</v>
      </c>
      <c r="D78" s="39"/>
      <c r="E78" s="39"/>
      <c r="F78" s="26" t="str">
        <f>IF(E18="","",E18)</f>
        <v>Vyplň údaj</v>
      </c>
      <c r="G78" s="39"/>
      <c r="H78" s="39"/>
      <c r="I78" s="31" t="s">
        <v>38</v>
      </c>
      <c r="J78" s="35" t="str">
        <f>E24</f>
        <v xml:space="preserve"> </v>
      </c>
      <c r="K78" s="39"/>
      <c r="L78" s="133"/>
      <c r="S78" s="37"/>
      <c r="T78" s="37"/>
      <c r="U78" s="37"/>
      <c r="V78" s="37"/>
      <c r="W78" s="37"/>
      <c r="X78" s="37"/>
      <c r="Y78" s="37"/>
      <c r="Z78" s="37"/>
      <c r="AA78" s="37"/>
      <c r="AB78" s="37"/>
      <c r="AC78" s="37"/>
      <c r="AD78" s="37"/>
      <c r="AE78" s="37"/>
    </row>
    <row r="79" spans="1:31" s="2" customFormat="1" ht="10.3" customHeight="1">
      <c r="A79" s="37"/>
      <c r="B79" s="38"/>
      <c r="C79" s="39"/>
      <c r="D79" s="39"/>
      <c r="E79" s="39"/>
      <c r="F79" s="39"/>
      <c r="G79" s="39"/>
      <c r="H79" s="39"/>
      <c r="I79" s="39"/>
      <c r="J79" s="39"/>
      <c r="K79" s="39"/>
      <c r="L79" s="133"/>
      <c r="S79" s="37"/>
      <c r="T79" s="37"/>
      <c r="U79" s="37"/>
      <c r="V79" s="37"/>
      <c r="W79" s="37"/>
      <c r="X79" s="37"/>
      <c r="Y79" s="37"/>
      <c r="Z79" s="37"/>
      <c r="AA79" s="37"/>
      <c r="AB79" s="37"/>
      <c r="AC79" s="37"/>
      <c r="AD79" s="37"/>
      <c r="AE79" s="37"/>
    </row>
    <row r="80" spans="1:31" s="11" customFormat="1" ht="29.25" customHeight="1">
      <c r="A80" s="176"/>
      <c r="B80" s="177"/>
      <c r="C80" s="178" t="s">
        <v>136</v>
      </c>
      <c r="D80" s="179" t="s">
        <v>60</v>
      </c>
      <c r="E80" s="179" t="s">
        <v>56</v>
      </c>
      <c r="F80" s="179" t="s">
        <v>57</v>
      </c>
      <c r="G80" s="179" t="s">
        <v>137</v>
      </c>
      <c r="H80" s="179" t="s">
        <v>138</v>
      </c>
      <c r="I80" s="179" t="s">
        <v>139</v>
      </c>
      <c r="J80" s="179" t="s">
        <v>109</v>
      </c>
      <c r="K80" s="180" t="s">
        <v>140</v>
      </c>
      <c r="L80" s="181"/>
      <c r="M80" s="91" t="s">
        <v>19</v>
      </c>
      <c r="N80" s="92" t="s">
        <v>45</v>
      </c>
      <c r="O80" s="92" t="s">
        <v>141</v>
      </c>
      <c r="P80" s="92" t="s">
        <v>142</v>
      </c>
      <c r="Q80" s="92" t="s">
        <v>143</v>
      </c>
      <c r="R80" s="92" t="s">
        <v>144</v>
      </c>
      <c r="S80" s="92" t="s">
        <v>145</v>
      </c>
      <c r="T80" s="93" t="s">
        <v>146</v>
      </c>
      <c r="U80" s="176"/>
      <c r="V80" s="176"/>
      <c r="W80" s="176"/>
      <c r="X80" s="176"/>
      <c r="Y80" s="176"/>
      <c r="Z80" s="176"/>
      <c r="AA80" s="176"/>
      <c r="AB80" s="176"/>
      <c r="AC80" s="176"/>
      <c r="AD80" s="176"/>
      <c r="AE80" s="176"/>
    </row>
    <row r="81" spans="1:63" s="2" customFormat="1" ht="22.8" customHeight="1">
      <c r="A81" s="37"/>
      <c r="B81" s="38"/>
      <c r="C81" s="98" t="s">
        <v>147</v>
      </c>
      <c r="D81" s="39"/>
      <c r="E81" s="39"/>
      <c r="F81" s="39"/>
      <c r="G81" s="39"/>
      <c r="H81" s="39"/>
      <c r="I81" s="39"/>
      <c r="J81" s="182">
        <f>BK81</f>
        <v>0</v>
      </c>
      <c r="K81" s="39"/>
      <c r="L81" s="43"/>
      <c r="M81" s="94"/>
      <c r="N81" s="183"/>
      <c r="O81" s="95"/>
      <c r="P81" s="184">
        <f>P82</f>
        <v>0</v>
      </c>
      <c r="Q81" s="95"/>
      <c r="R81" s="184">
        <f>R82</f>
        <v>0</v>
      </c>
      <c r="S81" s="95"/>
      <c r="T81" s="185">
        <f>T82</f>
        <v>0</v>
      </c>
      <c r="U81" s="37"/>
      <c r="V81" s="37"/>
      <c r="W81" s="37"/>
      <c r="X81" s="37"/>
      <c r="Y81" s="37"/>
      <c r="Z81" s="37"/>
      <c r="AA81" s="37"/>
      <c r="AB81" s="37"/>
      <c r="AC81" s="37"/>
      <c r="AD81" s="37"/>
      <c r="AE81" s="37"/>
      <c r="AT81" s="16" t="s">
        <v>74</v>
      </c>
      <c r="AU81" s="16" t="s">
        <v>110</v>
      </c>
      <c r="BK81" s="186">
        <f>BK82</f>
        <v>0</v>
      </c>
    </row>
    <row r="82" spans="1:63" s="12" customFormat="1" ht="25.9" customHeight="1">
      <c r="A82" s="12"/>
      <c r="B82" s="187"/>
      <c r="C82" s="188"/>
      <c r="D82" s="189" t="s">
        <v>74</v>
      </c>
      <c r="E82" s="190" t="s">
        <v>568</v>
      </c>
      <c r="F82" s="190" t="s">
        <v>569</v>
      </c>
      <c r="G82" s="188"/>
      <c r="H82" s="188"/>
      <c r="I82" s="191"/>
      <c r="J82" s="192">
        <f>BK82</f>
        <v>0</v>
      </c>
      <c r="K82" s="188"/>
      <c r="L82" s="193"/>
      <c r="M82" s="194"/>
      <c r="N82" s="195"/>
      <c r="O82" s="195"/>
      <c r="P82" s="196">
        <f>P83</f>
        <v>0</v>
      </c>
      <c r="Q82" s="195"/>
      <c r="R82" s="196">
        <f>R83</f>
        <v>0</v>
      </c>
      <c r="S82" s="195"/>
      <c r="T82" s="197">
        <f>T83</f>
        <v>0</v>
      </c>
      <c r="U82" s="12"/>
      <c r="V82" s="12"/>
      <c r="W82" s="12"/>
      <c r="X82" s="12"/>
      <c r="Y82" s="12"/>
      <c r="Z82" s="12"/>
      <c r="AA82" s="12"/>
      <c r="AB82" s="12"/>
      <c r="AC82" s="12"/>
      <c r="AD82" s="12"/>
      <c r="AE82" s="12"/>
      <c r="AR82" s="198" t="s">
        <v>85</v>
      </c>
      <c r="AT82" s="199" t="s">
        <v>74</v>
      </c>
      <c r="AU82" s="199" t="s">
        <v>75</v>
      </c>
      <c r="AY82" s="198" t="s">
        <v>150</v>
      </c>
      <c r="BK82" s="200">
        <f>BK83</f>
        <v>0</v>
      </c>
    </row>
    <row r="83" spans="1:63" s="12" customFormat="1" ht="22.8" customHeight="1">
      <c r="A83" s="12"/>
      <c r="B83" s="187"/>
      <c r="C83" s="188"/>
      <c r="D83" s="189" t="s">
        <v>74</v>
      </c>
      <c r="E83" s="201" t="s">
        <v>667</v>
      </c>
      <c r="F83" s="201" t="s">
        <v>668</v>
      </c>
      <c r="G83" s="188"/>
      <c r="H83" s="188"/>
      <c r="I83" s="191"/>
      <c r="J83" s="202">
        <f>BK83</f>
        <v>0</v>
      </c>
      <c r="K83" s="188"/>
      <c r="L83" s="193"/>
      <c r="M83" s="194"/>
      <c r="N83" s="195"/>
      <c r="O83" s="195"/>
      <c r="P83" s="196">
        <f>SUM(P84:P134)</f>
        <v>0</v>
      </c>
      <c r="Q83" s="195"/>
      <c r="R83" s="196">
        <f>SUM(R84:R134)</f>
        <v>0</v>
      </c>
      <c r="S83" s="195"/>
      <c r="T83" s="197">
        <f>SUM(T84:T134)</f>
        <v>0</v>
      </c>
      <c r="U83" s="12"/>
      <c r="V83" s="12"/>
      <c r="W83" s="12"/>
      <c r="X83" s="12"/>
      <c r="Y83" s="12"/>
      <c r="Z83" s="12"/>
      <c r="AA83" s="12"/>
      <c r="AB83" s="12"/>
      <c r="AC83" s="12"/>
      <c r="AD83" s="12"/>
      <c r="AE83" s="12"/>
      <c r="AR83" s="198" t="s">
        <v>85</v>
      </c>
      <c r="AT83" s="199" t="s">
        <v>74</v>
      </c>
      <c r="AU83" s="199" t="s">
        <v>83</v>
      </c>
      <c r="AY83" s="198" t="s">
        <v>150</v>
      </c>
      <c r="BK83" s="200">
        <f>SUM(BK84:BK134)</f>
        <v>0</v>
      </c>
    </row>
    <row r="84" spans="1:65" s="2" customFormat="1" ht="14.4" customHeight="1">
      <c r="A84" s="37"/>
      <c r="B84" s="38"/>
      <c r="C84" s="203" t="s">
        <v>83</v>
      </c>
      <c r="D84" s="203" t="s">
        <v>152</v>
      </c>
      <c r="E84" s="204" t="s">
        <v>1972</v>
      </c>
      <c r="F84" s="205" t="s">
        <v>1973</v>
      </c>
      <c r="G84" s="206" t="s">
        <v>253</v>
      </c>
      <c r="H84" s="207">
        <v>63</v>
      </c>
      <c r="I84" s="208"/>
      <c r="J84" s="209">
        <f>ROUND(I84*H84,2)</f>
        <v>0</v>
      </c>
      <c r="K84" s="205" t="s">
        <v>19</v>
      </c>
      <c r="L84" s="43"/>
      <c r="M84" s="210" t="s">
        <v>19</v>
      </c>
      <c r="N84" s="211" t="s">
        <v>46</v>
      </c>
      <c r="O84" s="83"/>
      <c r="P84" s="212">
        <f>O84*H84</f>
        <v>0</v>
      </c>
      <c r="Q84" s="212">
        <v>0</v>
      </c>
      <c r="R84" s="212">
        <f>Q84*H84</f>
        <v>0</v>
      </c>
      <c r="S84" s="212">
        <v>0</v>
      </c>
      <c r="T84" s="213">
        <f>S84*H84</f>
        <v>0</v>
      </c>
      <c r="U84" s="37"/>
      <c r="V84" s="37"/>
      <c r="W84" s="37"/>
      <c r="X84" s="37"/>
      <c r="Y84" s="37"/>
      <c r="Z84" s="37"/>
      <c r="AA84" s="37"/>
      <c r="AB84" s="37"/>
      <c r="AC84" s="37"/>
      <c r="AD84" s="37"/>
      <c r="AE84" s="37"/>
      <c r="AR84" s="214" t="s">
        <v>237</v>
      </c>
      <c r="AT84" s="214" t="s">
        <v>152</v>
      </c>
      <c r="AU84" s="214" t="s">
        <v>85</v>
      </c>
      <c r="AY84" s="16" t="s">
        <v>150</v>
      </c>
      <c r="BE84" s="215">
        <f>IF(N84="základní",J84,0)</f>
        <v>0</v>
      </c>
      <c r="BF84" s="215">
        <f>IF(N84="snížená",J84,0)</f>
        <v>0</v>
      </c>
      <c r="BG84" s="215">
        <f>IF(N84="zákl. přenesená",J84,0)</f>
        <v>0</v>
      </c>
      <c r="BH84" s="215">
        <f>IF(N84="sníž. přenesená",J84,0)</f>
        <v>0</v>
      </c>
      <c r="BI84" s="215">
        <f>IF(N84="nulová",J84,0)</f>
        <v>0</v>
      </c>
      <c r="BJ84" s="16" t="s">
        <v>83</v>
      </c>
      <c r="BK84" s="215">
        <f>ROUND(I84*H84,2)</f>
        <v>0</v>
      </c>
      <c r="BL84" s="16" t="s">
        <v>237</v>
      </c>
      <c r="BM84" s="214" t="s">
        <v>1974</v>
      </c>
    </row>
    <row r="85" spans="1:65" s="2" customFormat="1" ht="14.4" customHeight="1">
      <c r="A85" s="37"/>
      <c r="B85" s="38"/>
      <c r="C85" s="203" t="s">
        <v>85</v>
      </c>
      <c r="D85" s="203" t="s">
        <v>152</v>
      </c>
      <c r="E85" s="204" t="s">
        <v>1975</v>
      </c>
      <c r="F85" s="205" t="s">
        <v>1976</v>
      </c>
      <c r="G85" s="206" t="s">
        <v>253</v>
      </c>
      <c r="H85" s="207">
        <v>2</v>
      </c>
      <c r="I85" s="208"/>
      <c r="J85" s="209">
        <f>ROUND(I85*H85,2)</f>
        <v>0</v>
      </c>
      <c r="K85" s="205" t="s">
        <v>19</v>
      </c>
      <c r="L85" s="43"/>
      <c r="M85" s="210" t="s">
        <v>19</v>
      </c>
      <c r="N85" s="211" t="s">
        <v>46</v>
      </c>
      <c r="O85" s="83"/>
      <c r="P85" s="212">
        <f>O85*H85</f>
        <v>0</v>
      </c>
      <c r="Q85" s="212">
        <v>0</v>
      </c>
      <c r="R85" s="212">
        <f>Q85*H85</f>
        <v>0</v>
      </c>
      <c r="S85" s="212">
        <v>0</v>
      </c>
      <c r="T85" s="213">
        <f>S85*H85</f>
        <v>0</v>
      </c>
      <c r="U85" s="37"/>
      <c r="V85" s="37"/>
      <c r="W85" s="37"/>
      <c r="X85" s="37"/>
      <c r="Y85" s="37"/>
      <c r="Z85" s="37"/>
      <c r="AA85" s="37"/>
      <c r="AB85" s="37"/>
      <c r="AC85" s="37"/>
      <c r="AD85" s="37"/>
      <c r="AE85" s="37"/>
      <c r="AR85" s="214" t="s">
        <v>237</v>
      </c>
      <c r="AT85" s="214" t="s">
        <v>152</v>
      </c>
      <c r="AU85" s="214" t="s">
        <v>85</v>
      </c>
      <c r="AY85" s="16" t="s">
        <v>150</v>
      </c>
      <c r="BE85" s="215">
        <f>IF(N85="základní",J85,0)</f>
        <v>0</v>
      </c>
      <c r="BF85" s="215">
        <f>IF(N85="snížená",J85,0)</f>
        <v>0</v>
      </c>
      <c r="BG85" s="215">
        <f>IF(N85="zákl. přenesená",J85,0)</f>
        <v>0</v>
      </c>
      <c r="BH85" s="215">
        <f>IF(N85="sníž. přenesená",J85,0)</f>
        <v>0</v>
      </c>
      <c r="BI85" s="215">
        <f>IF(N85="nulová",J85,0)</f>
        <v>0</v>
      </c>
      <c r="BJ85" s="16" t="s">
        <v>83</v>
      </c>
      <c r="BK85" s="215">
        <f>ROUND(I85*H85,2)</f>
        <v>0</v>
      </c>
      <c r="BL85" s="16" t="s">
        <v>237</v>
      </c>
      <c r="BM85" s="214" t="s">
        <v>1977</v>
      </c>
    </row>
    <row r="86" spans="1:65" s="2" customFormat="1" ht="14.4" customHeight="1">
      <c r="A86" s="37"/>
      <c r="B86" s="38"/>
      <c r="C86" s="203" t="s">
        <v>166</v>
      </c>
      <c r="D86" s="203" t="s">
        <v>152</v>
      </c>
      <c r="E86" s="204" t="s">
        <v>1978</v>
      </c>
      <c r="F86" s="205" t="s">
        <v>1979</v>
      </c>
      <c r="G86" s="206" t="s">
        <v>253</v>
      </c>
      <c r="H86" s="207">
        <v>4</v>
      </c>
      <c r="I86" s="208"/>
      <c r="J86" s="209">
        <f>ROUND(I86*H86,2)</f>
        <v>0</v>
      </c>
      <c r="K86" s="205" t="s">
        <v>19</v>
      </c>
      <c r="L86" s="43"/>
      <c r="M86" s="210" t="s">
        <v>19</v>
      </c>
      <c r="N86" s="211" t="s">
        <v>46</v>
      </c>
      <c r="O86" s="83"/>
      <c r="P86" s="212">
        <f>O86*H86</f>
        <v>0</v>
      </c>
      <c r="Q86" s="212">
        <v>0</v>
      </c>
      <c r="R86" s="212">
        <f>Q86*H86</f>
        <v>0</v>
      </c>
      <c r="S86" s="212">
        <v>0</v>
      </c>
      <c r="T86" s="213">
        <f>S86*H86</f>
        <v>0</v>
      </c>
      <c r="U86" s="37"/>
      <c r="V86" s="37"/>
      <c r="W86" s="37"/>
      <c r="X86" s="37"/>
      <c r="Y86" s="37"/>
      <c r="Z86" s="37"/>
      <c r="AA86" s="37"/>
      <c r="AB86" s="37"/>
      <c r="AC86" s="37"/>
      <c r="AD86" s="37"/>
      <c r="AE86" s="37"/>
      <c r="AR86" s="214" t="s">
        <v>237</v>
      </c>
      <c r="AT86" s="214" t="s">
        <v>152</v>
      </c>
      <c r="AU86" s="214" t="s">
        <v>85</v>
      </c>
      <c r="AY86" s="16" t="s">
        <v>150</v>
      </c>
      <c r="BE86" s="215">
        <f>IF(N86="základní",J86,0)</f>
        <v>0</v>
      </c>
      <c r="BF86" s="215">
        <f>IF(N86="snížená",J86,0)</f>
        <v>0</v>
      </c>
      <c r="BG86" s="215">
        <f>IF(N86="zákl. přenesená",J86,0)</f>
        <v>0</v>
      </c>
      <c r="BH86" s="215">
        <f>IF(N86="sníž. přenesená",J86,0)</f>
        <v>0</v>
      </c>
      <c r="BI86" s="215">
        <f>IF(N86="nulová",J86,0)</f>
        <v>0</v>
      </c>
      <c r="BJ86" s="16" t="s">
        <v>83</v>
      </c>
      <c r="BK86" s="215">
        <f>ROUND(I86*H86,2)</f>
        <v>0</v>
      </c>
      <c r="BL86" s="16" t="s">
        <v>237</v>
      </c>
      <c r="BM86" s="214" t="s">
        <v>1980</v>
      </c>
    </row>
    <row r="87" spans="1:65" s="2" customFormat="1" ht="14.4" customHeight="1">
      <c r="A87" s="37"/>
      <c r="B87" s="38"/>
      <c r="C87" s="203" t="s">
        <v>157</v>
      </c>
      <c r="D87" s="203" t="s">
        <v>152</v>
      </c>
      <c r="E87" s="204" t="s">
        <v>1981</v>
      </c>
      <c r="F87" s="205" t="s">
        <v>1982</v>
      </c>
      <c r="G87" s="206" t="s">
        <v>253</v>
      </c>
      <c r="H87" s="207">
        <v>1</v>
      </c>
      <c r="I87" s="208"/>
      <c r="J87" s="209">
        <f>ROUND(I87*H87,2)</f>
        <v>0</v>
      </c>
      <c r="K87" s="205" t="s">
        <v>19</v>
      </c>
      <c r="L87" s="43"/>
      <c r="M87" s="210" t="s">
        <v>19</v>
      </c>
      <c r="N87" s="211" t="s">
        <v>46</v>
      </c>
      <c r="O87" s="83"/>
      <c r="P87" s="212">
        <f>O87*H87</f>
        <v>0</v>
      </c>
      <c r="Q87" s="212">
        <v>0</v>
      </c>
      <c r="R87" s="212">
        <f>Q87*H87</f>
        <v>0</v>
      </c>
      <c r="S87" s="212">
        <v>0</v>
      </c>
      <c r="T87" s="213">
        <f>S87*H87</f>
        <v>0</v>
      </c>
      <c r="U87" s="37"/>
      <c r="V87" s="37"/>
      <c r="W87" s="37"/>
      <c r="X87" s="37"/>
      <c r="Y87" s="37"/>
      <c r="Z87" s="37"/>
      <c r="AA87" s="37"/>
      <c r="AB87" s="37"/>
      <c r="AC87" s="37"/>
      <c r="AD87" s="37"/>
      <c r="AE87" s="37"/>
      <c r="AR87" s="214" t="s">
        <v>237</v>
      </c>
      <c r="AT87" s="214" t="s">
        <v>152</v>
      </c>
      <c r="AU87" s="214" t="s">
        <v>85</v>
      </c>
      <c r="AY87" s="16" t="s">
        <v>150</v>
      </c>
      <c r="BE87" s="215">
        <f>IF(N87="základní",J87,0)</f>
        <v>0</v>
      </c>
      <c r="BF87" s="215">
        <f>IF(N87="snížená",J87,0)</f>
        <v>0</v>
      </c>
      <c r="BG87" s="215">
        <f>IF(N87="zákl. přenesená",J87,0)</f>
        <v>0</v>
      </c>
      <c r="BH87" s="215">
        <f>IF(N87="sníž. přenesená",J87,0)</f>
        <v>0</v>
      </c>
      <c r="BI87" s="215">
        <f>IF(N87="nulová",J87,0)</f>
        <v>0</v>
      </c>
      <c r="BJ87" s="16" t="s">
        <v>83</v>
      </c>
      <c r="BK87" s="215">
        <f>ROUND(I87*H87,2)</f>
        <v>0</v>
      </c>
      <c r="BL87" s="16" t="s">
        <v>237</v>
      </c>
      <c r="BM87" s="214" t="s">
        <v>1983</v>
      </c>
    </row>
    <row r="88" spans="1:65" s="2" customFormat="1" ht="14.4" customHeight="1">
      <c r="A88" s="37"/>
      <c r="B88" s="38"/>
      <c r="C88" s="203" t="s">
        <v>176</v>
      </c>
      <c r="D88" s="203" t="s">
        <v>152</v>
      </c>
      <c r="E88" s="204" t="s">
        <v>1984</v>
      </c>
      <c r="F88" s="205" t="s">
        <v>1985</v>
      </c>
      <c r="G88" s="206" t="s">
        <v>253</v>
      </c>
      <c r="H88" s="207">
        <v>1</v>
      </c>
      <c r="I88" s="208"/>
      <c r="J88" s="209">
        <f>ROUND(I88*H88,2)</f>
        <v>0</v>
      </c>
      <c r="K88" s="205" t="s">
        <v>19</v>
      </c>
      <c r="L88" s="43"/>
      <c r="M88" s="210" t="s">
        <v>19</v>
      </c>
      <c r="N88" s="211" t="s">
        <v>46</v>
      </c>
      <c r="O88" s="83"/>
      <c r="P88" s="212">
        <f>O88*H88</f>
        <v>0</v>
      </c>
      <c r="Q88" s="212">
        <v>0</v>
      </c>
      <c r="R88" s="212">
        <f>Q88*H88</f>
        <v>0</v>
      </c>
      <c r="S88" s="212">
        <v>0</v>
      </c>
      <c r="T88" s="213">
        <f>S88*H88</f>
        <v>0</v>
      </c>
      <c r="U88" s="37"/>
      <c r="V88" s="37"/>
      <c r="W88" s="37"/>
      <c r="X88" s="37"/>
      <c r="Y88" s="37"/>
      <c r="Z88" s="37"/>
      <c r="AA88" s="37"/>
      <c r="AB88" s="37"/>
      <c r="AC88" s="37"/>
      <c r="AD88" s="37"/>
      <c r="AE88" s="37"/>
      <c r="AR88" s="214" t="s">
        <v>237</v>
      </c>
      <c r="AT88" s="214" t="s">
        <v>152</v>
      </c>
      <c r="AU88" s="214" t="s">
        <v>85</v>
      </c>
      <c r="AY88" s="16" t="s">
        <v>150</v>
      </c>
      <c r="BE88" s="215">
        <f>IF(N88="základní",J88,0)</f>
        <v>0</v>
      </c>
      <c r="BF88" s="215">
        <f>IF(N88="snížená",J88,0)</f>
        <v>0</v>
      </c>
      <c r="BG88" s="215">
        <f>IF(N88="zákl. přenesená",J88,0)</f>
        <v>0</v>
      </c>
      <c r="BH88" s="215">
        <f>IF(N88="sníž. přenesená",J88,0)</f>
        <v>0</v>
      </c>
      <c r="BI88" s="215">
        <f>IF(N88="nulová",J88,0)</f>
        <v>0</v>
      </c>
      <c r="BJ88" s="16" t="s">
        <v>83</v>
      </c>
      <c r="BK88" s="215">
        <f>ROUND(I88*H88,2)</f>
        <v>0</v>
      </c>
      <c r="BL88" s="16" t="s">
        <v>237</v>
      </c>
      <c r="BM88" s="214" t="s">
        <v>1986</v>
      </c>
    </row>
    <row r="89" spans="1:65" s="2" customFormat="1" ht="14.4" customHeight="1">
      <c r="A89" s="37"/>
      <c r="B89" s="38"/>
      <c r="C89" s="203" t="s">
        <v>181</v>
      </c>
      <c r="D89" s="203" t="s">
        <v>152</v>
      </c>
      <c r="E89" s="204" t="s">
        <v>1987</v>
      </c>
      <c r="F89" s="205" t="s">
        <v>1988</v>
      </c>
      <c r="G89" s="206" t="s">
        <v>253</v>
      </c>
      <c r="H89" s="207">
        <v>2</v>
      </c>
      <c r="I89" s="208"/>
      <c r="J89" s="209">
        <f>ROUND(I89*H89,2)</f>
        <v>0</v>
      </c>
      <c r="K89" s="205" t="s">
        <v>19</v>
      </c>
      <c r="L89" s="43"/>
      <c r="M89" s="210" t="s">
        <v>19</v>
      </c>
      <c r="N89" s="211" t="s">
        <v>46</v>
      </c>
      <c r="O89" s="83"/>
      <c r="P89" s="212">
        <f>O89*H89</f>
        <v>0</v>
      </c>
      <c r="Q89" s="212">
        <v>0</v>
      </c>
      <c r="R89" s="212">
        <f>Q89*H89</f>
        <v>0</v>
      </c>
      <c r="S89" s="212">
        <v>0</v>
      </c>
      <c r="T89" s="213">
        <f>S89*H89</f>
        <v>0</v>
      </c>
      <c r="U89" s="37"/>
      <c r="V89" s="37"/>
      <c r="W89" s="37"/>
      <c r="X89" s="37"/>
      <c r="Y89" s="37"/>
      <c r="Z89" s="37"/>
      <c r="AA89" s="37"/>
      <c r="AB89" s="37"/>
      <c r="AC89" s="37"/>
      <c r="AD89" s="37"/>
      <c r="AE89" s="37"/>
      <c r="AR89" s="214" t="s">
        <v>237</v>
      </c>
      <c r="AT89" s="214" t="s">
        <v>152</v>
      </c>
      <c r="AU89" s="214" t="s">
        <v>85</v>
      </c>
      <c r="AY89" s="16" t="s">
        <v>150</v>
      </c>
      <c r="BE89" s="215">
        <f>IF(N89="základní",J89,0)</f>
        <v>0</v>
      </c>
      <c r="BF89" s="215">
        <f>IF(N89="snížená",J89,0)</f>
        <v>0</v>
      </c>
      <c r="BG89" s="215">
        <f>IF(N89="zákl. přenesená",J89,0)</f>
        <v>0</v>
      </c>
      <c r="BH89" s="215">
        <f>IF(N89="sníž. přenesená",J89,0)</f>
        <v>0</v>
      </c>
      <c r="BI89" s="215">
        <f>IF(N89="nulová",J89,0)</f>
        <v>0</v>
      </c>
      <c r="BJ89" s="16" t="s">
        <v>83</v>
      </c>
      <c r="BK89" s="215">
        <f>ROUND(I89*H89,2)</f>
        <v>0</v>
      </c>
      <c r="BL89" s="16" t="s">
        <v>237</v>
      </c>
      <c r="BM89" s="214" t="s">
        <v>1989</v>
      </c>
    </row>
    <row r="90" spans="1:65" s="2" customFormat="1" ht="14.4" customHeight="1">
      <c r="A90" s="37"/>
      <c r="B90" s="38"/>
      <c r="C90" s="203" t="s">
        <v>186</v>
      </c>
      <c r="D90" s="203" t="s">
        <v>152</v>
      </c>
      <c r="E90" s="204" t="s">
        <v>1990</v>
      </c>
      <c r="F90" s="205" t="s">
        <v>1991</v>
      </c>
      <c r="G90" s="206" t="s">
        <v>253</v>
      </c>
      <c r="H90" s="207">
        <v>42</v>
      </c>
      <c r="I90" s="208"/>
      <c r="J90" s="209">
        <f>ROUND(I90*H90,2)</f>
        <v>0</v>
      </c>
      <c r="K90" s="205" t="s">
        <v>19</v>
      </c>
      <c r="L90" s="43"/>
      <c r="M90" s="210" t="s">
        <v>19</v>
      </c>
      <c r="N90" s="211" t="s">
        <v>46</v>
      </c>
      <c r="O90" s="83"/>
      <c r="P90" s="212">
        <f>O90*H90</f>
        <v>0</v>
      </c>
      <c r="Q90" s="212">
        <v>0</v>
      </c>
      <c r="R90" s="212">
        <f>Q90*H90</f>
        <v>0</v>
      </c>
      <c r="S90" s="212">
        <v>0</v>
      </c>
      <c r="T90" s="213">
        <f>S90*H90</f>
        <v>0</v>
      </c>
      <c r="U90" s="37"/>
      <c r="V90" s="37"/>
      <c r="W90" s="37"/>
      <c r="X90" s="37"/>
      <c r="Y90" s="37"/>
      <c r="Z90" s="37"/>
      <c r="AA90" s="37"/>
      <c r="AB90" s="37"/>
      <c r="AC90" s="37"/>
      <c r="AD90" s="37"/>
      <c r="AE90" s="37"/>
      <c r="AR90" s="214" t="s">
        <v>237</v>
      </c>
      <c r="AT90" s="214" t="s">
        <v>152</v>
      </c>
      <c r="AU90" s="214" t="s">
        <v>85</v>
      </c>
      <c r="AY90" s="16" t="s">
        <v>150</v>
      </c>
      <c r="BE90" s="215">
        <f>IF(N90="základní",J90,0)</f>
        <v>0</v>
      </c>
      <c r="BF90" s="215">
        <f>IF(N90="snížená",J90,0)</f>
        <v>0</v>
      </c>
      <c r="BG90" s="215">
        <f>IF(N90="zákl. přenesená",J90,0)</f>
        <v>0</v>
      </c>
      <c r="BH90" s="215">
        <f>IF(N90="sníž. přenesená",J90,0)</f>
        <v>0</v>
      </c>
      <c r="BI90" s="215">
        <f>IF(N90="nulová",J90,0)</f>
        <v>0</v>
      </c>
      <c r="BJ90" s="16" t="s">
        <v>83</v>
      </c>
      <c r="BK90" s="215">
        <f>ROUND(I90*H90,2)</f>
        <v>0</v>
      </c>
      <c r="BL90" s="16" t="s">
        <v>237</v>
      </c>
      <c r="BM90" s="214" t="s">
        <v>1992</v>
      </c>
    </row>
    <row r="91" spans="1:65" s="2" customFormat="1" ht="14.4" customHeight="1">
      <c r="A91" s="37"/>
      <c r="B91" s="38"/>
      <c r="C91" s="203" t="s">
        <v>191</v>
      </c>
      <c r="D91" s="203" t="s">
        <v>152</v>
      </c>
      <c r="E91" s="204" t="s">
        <v>1993</v>
      </c>
      <c r="F91" s="205" t="s">
        <v>1994</v>
      </c>
      <c r="G91" s="206" t="s">
        <v>253</v>
      </c>
      <c r="H91" s="207">
        <v>16</v>
      </c>
      <c r="I91" s="208"/>
      <c r="J91" s="209">
        <f>ROUND(I91*H91,2)</f>
        <v>0</v>
      </c>
      <c r="K91" s="205" t="s">
        <v>19</v>
      </c>
      <c r="L91" s="43"/>
      <c r="M91" s="210" t="s">
        <v>19</v>
      </c>
      <c r="N91" s="211" t="s">
        <v>46</v>
      </c>
      <c r="O91" s="83"/>
      <c r="P91" s="212">
        <f>O91*H91</f>
        <v>0</v>
      </c>
      <c r="Q91" s="212">
        <v>0</v>
      </c>
      <c r="R91" s="212">
        <f>Q91*H91</f>
        <v>0</v>
      </c>
      <c r="S91" s="212">
        <v>0</v>
      </c>
      <c r="T91" s="213">
        <f>S91*H91</f>
        <v>0</v>
      </c>
      <c r="U91" s="37"/>
      <c r="V91" s="37"/>
      <c r="W91" s="37"/>
      <c r="X91" s="37"/>
      <c r="Y91" s="37"/>
      <c r="Z91" s="37"/>
      <c r="AA91" s="37"/>
      <c r="AB91" s="37"/>
      <c r="AC91" s="37"/>
      <c r="AD91" s="37"/>
      <c r="AE91" s="37"/>
      <c r="AR91" s="214" t="s">
        <v>237</v>
      </c>
      <c r="AT91" s="214" t="s">
        <v>152</v>
      </c>
      <c r="AU91" s="214" t="s">
        <v>85</v>
      </c>
      <c r="AY91" s="16" t="s">
        <v>150</v>
      </c>
      <c r="BE91" s="215">
        <f>IF(N91="základní",J91,0)</f>
        <v>0</v>
      </c>
      <c r="BF91" s="215">
        <f>IF(N91="snížená",J91,0)</f>
        <v>0</v>
      </c>
      <c r="BG91" s="215">
        <f>IF(N91="zákl. přenesená",J91,0)</f>
        <v>0</v>
      </c>
      <c r="BH91" s="215">
        <f>IF(N91="sníž. přenesená",J91,0)</f>
        <v>0</v>
      </c>
      <c r="BI91" s="215">
        <f>IF(N91="nulová",J91,0)</f>
        <v>0</v>
      </c>
      <c r="BJ91" s="16" t="s">
        <v>83</v>
      </c>
      <c r="BK91" s="215">
        <f>ROUND(I91*H91,2)</f>
        <v>0</v>
      </c>
      <c r="BL91" s="16" t="s">
        <v>237</v>
      </c>
      <c r="BM91" s="214" t="s">
        <v>1995</v>
      </c>
    </row>
    <row r="92" spans="1:65" s="2" customFormat="1" ht="14.4" customHeight="1">
      <c r="A92" s="37"/>
      <c r="B92" s="38"/>
      <c r="C92" s="203" t="s">
        <v>198</v>
      </c>
      <c r="D92" s="203" t="s">
        <v>152</v>
      </c>
      <c r="E92" s="204" t="s">
        <v>1996</v>
      </c>
      <c r="F92" s="205" t="s">
        <v>1997</v>
      </c>
      <c r="G92" s="206" t="s">
        <v>253</v>
      </c>
      <c r="H92" s="207">
        <v>14</v>
      </c>
      <c r="I92" s="208"/>
      <c r="J92" s="209">
        <f>ROUND(I92*H92,2)</f>
        <v>0</v>
      </c>
      <c r="K92" s="205" t="s">
        <v>19</v>
      </c>
      <c r="L92" s="43"/>
      <c r="M92" s="210" t="s">
        <v>19</v>
      </c>
      <c r="N92" s="211" t="s">
        <v>46</v>
      </c>
      <c r="O92" s="83"/>
      <c r="P92" s="212">
        <f>O92*H92</f>
        <v>0</v>
      </c>
      <c r="Q92" s="212">
        <v>0</v>
      </c>
      <c r="R92" s="212">
        <f>Q92*H92</f>
        <v>0</v>
      </c>
      <c r="S92" s="212">
        <v>0</v>
      </c>
      <c r="T92" s="213">
        <f>S92*H92</f>
        <v>0</v>
      </c>
      <c r="U92" s="37"/>
      <c r="V92" s="37"/>
      <c r="W92" s="37"/>
      <c r="X92" s="37"/>
      <c r="Y92" s="37"/>
      <c r="Z92" s="37"/>
      <c r="AA92" s="37"/>
      <c r="AB92" s="37"/>
      <c r="AC92" s="37"/>
      <c r="AD92" s="37"/>
      <c r="AE92" s="37"/>
      <c r="AR92" s="214" t="s">
        <v>237</v>
      </c>
      <c r="AT92" s="214" t="s">
        <v>152</v>
      </c>
      <c r="AU92" s="214" t="s">
        <v>85</v>
      </c>
      <c r="AY92" s="16" t="s">
        <v>150</v>
      </c>
      <c r="BE92" s="215">
        <f>IF(N92="základní",J92,0)</f>
        <v>0</v>
      </c>
      <c r="BF92" s="215">
        <f>IF(N92="snížená",J92,0)</f>
        <v>0</v>
      </c>
      <c r="BG92" s="215">
        <f>IF(N92="zákl. přenesená",J92,0)</f>
        <v>0</v>
      </c>
      <c r="BH92" s="215">
        <f>IF(N92="sníž. přenesená",J92,0)</f>
        <v>0</v>
      </c>
      <c r="BI92" s="215">
        <f>IF(N92="nulová",J92,0)</f>
        <v>0</v>
      </c>
      <c r="BJ92" s="16" t="s">
        <v>83</v>
      </c>
      <c r="BK92" s="215">
        <f>ROUND(I92*H92,2)</f>
        <v>0</v>
      </c>
      <c r="BL92" s="16" t="s">
        <v>237</v>
      </c>
      <c r="BM92" s="214" t="s">
        <v>1998</v>
      </c>
    </row>
    <row r="93" spans="1:65" s="2" customFormat="1" ht="14.4" customHeight="1">
      <c r="A93" s="37"/>
      <c r="B93" s="38"/>
      <c r="C93" s="203" t="s">
        <v>204</v>
      </c>
      <c r="D93" s="203" t="s">
        <v>152</v>
      </c>
      <c r="E93" s="204" t="s">
        <v>1999</v>
      </c>
      <c r="F93" s="205" t="s">
        <v>2000</v>
      </c>
      <c r="G93" s="206" t="s">
        <v>253</v>
      </c>
      <c r="H93" s="207">
        <v>6</v>
      </c>
      <c r="I93" s="208"/>
      <c r="J93" s="209">
        <f>ROUND(I93*H93,2)</f>
        <v>0</v>
      </c>
      <c r="K93" s="205" t="s">
        <v>19</v>
      </c>
      <c r="L93" s="43"/>
      <c r="M93" s="210" t="s">
        <v>19</v>
      </c>
      <c r="N93" s="211" t="s">
        <v>46</v>
      </c>
      <c r="O93" s="83"/>
      <c r="P93" s="212">
        <f>O93*H93</f>
        <v>0</v>
      </c>
      <c r="Q93" s="212">
        <v>0</v>
      </c>
      <c r="R93" s="212">
        <f>Q93*H93</f>
        <v>0</v>
      </c>
      <c r="S93" s="212">
        <v>0</v>
      </c>
      <c r="T93" s="213">
        <f>S93*H93</f>
        <v>0</v>
      </c>
      <c r="U93" s="37"/>
      <c r="V93" s="37"/>
      <c r="W93" s="37"/>
      <c r="X93" s="37"/>
      <c r="Y93" s="37"/>
      <c r="Z93" s="37"/>
      <c r="AA93" s="37"/>
      <c r="AB93" s="37"/>
      <c r="AC93" s="37"/>
      <c r="AD93" s="37"/>
      <c r="AE93" s="37"/>
      <c r="AR93" s="214" t="s">
        <v>237</v>
      </c>
      <c r="AT93" s="214" t="s">
        <v>152</v>
      </c>
      <c r="AU93" s="214" t="s">
        <v>85</v>
      </c>
      <c r="AY93" s="16" t="s">
        <v>150</v>
      </c>
      <c r="BE93" s="215">
        <f>IF(N93="základní",J93,0)</f>
        <v>0</v>
      </c>
      <c r="BF93" s="215">
        <f>IF(N93="snížená",J93,0)</f>
        <v>0</v>
      </c>
      <c r="BG93" s="215">
        <f>IF(N93="zákl. přenesená",J93,0)</f>
        <v>0</v>
      </c>
      <c r="BH93" s="215">
        <f>IF(N93="sníž. přenesená",J93,0)</f>
        <v>0</v>
      </c>
      <c r="BI93" s="215">
        <f>IF(N93="nulová",J93,0)</f>
        <v>0</v>
      </c>
      <c r="BJ93" s="16" t="s">
        <v>83</v>
      </c>
      <c r="BK93" s="215">
        <f>ROUND(I93*H93,2)</f>
        <v>0</v>
      </c>
      <c r="BL93" s="16" t="s">
        <v>237</v>
      </c>
      <c r="BM93" s="214" t="s">
        <v>2001</v>
      </c>
    </row>
    <row r="94" spans="1:65" s="2" customFormat="1" ht="14.4" customHeight="1">
      <c r="A94" s="37"/>
      <c r="B94" s="38"/>
      <c r="C94" s="203" t="s">
        <v>211</v>
      </c>
      <c r="D94" s="203" t="s">
        <v>152</v>
      </c>
      <c r="E94" s="204" t="s">
        <v>2002</v>
      </c>
      <c r="F94" s="205" t="s">
        <v>2003</v>
      </c>
      <c r="G94" s="206" t="s">
        <v>253</v>
      </c>
      <c r="H94" s="207">
        <v>6</v>
      </c>
      <c r="I94" s="208"/>
      <c r="J94" s="209">
        <f>ROUND(I94*H94,2)</f>
        <v>0</v>
      </c>
      <c r="K94" s="205" t="s">
        <v>19</v>
      </c>
      <c r="L94" s="43"/>
      <c r="M94" s="210" t="s">
        <v>19</v>
      </c>
      <c r="N94" s="211" t="s">
        <v>46</v>
      </c>
      <c r="O94" s="83"/>
      <c r="P94" s="212">
        <f>O94*H94</f>
        <v>0</v>
      </c>
      <c r="Q94" s="212">
        <v>0</v>
      </c>
      <c r="R94" s="212">
        <f>Q94*H94</f>
        <v>0</v>
      </c>
      <c r="S94" s="212">
        <v>0</v>
      </c>
      <c r="T94" s="213">
        <f>S94*H94</f>
        <v>0</v>
      </c>
      <c r="U94" s="37"/>
      <c r="V94" s="37"/>
      <c r="W94" s="37"/>
      <c r="X94" s="37"/>
      <c r="Y94" s="37"/>
      <c r="Z94" s="37"/>
      <c r="AA94" s="37"/>
      <c r="AB94" s="37"/>
      <c r="AC94" s="37"/>
      <c r="AD94" s="37"/>
      <c r="AE94" s="37"/>
      <c r="AR94" s="214" t="s">
        <v>237</v>
      </c>
      <c r="AT94" s="214" t="s">
        <v>152</v>
      </c>
      <c r="AU94" s="214" t="s">
        <v>85</v>
      </c>
      <c r="AY94" s="16" t="s">
        <v>150</v>
      </c>
      <c r="BE94" s="215">
        <f>IF(N94="základní",J94,0)</f>
        <v>0</v>
      </c>
      <c r="BF94" s="215">
        <f>IF(N94="snížená",J94,0)</f>
        <v>0</v>
      </c>
      <c r="BG94" s="215">
        <f>IF(N94="zákl. přenesená",J94,0)</f>
        <v>0</v>
      </c>
      <c r="BH94" s="215">
        <f>IF(N94="sníž. přenesená",J94,0)</f>
        <v>0</v>
      </c>
      <c r="BI94" s="215">
        <f>IF(N94="nulová",J94,0)</f>
        <v>0</v>
      </c>
      <c r="BJ94" s="16" t="s">
        <v>83</v>
      </c>
      <c r="BK94" s="215">
        <f>ROUND(I94*H94,2)</f>
        <v>0</v>
      </c>
      <c r="BL94" s="16" t="s">
        <v>237</v>
      </c>
      <c r="BM94" s="214" t="s">
        <v>2004</v>
      </c>
    </row>
    <row r="95" spans="1:65" s="2" customFormat="1" ht="14.4" customHeight="1">
      <c r="A95" s="37"/>
      <c r="B95" s="38"/>
      <c r="C95" s="203" t="s">
        <v>217</v>
      </c>
      <c r="D95" s="203" t="s">
        <v>152</v>
      </c>
      <c r="E95" s="204" t="s">
        <v>2005</v>
      </c>
      <c r="F95" s="205" t="s">
        <v>2006</v>
      </c>
      <c r="G95" s="206" t="s">
        <v>253</v>
      </c>
      <c r="H95" s="207">
        <v>6</v>
      </c>
      <c r="I95" s="208"/>
      <c r="J95" s="209">
        <f>ROUND(I95*H95,2)</f>
        <v>0</v>
      </c>
      <c r="K95" s="205" t="s">
        <v>19</v>
      </c>
      <c r="L95" s="43"/>
      <c r="M95" s="210" t="s">
        <v>19</v>
      </c>
      <c r="N95" s="211" t="s">
        <v>46</v>
      </c>
      <c r="O95" s="83"/>
      <c r="P95" s="212">
        <f>O95*H95</f>
        <v>0</v>
      </c>
      <c r="Q95" s="212">
        <v>0</v>
      </c>
      <c r="R95" s="212">
        <f>Q95*H95</f>
        <v>0</v>
      </c>
      <c r="S95" s="212">
        <v>0</v>
      </c>
      <c r="T95" s="213">
        <f>S95*H95</f>
        <v>0</v>
      </c>
      <c r="U95" s="37"/>
      <c r="V95" s="37"/>
      <c r="W95" s="37"/>
      <c r="X95" s="37"/>
      <c r="Y95" s="37"/>
      <c r="Z95" s="37"/>
      <c r="AA95" s="37"/>
      <c r="AB95" s="37"/>
      <c r="AC95" s="37"/>
      <c r="AD95" s="37"/>
      <c r="AE95" s="37"/>
      <c r="AR95" s="214" t="s">
        <v>237</v>
      </c>
      <c r="AT95" s="214" t="s">
        <v>152</v>
      </c>
      <c r="AU95" s="214" t="s">
        <v>85</v>
      </c>
      <c r="AY95" s="16" t="s">
        <v>150</v>
      </c>
      <c r="BE95" s="215">
        <f>IF(N95="základní",J95,0)</f>
        <v>0</v>
      </c>
      <c r="BF95" s="215">
        <f>IF(N95="snížená",J95,0)</f>
        <v>0</v>
      </c>
      <c r="BG95" s="215">
        <f>IF(N95="zákl. přenesená",J95,0)</f>
        <v>0</v>
      </c>
      <c r="BH95" s="215">
        <f>IF(N95="sníž. přenesená",J95,0)</f>
        <v>0</v>
      </c>
      <c r="BI95" s="215">
        <f>IF(N95="nulová",J95,0)</f>
        <v>0</v>
      </c>
      <c r="BJ95" s="16" t="s">
        <v>83</v>
      </c>
      <c r="BK95" s="215">
        <f>ROUND(I95*H95,2)</f>
        <v>0</v>
      </c>
      <c r="BL95" s="16" t="s">
        <v>237</v>
      </c>
      <c r="BM95" s="214" t="s">
        <v>2007</v>
      </c>
    </row>
    <row r="96" spans="1:65" s="2" customFormat="1" ht="14.4" customHeight="1">
      <c r="A96" s="37"/>
      <c r="B96" s="38"/>
      <c r="C96" s="203" t="s">
        <v>221</v>
      </c>
      <c r="D96" s="203" t="s">
        <v>152</v>
      </c>
      <c r="E96" s="204" t="s">
        <v>2008</v>
      </c>
      <c r="F96" s="205" t="s">
        <v>2009</v>
      </c>
      <c r="G96" s="206" t="s">
        <v>253</v>
      </c>
      <c r="H96" s="207">
        <v>2</v>
      </c>
      <c r="I96" s="208"/>
      <c r="J96" s="209">
        <f>ROUND(I96*H96,2)</f>
        <v>0</v>
      </c>
      <c r="K96" s="205" t="s">
        <v>19</v>
      </c>
      <c r="L96" s="43"/>
      <c r="M96" s="210" t="s">
        <v>19</v>
      </c>
      <c r="N96" s="211" t="s">
        <v>46</v>
      </c>
      <c r="O96" s="83"/>
      <c r="P96" s="212">
        <f>O96*H96</f>
        <v>0</v>
      </c>
      <c r="Q96" s="212">
        <v>0</v>
      </c>
      <c r="R96" s="212">
        <f>Q96*H96</f>
        <v>0</v>
      </c>
      <c r="S96" s="212">
        <v>0</v>
      </c>
      <c r="T96" s="213">
        <f>S96*H96</f>
        <v>0</v>
      </c>
      <c r="U96" s="37"/>
      <c r="V96" s="37"/>
      <c r="W96" s="37"/>
      <c r="X96" s="37"/>
      <c r="Y96" s="37"/>
      <c r="Z96" s="37"/>
      <c r="AA96" s="37"/>
      <c r="AB96" s="37"/>
      <c r="AC96" s="37"/>
      <c r="AD96" s="37"/>
      <c r="AE96" s="37"/>
      <c r="AR96" s="214" t="s">
        <v>237</v>
      </c>
      <c r="AT96" s="214" t="s">
        <v>152</v>
      </c>
      <c r="AU96" s="214" t="s">
        <v>85</v>
      </c>
      <c r="AY96" s="16" t="s">
        <v>150</v>
      </c>
      <c r="BE96" s="215">
        <f>IF(N96="základní",J96,0)</f>
        <v>0</v>
      </c>
      <c r="BF96" s="215">
        <f>IF(N96="snížená",J96,0)</f>
        <v>0</v>
      </c>
      <c r="BG96" s="215">
        <f>IF(N96="zákl. přenesená",J96,0)</f>
        <v>0</v>
      </c>
      <c r="BH96" s="215">
        <f>IF(N96="sníž. přenesená",J96,0)</f>
        <v>0</v>
      </c>
      <c r="BI96" s="215">
        <f>IF(N96="nulová",J96,0)</f>
        <v>0</v>
      </c>
      <c r="BJ96" s="16" t="s">
        <v>83</v>
      </c>
      <c r="BK96" s="215">
        <f>ROUND(I96*H96,2)</f>
        <v>0</v>
      </c>
      <c r="BL96" s="16" t="s">
        <v>237</v>
      </c>
      <c r="BM96" s="214" t="s">
        <v>2010</v>
      </c>
    </row>
    <row r="97" spans="1:65" s="2" customFormat="1" ht="14.4" customHeight="1">
      <c r="A97" s="37"/>
      <c r="B97" s="38"/>
      <c r="C97" s="203" t="s">
        <v>226</v>
      </c>
      <c r="D97" s="203" t="s">
        <v>152</v>
      </c>
      <c r="E97" s="204" t="s">
        <v>2011</v>
      </c>
      <c r="F97" s="205" t="s">
        <v>2012</v>
      </c>
      <c r="G97" s="206" t="s">
        <v>253</v>
      </c>
      <c r="H97" s="207">
        <v>7</v>
      </c>
      <c r="I97" s="208"/>
      <c r="J97" s="209">
        <f>ROUND(I97*H97,2)</f>
        <v>0</v>
      </c>
      <c r="K97" s="205" t="s">
        <v>19</v>
      </c>
      <c r="L97" s="43"/>
      <c r="M97" s="210" t="s">
        <v>19</v>
      </c>
      <c r="N97" s="211" t="s">
        <v>46</v>
      </c>
      <c r="O97" s="83"/>
      <c r="P97" s="212">
        <f>O97*H97</f>
        <v>0</v>
      </c>
      <c r="Q97" s="212">
        <v>0</v>
      </c>
      <c r="R97" s="212">
        <f>Q97*H97</f>
        <v>0</v>
      </c>
      <c r="S97" s="212">
        <v>0</v>
      </c>
      <c r="T97" s="213">
        <f>S97*H97</f>
        <v>0</v>
      </c>
      <c r="U97" s="37"/>
      <c r="V97" s="37"/>
      <c r="W97" s="37"/>
      <c r="X97" s="37"/>
      <c r="Y97" s="37"/>
      <c r="Z97" s="37"/>
      <c r="AA97" s="37"/>
      <c r="AB97" s="37"/>
      <c r="AC97" s="37"/>
      <c r="AD97" s="37"/>
      <c r="AE97" s="37"/>
      <c r="AR97" s="214" t="s">
        <v>237</v>
      </c>
      <c r="AT97" s="214" t="s">
        <v>152</v>
      </c>
      <c r="AU97" s="214" t="s">
        <v>85</v>
      </c>
      <c r="AY97" s="16" t="s">
        <v>150</v>
      </c>
      <c r="BE97" s="215">
        <f>IF(N97="základní",J97,0)</f>
        <v>0</v>
      </c>
      <c r="BF97" s="215">
        <f>IF(N97="snížená",J97,0)</f>
        <v>0</v>
      </c>
      <c r="BG97" s="215">
        <f>IF(N97="zákl. přenesená",J97,0)</f>
        <v>0</v>
      </c>
      <c r="BH97" s="215">
        <f>IF(N97="sníž. přenesená",J97,0)</f>
        <v>0</v>
      </c>
      <c r="BI97" s="215">
        <f>IF(N97="nulová",J97,0)</f>
        <v>0</v>
      </c>
      <c r="BJ97" s="16" t="s">
        <v>83</v>
      </c>
      <c r="BK97" s="215">
        <f>ROUND(I97*H97,2)</f>
        <v>0</v>
      </c>
      <c r="BL97" s="16" t="s">
        <v>237</v>
      </c>
      <c r="BM97" s="214" t="s">
        <v>2013</v>
      </c>
    </row>
    <row r="98" spans="1:65" s="2" customFormat="1" ht="14.4" customHeight="1">
      <c r="A98" s="37"/>
      <c r="B98" s="38"/>
      <c r="C98" s="203" t="s">
        <v>8</v>
      </c>
      <c r="D98" s="203" t="s">
        <v>152</v>
      </c>
      <c r="E98" s="204" t="s">
        <v>2014</v>
      </c>
      <c r="F98" s="205" t="s">
        <v>2015</v>
      </c>
      <c r="G98" s="206" t="s">
        <v>253</v>
      </c>
      <c r="H98" s="207">
        <v>2</v>
      </c>
      <c r="I98" s="208"/>
      <c r="J98" s="209">
        <f>ROUND(I98*H98,2)</f>
        <v>0</v>
      </c>
      <c r="K98" s="205" t="s">
        <v>19</v>
      </c>
      <c r="L98" s="43"/>
      <c r="M98" s="210" t="s">
        <v>19</v>
      </c>
      <c r="N98" s="211" t="s">
        <v>46</v>
      </c>
      <c r="O98" s="83"/>
      <c r="P98" s="212">
        <f>O98*H98</f>
        <v>0</v>
      </c>
      <c r="Q98" s="212">
        <v>0</v>
      </c>
      <c r="R98" s="212">
        <f>Q98*H98</f>
        <v>0</v>
      </c>
      <c r="S98" s="212">
        <v>0</v>
      </c>
      <c r="T98" s="213">
        <f>S98*H98</f>
        <v>0</v>
      </c>
      <c r="U98" s="37"/>
      <c r="V98" s="37"/>
      <c r="W98" s="37"/>
      <c r="X98" s="37"/>
      <c r="Y98" s="37"/>
      <c r="Z98" s="37"/>
      <c r="AA98" s="37"/>
      <c r="AB98" s="37"/>
      <c r="AC98" s="37"/>
      <c r="AD98" s="37"/>
      <c r="AE98" s="37"/>
      <c r="AR98" s="214" t="s">
        <v>237</v>
      </c>
      <c r="AT98" s="214" t="s">
        <v>152</v>
      </c>
      <c r="AU98" s="214" t="s">
        <v>85</v>
      </c>
      <c r="AY98" s="16" t="s">
        <v>150</v>
      </c>
      <c r="BE98" s="215">
        <f>IF(N98="základní",J98,0)</f>
        <v>0</v>
      </c>
      <c r="BF98" s="215">
        <f>IF(N98="snížená",J98,0)</f>
        <v>0</v>
      </c>
      <c r="BG98" s="215">
        <f>IF(N98="zákl. přenesená",J98,0)</f>
        <v>0</v>
      </c>
      <c r="BH98" s="215">
        <f>IF(N98="sníž. přenesená",J98,0)</f>
        <v>0</v>
      </c>
      <c r="BI98" s="215">
        <f>IF(N98="nulová",J98,0)</f>
        <v>0</v>
      </c>
      <c r="BJ98" s="16" t="s">
        <v>83</v>
      </c>
      <c r="BK98" s="215">
        <f>ROUND(I98*H98,2)</f>
        <v>0</v>
      </c>
      <c r="BL98" s="16" t="s">
        <v>237</v>
      </c>
      <c r="BM98" s="214" t="s">
        <v>2016</v>
      </c>
    </row>
    <row r="99" spans="1:65" s="2" customFormat="1" ht="14.4" customHeight="1">
      <c r="A99" s="37"/>
      <c r="B99" s="38"/>
      <c r="C99" s="203" t="s">
        <v>237</v>
      </c>
      <c r="D99" s="203" t="s">
        <v>152</v>
      </c>
      <c r="E99" s="204" t="s">
        <v>2017</v>
      </c>
      <c r="F99" s="205" t="s">
        <v>2018</v>
      </c>
      <c r="G99" s="206" t="s">
        <v>253</v>
      </c>
      <c r="H99" s="207">
        <v>1</v>
      </c>
      <c r="I99" s="208"/>
      <c r="J99" s="209">
        <f>ROUND(I99*H99,2)</f>
        <v>0</v>
      </c>
      <c r="K99" s="205" t="s">
        <v>19</v>
      </c>
      <c r="L99" s="43"/>
      <c r="M99" s="210" t="s">
        <v>19</v>
      </c>
      <c r="N99" s="211" t="s">
        <v>46</v>
      </c>
      <c r="O99" s="83"/>
      <c r="P99" s="212">
        <f>O99*H99</f>
        <v>0</v>
      </c>
      <c r="Q99" s="212">
        <v>0</v>
      </c>
      <c r="R99" s="212">
        <f>Q99*H99</f>
        <v>0</v>
      </c>
      <c r="S99" s="212">
        <v>0</v>
      </c>
      <c r="T99" s="213">
        <f>S99*H99</f>
        <v>0</v>
      </c>
      <c r="U99" s="37"/>
      <c r="V99" s="37"/>
      <c r="W99" s="37"/>
      <c r="X99" s="37"/>
      <c r="Y99" s="37"/>
      <c r="Z99" s="37"/>
      <c r="AA99" s="37"/>
      <c r="AB99" s="37"/>
      <c r="AC99" s="37"/>
      <c r="AD99" s="37"/>
      <c r="AE99" s="37"/>
      <c r="AR99" s="214" t="s">
        <v>237</v>
      </c>
      <c r="AT99" s="214" t="s">
        <v>152</v>
      </c>
      <c r="AU99" s="214" t="s">
        <v>85</v>
      </c>
      <c r="AY99" s="16" t="s">
        <v>150</v>
      </c>
      <c r="BE99" s="215">
        <f>IF(N99="základní",J99,0)</f>
        <v>0</v>
      </c>
      <c r="BF99" s="215">
        <f>IF(N99="snížená",J99,0)</f>
        <v>0</v>
      </c>
      <c r="BG99" s="215">
        <f>IF(N99="zákl. přenesená",J99,0)</f>
        <v>0</v>
      </c>
      <c r="BH99" s="215">
        <f>IF(N99="sníž. přenesená",J99,0)</f>
        <v>0</v>
      </c>
      <c r="BI99" s="215">
        <f>IF(N99="nulová",J99,0)</f>
        <v>0</v>
      </c>
      <c r="BJ99" s="16" t="s">
        <v>83</v>
      </c>
      <c r="BK99" s="215">
        <f>ROUND(I99*H99,2)</f>
        <v>0</v>
      </c>
      <c r="BL99" s="16" t="s">
        <v>237</v>
      </c>
      <c r="BM99" s="214" t="s">
        <v>2019</v>
      </c>
    </row>
    <row r="100" spans="1:65" s="2" customFormat="1" ht="14.4" customHeight="1">
      <c r="A100" s="37"/>
      <c r="B100" s="38"/>
      <c r="C100" s="203" t="s">
        <v>242</v>
      </c>
      <c r="D100" s="203" t="s">
        <v>152</v>
      </c>
      <c r="E100" s="204" t="s">
        <v>2020</v>
      </c>
      <c r="F100" s="205" t="s">
        <v>2021</v>
      </c>
      <c r="G100" s="206" t="s">
        <v>253</v>
      </c>
      <c r="H100" s="207">
        <v>24</v>
      </c>
      <c r="I100" s="208"/>
      <c r="J100" s="209">
        <f>ROUND(I100*H100,2)</f>
        <v>0</v>
      </c>
      <c r="K100" s="205" t="s">
        <v>19</v>
      </c>
      <c r="L100" s="43"/>
      <c r="M100" s="210" t="s">
        <v>19</v>
      </c>
      <c r="N100" s="211" t="s">
        <v>46</v>
      </c>
      <c r="O100" s="83"/>
      <c r="P100" s="212">
        <f>O100*H100</f>
        <v>0</v>
      </c>
      <c r="Q100" s="212">
        <v>0</v>
      </c>
      <c r="R100" s="212">
        <f>Q100*H100</f>
        <v>0</v>
      </c>
      <c r="S100" s="212">
        <v>0</v>
      </c>
      <c r="T100" s="213">
        <f>S100*H100</f>
        <v>0</v>
      </c>
      <c r="U100" s="37"/>
      <c r="V100" s="37"/>
      <c r="W100" s="37"/>
      <c r="X100" s="37"/>
      <c r="Y100" s="37"/>
      <c r="Z100" s="37"/>
      <c r="AA100" s="37"/>
      <c r="AB100" s="37"/>
      <c r="AC100" s="37"/>
      <c r="AD100" s="37"/>
      <c r="AE100" s="37"/>
      <c r="AR100" s="214" t="s">
        <v>237</v>
      </c>
      <c r="AT100" s="214" t="s">
        <v>152</v>
      </c>
      <c r="AU100" s="214" t="s">
        <v>85</v>
      </c>
      <c r="AY100" s="16" t="s">
        <v>150</v>
      </c>
      <c r="BE100" s="215">
        <f>IF(N100="základní",J100,0)</f>
        <v>0</v>
      </c>
      <c r="BF100" s="215">
        <f>IF(N100="snížená",J100,0)</f>
        <v>0</v>
      </c>
      <c r="BG100" s="215">
        <f>IF(N100="zákl. přenesená",J100,0)</f>
        <v>0</v>
      </c>
      <c r="BH100" s="215">
        <f>IF(N100="sníž. přenesená",J100,0)</f>
        <v>0</v>
      </c>
      <c r="BI100" s="215">
        <f>IF(N100="nulová",J100,0)</f>
        <v>0</v>
      </c>
      <c r="BJ100" s="16" t="s">
        <v>83</v>
      </c>
      <c r="BK100" s="215">
        <f>ROUND(I100*H100,2)</f>
        <v>0</v>
      </c>
      <c r="BL100" s="16" t="s">
        <v>237</v>
      </c>
      <c r="BM100" s="214" t="s">
        <v>2022</v>
      </c>
    </row>
    <row r="101" spans="1:65" s="2" customFormat="1" ht="14.4" customHeight="1">
      <c r="A101" s="37"/>
      <c r="B101" s="38"/>
      <c r="C101" s="203" t="s">
        <v>246</v>
      </c>
      <c r="D101" s="203" t="s">
        <v>152</v>
      </c>
      <c r="E101" s="204" t="s">
        <v>2023</v>
      </c>
      <c r="F101" s="205" t="s">
        <v>2024</v>
      </c>
      <c r="G101" s="206" t="s">
        <v>253</v>
      </c>
      <c r="H101" s="207">
        <v>15</v>
      </c>
      <c r="I101" s="208"/>
      <c r="J101" s="209">
        <f>ROUND(I101*H101,2)</f>
        <v>0</v>
      </c>
      <c r="K101" s="205" t="s">
        <v>19</v>
      </c>
      <c r="L101" s="43"/>
      <c r="M101" s="210" t="s">
        <v>19</v>
      </c>
      <c r="N101" s="211" t="s">
        <v>46</v>
      </c>
      <c r="O101" s="83"/>
      <c r="P101" s="212">
        <f>O101*H101</f>
        <v>0</v>
      </c>
      <c r="Q101" s="212">
        <v>0</v>
      </c>
      <c r="R101" s="212">
        <f>Q101*H101</f>
        <v>0</v>
      </c>
      <c r="S101" s="212">
        <v>0</v>
      </c>
      <c r="T101" s="213">
        <f>S101*H101</f>
        <v>0</v>
      </c>
      <c r="U101" s="37"/>
      <c r="V101" s="37"/>
      <c r="W101" s="37"/>
      <c r="X101" s="37"/>
      <c r="Y101" s="37"/>
      <c r="Z101" s="37"/>
      <c r="AA101" s="37"/>
      <c r="AB101" s="37"/>
      <c r="AC101" s="37"/>
      <c r="AD101" s="37"/>
      <c r="AE101" s="37"/>
      <c r="AR101" s="214" t="s">
        <v>237</v>
      </c>
      <c r="AT101" s="214" t="s">
        <v>152</v>
      </c>
      <c r="AU101" s="214" t="s">
        <v>85</v>
      </c>
      <c r="AY101" s="16" t="s">
        <v>150</v>
      </c>
      <c r="BE101" s="215">
        <f>IF(N101="základní",J101,0)</f>
        <v>0</v>
      </c>
      <c r="BF101" s="215">
        <f>IF(N101="snížená",J101,0)</f>
        <v>0</v>
      </c>
      <c r="BG101" s="215">
        <f>IF(N101="zákl. přenesená",J101,0)</f>
        <v>0</v>
      </c>
      <c r="BH101" s="215">
        <f>IF(N101="sníž. přenesená",J101,0)</f>
        <v>0</v>
      </c>
      <c r="BI101" s="215">
        <f>IF(N101="nulová",J101,0)</f>
        <v>0</v>
      </c>
      <c r="BJ101" s="16" t="s">
        <v>83</v>
      </c>
      <c r="BK101" s="215">
        <f>ROUND(I101*H101,2)</f>
        <v>0</v>
      </c>
      <c r="BL101" s="16" t="s">
        <v>237</v>
      </c>
      <c r="BM101" s="214" t="s">
        <v>2025</v>
      </c>
    </row>
    <row r="102" spans="1:65" s="2" customFormat="1" ht="14.4" customHeight="1">
      <c r="A102" s="37"/>
      <c r="B102" s="38"/>
      <c r="C102" s="203" t="s">
        <v>250</v>
      </c>
      <c r="D102" s="203" t="s">
        <v>152</v>
      </c>
      <c r="E102" s="204" t="s">
        <v>2026</v>
      </c>
      <c r="F102" s="205" t="s">
        <v>2027</v>
      </c>
      <c r="G102" s="206" t="s">
        <v>253</v>
      </c>
      <c r="H102" s="207">
        <v>40</v>
      </c>
      <c r="I102" s="208"/>
      <c r="J102" s="209">
        <f>ROUND(I102*H102,2)</f>
        <v>0</v>
      </c>
      <c r="K102" s="205" t="s">
        <v>19</v>
      </c>
      <c r="L102" s="43"/>
      <c r="M102" s="210" t="s">
        <v>19</v>
      </c>
      <c r="N102" s="211" t="s">
        <v>46</v>
      </c>
      <c r="O102" s="83"/>
      <c r="P102" s="212">
        <f>O102*H102</f>
        <v>0</v>
      </c>
      <c r="Q102" s="212">
        <v>0</v>
      </c>
      <c r="R102" s="212">
        <f>Q102*H102</f>
        <v>0</v>
      </c>
      <c r="S102" s="212">
        <v>0</v>
      </c>
      <c r="T102" s="213">
        <f>S102*H102</f>
        <v>0</v>
      </c>
      <c r="U102" s="37"/>
      <c r="V102" s="37"/>
      <c r="W102" s="37"/>
      <c r="X102" s="37"/>
      <c r="Y102" s="37"/>
      <c r="Z102" s="37"/>
      <c r="AA102" s="37"/>
      <c r="AB102" s="37"/>
      <c r="AC102" s="37"/>
      <c r="AD102" s="37"/>
      <c r="AE102" s="37"/>
      <c r="AR102" s="214" t="s">
        <v>237</v>
      </c>
      <c r="AT102" s="214" t="s">
        <v>152</v>
      </c>
      <c r="AU102" s="214" t="s">
        <v>85</v>
      </c>
      <c r="AY102" s="16" t="s">
        <v>150</v>
      </c>
      <c r="BE102" s="215">
        <f>IF(N102="základní",J102,0)</f>
        <v>0</v>
      </c>
      <c r="BF102" s="215">
        <f>IF(N102="snížená",J102,0)</f>
        <v>0</v>
      </c>
      <c r="BG102" s="215">
        <f>IF(N102="zákl. přenesená",J102,0)</f>
        <v>0</v>
      </c>
      <c r="BH102" s="215">
        <f>IF(N102="sníž. přenesená",J102,0)</f>
        <v>0</v>
      </c>
      <c r="BI102" s="215">
        <f>IF(N102="nulová",J102,0)</f>
        <v>0</v>
      </c>
      <c r="BJ102" s="16" t="s">
        <v>83</v>
      </c>
      <c r="BK102" s="215">
        <f>ROUND(I102*H102,2)</f>
        <v>0</v>
      </c>
      <c r="BL102" s="16" t="s">
        <v>237</v>
      </c>
      <c r="BM102" s="214" t="s">
        <v>2028</v>
      </c>
    </row>
    <row r="103" spans="1:47" s="2" customFormat="1" ht="12">
      <c r="A103" s="37"/>
      <c r="B103" s="38"/>
      <c r="C103" s="39"/>
      <c r="D103" s="216" t="s">
        <v>161</v>
      </c>
      <c r="E103" s="39"/>
      <c r="F103" s="217" t="s">
        <v>2029</v>
      </c>
      <c r="G103" s="39"/>
      <c r="H103" s="39"/>
      <c r="I103" s="218"/>
      <c r="J103" s="39"/>
      <c r="K103" s="39"/>
      <c r="L103" s="43"/>
      <c r="M103" s="219"/>
      <c r="N103" s="220"/>
      <c r="O103" s="83"/>
      <c r="P103" s="83"/>
      <c r="Q103" s="83"/>
      <c r="R103" s="83"/>
      <c r="S103" s="83"/>
      <c r="T103" s="84"/>
      <c r="U103" s="37"/>
      <c r="V103" s="37"/>
      <c r="W103" s="37"/>
      <c r="X103" s="37"/>
      <c r="Y103" s="37"/>
      <c r="Z103" s="37"/>
      <c r="AA103" s="37"/>
      <c r="AB103" s="37"/>
      <c r="AC103" s="37"/>
      <c r="AD103" s="37"/>
      <c r="AE103" s="37"/>
      <c r="AT103" s="16" t="s">
        <v>161</v>
      </c>
      <c r="AU103" s="16" t="s">
        <v>85</v>
      </c>
    </row>
    <row r="104" spans="1:65" s="2" customFormat="1" ht="14.4" customHeight="1">
      <c r="A104" s="37"/>
      <c r="B104" s="38"/>
      <c r="C104" s="203" t="s">
        <v>256</v>
      </c>
      <c r="D104" s="203" t="s">
        <v>152</v>
      </c>
      <c r="E104" s="204" t="s">
        <v>2030</v>
      </c>
      <c r="F104" s="205" t="s">
        <v>2031</v>
      </c>
      <c r="G104" s="206" t="s">
        <v>224</v>
      </c>
      <c r="H104" s="207">
        <v>2</v>
      </c>
      <c r="I104" s="208"/>
      <c r="J104" s="209">
        <f>ROUND(I104*H104,2)</f>
        <v>0</v>
      </c>
      <c r="K104" s="205" t="s">
        <v>19</v>
      </c>
      <c r="L104" s="43"/>
      <c r="M104" s="210" t="s">
        <v>19</v>
      </c>
      <c r="N104" s="211" t="s">
        <v>46</v>
      </c>
      <c r="O104" s="83"/>
      <c r="P104" s="212">
        <f>O104*H104</f>
        <v>0</v>
      </c>
      <c r="Q104" s="212">
        <v>0</v>
      </c>
      <c r="R104" s="212">
        <f>Q104*H104</f>
        <v>0</v>
      </c>
      <c r="S104" s="212">
        <v>0</v>
      </c>
      <c r="T104" s="213">
        <f>S104*H104</f>
        <v>0</v>
      </c>
      <c r="U104" s="37"/>
      <c r="V104" s="37"/>
      <c r="W104" s="37"/>
      <c r="X104" s="37"/>
      <c r="Y104" s="37"/>
      <c r="Z104" s="37"/>
      <c r="AA104" s="37"/>
      <c r="AB104" s="37"/>
      <c r="AC104" s="37"/>
      <c r="AD104" s="37"/>
      <c r="AE104" s="37"/>
      <c r="AR104" s="214" t="s">
        <v>237</v>
      </c>
      <c r="AT104" s="214" t="s">
        <v>152</v>
      </c>
      <c r="AU104" s="214" t="s">
        <v>85</v>
      </c>
      <c r="AY104" s="16" t="s">
        <v>150</v>
      </c>
      <c r="BE104" s="215">
        <f>IF(N104="základní",J104,0)</f>
        <v>0</v>
      </c>
      <c r="BF104" s="215">
        <f>IF(N104="snížená",J104,0)</f>
        <v>0</v>
      </c>
      <c r="BG104" s="215">
        <f>IF(N104="zákl. přenesená",J104,0)</f>
        <v>0</v>
      </c>
      <c r="BH104" s="215">
        <f>IF(N104="sníž. přenesená",J104,0)</f>
        <v>0</v>
      </c>
      <c r="BI104" s="215">
        <f>IF(N104="nulová",J104,0)</f>
        <v>0</v>
      </c>
      <c r="BJ104" s="16" t="s">
        <v>83</v>
      </c>
      <c r="BK104" s="215">
        <f>ROUND(I104*H104,2)</f>
        <v>0</v>
      </c>
      <c r="BL104" s="16" t="s">
        <v>237</v>
      </c>
      <c r="BM104" s="214" t="s">
        <v>2032</v>
      </c>
    </row>
    <row r="105" spans="1:65" s="2" customFormat="1" ht="14.4" customHeight="1">
      <c r="A105" s="37"/>
      <c r="B105" s="38"/>
      <c r="C105" s="203" t="s">
        <v>7</v>
      </c>
      <c r="D105" s="203" t="s">
        <v>152</v>
      </c>
      <c r="E105" s="204" t="s">
        <v>2033</v>
      </c>
      <c r="F105" s="205" t="s">
        <v>2034</v>
      </c>
      <c r="G105" s="206" t="s">
        <v>224</v>
      </c>
      <c r="H105" s="207">
        <v>20</v>
      </c>
      <c r="I105" s="208"/>
      <c r="J105" s="209">
        <f>ROUND(I105*H105,2)</f>
        <v>0</v>
      </c>
      <c r="K105" s="205" t="s">
        <v>19</v>
      </c>
      <c r="L105" s="43"/>
      <c r="M105" s="210" t="s">
        <v>19</v>
      </c>
      <c r="N105" s="211" t="s">
        <v>46</v>
      </c>
      <c r="O105" s="83"/>
      <c r="P105" s="212">
        <f>O105*H105</f>
        <v>0</v>
      </c>
      <c r="Q105" s="212">
        <v>0</v>
      </c>
      <c r="R105" s="212">
        <f>Q105*H105</f>
        <v>0</v>
      </c>
      <c r="S105" s="212">
        <v>0</v>
      </c>
      <c r="T105" s="213">
        <f>S105*H105</f>
        <v>0</v>
      </c>
      <c r="U105" s="37"/>
      <c r="V105" s="37"/>
      <c r="W105" s="37"/>
      <c r="X105" s="37"/>
      <c r="Y105" s="37"/>
      <c r="Z105" s="37"/>
      <c r="AA105" s="37"/>
      <c r="AB105" s="37"/>
      <c r="AC105" s="37"/>
      <c r="AD105" s="37"/>
      <c r="AE105" s="37"/>
      <c r="AR105" s="214" t="s">
        <v>237</v>
      </c>
      <c r="AT105" s="214" t="s">
        <v>152</v>
      </c>
      <c r="AU105" s="214" t="s">
        <v>85</v>
      </c>
      <c r="AY105" s="16" t="s">
        <v>150</v>
      </c>
      <c r="BE105" s="215">
        <f>IF(N105="základní",J105,0)</f>
        <v>0</v>
      </c>
      <c r="BF105" s="215">
        <f>IF(N105="snížená",J105,0)</f>
        <v>0</v>
      </c>
      <c r="BG105" s="215">
        <f>IF(N105="zákl. přenesená",J105,0)</f>
        <v>0</v>
      </c>
      <c r="BH105" s="215">
        <f>IF(N105="sníž. přenesená",J105,0)</f>
        <v>0</v>
      </c>
      <c r="BI105" s="215">
        <f>IF(N105="nulová",J105,0)</f>
        <v>0</v>
      </c>
      <c r="BJ105" s="16" t="s">
        <v>83</v>
      </c>
      <c r="BK105" s="215">
        <f>ROUND(I105*H105,2)</f>
        <v>0</v>
      </c>
      <c r="BL105" s="16" t="s">
        <v>237</v>
      </c>
      <c r="BM105" s="214" t="s">
        <v>2035</v>
      </c>
    </row>
    <row r="106" spans="1:65" s="2" customFormat="1" ht="14.4" customHeight="1">
      <c r="A106" s="37"/>
      <c r="B106" s="38"/>
      <c r="C106" s="203" t="s">
        <v>263</v>
      </c>
      <c r="D106" s="203" t="s">
        <v>152</v>
      </c>
      <c r="E106" s="204" t="s">
        <v>2036</v>
      </c>
      <c r="F106" s="205" t="s">
        <v>2037</v>
      </c>
      <c r="G106" s="206" t="s">
        <v>224</v>
      </c>
      <c r="H106" s="207">
        <v>440</v>
      </c>
      <c r="I106" s="208"/>
      <c r="J106" s="209">
        <f>ROUND(I106*H106,2)</f>
        <v>0</v>
      </c>
      <c r="K106" s="205" t="s">
        <v>19</v>
      </c>
      <c r="L106" s="43"/>
      <c r="M106" s="210" t="s">
        <v>19</v>
      </c>
      <c r="N106" s="211" t="s">
        <v>46</v>
      </c>
      <c r="O106" s="83"/>
      <c r="P106" s="212">
        <f>O106*H106</f>
        <v>0</v>
      </c>
      <c r="Q106" s="212">
        <v>0</v>
      </c>
      <c r="R106" s="212">
        <f>Q106*H106</f>
        <v>0</v>
      </c>
      <c r="S106" s="212">
        <v>0</v>
      </c>
      <c r="T106" s="213">
        <f>S106*H106</f>
        <v>0</v>
      </c>
      <c r="U106" s="37"/>
      <c r="V106" s="37"/>
      <c r="W106" s="37"/>
      <c r="X106" s="37"/>
      <c r="Y106" s="37"/>
      <c r="Z106" s="37"/>
      <c r="AA106" s="37"/>
      <c r="AB106" s="37"/>
      <c r="AC106" s="37"/>
      <c r="AD106" s="37"/>
      <c r="AE106" s="37"/>
      <c r="AR106" s="214" t="s">
        <v>237</v>
      </c>
      <c r="AT106" s="214" t="s">
        <v>152</v>
      </c>
      <c r="AU106" s="214" t="s">
        <v>85</v>
      </c>
      <c r="AY106" s="16" t="s">
        <v>150</v>
      </c>
      <c r="BE106" s="215">
        <f>IF(N106="základní",J106,0)</f>
        <v>0</v>
      </c>
      <c r="BF106" s="215">
        <f>IF(N106="snížená",J106,0)</f>
        <v>0</v>
      </c>
      <c r="BG106" s="215">
        <f>IF(N106="zákl. přenesená",J106,0)</f>
        <v>0</v>
      </c>
      <c r="BH106" s="215">
        <f>IF(N106="sníž. přenesená",J106,0)</f>
        <v>0</v>
      </c>
      <c r="BI106" s="215">
        <f>IF(N106="nulová",J106,0)</f>
        <v>0</v>
      </c>
      <c r="BJ106" s="16" t="s">
        <v>83</v>
      </c>
      <c r="BK106" s="215">
        <f>ROUND(I106*H106,2)</f>
        <v>0</v>
      </c>
      <c r="BL106" s="16" t="s">
        <v>237</v>
      </c>
      <c r="BM106" s="214" t="s">
        <v>2038</v>
      </c>
    </row>
    <row r="107" spans="1:65" s="2" customFormat="1" ht="14.4" customHeight="1">
      <c r="A107" s="37"/>
      <c r="B107" s="38"/>
      <c r="C107" s="203" t="s">
        <v>267</v>
      </c>
      <c r="D107" s="203" t="s">
        <v>152</v>
      </c>
      <c r="E107" s="204" t="s">
        <v>2039</v>
      </c>
      <c r="F107" s="205" t="s">
        <v>2040</v>
      </c>
      <c r="G107" s="206" t="s">
        <v>224</v>
      </c>
      <c r="H107" s="207">
        <v>60</v>
      </c>
      <c r="I107" s="208"/>
      <c r="J107" s="209">
        <f>ROUND(I107*H107,2)</f>
        <v>0</v>
      </c>
      <c r="K107" s="205" t="s">
        <v>19</v>
      </c>
      <c r="L107" s="43"/>
      <c r="M107" s="210" t="s">
        <v>19</v>
      </c>
      <c r="N107" s="211" t="s">
        <v>46</v>
      </c>
      <c r="O107" s="83"/>
      <c r="P107" s="212">
        <f>O107*H107</f>
        <v>0</v>
      </c>
      <c r="Q107" s="212">
        <v>0</v>
      </c>
      <c r="R107" s="212">
        <f>Q107*H107</f>
        <v>0</v>
      </c>
      <c r="S107" s="212">
        <v>0</v>
      </c>
      <c r="T107" s="213">
        <f>S107*H107</f>
        <v>0</v>
      </c>
      <c r="U107" s="37"/>
      <c r="V107" s="37"/>
      <c r="W107" s="37"/>
      <c r="X107" s="37"/>
      <c r="Y107" s="37"/>
      <c r="Z107" s="37"/>
      <c r="AA107" s="37"/>
      <c r="AB107" s="37"/>
      <c r="AC107" s="37"/>
      <c r="AD107" s="37"/>
      <c r="AE107" s="37"/>
      <c r="AR107" s="214" t="s">
        <v>237</v>
      </c>
      <c r="AT107" s="214" t="s">
        <v>152</v>
      </c>
      <c r="AU107" s="214" t="s">
        <v>85</v>
      </c>
      <c r="AY107" s="16" t="s">
        <v>150</v>
      </c>
      <c r="BE107" s="215">
        <f>IF(N107="základní",J107,0)</f>
        <v>0</v>
      </c>
      <c r="BF107" s="215">
        <f>IF(N107="snížená",J107,0)</f>
        <v>0</v>
      </c>
      <c r="BG107" s="215">
        <f>IF(N107="zákl. přenesená",J107,0)</f>
        <v>0</v>
      </c>
      <c r="BH107" s="215">
        <f>IF(N107="sníž. přenesená",J107,0)</f>
        <v>0</v>
      </c>
      <c r="BI107" s="215">
        <f>IF(N107="nulová",J107,0)</f>
        <v>0</v>
      </c>
      <c r="BJ107" s="16" t="s">
        <v>83</v>
      </c>
      <c r="BK107" s="215">
        <f>ROUND(I107*H107,2)</f>
        <v>0</v>
      </c>
      <c r="BL107" s="16" t="s">
        <v>237</v>
      </c>
      <c r="BM107" s="214" t="s">
        <v>2041</v>
      </c>
    </row>
    <row r="108" spans="1:65" s="2" customFormat="1" ht="14.4" customHeight="1">
      <c r="A108" s="37"/>
      <c r="B108" s="38"/>
      <c r="C108" s="203" t="s">
        <v>271</v>
      </c>
      <c r="D108" s="203" t="s">
        <v>152</v>
      </c>
      <c r="E108" s="204" t="s">
        <v>2042</v>
      </c>
      <c r="F108" s="205" t="s">
        <v>2043</v>
      </c>
      <c r="G108" s="206" t="s">
        <v>224</v>
      </c>
      <c r="H108" s="207">
        <v>105</v>
      </c>
      <c r="I108" s="208"/>
      <c r="J108" s="209">
        <f>ROUND(I108*H108,2)</f>
        <v>0</v>
      </c>
      <c r="K108" s="205" t="s">
        <v>19</v>
      </c>
      <c r="L108" s="43"/>
      <c r="M108" s="210" t="s">
        <v>19</v>
      </c>
      <c r="N108" s="211" t="s">
        <v>46</v>
      </c>
      <c r="O108" s="83"/>
      <c r="P108" s="212">
        <f>O108*H108</f>
        <v>0</v>
      </c>
      <c r="Q108" s="212">
        <v>0</v>
      </c>
      <c r="R108" s="212">
        <f>Q108*H108</f>
        <v>0</v>
      </c>
      <c r="S108" s="212">
        <v>0</v>
      </c>
      <c r="T108" s="213">
        <f>S108*H108</f>
        <v>0</v>
      </c>
      <c r="U108" s="37"/>
      <c r="V108" s="37"/>
      <c r="W108" s="37"/>
      <c r="X108" s="37"/>
      <c r="Y108" s="37"/>
      <c r="Z108" s="37"/>
      <c r="AA108" s="37"/>
      <c r="AB108" s="37"/>
      <c r="AC108" s="37"/>
      <c r="AD108" s="37"/>
      <c r="AE108" s="37"/>
      <c r="AR108" s="214" t="s">
        <v>237</v>
      </c>
      <c r="AT108" s="214" t="s">
        <v>152</v>
      </c>
      <c r="AU108" s="214" t="s">
        <v>85</v>
      </c>
      <c r="AY108" s="16" t="s">
        <v>150</v>
      </c>
      <c r="BE108" s="215">
        <f>IF(N108="základní",J108,0)</f>
        <v>0</v>
      </c>
      <c r="BF108" s="215">
        <f>IF(N108="snížená",J108,0)</f>
        <v>0</v>
      </c>
      <c r="BG108" s="215">
        <f>IF(N108="zákl. přenesená",J108,0)</f>
        <v>0</v>
      </c>
      <c r="BH108" s="215">
        <f>IF(N108="sníž. přenesená",J108,0)</f>
        <v>0</v>
      </c>
      <c r="BI108" s="215">
        <f>IF(N108="nulová",J108,0)</f>
        <v>0</v>
      </c>
      <c r="BJ108" s="16" t="s">
        <v>83</v>
      </c>
      <c r="BK108" s="215">
        <f>ROUND(I108*H108,2)</f>
        <v>0</v>
      </c>
      <c r="BL108" s="16" t="s">
        <v>237</v>
      </c>
      <c r="BM108" s="214" t="s">
        <v>2044</v>
      </c>
    </row>
    <row r="109" spans="1:65" s="2" customFormat="1" ht="14.4" customHeight="1">
      <c r="A109" s="37"/>
      <c r="B109" s="38"/>
      <c r="C109" s="203" t="s">
        <v>275</v>
      </c>
      <c r="D109" s="203" t="s">
        <v>152</v>
      </c>
      <c r="E109" s="204" t="s">
        <v>2045</v>
      </c>
      <c r="F109" s="205" t="s">
        <v>2046</v>
      </c>
      <c r="G109" s="206" t="s">
        <v>224</v>
      </c>
      <c r="H109" s="207">
        <v>1240</v>
      </c>
      <c r="I109" s="208"/>
      <c r="J109" s="209">
        <f>ROUND(I109*H109,2)</f>
        <v>0</v>
      </c>
      <c r="K109" s="205" t="s">
        <v>19</v>
      </c>
      <c r="L109" s="43"/>
      <c r="M109" s="210" t="s">
        <v>19</v>
      </c>
      <c r="N109" s="211" t="s">
        <v>46</v>
      </c>
      <c r="O109" s="83"/>
      <c r="P109" s="212">
        <f>O109*H109</f>
        <v>0</v>
      </c>
      <c r="Q109" s="212">
        <v>0</v>
      </c>
      <c r="R109" s="212">
        <f>Q109*H109</f>
        <v>0</v>
      </c>
      <c r="S109" s="212">
        <v>0</v>
      </c>
      <c r="T109" s="213">
        <f>S109*H109</f>
        <v>0</v>
      </c>
      <c r="U109" s="37"/>
      <c r="V109" s="37"/>
      <c r="W109" s="37"/>
      <c r="X109" s="37"/>
      <c r="Y109" s="37"/>
      <c r="Z109" s="37"/>
      <c r="AA109" s="37"/>
      <c r="AB109" s="37"/>
      <c r="AC109" s="37"/>
      <c r="AD109" s="37"/>
      <c r="AE109" s="37"/>
      <c r="AR109" s="214" t="s">
        <v>237</v>
      </c>
      <c r="AT109" s="214" t="s">
        <v>152</v>
      </c>
      <c r="AU109" s="214" t="s">
        <v>85</v>
      </c>
      <c r="AY109" s="16" t="s">
        <v>150</v>
      </c>
      <c r="BE109" s="215">
        <f>IF(N109="základní",J109,0)</f>
        <v>0</v>
      </c>
      <c r="BF109" s="215">
        <f>IF(N109="snížená",J109,0)</f>
        <v>0</v>
      </c>
      <c r="BG109" s="215">
        <f>IF(N109="zákl. přenesená",J109,0)</f>
        <v>0</v>
      </c>
      <c r="BH109" s="215">
        <f>IF(N109="sníž. přenesená",J109,0)</f>
        <v>0</v>
      </c>
      <c r="BI109" s="215">
        <f>IF(N109="nulová",J109,0)</f>
        <v>0</v>
      </c>
      <c r="BJ109" s="16" t="s">
        <v>83</v>
      </c>
      <c r="BK109" s="215">
        <f>ROUND(I109*H109,2)</f>
        <v>0</v>
      </c>
      <c r="BL109" s="16" t="s">
        <v>237</v>
      </c>
      <c r="BM109" s="214" t="s">
        <v>2047</v>
      </c>
    </row>
    <row r="110" spans="1:65" s="2" customFormat="1" ht="14.4" customHeight="1">
      <c r="A110" s="37"/>
      <c r="B110" s="38"/>
      <c r="C110" s="203" t="s">
        <v>281</v>
      </c>
      <c r="D110" s="203" t="s">
        <v>152</v>
      </c>
      <c r="E110" s="204" t="s">
        <v>2048</v>
      </c>
      <c r="F110" s="205" t="s">
        <v>2049</v>
      </c>
      <c r="G110" s="206" t="s">
        <v>224</v>
      </c>
      <c r="H110" s="207">
        <v>125</v>
      </c>
      <c r="I110" s="208"/>
      <c r="J110" s="209">
        <f>ROUND(I110*H110,2)</f>
        <v>0</v>
      </c>
      <c r="K110" s="205" t="s">
        <v>19</v>
      </c>
      <c r="L110" s="43"/>
      <c r="M110" s="210" t="s">
        <v>19</v>
      </c>
      <c r="N110" s="211" t="s">
        <v>46</v>
      </c>
      <c r="O110" s="83"/>
      <c r="P110" s="212">
        <f>O110*H110</f>
        <v>0</v>
      </c>
      <c r="Q110" s="212">
        <v>0</v>
      </c>
      <c r="R110" s="212">
        <f>Q110*H110</f>
        <v>0</v>
      </c>
      <c r="S110" s="212">
        <v>0</v>
      </c>
      <c r="T110" s="213">
        <f>S110*H110</f>
        <v>0</v>
      </c>
      <c r="U110" s="37"/>
      <c r="V110" s="37"/>
      <c r="W110" s="37"/>
      <c r="X110" s="37"/>
      <c r="Y110" s="37"/>
      <c r="Z110" s="37"/>
      <c r="AA110" s="37"/>
      <c r="AB110" s="37"/>
      <c r="AC110" s="37"/>
      <c r="AD110" s="37"/>
      <c r="AE110" s="37"/>
      <c r="AR110" s="214" t="s">
        <v>237</v>
      </c>
      <c r="AT110" s="214" t="s">
        <v>152</v>
      </c>
      <c r="AU110" s="214" t="s">
        <v>85</v>
      </c>
      <c r="AY110" s="16" t="s">
        <v>150</v>
      </c>
      <c r="BE110" s="215">
        <f>IF(N110="základní",J110,0)</f>
        <v>0</v>
      </c>
      <c r="BF110" s="215">
        <f>IF(N110="snížená",J110,0)</f>
        <v>0</v>
      </c>
      <c r="BG110" s="215">
        <f>IF(N110="zákl. přenesená",J110,0)</f>
        <v>0</v>
      </c>
      <c r="BH110" s="215">
        <f>IF(N110="sníž. přenesená",J110,0)</f>
        <v>0</v>
      </c>
      <c r="BI110" s="215">
        <f>IF(N110="nulová",J110,0)</f>
        <v>0</v>
      </c>
      <c r="BJ110" s="16" t="s">
        <v>83</v>
      </c>
      <c r="BK110" s="215">
        <f>ROUND(I110*H110,2)</f>
        <v>0</v>
      </c>
      <c r="BL110" s="16" t="s">
        <v>237</v>
      </c>
      <c r="BM110" s="214" t="s">
        <v>2050</v>
      </c>
    </row>
    <row r="111" spans="1:65" s="2" customFormat="1" ht="14.4" customHeight="1">
      <c r="A111" s="37"/>
      <c r="B111" s="38"/>
      <c r="C111" s="203" t="s">
        <v>286</v>
      </c>
      <c r="D111" s="203" t="s">
        <v>152</v>
      </c>
      <c r="E111" s="204" t="s">
        <v>2051</v>
      </c>
      <c r="F111" s="205" t="s">
        <v>2052</v>
      </c>
      <c r="G111" s="206" t="s">
        <v>253</v>
      </c>
      <c r="H111" s="207">
        <v>20</v>
      </c>
      <c r="I111" s="208"/>
      <c r="J111" s="209">
        <f>ROUND(I111*H111,2)</f>
        <v>0</v>
      </c>
      <c r="K111" s="205" t="s">
        <v>19</v>
      </c>
      <c r="L111" s="43"/>
      <c r="M111" s="210" t="s">
        <v>19</v>
      </c>
      <c r="N111" s="211" t="s">
        <v>46</v>
      </c>
      <c r="O111" s="83"/>
      <c r="P111" s="212">
        <f>O111*H111</f>
        <v>0</v>
      </c>
      <c r="Q111" s="212">
        <v>0</v>
      </c>
      <c r="R111" s="212">
        <f>Q111*H111</f>
        <v>0</v>
      </c>
      <c r="S111" s="212">
        <v>0</v>
      </c>
      <c r="T111" s="213">
        <f>S111*H111</f>
        <v>0</v>
      </c>
      <c r="U111" s="37"/>
      <c r="V111" s="37"/>
      <c r="W111" s="37"/>
      <c r="X111" s="37"/>
      <c r="Y111" s="37"/>
      <c r="Z111" s="37"/>
      <c r="AA111" s="37"/>
      <c r="AB111" s="37"/>
      <c r="AC111" s="37"/>
      <c r="AD111" s="37"/>
      <c r="AE111" s="37"/>
      <c r="AR111" s="214" t="s">
        <v>237</v>
      </c>
      <c r="AT111" s="214" t="s">
        <v>152</v>
      </c>
      <c r="AU111" s="214" t="s">
        <v>85</v>
      </c>
      <c r="AY111" s="16" t="s">
        <v>150</v>
      </c>
      <c r="BE111" s="215">
        <f>IF(N111="základní",J111,0)</f>
        <v>0</v>
      </c>
      <c r="BF111" s="215">
        <f>IF(N111="snížená",J111,0)</f>
        <v>0</v>
      </c>
      <c r="BG111" s="215">
        <f>IF(N111="zákl. přenesená",J111,0)</f>
        <v>0</v>
      </c>
      <c r="BH111" s="215">
        <f>IF(N111="sníž. přenesená",J111,0)</f>
        <v>0</v>
      </c>
      <c r="BI111" s="215">
        <f>IF(N111="nulová",J111,0)</f>
        <v>0</v>
      </c>
      <c r="BJ111" s="16" t="s">
        <v>83</v>
      </c>
      <c r="BK111" s="215">
        <f>ROUND(I111*H111,2)</f>
        <v>0</v>
      </c>
      <c r="BL111" s="16" t="s">
        <v>237</v>
      </c>
      <c r="BM111" s="214" t="s">
        <v>2053</v>
      </c>
    </row>
    <row r="112" spans="1:65" s="2" customFormat="1" ht="14.4" customHeight="1">
      <c r="A112" s="37"/>
      <c r="B112" s="38"/>
      <c r="C112" s="203" t="s">
        <v>290</v>
      </c>
      <c r="D112" s="203" t="s">
        <v>152</v>
      </c>
      <c r="E112" s="204" t="s">
        <v>2054</v>
      </c>
      <c r="F112" s="205" t="s">
        <v>2055</v>
      </c>
      <c r="G112" s="206" t="s">
        <v>224</v>
      </c>
      <c r="H112" s="207">
        <v>121</v>
      </c>
      <c r="I112" s="208"/>
      <c r="J112" s="209">
        <f>ROUND(I112*H112,2)</f>
        <v>0</v>
      </c>
      <c r="K112" s="205" t="s">
        <v>19</v>
      </c>
      <c r="L112" s="43"/>
      <c r="M112" s="210" t="s">
        <v>19</v>
      </c>
      <c r="N112" s="211" t="s">
        <v>46</v>
      </c>
      <c r="O112" s="83"/>
      <c r="P112" s="212">
        <f>O112*H112</f>
        <v>0</v>
      </c>
      <c r="Q112" s="212">
        <v>0</v>
      </c>
      <c r="R112" s="212">
        <f>Q112*H112</f>
        <v>0</v>
      </c>
      <c r="S112" s="212">
        <v>0</v>
      </c>
      <c r="T112" s="213">
        <f>S112*H112</f>
        <v>0</v>
      </c>
      <c r="U112" s="37"/>
      <c r="V112" s="37"/>
      <c r="W112" s="37"/>
      <c r="X112" s="37"/>
      <c r="Y112" s="37"/>
      <c r="Z112" s="37"/>
      <c r="AA112" s="37"/>
      <c r="AB112" s="37"/>
      <c r="AC112" s="37"/>
      <c r="AD112" s="37"/>
      <c r="AE112" s="37"/>
      <c r="AR112" s="214" t="s">
        <v>237</v>
      </c>
      <c r="AT112" s="214" t="s">
        <v>152</v>
      </c>
      <c r="AU112" s="214" t="s">
        <v>85</v>
      </c>
      <c r="AY112" s="16" t="s">
        <v>150</v>
      </c>
      <c r="BE112" s="215">
        <f>IF(N112="základní",J112,0)</f>
        <v>0</v>
      </c>
      <c r="BF112" s="215">
        <f>IF(N112="snížená",J112,0)</f>
        <v>0</v>
      </c>
      <c r="BG112" s="215">
        <f>IF(N112="zákl. přenesená",J112,0)</f>
        <v>0</v>
      </c>
      <c r="BH112" s="215">
        <f>IF(N112="sníž. přenesená",J112,0)</f>
        <v>0</v>
      </c>
      <c r="BI112" s="215">
        <f>IF(N112="nulová",J112,0)</f>
        <v>0</v>
      </c>
      <c r="BJ112" s="16" t="s">
        <v>83</v>
      </c>
      <c r="BK112" s="215">
        <f>ROUND(I112*H112,2)</f>
        <v>0</v>
      </c>
      <c r="BL112" s="16" t="s">
        <v>237</v>
      </c>
      <c r="BM112" s="214" t="s">
        <v>2056</v>
      </c>
    </row>
    <row r="113" spans="1:65" s="2" customFormat="1" ht="14.4" customHeight="1">
      <c r="A113" s="37"/>
      <c r="B113" s="38"/>
      <c r="C113" s="203" t="s">
        <v>295</v>
      </c>
      <c r="D113" s="203" t="s">
        <v>152</v>
      </c>
      <c r="E113" s="204" t="s">
        <v>2057</v>
      </c>
      <c r="F113" s="205" t="s">
        <v>2058</v>
      </c>
      <c r="G113" s="206" t="s">
        <v>224</v>
      </c>
      <c r="H113" s="207">
        <v>300</v>
      </c>
      <c r="I113" s="208"/>
      <c r="J113" s="209">
        <f>ROUND(I113*H113,2)</f>
        <v>0</v>
      </c>
      <c r="K113" s="205" t="s">
        <v>19</v>
      </c>
      <c r="L113" s="43"/>
      <c r="M113" s="210" t="s">
        <v>19</v>
      </c>
      <c r="N113" s="211" t="s">
        <v>46</v>
      </c>
      <c r="O113" s="83"/>
      <c r="P113" s="212">
        <f>O113*H113</f>
        <v>0</v>
      </c>
      <c r="Q113" s="212">
        <v>0</v>
      </c>
      <c r="R113" s="212">
        <f>Q113*H113</f>
        <v>0</v>
      </c>
      <c r="S113" s="212">
        <v>0</v>
      </c>
      <c r="T113" s="213">
        <f>S113*H113</f>
        <v>0</v>
      </c>
      <c r="U113" s="37"/>
      <c r="V113" s="37"/>
      <c r="W113" s="37"/>
      <c r="X113" s="37"/>
      <c r="Y113" s="37"/>
      <c r="Z113" s="37"/>
      <c r="AA113" s="37"/>
      <c r="AB113" s="37"/>
      <c r="AC113" s="37"/>
      <c r="AD113" s="37"/>
      <c r="AE113" s="37"/>
      <c r="AR113" s="214" t="s">
        <v>237</v>
      </c>
      <c r="AT113" s="214" t="s">
        <v>152</v>
      </c>
      <c r="AU113" s="214" t="s">
        <v>85</v>
      </c>
      <c r="AY113" s="16" t="s">
        <v>150</v>
      </c>
      <c r="BE113" s="215">
        <f>IF(N113="základní",J113,0)</f>
        <v>0</v>
      </c>
      <c r="BF113" s="215">
        <f>IF(N113="snížená",J113,0)</f>
        <v>0</v>
      </c>
      <c r="BG113" s="215">
        <f>IF(N113="zákl. přenesená",J113,0)</f>
        <v>0</v>
      </c>
      <c r="BH113" s="215">
        <f>IF(N113="sníž. přenesená",J113,0)</f>
        <v>0</v>
      </c>
      <c r="BI113" s="215">
        <f>IF(N113="nulová",J113,0)</f>
        <v>0</v>
      </c>
      <c r="BJ113" s="16" t="s">
        <v>83</v>
      </c>
      <c r="BK113" s="215">
        <f>ROUND(I113*H113,2)</f>
        <v>0</v>
      </c>
      <c r="BL113" s="16" t="s">
        <v>237</v>
      </c>
      <c r="BM113" s="214" t="s">
        <v>2059</v>
      </c>
    </row>
    <row r="114" spans="1:65" s="2" customFormat="1" ht="14.4" customHeight="1">
      <c r="A114" s="37"/>
      <c r="B114" s="38"/>
      <c r="C114" s="203" t="s">
        <v>300</v>
      </c>
      <c r="D114" s="203" t="s">
        <v>152</v>
      </c>
      <c r="E114" s="204" t="s">
        <v>2060</v>
      </c>
      <c r="F114" s="205" t="s">
        <v>2061</v>
      </c>
      <c r="G114" s="206" t="s">
        <v>224</v>
      </c>
      <c r="H114" s="207">
        <v>530</v>
      </c>
      <c r="I114" s="208"/>
      <c r="J114" s="209">
        <f>ROUND(I114*H114,2)</f>
        <v>0</v>
      </c>
      <c r="K114" s="205" t="s">
        <v>19</v>
      </c>
      <c r="L114" s="43"/>
      <c r="M114" s="210" t="s">
        <v>19</v>
      </c>
      <c r="N114" s="211" t="s">
        <v>46</v>
      </c>
      <c r="O114" s="83"/>
      <c r="P114" s="212">
        <f>O114*H114</f>
        <v>0</v>
      </c>
      <c r="Q114" s="212">
        <v>0</v>
      </c>
      <c r="R114" s="212">
        <f>Q114*H114</f>
        <v>0</v>
      </c>
      <c r="S114" s="212">
        <v>0</v>
      </c>
      <c r="T114" s="213">
        <f>S114*H114</f>
        <v>0</v>
      </c>
      <c r="U114" s="37"/>
      <c r="V114" s="37"/>
      <c r="W114" s="37"/>
      <c r="X114" s="37"/>
      <c r="Y114" s="37"/>
      <c r="Z114" s="37"/>
      <c r="AA114" s="37"/>
      <c r="AB114" s="37"/>
      <c r="AC114" s="37"/>
      <c r="AD114" s="37"/>
      <c r="AE114" s="37"/>
      <c r="AR114" s="214" t="s">
        <v>237</v>
      </c>
      <c r="AT114" s="214" t="s">
        <v>152</v>
      </c>
      <c r="AU114" s="214" t="s">
        <v>85</v>
      </c>
      <c r="AY114" s="16" t="s">
        <v>150</v>
      </c>
      <c r="BE114" s="215">
        <f>IF(N114="základní",J114,0)</f>
        <v>0</v>
      </c>
      <c r="BF114" s="215">
        <f>IF(N114="snížená",J114,0)</f>
        <v>0</v>
      </c>
      <c r="BG114" s="215">
        <f>IF(N114="zákl. přenesená",J114,0)</f>
        <v>0</v>
      </c>
      <c r="BH114" s="215">
        <f>IF(N114="sníž. přenesená",J114,0)</f>
        <v>0</v>
      </c>
      <c r="BI114" s="215">
        <f>IF(N114="nulová",J114,0)</f>
        <v>0</v>
      </c>
      <c r="BJ114" s="16" t="s">
        <v>83</v>
      </c>
      <c r="BK114" s="215">
        <f>ROUND(I114*H114,2)</f>
        <v>0</v>
      </c>
      <c r="BL114" s="16" t="s">
        <v>237</v>
      </c>
      <c r="BM114" s="214" t="s">
        <v>2062</v>
      </c>
    </row>
    <row r="115" spans="1:65" s="2" customFormat="1" ht="14.4" customHeight="1">
      <c r="A115" s="37"/>
      <c r="B115" s="38"/>
      <c r="C115" s="203" t="s">
        <v>305</v>
      </c>
      <c r="D115" s="203" t="s">
        <v>152</v>
      </c>
      <c r="E115" s="204" t="s">
        <v>2063</v>
      </c>
      <c r="F115" s="205" t="s">
        <v>2052</v>
      </c>
      <c r="G115" s="206" t="s">
        <v>253</v>
      </c>
      <c r="H115" s="207">
        <v>60</v>
      </c>
      <c r="I115" s="208"/>
      <c r="J115" s="209">
        <f>ROUND(I115*H115,2)</f>
        <v>0</v>
      </c>
      <c r="K115" s="205" t="s">
        <v>19</v>
      </c>
      <c r="L115" s="43"/>
      <c r="M115" s="210" t="s">
        <v>19</v>
      </c>
      <c r="N115" s="211" t="s">
        <v>46</v>
      </c>
      <c r="O115" s="83"/>
      <c r="P115" s="212">
        <f>O115*H115</f>
        <v>0</v>
      </c>
      <c r="Q115" s="212">
        <v>0</v>
      </c>
      <c r="R115" s="212">
        <f>Q115*H115</f>
        <v>0</v>
      </c>
      <c r="S115" s="212">
        <v>0</v>
      </c>
      <c r="T115" s="213">
        <f>S115*H115</f>
        <v>0</v>
      </c>
      <c r="U115" s="37"/>
      <c r="V115" s="37"/>
      <c r="W115" s="37"/>
      <c r="X115" s="37"/>
      <c r="Y115" s="37"/>
      <c r="Z115" s="37"/>
      <c r="AA115" s="37"/>
      <c r="AB115" s="37"/>
      <c r="AC115" s="37"/>
      <c r="AD115" s="37"/>
      <c r="AE115" s="37"/>
      <c r="AR115" s="214" t="s">
        <v>237</v>
      </c>
      <c r="AT115" s="214" t="s">
        <v>152</v>
      </c>
      <c r="AU115" s="214" t="s">
        <v>85</v>
      </c>
      <c r="AY115" s="16" t="s">
        <v>150</v>
      </c>
      <c r="BE115" s="215">
        <f>IF(N115="základní",J115,0)</f>
        <v>0</v>
      </c>
      <c r="BF115" s="215">
        <f>IF(N115="snížená",J115,0)</f>
        <v>0</v>
      </c>
      <c r="BG115" s="215">
        <f>IF(N115="zákl. přenesená",J115,0)</f>
        <v>0</v>
      </c>
      <c r="BH115" s="215">
        <f>IF(N115="sníž. přenesená",J115,0)</f>
        <v>0</v>
      </c>
      <c r="BI115" s="215">
        <f>IF(N115="nulová",J115,0)</f>
        <v>0</v>
      </c>
      <c r="BJ115" s="16" t="s">
        <v>83</v>
      </c>
      <c r="BK115" s="215">
        <f>ROUND(I115*H115,2)</f>
        <v>0</v>
      </c>
      <c r="BL115" s="16" t="s">
        <v>237</v>
      </c>
      <c r="BM115" s="214" t="s">
        <v>2064</v>
      </c>
    </row>
    <row r="116" spans="1:65" s="2" customFormat="1" ht="14.4" customHeight="1">
      <c r="A116" s="37"/>
      <c r="B116" s="38"/>
      <c r="C116" s="203" t="s">
        <v>309</v>
      </c>
      <c r="D116" s="203" t="s">
        <v>152</v>
      </c>
      <c r="E116" s="204" t="s">
        <v>2065</v>
      </c>
      <c r="F116" s="205" t="s">
        <v>2066</v>
      </c>
      <c r="G116" s="206" t="s">
        <v>253</v>
      </c>
      <c r="H116" s="207">
        <v>18</v>
      </c>
      <c r="I116" s="208"/>
      <c r="J116" s="209">
        <f>ROUND(I116*H116,2)</f>
        <v>0</v>
      </c>
      <c r="K116" s="205" t="s">
        <v>19</v>
      </c>
      <c r="L116" s="43"/>
      <c r="M116" s="210" t="s">
        <v>19</v>
      </c>
      <c r="N116" s="211" t="s">
        <v>46</v>
      </c>
      <c r="O116" s="83"/>
      <c r="P116" s="212">
        <f>O116*H116</f>
        <v>0</v>
      </c>
      <c r="Q116" s="212">
        <v>0</v>
      </c>
      <c r="R116" s="212">
        <f>Q116*H116</f>
        <v>0</v>
      </c>
      <c r="S116" s="212">
        <v>0</v>
      </c>
      <c r="T116" s="213">
        <f>S116*H116</f>
        <v>0</v>
      </c>
      <c r="U116" s="37"/>
      <c r="V116" s="37"/>
      <c r="W116" s="37"/>
      <c r="X116" s="37"/>
      <c r="Y116" s="37"/>
      <c r="Z116" s="37"/>
      <c r="AA116" s="37"/>
      <c r="AB116" s="37"/>
      <c r="AC116" s="37"/>
      <c r="AD116" s="37"/>
      <c r="AE116" s="37"/>
      <c r="AR116" s="214" t="s">
        <v>237</v>
      </c>
      <c r="AT116" s="214" t="s">
        <v>152</v>
      </c>
      <c r="AU116" s="214" t="s">
        <v>85</v>
      </c>
      <c r="AY116" s="16" t="s">
        <v>150</v>
      </c>
      <c r="BE116" s="215">
        <f>IF(N116="základní",J116,0)</f>
        <v>0</v>
      </c>
      <c r="BF116" s="215">
        <f>IF(N116="snížená",J116,0)</f>
        <v>0</v>
      </c>
      <c r="BG116" s="215">
        <f>IF(N116="zákl. přenesená",J116,0)</f>
        <v>0</v>
      </c>
      <c r="BH116" s="215">
        <f>IF(N116="sníž. přenesená",J116,0)</f>
        <v>0</v>
      </c>
      <c r="BI116" s="215">
        <f>IF(N116="nulová",J116,0)</f>
        <v>0</v>
      </c>
      <c r="BJ116" s="16" t="s">
        <v>83</v>
      </c>
      <c r="BK116" s="215">
        <f>ROUND(I116*H116,2)</f>
        <v>0</v>
      </c>
      <c r="BL116" s="16" t="s">
        <v>237</v>
      </c>
      <c r="BM116" s="214" t="s">
        <v>2067</v>
      </c>
    </row>
    <row r="117" spans="1:65" s="2" customFormat="1" ht="14.4" customHeight="1">
      <c r="A117" s="37"/>
      <c r="B117" s="38"/>
      <c r="C117" s="203" t="s">
        <v>314</v>
      </c>
      <c r="D117" s="203" t="s">
        <v>152</v>
      </c>
      <c r="E117" s="204" t="s">
        <v>2068</v>
      </c>
      <c r="F117" s="205" t="s">
        <v>2069</v>
      </c>
      <c r="G117" s="206" t="s">
        <v>253</v>
      </c>
      <c r="H117" s="207">
        <v>60</v>
      </c>
      <c r="I117" s="208"/>
      <c r="J117" s="209">
        <f>ROUND(I117*H117,2)</f>
        <v>0</v>
      </c>
      <c r="K117" s="205" t="s">
        <v>19</v>
      </c>
      <c r="L117" s="43"/>
      <c r="M117" s="210" t="s">
        <v>19</v>
      </c>
      <c r="N117" s="211" t="s">
        <v>46</v>
      </c>
      <c r="O117" s="83"/>
      <c r="P117" s="212">
        <f>O117*H117</f>
        <v>0</v>
      </c>
      <c r="Q117" s="212">
        <v>0</v>
      </c>
      <c r="R117" s="212">
        <f>Q117*H117</f>
        <v>0</v>
      </c>
      <c r="S117" s="212">
        <v>0</v>
      </c>
      <c r="T117" s="213">
        <f>S117*H117</f>
        <v>0</v>
      </c>
      <c r="U117" s="37"/>
      <c r="V117" s="37"/>
      <c r="W117" s="37"/>
      <c r="X117" s="37"/>
      <c r="Y117" s="37"/>
      <c r="Z117" s="37"/>
      <c r="AA117" s="37"/>
      <c r="AB117" s="37"/>
      <c r="AC117" s="37"/>
      <c r="AD117" s="37"/>
      <c r="AE117" s="37"/>
      <c r="AR117" s="214" t="s">
        <v>237</v>
      </c>
      <c r="AT117" s="214" t="s">
        <v>152</v>
      </c>
      <c r="AU117" s="214" t="s">
        <v>85</v>
      </c>
      <c r="AY117" s="16" t="s">
        <v>150</v>
      </c>
      <c r="BE117" s="215">
        <f>IF(N117="základní",J117,0)</f>
        <v>0</v>
      </c>
      <c r="BF117" s="215">
        <f>IF(N117="snížená",J117,0)</f>
        <v>0</v>
      </c>
      <c r="BG117" s="215">
        <f>IF(N117="zákl. přenesená",J117,0)</f>
        <v>0</v>
      </c>
      <c r="BH117" s="215">
        <f>IF(N117="sníž. přenesená",J117,0)</f>
        <v>0</v>
      </c>
      <c r="BI117" s="215">
        <f>IF(N117="nulová",J117,0)</f>
        <v>0</v>
      </c>
      <c r="BJ117" s="16" t="s">
        <v>83</v>
      </c>
      <c r="BK117" s="215">
        <f>ROUND(I117*H117,2)</f>
        <v>0</v>
      </c>
      <c r="BL117" s="16" t="s">
        <v>237</v>
      </c>
      <c r="BM117" s="214" t="s">
        <v>2070</v>
      </c>
    </row>
    <row r="118" spans="1:65" s="2" customFormat="1" ht="14.4" customHeight="1">
      <c r="A118" s="37"/>
      <c r="B118" s="38"/>
      <c r="C118" s="203" t="s">
        <v>320</v>
      </c>
      <c r="D118" s="203" t="s">
        <v>152</v>
      </c>
      <c r="E118" s="204" t="s">
        <v>2071</v>
      </c>
      <c r="F118" s="205" t="s">
        <v>2072</v>
      </c>
      <c r="G118" s="206" t="s">
        <v>253</v>
      </c>
      <c r="H118" s="207">
        <v>7</v>
      </c>
      <c r="I118" s="208"/>
      <c r="J118" s="209">
        <f>ROUND(I118*H118,2)</f>
        <v>0</v>
      </c>
      <c r="K118" s="205" t="s">
        <v>19</v>
      </c>
      <c r="L118" s="43"/>
      <c r="M118" s="210" t="s">
        <v>19</v>
      </c>
      <c r="N118" s="211" t="s">
        <v>46</v>
      </c>
      <c r="O118" s="83"/>
      <c r="P118" s="212">
        <f>O118*H118</f>
        <v>0</v>
      </c>
      <c r="Q118" s="212">
        <v>0</v>
      </c>
      <c r="R118" s="212">
        <f>Q118*H118</f>
        <v>0</v>
      </c>
      <c r="S118" s="212">
        <v>0</v>
      </c>
      <c r="T118" s="213">
        <f>S118*H118</f>
        <v>0</v>
      </c>
      <c r="U118" s="37"/>
      <c r="V118" s="37"/>
      <c r="W118" s="37"/>
      <c r="X118" s="37"/>
      <c r="Y118" s="37"/>
      <c r="Z118" s="37"/>
      <c r="AA118" s="37"/>
      <c r="AB118" s="37"/>
      <c r="AC118" s="37"/>
      <c r="AD118" s="37"/>
      <c r="AE118" s="37"/>
      <c r="AR118" s="214" t="s">
        <v>237</v>
      </c>
      <c r="AT118" s="214" t="s">
        <v>152</v>
      </c>
      <c r="AU118" s="214" t="s">
        <v>85</v>
      </c>
      <c r="AY118" s="16" t="s">
        <v>150</v>
      </c>
      <c r="BE118" s="215">
        <f>IF(N118="základní",J118,0)</f>
        <v>0</v>
      </c>
      <c r="BF118" s="215">
        <f>IF(N118="snížená",J118,0)</f>
        <v>0</v>
      </c>
      <c r="BG118" s="215">
        <f>IF(N118="zákl. přenesená",J118,0)</f>
        <v>0</v>
      </c>
      <c r="BH118" s="215">
        <f>IF(N118="sníž. přenesená",J118,0)</f>
        <v>0</v>
      </c>
      <c r="BI118" s="215">
        <f>IF(N118="nulová",J118,0)</f>
        <v>0</v>
      </c>
      <c r="BJ118" s="16" t="s">
        <v>83</v>
      </c>
      <c r="BK118" s="215">
        <f>ROUND(I118*H118,2)</f>
        <v>0</v>
      </c>
      <c r="BL118" s="16" t="s">
        <v>237</v>
      </c>
      <c r="BM118" s="214" t="s">
        <v>2073</v>
      </c>
    </row>
    <row r="119" spans="1:65" s="2" customFormat="1" ht="14.4" customHeight="1">
      <c r="A119" s="37"/>
      <c r="B119" s="38"/>
      <c r="C119" s="203" t="s">
        <v>324</v>
      </c>
      <c r="D119" s="203" t="s">
        <v>152</v>
      </c>
      <c r="E119" s="204" t="s">
        <v>2074</v>
      </c>
      <c r="F119" s="205" t="s">
        <v>2075</v>
      </c>
      <c r="G119" s="206" t="s">
        <v>1691</v>
      </c>
      <c r="H119" s="207">
        <v>18</v>
      </c>
      <c r="I119" s="208"/>
      <c r="J119" s="209">
        <f>ROUND(I119*H119,2)</f>
        <v>0</v>
      </c>
      <c r="K119" s="205" t="s">
        <v>19</v>
      </c>
      <c r="L119" s="43"/>
      <c r="M119" s="210" t="s">
        <v>19</v>
      </c>
      <c r="N119" s="211" t="s">
        <v>46</v>
      </c>
      <c r="O119" s="83"/>
      <c r="P119" s="212">
        <f>O119*H119</f>
        <v>0</v>
      </c>
      <c r="Q119" s="212">
        <v>0</v>
      </c>
      <c r="R119" s="212">
        <f>Q119*H119</f>
        <v>0</v>
      </c>
      <c r="S119" s="212">
        <v>0</v>
      </c>
      <c r="T119" s="213">
        <f>S119*H119</f>
        <v>0</v>
      </c>
      <c r="U119" s="37"/>
      <c r="V119" s="37"/>
      <c r="W119" s="37"/>
      <c r="X119" s="37"/>
      <c r="Y119" s="37"/>
      <c r="Z119" s="37"/>
      <c r="AA119" s="37"/>
      <c r="AB119" s="37"/>
      <c r="AC119" s="37"/>
      <c r="AD119" s="37"/>
      <c r="AE119" s="37"/>
      <c r="AR119" s="214" t="s">
        <v>237</v>
      </c>
      <c r="AT119" s="214" t="s">
        <v>152</v>
      </c>
      <c r="AU119" s="214" t="s">
        <v>85</v>
      </c>
      <c r="AY119" s="16" t="s">
        <v>150</v>
      </c>
      <c r="BE119" s="215">
        <f>IF(N119="základní",J119,0)</f>
        <v>0</v>
      </c>
      <c r="BF119" s="215">
        <f>IF(N119="snížená",J119,0)</f>
        <v>0</v>
      </c>
      <c r="BG119" s="215">
        <f>IF(N119="zákl. přenesená",J119,0)</f>
        <v>0</v>
      </c>
      <c r="BH119" s="215">
        <f>IF(N119="sníž. přenesená",J119,0)</f>
        <v>0</v>
      </c>
      <c r="BI119" s="215">
        <f>IF(N119="nulová",J119,0)</f>
        <v>0</v>
      </c>
      <c r="BJ119" s="16" t="s">
        <v>83</v>
      </c>
      <c r="BK119" s="215">
        <f>ROUND(I119*H119,2)</f>
        <v>0</v>
      </c>
      <c r="BL119" s="16" t="s">
        <v>237</v>
      </c>
      <c r="BM119" s="214" t="s">
        <v>2076</v>
      </c>
    </row>
    <row r="120" spans="1:65" s="2" customFormat="1" ht="14.4" customHeight="1">
      <c r="A120" s="37"/>
      <c r="B120" s="38"/>
      <c r="C120" s="203" t="s">
        <v>328</v>
      </c>
      <c r="D120" s="203" t="s">
        <v>152</v>
      </c>
      <c r="E120" s="204" t="s">
        <v>2077</v>
      </c>
      <c r="F120" s="205" t="s">
        <v>2078</v>
      </c>
      <c r="G120" s="206" t="s">
        <v>1691</v>
      </c>
      <c r="H120" s="207">
        <v>1</v>
      </c>
      <c r="I120" s="208"/>
      <c r="J120" s="209">
        <f>ROUND(I120*H120,2)</f>
        <v>0</v>
      </c>
      <c r="K120" s="205" t="s">
        <v>19</v>
      </c>
      <c r="L120" s="43"/>
      <c r="M120" s="210" t="s">
        <v>19</v>
      </c>
      <c r="N120" s="211" t="s">
        <v>46</v>
      </c>
      <c r="O120" s="83"/>
      <c r="P120" s="212">
        <f>O120*H120</f>
        <v>0</v>
      </c>
      <c r="Q120" s="212">
        <v>0</v>
      </c>
      <c r="R120" s="212">
        <f>Q120*H120</f>
        <v>0</v>
      </c>
      <c r="S120" s="212">
        <v>0</v>
      </c>
      <c r="T120" s="213">
        <f>S120*H120</f>
        <v>0</v>
      </c>
      <c r="U120" s="37"/>
      <c r="V120" s="37"/>
      <c r="W120" s="37"/>
      <c r="X120" s="37"/>
      <c r="Y120" s="37"/>
      <c r="Z120" s="37"/>
      <c r="AA120" s="37"/>
      <c r="AB120" s="37"/>
      <c r="AC120" s="37"/>
      <c r="AD120" s="37"/>
      <c r="AE120" s="37"/>
      <c r="AR120" s="214" t="s">
        <v>237</v>
      </c>
      <c r="AT120" s="214" t="s">
        <v>152</v>
      </c>
      <c r="AU120" s="214" t="s">
        <v>85</v>
      </c>
      <c r="AY120" s="16" t="s">
        <v>150</v>
      </c>
      <c r="BE120" s="215">
        <f>IF(N120="základní",J120,0)</f>
        <v>0</v>
      </c>
      <c r="BF120" s="215">
        <f>IF(N120="snížená",J120,0)</f>
        <v>0</v>
      </c>
      <c r="BG120" s="215">
        <f>IF(N120="zákl. přenesená",J120,0)</f>
        <v>0</v>
      </c>
      <c r="BH120" s="215">
        <f>IF(N120="sníž. přenesená",J120,0)</f>
        <v>0</v>
      </c>
      <c r="BI120" s="215">
        <f>IF(N120="nulová",J120,0)</f>
        <v>0</v>
      </c>
      <c r="BJ120" s="16" t="s">
        <v>83</v>
      </c>
      <c r="BK120" s="215">
        <f>ROUND(I120*H120,2)</f>
        <v>0</v>
      </c>
      <c r="BL120" s="16" t="s">
        <v>237</v>
      </c>
      <c r="BM120" s="214" t="s">
        <v>2079</v>
      </c>
    </row>
    <row r="121" spans="1:65" s="2" customFormat="1" ht="14.4" customHeight="1">
      <c r="A121" s="37"/>
      <c r="B121" s="38"/>
      <c r="C121" s="203" t="s">
        <v>333</v>
      </c>
      <c r="D121" s="203" t="s">
        <v>152</v>
      </c>
      <c r="E121" s="204" t="s">
        <v>2080</v>
      </c>
      <c r="F121" s="205" t="s">
        <v>2081</v>
      </c>
      <c r="G121" s="206" t="s">
        <v>253</v>
      </c>
      <c r="H121" s="207">
        <v>1</v>
      </c>
      <c r="I121" s="208"/>
      <c r="J121" s="209">
        <f>ROUND(I121*H121,2)</f>
        <v>0</v>
      </c>
      <c r="K121" s="205" t="s">
        <v>19</v>
      </c>
      <c r="L121" s="43"/>
      <c r="M121" s="210" t="s">
        <v>19</v>
      </c>
      <c r="N121" s="211" t="s">
        <v>46</v>
      </c>
      <c r="O121" s="83"/>
      <c r="P121" s="212">
        <f>O121*H121</f>
        <v>0</v>
      </c>
      <c r="Q121" s="212">
        <v>0</v>
      </c>
      <c r="R121" s="212">
        <f>Q121*H121</f>
        <v>0</v>
      </c>
      <c r="S121" s="212">
        <v>0</v>
      </c>
      <c r="T121" s="213">
        <f>S121*H121</f>
        <v>0</v>
      </c>
      <c r="U121" s="37"/>
      <c r="V121" s="37"/>
      <c r="W121" s="37"/>
      <c r="X121" s="37"/>
      <c r="Y121" s="37"/>
      <c r="Z121" s="37"/>
      <c r="AA121" s="37"/>
      <c r="AB121" s="37"/>
      <c r="AC121" s="37"/>
      <c r="AD121" s="37"/>
      <c r="AE121" s="37"/>
      <c r="AR121" s="214" t="s">
        <v>237</v>
      </c>
      <c r="AT121" s="214" t="s">
        <v>152</v>
      </c>
      <c r="AU121" s="214" t="s">
        <v>85</v>
      </c>
      <c r="AY121" s="16" t="s">
        <v>150</v>
      </c>
      <c r="BE121" s="215">
        <f>IF(N121="základní",J121,0)</f>
        <v>0</v>
      </c>
      <c r="BF121" s="215">
        <f>IF(N121="snížená",J121,0)</f>
        <v>0</v>
      </c>
      <c r="BG121" s="215">
        <f>IF(N121="zákl. přenesená",J121,0)</f>
        <v>0</v>
      </c>
      <c r="BH121" s="215">
        <f>IF(N121="sníž. přenesená",J121,0)</f>
        <v>0</v>
      </c>
      <c r="BI121" s="215">
        <f>IF(N121="nulová",J121,0)</f>
        <v>0</v>
      </c>
      <c r="BJ121" s="16" t="s">
        <v>83</v>
      </c>
      <c r="BK121" s="215">
        <f>ROUND(I121*H121,2)</f>
        <v>0</v>
      </c>
      <c r="BL121" s="16" t="s">
        <v>237</v>
      </c>
      <c r="BM121" s="214" t="s">
        <v>2082</v>
      </c>
    </row>
    <row r="122" spans="1:65" s="2" customFormat="1" ht="14.4" customHeight="1">
      <c r="A122" s="37"/>
      <c r="B122" s="38"/>
      <c r="C122" s="203" t="s">
        <v>338</v>
      </c>
      <c r="D122" s="203" t="s">
        <v>152</v>
      </c>
      <c r="E122" s="204" t="s">
        <v>2083</v>
      </c>
      <c r="F122" s="205" t="s">
        <v>2084</v>
      </c>
      <c r="G122" s="206" t="s">
        <v>1691</v>
      </c>
      <c r="H122" s="207">
        <v>2</v>
      </c>
      <c r="I122" s="208"/>
      <c r="J122" s="209">
        <f>ROUND(I122*H122,2)</f>
        <v>0</v>
      </c>
      <c r="K122" s="205" t="s">
        <v>19</v>
      </c>
      <c r="L122" s="43"/>
      <c r="M122" s="210" t="s">
        <v>19</v>
      </c>
      <c r="N122" s="211" t="s">
        <v>46</v>
      </c>
      <c r="O122" s="83"/>
      <c r="P122" s="212">
        <f>O122*H122</f>
        <v>0</v>
      </c>
      <c r="Q122" s="212">
        <v>0</v>
      </c>
      <c r="R122" s="212">
        <f>Q122*H122</f>
        <v>0</v>
      </c>
      <c r="S122" s="212">
        <v>0</v>
      </c>
      <c r="T122" s="213">
        <f>S122*H122</f>
        <v>0</v>
      </c>
      <c r="U122" s="37"/>
      <c r="V122" s="37"/>
      <c r="W122" s="37"/>
      <c r="X122" s="37"/>
      <c r="Y122" s="37"/>
      <c r="Z122" s="37"/>
      <c r="AA122" s="37"/>
      <c r="AB122" s="37"/>
      <c r="AC122" s="37"/>
      <c r="AD122" s="37"/>
      <c r="AE122" s="37"/>
      <c r="AR122" s="214" t="s">
        <v>237</v>
      </c>
      <c r="AT122" s="214" t="s">
        <v>152</v>
      </c>
      <c r="AU122" s="214" t="s">
        <v>85</v>
      </c>
      <c r="AY122" s="16" t="s">
        <v>150</v>
      </c>
      <c r="BE122" s="215">
        <f>IF(N122="základní",J122,0)</f>
        <v>0</v>
      </c>
      <c r="BF122" s="215">
        <f>IF(N122="snížená",J122,0)</f>
        <v>0</v>
      </c>
      <c r="BG122" s="215">
        <f>IF(N122="zákl. přenesená",J122,0)</f>
        <v>0</v>
      </c>
      <c r="BH122" s="215">
        <f>IF(N122="sníž. přenesená",J122,0)</f>
        <v>0</v>
      </c>
      <c r="BI122" s="215">
        <f>IF(N122="nulová",J122,0)</f>
        <v>0</v>
      </c>
      <c r="BJ122" s="16" t="s">
        <v>83</v>
      </c>
      <c r="BK122" s="215">
        <f>ROUND(I122*H122,2)</f>
        <v>0</v>
      </c>
      <c r="BL122" s="16" t="s">
        <v>237</v>
      </c>
      <c r="BM122" s="214" t="s">
        <v>2085</v>
      </c>
    </row>
    <row r="123" spans="1:65" s="2" customFormat="1" ht="14.4" customHeight="1">
      <c r="A123" s="37"/>
      <c r="B123" s="38"/>
      <c r="C123" s="203" t="s">
        <v>342</v>
      </c>
      <c r="D123" s="203" t="s">
        <v>152</v>
      </c>
      <c r="E123" s="204" t="s">
        <v>2086</v>
      </c>
      <c r="F123" s="205" t="s">
        <v>2087</v>
      </c>
      <c r="G123" s="206" t="s">
        <v>1691</v>
      </c>
      <c r="H123" s="207">
        <v>2</v>
      </c>
      <c r="I123" s="208"/>
      <c r="J123" s="209">
        <f>ROUND(I123*H123,2)</f>
        <v>0</v>
      </c>
      <c r="K123" s="205" t="s">
        <v>19</v>
      </c>
      <c r="L123" s="43"/>
      <c r="M123" s="210" t="s">
        <v>19</v>
      </c>
      <c r="N123" s="211" t="s">
        <v>46</v>
      </c>
      <c r="O123" s="83"/>
      <c r="P123" s="212">
        <f>O123*H123</f>
        <v>0</v>
      </c>
      <c r="Q123" s="212">
        <v>0</v>
      </c>
      <c r="R123" s="212">
        <f>Q123*H123</f>
        <v>0</v>
      </c>
      <c r="S123" s="212">
        <v>0</v>
      </c>
      <c r="T123" s="213">
        <f>S123*H123</f>
        <v>0</v>
      </c>
      <c r="U123" s="37"/>
      <c r="V123" s="37"/>
      <c r="W123" s="37"/>
      <c r="X123" s="37"/>
      <c r="Y123" s="37"/>
      <c r="Z123" s="37"/>
      <c r="AA123" s="37"/>
      <c r="AB123" s="37"/>
      <c r="AC123" s="37"/>
      <c r="AD123" s="37"/>
      <c r="AE123" s="37"/>
      <c r="AR123" s="214" t="s">
        <v>237</v>
      </c>
      <c r="AT123" s="214" t="s">
        <v>152</v>
      </c>
      <c r="AU123" s="214" t="s">
        <v>85</v>
      </c>
      <c r="AY123" s="16" t="s">
        <v>150</v>
      </c>
      <c r="BE123" s="215">
        <f>IF(N123="základní",J123,0)</f>
        <v>0</v>
      </c>
      <c r="BF123" s="215">
        <f>IF(N123="snížená",J123,0)</f>
        <v>0</v>
      </c>
      <c r="BG123" s="215">
        <f>IF(N123="zákl. přenesená",J123,0)</f>
        <v>0</v>
      </c>
      <c r="BH123" s="215">
        <f>IF(N123="sníž. přenesená",J123,0)</f>
        <v>0</v>
      </c>
      <c r="BI123" s="215">
        <f>IF(N123="nulová",J123,0)</f>
        <v>0</v>
      </c>
      <c r="BJ123" s="16" t="s">
        <v>83</v>
      </c>
      <c r="BK123" s="215">
        <f>ROUND(I123*H123,2)</f>
        <v>0</v>
      </c>
      <c r="BL123" s="16" t="s">
        <v>237</v>
      </c>
      <c r="BM123" s="214" t="s">
        <v>2088</v>
      </c>
    </row>
    <row r="124" spans="1:65" s="2" customFormat="1" ht="14.4" customHeight="1">
      <c r="A124" s="37"/>
      <c r="B124" s="38"/>
      <c r="C124" s="203" t="s">
        <v>347</v>
      </c>
      <c r="D124" s="203" t="s">
        <v>152</v>
      </c>
      <c r="E124" s="204" t="s">
        <v>2089</v>
      </c>
      <c r="F124" s="205" t="s">
        <v>2090</v>
      </c>
      <c r="G124" s="206" t="s">
        <v>1691</v>
      </c>
      <c r="H124" s="207">
        <v>2</v>
      </c>
      <c r="I124" s="208"/>
      <c r="J124" s="209">
        <f>ROUND(I124*H124,2)</f>
        <v>0</v>
      </c>
      <c r="K124" s="205" t="s">
        <v>19</v>
      </c>
      <c r="L124" s="43"/>
      <c r="M124" s="210" t="s">
        <v>19</v>
      </c>
      <c r="N124" s="211" t="s">
        <v>46</v>
      </c>
      <c r="O124" s="83"/>
      <c r="P124" s="212">
        <f>O124*H124</f>
        <v>0</v>
      </c>
      <c r="Q124" s="212">
        <v>0</v>
      </c>
      <c r="R124" s="212">
        <f>Q124*H124</f>
        <v>0</v>
      </c>
      <c r="S124" s="212">
        <v>0</v>
      </c>
      <c r="T124" s="213">
        <f>S124*H124</f>
        <v>0</v>
      </c>
      <c r="U124" s="37"/>
      <c r="V124" s="37"/>
      <c r="W124" s="37"/>
      <c r="X124" s="37"/>
      <c r="Y124" s="37"/>
      <c r="Z124" s="37"/>
      <c r="AA124" s="37"/>
      <c r="AB124" s="37"/>
      <c r="AC124" s="37"/>
      <c r="AD124" s="37"/>
      <c r="AE124" s="37"/>
      <c r="AR124" s="214" t="s">
        <v>237</v>
      </c>
      <c r="AT124" s="214" t="s">
        <v>152</v>
      </c>
      <c r="AU124" s="214" t="s">
        <v>85</v>
      </c>
      <c r="AY124" s="16" t="s">
        <v>150</v>
      </c>
      <c r="BE124" s="215">
        <f>IF(N124="základní",J124,0)</f>
        <v>0</v>
      </c>
      <c r="BF124" s="215">
        <f>IF(N124="snížená",J124,0)</f>
        <v>0</v>
      </c>
      <c r="BG124" s="215">
        <f>IF(N124="zákl. přenesená",J124,0)</f>
        <v>0</v>
      </c>
      <c r="BH124" s="215">
        <f>IF(N124="sníž. přenesená",J124,0)</f>
        <v>0</v>
      </c>
      <c r="BI124" s="215">
        <f>IF(N124="nulová",J124,0)</f>
        <v>0</v>
      </c>
      <c r="BJ124" s="16" t="s">
        <v>83</v>
      </c>
      <c r="BK124" s="215">
        <f>ROUND(I124*H124,2)</f>
        <v>0</v>
      </c>
      <c r="BL124" s="16" t="s">
        <v>237</v>
      </c>
      <c r="BM124" s="214" t="s">
        <v>2091</v>
      </c>
    </row>
    <row r="125" spans="1:65" s="2" customFormat="1" ht="14.4" customHeight="1">
      <c r="A125" s="37"/>
      <c r="B125" s="38"/>
      <c r="C125" s="203" t="s">
        <v>351</v>
      </c>
      <c r="D125" s="203" t="s">
        <v>152</v>
      </c>
      <c r="E125" s="204" t="s">
        <v>2092</v>
      </c>
      <c r="F125" s="205" t="s">
        <v>2093</v>
      </c>
      <c r="G125" s="206" t="s">
        <v>1691</v>
      </c>
      <c r="H125" s="207">
        <v>2</v>
      </c>
      <c r="I125" s="208"/>
      <c r="J125" s="209">
        <f>ROUND(I125*H125,2)</f>
        <v>0</v>
      </c>
      <c r="K125" s="205" t="s">
        <v>19</v>
      </c>
      <c r="L125" s="43"/>
      <c r="M125" s="210" t="s">
        <v>19</v>
      </c>
      <c r="N125" s="211" t="s">
        <v>46</v>
      </c>
      <c r="O125" s="83"/>
      <c r="P125" s="212">
        <f>O125*H125</f>
        <v>0</v>
      </c>
      <c r="Q125" s="212">
        <v>0</v>
      </c>
      <c r="R125" s="212">
        <f>Q125*H125</f>
        <v>0</v>
      </c>
      <c r="S125" s="212">
        <v>0</v>
      </c>
      <c r="T125" s="213">
        <f>S125*H125</f>
        <v>0</v>
      </c>
      <c r="U125" s="37"/>
      <c r="V125" s="37"/>
      <c r="W125" s="37"/>
      <c r="X125" s="37"/>
      <c r="Y125" s="37"/>
      <c r="Z125" s="37"/>
      <c r="AA125" s="37"/>
      <c r="AB125" s="37"/>
      <c r="AC125" s="37"/>
      <c r="AD125" s="37"/>
      <c r="AE125" s="37"/>
      <c r="AR125" s="214" t="s">
        <v>237</v>
      </c>
      <c r="AT125" s="214" t="s">
        <v>152</v>
      </c>
      <c r="AU125" s="214" t="s">
        <v>85</v>
      </c>
      <c r="AY125" s="16" t="s">
        <v>150</v>
      </c>
      <c r="BE125" s="215">
        <f>IF(N125="základní",J125,0)</f>
        <v>0</v>
      </c>
      <c r="BF125" s="215">
        <f>IF(N125="snížená",J125,0)</f>
        <v>0</v>
      </c>
      <c r="BG125" s="215">
        <f>IF(N125="zákl. přenesená",J125,0)</f>
        <v>0</v>
      </c>
      <c r="BH125" s="215">
        <f>IF(N125="sníž. přenesená",J125,0)</f>
        <v>0</v>
      </c>
      <c r="BI125" s="215">
        <f>IF(N125="nulová",J125,0)</f>
        <v>0</v>
      </c>
      <c r="BJ125" s="16" t="s">
        <v>83</v>
      </c>
      <c r="BK125" s="215">
        <f>ROUND(I125*H125,2)</f>
        <v>0</v>
      </c>
      <c r="BL125" s="16" t="s">
        <v>237</v>
      </c>
      <c r="BM125" s="214" t="s">
        <v>2094</v>
      </c>
    </row>
    <row r="126" spans="1:65" s="2" customFormat="1" ht="14.4" customHeight="1">
      <c r="A126" s="37"/>
      <c r="B126" s="38"/>
      <c r="C126" s="203" t="s">
        <v>356</v>
      </c>
      <c r="D126" s="203" t="s">
        <v>152</v>
      </c>
      <c r="E126" s="204" t="s">
        <v>2095</v>
      </c>
      <c r="F126" s="205" t="s">
        <v>2096</v>
      </c>
      <c r="G126" s="206" t="s">
        <v>253</v>
      </c>
      <c r="H126" s="207">
        <v>1</v>
      </c>
      <c r="I126" s="208"/>
      <c r="J126" s="209">
        <f>ROUND(I126*H126,2)</f>
        <v>0</v>
      </c>
      <c r="K126" s="205" t="s">
        <v>19</v>
      </c>
      <c r="L126" s="43"/>
      <c r="M126" s="210" t="s">
        <v>19</v>
      </c>
      <c r="N126" s="211" t="s">
        <v>46</v>
      </c>
      <c r="O126" s="83"/>
      <c r="P126" s="212">
        <f>O126*H126</f>
        <v>0</v>
      </c>
      <c r="Q126" s="212">
        <v>0</v>
      </c>
      <c r="R126" s="212">
        <f>Q126*H126</f>
        <v>0</v>
      </c>
      <c r="S126" s="212">
        <v>0</v>
      </c>
      <c r="T126" s="213">
        <f>S126*H126</f>
        <v>0</v>
      </c>
      <c r="U126" s="37"/>
      <c r="V126" s="37"/>
      <c r="W126" s="37"/>
      <c r="X126" s="37"/>
      <c r="Y126" s="37"/>
      <c r="Z126" s="37"/>
      <c r="AA126" s="37"/>
      <c r="AB126" s="37"/>
      <c r="AC126" s="37"/>
      <c r="AD126" s="37"/>
      <c r="AE126" s="37"/>
      <c r="AR126" s="214" t="s">
        <v>237</v>
      </c>
      <c r="AT126" s="214" t="s">
        <v>152</v>
      </c>
      <c r="AU126" s="214" t="s">
        <v>85</v>
      </c>
      <c r="AY126" s="16" t="s">
        <v>150</v>
      </c>
      <c r="BE126" s="215">
        <f>IF(N126="základní",J126,0)</f>
        <v>0</v>
      </c>
      <c r="BF126" s="215">
        <f>IF(N126="snížená",J126,0)</f>
        <v>0</v>
      </c>
      <c r="BG126" s="215">
        <f>IF(N126="zákl. přenesená",J126,0)</f>
        <v>0</v>
      </c>
      <c r="BH126" s="215">
        <f>IF(N126="sníž. přenesená",J126,0)</f>
        <v>0</v>
      </c>
      <c r="BI126" s="215">
        <f>IF(N126="nulová",J126,0)</f>
        <v>0</v>
      </c>
      <c r="BJ126" s="16" t="s">
        <v>83</v>
      </c>
      <c r="BK126" s="215">
        <f>ROUND(I126*H126,2)</f>
        <v>0</v>
      </c>
      <c r="BL126" s="16" t="s">
        <v>237</v>
      </c>
      <c r="BM126" s="214" t="s">
        <v>2097</v>
      </c>
    </row>
    <row r="127" spans="1:47" s="2" customFormat="1" ht="12">
      <c r="A127" s="37"/>
      <c r="B127" s="38"/>
      <c r="C127" s="39"/>
      <c r="D127" s="216" t="s">
        <v>161</v>
      </c>
      <c r="E127" s="39"/>
      <c r="F127" s="217" t="s">
        <v>2098</v>
      </c>
      <c r="G127" s="39"/>
      <c r="H127" s="39"/>
      <c r="I127" s="218"/>
      <c r="J127" s="39"/>
      <c r="K127" s="39"/>
      <c r="L127" s="43"/>
      <c r="M127" s="219"/>
      <c r="N127" s="220"/>
      <c r="O127" s="83"/>
      <c r="P127" s="83"/>
      <c r="Q127" s="83"/>
      <c r="R127" s="83"/>
      <c r="S127" s="83"/>
      <c r="T127" s="84"/>
      <c r="U127" s="37"/>
      <c r="V127" s="37"/>
      <c r="W127" s="37"/>
      <c r="X127" s="37"/>
      <c r="Y127" s="37"/>
      <c r="Z127" s="37"/>
      <c r="AA127" s="37"/>
      <c r="AB127" s="37"/>
      <c r="AC127" s="37"/>
      <c r="AD127" s="37"/>
      <c r="AE127" s="37"/>
      <c r="AT127" s="16" t="s">
        <v>161</v>
      </c>
      <c r="AU127" s="16" t="s">
        <v>85</v>
      </c>
    </row>
    <row r="128" spans="1:65" s="2" customFormat="1" ht="14.4" customHeight="1">
      <c r="A128" s="37"/>
      <c r="B128" s="38"/>
      <c r="C128" s="203" t="s">
        <v>361</v>
      </c>
      <c r="D128" s="203" t="s">
        <v>152</v>
      </c>
      <c r="E128" s="204" t="s">
        <v>2099</v>
      </c>
      <c r="F128" s="205" t="s">
        <v>2100</v>
      </c>
      <c r="G128" s="206" t="s">
        <v>253</v>
      </c>
      <c r="H128" s="207">
        <v>1</v>
      </c>
      <c r="I128" s="208"/>
      <c r="J128" s="209">
        <f>ROUND(I128*H128,2)</f>
        <v>0</v>
      </c>
      <c r="K128" s="205" t="s">
        <v>19</v>
      </c>
      <c r="L128" s="43"/>
      <c r="M128" s="210" t="s">
        <v>19</v>
      </c>
      <c r="N128" s="211" t="s">
        <v>46</v>
      </c>
      <c r="O128" s="83"/>
      <c r="P128" s="212">
        <f>O128*H128</f>
        <v>0</v>
      </c>
      <c r="Q128" s="212">
        <v>0</v>
      </c>
      <c r="R128" s="212">
        <f>Q128*H128</f>
        <v>0</v>
      </c>
      <c r="S128" s="212">
        <v>0</v>
      </c>
      <c r="T128" s="213">
        <f>S128*H128</f>
        <v>0</v>
      </c>
      <c r="U128" s="37"/>
      <c r="V128" s="37"/>
      <c r="W128" s="37"/>
      <c r="X128" s="37"/>
      <c r="Y128" s="37"/>
      <c r="Z128" s="37"/>
      <c r="AA128" s="37"/>
      <c r="AB128" s="37"/>
      <c r="AC128" s="37"/>
      <c r="AD128" s="37"/>
      <c r="AE128" s="37"/>
      <c r="AR128" s="214" t="s">
        <v>237</v>
      </c>
      <c r="AT128" s="214" t="s">
        <v>152</v>
      </c>
      <c r="AU128" s="214" t="s">
        <v>85</v>
      </c>
      <c r="AY128" s="16" t="s">
        <v>150</v>
      </c>
      <c r="BE128" s="215">
        <f>IF(N128="základní",J128,0)</f>
        <v>0</v>
      </c>
      <c r="BF128" s="215">
        <f>IF(N128="snížená",J128,0)</f>
        <v>0</v>
      </c>
      <c r="BG128" s="215">
        <f>IF(N128="zákl. přenesená",J128,0)</f>
        <v>0</v>
      </c>
      <c r="BH128" s="215">
        <f>IF(N128="sníž. přenesená",J128,0)</f>
        <v>0</v>
      </c>
      <c r="BI128" s="215">
        <f>IF(N128="nulová",J128,0)</f>
        <v>0</v>
      </c>
      <c r="BJ128" s="16" t="s">
        <v>83</v>
      </c>
      <c r="BK128" s="215">
        <f>ROUND(I128*H128,2)</f>
        <v>0</v>
      </c>
      <c r="BL128" s="16" t="s">
        <v>237</v>
      </c>
      <c r="BM128" s="214" t="s">
        <v>2101</v>
      </c>
    </row>
    <row r="129" spans="1:47" s="2" customFormat="1" ht="12">
      <c r="A129" s="37"/>
      <c r="B129" s="38"/>
      <c r="C129" s="39"/>
      <c r="D129" s="216" t="s">
        <v>161</v>
      </c>
      <c r="E129" s="39"/>
      <c r="F129" s="217" t="s">
        <v>2102</v>
      </c>
      <c r="G129" s="39"/>
      <c r="H129" s="39"/>
      <c r="I129" s="218"/>
      <c r="J129" s="39"/>
      <c r="K129" s="39"/>
      <c r="L129" s="43"/>
      <c r="M129" s="219"/>
      <c r="N129" s="220"/>
      <c r="O129" s="83"/>
      <c r="P129" s="83"/>
      <c r="Q129" s="83"/>
      <c r="R129" s="83"/>
      <c r="S129" s="83"/>
      <c r="T129" s="84"/>
      <c r="U129" s="37"/>
      <c r="V129" s="37"/>
      <c r="W129" s="37"/>
      <c r="X129" s="37"/>
      <c r="Y129" s="37"/>
      <c r="Z129" s="37"/>
      <c r="AA129" s="37"/>
      <c r="AB129" s="37"/>
      <c r="AC129" s="37"/>
      <c r="AD129" s="37"/>
      <c r="AE129" s="37"/>
      <c r="AT129" s="16" t="s">
        <v>161</v>
      </c>
      <c r="AU129" s="16" t="s">
        <v>85</v>
      </c>
    </row>
    <row r="130" spans="1:65" s="2" customFormat="1" ht="14.4" customHeight="1">
      <c r="A130" s="37"/>
      <c r="B130" s="38"/>
      <c r="C130" s="203" t="s">
        <v>365</v>
      </c>
      <c r="D130" s="203" t="s">
        <v>152</v>
      </c>
      <c r="E130" s="204" t="s">
        <v>2103</v>
      </c>
      <c r="F130" s="205" t="s">
        <v>2104</v>
      </c>
      <c r="G130" s="206" t="s">
        <v>1691</v>
      </c>
      <c r="H130" s="207">
        <v>1</v>
      </c>
      <c r="I130" s="208"/>
      <c r="J130" s="209">
        <f>ROUND(I130*H130,2)</f>
        <v>0</v>
      </c>
      <c r="K130" s="205" t="s">
        <v>19</v>
      </c>
      <c r="L130" s="43"/>
      <c r="M130" s="210" t="s">
        <v>19</v>
      </c>
      <c r="N130" s="211" t="s">
        <v>46</v>
      </c>
      <c r="O130" s="83"/>
      <c r="P130" s="212">
        <f>O130*H130</f>
        <v>0</v>
      </c>
      <c r="Q130" s="212">
        <v>0</v>
      </c>
      <c r="R130" s="212">
        <f>Q130*H130</f>
        <v>0</v>
      </c>
      <c r="S130" s="212">
        <v>0</v>
      </c>
      <c r="T130" s="213">
        <f>S130*H130</f>
        <v>0</v>
      </c>
      <c r="U130" s="37"/>
      <c r="V130" s="37"/>
      <c r="W130" s="37"/>
      <c r="X130" s="37"/>
      <c r="Y130" s="37"/>
      <c r="Z130" s="37"/>
      <c r="AA130" s="37"/>
      <c r="AB130" s="37"/>
      <c r="AC130" s="37"/>
      <c r="AD130" s="37"/>
      <c r="AE130" s="37"/>
      <c r="AR130" s="214" t="s">
        <v>237</v>
      </c>
      <c r="AT130" s="214" t="s">
        <v>152</v>
      </c>
      <c r="AU130" s="214" t="s">
        <v>85</v>
      </c>
      <c r="AY130" s="16" t="s">
        <v>150</v>
      </c>
      <c r="BE130" s="215">
        <f>IF(N130="základní",J130,0)</f>
        <v>0</v>
      </c>
      <c r="BF130" s="215">
        <f>IF(N130="snížená",J130,0)</f>
        <v>0</v>
      </c>
      <c r="BG130" s="215">
        <f>IF(N130="zákl. přenesená",J130,0)</f>
        <v>0</v>
      </c>
      <c r="BH130" s="215">
        <f>IF(N130="sníž. přenesená",J130,0)</f>
        <v>0</v>
      </c>
      <c r="BI130" s="215">
        <f>IF(N130="nulová",J130,0)</f>
        <v>0</v>
      </c>
      <c r="BJ130" s="16" t="s">
        <v>83</v>
      </c>
      <c r="BK130" s="215">
        <f>ROUND(I130*H130,2)</f>
        <v>0</v>
      </c>
      <c r="BL130" s="16" t="s">
        <v>237</v>
      </c>
      <c r="BM130" s="214" t="s">
        <v>2105</v>
      </c>
    </row>
    <row r="131" spans="1:65" s="2" customFormat="1" ht="14.4" customHeight="1">
      <c r="A131" s="37"/>
      <c r="B131" s="38"/>
      <c r="C131" s="203" t="s">
        <v>372</v>
      </c>
      <c r="D131" s="203" t="s">
        <v>152</v>
      </c>
      <c r="E131" s="204" t="s">
        <v>2106</v>
      </c>
      <c r="F131" s="205" t="s">
        <v>2107</v>
      </c>
      <c r="G131" s="206" t="s">
        <v>1691</v>
      </c>
      <c r="H131" s="207">
        <v>1</v>
      </c>
      <c r="I131" s="208"/>
      <c r="J131" s="209">
        <f>ROUND(I131*H131,2)</f>
        <v>0</v>
      </c>
      <c r="K131" s="205" t="s">
        <v>19</v>
      </c>
      <c r="L131" s="43"/>
      <c r="M131" s="210" t="s">
        <v>19</v>
      </c>
      <c r="N131" s="211" t="s">
        <v>46</v>
      </c>
      <c r="O131" s="83"/>
      <c r="P131" s="212">
        <f>O131*H131</f>
        <v>0</v>
      </c>
      <c r="Q131" s="212">
        <v>0</v>
      </c>
      <c r="R131" s="212">
        <f>Q131*H131</f>
        <v>0</v>
      </c>
      <c r="S131" s="212">
        <v>0</v>
      </c>
      <c r="T131" s="213">
        <f>S131*H131</f>
        <v>0</v>
      </c>
      <c r="U131" s="37"/>
      <c r="V131" s="37"/>
      <c r="W131" s="37"/>
      <c r="X131" s="37"/>
      <c r="Y131" s="37"/>
      <c r="Z131" s="37"/>
      <c r="AA131" s="37"/>
      <c r="AB131" s="37"/>
      <c r="AC131" s="37"/>
      <c r="AD131" s="37"/>
      <c r="AE131" s="37"/>
      <c r="AR131" s="214" t="s">
        <v>237</v>
      </c>
      <c r="AT131" s="214" t="s">
        <v>152</v>
      </c>
      <c r="AU131" s="214" t="s">
        <v>85</v>
      </c>
      <c r="AY131" s="16" t="s">
        <v>150</v>
      </c>
      <c r="BE131" s="215">
        <f>IF(N131="základní",J131,0)</f>
        <v>0</v>
      </c>
      <c r="BF131" s="215">
        <f>IF(N131="snížená",J131,0)</f>
        <v>0</v>
      </c>
      <c r="BG131" s="215">
        <f>IF(N131="zákl. přenesená",J131,0)</f>
        <v>0</v>
      </c>
      <c r="BH131" s="215">
        <f>IF(N131="sníž. přenesená",J131,0)</f>
        <v>0</v>
      </c>
      <c r="BI131" s="215">
        <f>IF(N131="nulová",J131,0)</f>
        <v>0</v>
      </c>
      <c r="BJ131" s="16" t="s">
        <v>83</v>
      </c>
      <c r="BK131" s="215">
        <f>ROUND(I131*H131,2)</f>
        <v>0</v>
      </c>
      <c r="BL131" s="16" t="s">
        <v>237</v>
      </c>
      <c r="BM131" s="214" t="s">
        <v>2108</v>
      </c>
    </row>
    <row r="132" spans="1:65" s="2" customFormat="1" ht="14.4" customHeight="1">
      <c r="A132" s="37"/>
      <c r="B132" s="38"/>
      <c r="C132" s="203" t="s">
        <v>378</v>
      </c>
      <c r="D132" s="203" t="s">
        <v>152</v>
      </c>
      <c r="E132" s="204" t="s">
        <v>2109</v>
      </c>
      <c r="F132" s="205" t="s">
        <v>2110</v>
      </c>
      <c r="G132" s="206" t="s">
        <v>1691</v>
      </c>
      <c r="H132" s="207">
        <v>1</v>
      </c>
      <c r="I132" s="208"/>
      <c r="J132" s="209">
        <f>ROUND(I132*H132,2)</f>
        <v>0</v>
      </c>
      <c r="K132" s="205" t="s">
        <v>19</v>
      </c>
      <c r="L132" s="43"/>
      <c r="M132" s="210" t="s">
        <v>19</v>
      </c>
      <c r="N132" s="211" t="s">
        <v>46</v>
      </c>
      <c r="O132" s="83"/>
      <c r="P132" s="212">
        <f>O132*H132</f>
        <v>0</v>
      </c>
      <c r="Q132" s="212">
        <v>0</v>
      </c>
      <c r="R132" s="212">
        <f>Q132*H132</f>
        <v>0</v>
      </c>
      <c r="S132" s="212">
        <v>0</v>
      </c>
      <c r="T132" s="213">
        <f>S132*H132</f>
        <v>0</v>
      </c>
      <c r="U132" s="37"/>
      <c r="V132" s="37"/>
      <c r="W132" s="37"/>
      <c r="X132" s="37"/>
      <c r="Y132" s="37"/>
      <c r="Z132" s="37"/>
      <c r="AA132" s="37"/>
      <c r="AB132" s="37"/>
      <c r="AC132" s="37"/>
      <c r="AD132" s="37"/>
      <c r="AE132" s="37"/>
      <c r="AR132" s="214" t="s">
        <v>237</v>
      </c>
      <c r="AT132" s="214" t="s">
        <v>152</v>
      </c>
      <c r="AU132" s="214" t="s">
        <v>85</v>
      </c>
      <c r="AY132" s="16" t="s">
        <v>150</v>
      </c>
      <c r="BE132" s="215">
        <f>IF(N132="základní",J132,0)</f>
        <v>0</v>
      </c>
      <c r="BF132" s="215">
        <f>IF(N132="snížená",J132,0)</f>
        <v>0</v>
      </c>
      <c r="BG132" s="215">
        <f>IF(N132="zákl. přenesená",J132,0)</f>
        <v>0</v>
      </c>
      <c r="BH132" s="215">
        <f>IF(N132="sníž. přenesená",J132,0)</f>
        <v>0</v>
      </c>
      <c r="BI132" s="215">
        <f>IF(N132="nulová",J132,0)</f>
        <v>0</v>
      </c>
      <c r="BJ132" s="16" t="s">
        <v>83</v>
      </c>
      <c r="BK132" s="215">
        <f>ROUND(I132*H132,2)</f>
        <v>0</v>
      </c>
      <c r="BL132" s="16" t="s">
        <v>237</v>
      </c>
      <c r="BM132" s="214" t="s">
        <v>2111</v>
      </c>
    </row>
    <row r="133" spans="1:65" s="2" customFormat="1" ht="14.4" customHeight="1">
      <c r="A133" s="37"/>
      <c r="B133" s="38"/>
      <c r="C133" s="203" t="s">
        <v>383</v>
      </c>
      <c r="D133" s="203" t="s">
        <v>152</v>
      </c>
      <c r="E133" s="204" t="s">
        <v>2112</v>
      </c>
      <c r="F133" s="205" t="s">
        <v>2113</v>
      </c>
      <c r="G133" s="206" t="s">
        <v>1691</v>
      </c>
      <c r="H133" s="207">
        <v>1</v>
      </c>
      <c r="I133" s="208"/>
      <c r="J133" s="209">
        <f>ROUND(I133*H133,2)</f>
        <v>0</v>
      </c>
      <c r="K133" s="205" t="s">
        <v>19</v>
      </c>
      <c r="L133" s="43"/>
      <c r="M133" s="210" t="s">
        <v>19</v>
      </c>
      <c r="N133" s="211" t="s">
        <v>46</v>
      </c>
      <c r="O133" s="83"/>
      <c r="P133" s="212">
        <f>O133*H133</f>
        <v>0</v>
      </c>
      <c r="Q133" s="212">
        <v>0</v>
      </c>
      <c r="R133" s="212">
        <f>Q133*H133</f>
        <v>0</v>
      </c>
      <c r="S133" s="212">
        <v>0</v>
      </c>
      <c r="T133" s="213">
        <f>S133*H133</f>
        <v>0</v>
      </c>
      <c r="U133" s="37"/>
      <c r="V133" s="37"/>
      <c r="W133" s="37"/>
      <c r="X133" s="37"/>
      <c r="Y133" s="37"/>
      <c r="Z133" s="37"/>
      <c r="AA133" s="37"/>
      <c r="AB133" s="37"/>
      <c r="AC133" s="37"/>
      <c r="AD133" s="37"/>
      <c r="AE133" s="37"/>
      <c r="AR133" s="214" t="s">
        <v>237</v>
      </c>
      <c r="AT133" s="214" t="s">
        <v>152</v>
      </c>
      <c r="AU133" s="214" t="s">
        <v>85</v>
      </c>
      <c r="AY133" s="16" t="s">
        <v>150</v>
      </c>
      <c r="BE133" s="215">
        <f>IF(N133="základní",J133,0)</f>
        <v>0</v>
      </c>
      <c r="BF133" s="215">
        <f>IF(N133="snížená",J133,0)</f>
        <v>0</v>
      </c>
      <c r="BG133" s="215">
        <f>IF(N133="zákl. přenesená",J133,0)</f>
        <v>0</v>
      </c>
      <c r="BH133" s="215">
        <f>IF(N133="sníž. přenesená",J133,0)</f>
        <v>0</v>
      </c>
      <c r="BI133" s="215">
        <f>IF(N133="nulová",J133,0)</f>
        <v>0</v>
      </c>
      <c r="BJ133" s="16" t="s">
        <v>83</v>
      </c>
      <c r="BK133" s="215">
        <f>ROUND(I133*H133,2)</f>
        <v>0</v>
      </c>
      <c r="BL133" s="16" t="s">
        <v>237</v>
      </c>
      <c r="BM133" s="214" t="s">
        <v>2114</v>
      </c>
    </row>
    <row r="134" spans="1:65" s="2" customFormat="1" ht="14.4" customHeight="1">
      <c r="A134" s="37"/>
      <c r="B134" s="38"/>
      <c r="C134" s="203" t="s">
        <v>387</v>
      </c>
      <c r="D134" s="203" t="s">
        <v>152</v>
      </c>
      <c r="E134" s="204" t="s">
        <v>2115</v>
      </c>
      <c r="F134" s="205" t="s">
        <v>2116</v>
      </c>
      <c r="G134" s="206" t="s">
        <v>1691</v>
      </c>
      <c r="H134" s="207">
        <v>1</v>
      </c>
      <c r="I134" s="208"/>
      <c r="J134" s="209">
        <f>ROUND(I134*H134,2)</f>
        <v>0</v>
      </c>
      <c r="K134" s="205" t="s">
        <v>19</v>
      </c>
      <c r="L134" s="43"/>
      <c r="M134" s="247" t="s">
        <v>19</v>
      </c>
      <c r="N134" s="248" t="s">
        <v>46</v>
      </c>
      <c r="O134" s="244"/>
      <c r="P134" s="245">
        <f>O134*H134</f>
        <v>0</v>
      </c>
      <c r="Q134" s="245">
        <v>0</v>
      </c>
      <c r="R134" s="245">
        <f>Q134*H134</f>
        <v>0</v>
      </c>
      <c r="S134" s="245">
        <v>0</v>
      </c>
      <c r="T134" s="246">
        <f>S134*H134</f>
        <v>0</v>
      </c>
      <c r="U134" s="37"/>
      <c r="V134" s="37"/>
      <c r="W134" s="37"/>
      <c r="X134" s="37"/>
      <c r="Y134" s="37"/>
      <c r="Z134" s="37"/>
      <c r="AA134" s="37"/>
      <c r="AB134" s="37"/>
      <c r="AC134" s="37"/>
      <c r="AD134" s="37"/>
      <c r="AE134" s="37"/>
      <c r="AR134" s="214" t="s">
        <v>237</v>
      </c>
      <c r="AT134" s="214" t="s">
        <v>152</v>
      </c>
      <c r="AU134" s="214" t="s">
        <v>85</v>
      </c>
      <c r="AY134" s="16" t="s">
        <v>150</v>
      </c>
      <c r="BE134" s="215">
        <f>IF(N134="základní",J134,0)</f>
        <v>0</v>
      </c>
      <c r="BF134" s="215">
        <f>IF(N134="snížená",J134,0)</f>
        <v>0</v>
      </c>
      <c r="BG134" s="215">
        <f>IF(N134="zákl. přenesená",J134,0)</f>
        <v>0</v>
      </c>
      <c r="BH134" s="215">
        <f>IF(N134="sníž. přenesená",J134,0)</f>
        <v>0</v>
      </c>
      <c r="BI134" s="215">
        <f>IF(N134="nulová",J134,0)</f>
        <v>0</v>
      </c>
      <c r="BJ134" s="16" t="s">
        <v>83</v>
      </c>
      <c r="BK134" s="215">
        <f>ROUND(I134*H134,2)</f>
        <v>0</v>
      </c>
      <c r="BL134" s="16" t="s">
        <v>237</v>
      </c>
      <c r="BM134" s="214" t="s">
        <v>2117</v>
      </c>
    </row>
    <row r="135" spans="1:31" s="2" customFormat="1" ht="6.95" customHeight="1">
      <c r="A135" s="37"/>
      <c r="B135" s="58"/>
      <c r="C135" s="59"/>
      <c r="D135" s="59"/>
      <c r="E135" s="59"/>
      <c r="F135" s="59"/>
      <c r="G135" s="59"/>
      <c r="H135" s="59"/>
      <c r="I135" s="59"/>
      <c r="J135" s="59"/>
      <c r="K135" s="59"/>
      <c r="L135" s="43"/>
      <c r="M135" s="37"/>
      <c r="O135" s="37"/>
      <c r="P135" s="37"/>
      <c r="Q135" s="37"/>
      <c r="R135" s="37"/>
      <c r="S135" s="37"/>
      <c r="T135" s="37"/>
      <c r="U135" s="37"/>
      <c r="V135" s="37"/>
      <c r="W135" s="37"/>
      <c r="X135" s="37"/>
      <c r="Y135" s="37"/>
      <c r="Z135" s="37"/>
      <c r="AA135" s="37"/>
      <c r="AB135" s="37"/>
      <c r="AC135" s="37"/>
      <c r="AD135" s="37"/>
      <c r="AE135" s="37"/>
    </row>
  </sheetData>
  <sheetProtection password="CC35" sheet="1" objects="1" scenarios="1" formatColumns="0" formatRows="0" autoFilter="0"/>
  <autoFilter ref="C80:K134"/>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100</v>
      </c>
    </row>
    <row r="3" spans="2:46" s="1" customFormat="1" ht="6.95" customHeight="1">
      <c r="B3" s="127"/>
      <c r="C3" s="128"/>
      <c r="D3" s="128"/>
      <c r="E3" s="128"/>
      <c r="F3" s="128"/>
      <c r="G3" s="128"/>
      <c r="H3" s="128"/>
      <c r="I3" s="128"/>
      <c r="J3" s="128"/>
      <c r="K3" s="128"/>
      <c r="L3" s="19"/>
      <c r="AT3" s="16" t="s">
        <v>85</v>
      </c>
    </row>
    <row r="4" spans="2:46" s="1" customFormat="1" ht="24.95" customHeight="1">
      <c r="B4" s="19"/>
      <c r="D4" s="129" t="s">
        <v>104</v>
      </c>
      <c r="L4" s="19"/>
      <c r="M4" s="130" t="s">
        <v>10</v>
      </c>
      <c r="AT4" s="16" t="s">
        <v>4</v>
      </c>
    </row>
    <row r="5" spans="2:12" s="1" customFormat="1" ht="6.95" customHeight="1">
      <c r="B5" s="19"/>
      <c r="L5" s="19"/>
    </row>
    <row r="6" spans="2:12" s="1" customFormat="1" ht="12" customHeight="1">
      <c r="B6" s="19"/>
      <c r="D6" s="131" t="s">
        <v>16</v>
      </c>
      <c r="L6" s="19"/>
    </row>
    <row r="7" spans="2:12" s="1" customFormat="1" ht="16.5" customHeight="1">
      <c r="B7" s="19"/>
      <c r="E7" s="132" t="str">
        <f>'Rekapitulace stavby'!K6</f>
        <v>Stavební úpravy pro úsporu energie v budovách společnosti Sládek Group a.s. haly I. a haly II.</v>
      </c>
      <c r="F7" s="131"/>
      <c r="G7" s="131"/>
      <c r="H7" s="131"/>
      <c r="L7" s="19"/>
    </row>
    <row r="8" spans="1:31" s="2" customFormat="1" ht="12" customHeight="1">
      <c r="A8" s="37"/>
      <c r="B8" s="43"/>
      <c r="C8" s="37"/>
      <c r="D8" s="131" t="s">
        <v>105</v>
      </c>
      <c r="E8" s="37"/>
      <c r="F8" s="37"/>
      <c r="G8" s="37"/>
      <c r="H8" s="37"/>
      <c r="I8" s="37"/>
      <c r="J8" s="37"/>
      <c r="K8" s="37"/>
      <c r="L8" s="133"/>
      <c r="S8" s="37"/>
      <c r="T8" s="37"/>
      <c r="U8" s="37"/>
      <c r="V8" s="37"/>
      <c r="W8" s="37"/>
      <c r="X8" s="37"/>
      <c r="Y8" s="37"/>
      <c r="Z8" s="37"/>
      <c r="AA8" s="37"/>
      <c r="AB8" s="37"/>
      <c r="AC8" s="37"/>
      <c r="AD8" s="37"/>
      <c r="AE8" s="37"/>
    </row>
    <row r="9" spans="1:31" s="2" customFormat="1" ht="16.5" customHeight="1">
      <c r="A9" s="37"/>
      <c r="B9" s="43"/>
      <c r="C9" s="37"/>
      <c r="D9" s="37"/>
      <c r="E9" s="134" t="s">
        <v>2118</v>
      </c>
      <c r="F9" s="37"/>
      <c r="G9" s="37"/>
      <c r="H9" s="37"/>
      <c r="I9" s="37"/>
      <c r="J9" s="37"/>
      <c r="K9" s="37"/>
      <c r="L9" s="13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33"/>
      <c r="S10" s="37"/>
      <c r="T10" s="37"/>
      <c r="U10" s="37"/>
      <c r="V10" s="37"/>
      <c r="W10" s="37"/>
      <c r="X10" s="37"/>
      <c r="Y10" s="37"/>
      <c r="Z10" s="37"/>
      <c r="AA10" s="37"/>
      <c r="AB10" s="37"/>
      <c r="AC10" s="37"/>
      <c r="AD10" s="37"/>
      <c r="AE10" s="37"/>
    </row>
    <row r="11" spans="1:31" s="2" customFormat="1" ht="12" customHeight="1">
      <c r="A11" s="37"/>
      <c r="B11" s="43"/>
      <c r="C11" s="37"/>
      <c r="D11" s="131" t="s">
        <v>18</v>
      </c>
      <c r="E11" s="37"/>
      <c r="F11" s="135" t="s">
        <v>19</v>
      </c>
      <c r="G11" s="37"/>
      <c r="H11" s="37"/>
      <c r="I11" s="131" t="s">
        <v>20</v>
      </c>
      <c r="J11" s="135" t="s">
        <v>19</v>
      </c>
      <c r="K11" s="37"/>
      <c r="L11" s="133"/>
      <c r="S11" s="37"/>
      <c r="T11" s="37"/>
      <c r="U11" s="37"/>
      <c r="V11" s="37"/>
      <c r="W11" s="37"/>
      <c r="X11" s="37"/>
      <c r="Y11" s="37"/>
      <c r="Z11" s="37"/>
      <c r="AA11" s="37"/>
      <c r="AB11" s="37"/>
      <c r="AC11" s="37"/>
      <c r="AD11" s="37"/>
      <c r="AE11" s="37"/>
    </row>
    <row r="12" spans="1:31" s="2" customFormat="1" ht="12" customHeight="1">
      <c r="A12" s="37"/>
      <c r="B12" s="43"/>
      <c r="C12" s="37"/>
      <c r="D12" s="131" t="s">
        <v>21</v>
      </c>
      <c r="E12" s="37"/>
      <c r="F12" s="135" t="s">
        <v>22</v>
      </c>
      <c r="G12" s="37"/>
      <c r="H12" s="37"/>
      <c r="I12" s="131" t="s">
        <v>23</v>
      </c>
      <c r="J12" s="136" t="str">
        <f>'Rekapitulace stavby'!AN8</f>
        <v>20. 3. 2020</v>
      </c>
      <c r="K12" s="37"/>
      <c r="L12" s="13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33"/>
      <c r="S13" s="37"/>
      <c r="T13" s="37"/>
      <c r="U13" s="37"/>
      <c r="V13" s="37"/>
      <c r="W13" s="37"/>
      <c r="X13" s="37"/>
      <c r="Y13" s="37"/>
      <c r="Z13" s="37"/>
      <c r="AA13" s="37"/>
      <c r="AB13" s="37"/>
      <c r="AC13" s="37"/>
      <c r="AD13" s="37"/>
      <c r="AE13" s="37"/>
    </row>
    <row r="14" spans="1:31" s="2" customFormat="1" ht="12" customHeight="1">
      <c r="A14" s="37"/>
      <c r="B14" s="43"/>
      <c r="C14" s="37"/>
      <c r="D14" s="131" t="s">
        <v>25</v>
      </c>
      <c r="E14" s="37"/>
      <c r="F14" s="37"/>
      <c r="G14" s="37"/>
      <c r="H14" s="37"/>
      <c r="I14" s="131" t="s">
        <v>26</v>
      </c>
      <c r="J14" s="135" t="s">
        <v>27</v>
      </c>
      <c r="K14" s="37"/>
      <c r="L14" s="133"/>
      <c r="S14" s="37"/>
      <c r="T14" s="37"/>
      <c r="U14" s="37"/>
      <c r="V14" s="37"/>
      <c r="W14" s="37"/>
      <c r="X14" s="37"/>
      <c r="Y14" s="37"/>
      <c r="Z14" s="37"/>
      <c r="AA14" s="37"/>
      <c r="AB14" s="37"/>
      <c r="AC14" s="37"/>
      <c r="AD14" s="37"/>
      <c r="AE14" s="37"/>
    </row>
    <row r="15" spans="1:31" s="2" customFormat="1" ht="18" customHeight="1">
      <c r="A15" s="37"/>
      <c r="B15" s="43"/>
      <c r="C15" s="37"/>
      <c r="D15" s="37"/>
      <c r="E15" s="135" t="s">
        <v>28</v>
      </c>
      <c r="F15" s="37"/>
      <c r="G15" s="37"/>
      <c r="H15" s="37"/>
      <c r="I15" s="131" t="s">
        <v>29</v>
      </c>
      <c r="J15" s="135" t="s">
        <v>30</v>
      </c>
      <c r="K15" s="37"/>
      <c r="L15" s="13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33"/>
      <c r="S16" s="37"/>
      <c r="T16" s="37"/>
      <c r="U16" s="37"/>
      <c r="V16" s="37"/>
      <c r="W16" s="37"/>
      <c r="X16" s="37"/>
      <c r="Y16" s="37"/>
      <c r="Z16" s="37"/>
      <c r="AA16" s="37"/>
      <c r="AB16" s="37"/>
      <c r="AC16" s="37"/>
      <c r="AD16" s="37"/>
      <c r="AE16" s="37"/>
    </row>
    <row r="17" spans="1:31" s="2" customFormat="1" ht="12" customHeight="1">
      <c r="A17" s="37"/>
      <c r="B17" s="43"/>
      <c r="C17" s="37"/>
      <c r="D17" s="131" t="s">
        <v>31</v>
      </c>
      <c r="E17" s="37"/>
      <c r="F17" s="37"/>
      <c r="G17" s="37"/>
      <c r="H17" s="37"/>
      <c r="I17" s="131" t="s">
        <v>26</v>
      </c>
      <c r="J17" s="32" t="str">
        <f>'Rekapitulace stavby'!AN13</f>
        <v>Vyplň údaj</v>
      </c>
      <c r="K17" s="37"/>
      <c r="L17" s="13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5"/>
      <c r="G18" s="135"/>
      <c r="H18" s="135"/>
      <c r="I18" s="131" t="s">
        <v>29</v>
      </c>
      <c r="J18" s="32" t="str">
        <f>'Rekapitulace stavby'!AN14</f>
        <v>Vyplň údaj</v>
      </c>
      <c r="K18" s="37"/>
      <c r="L18" s="13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33"/>
      <c r="S19" s="37"/>
      <c r="T19" s="37"/>
      <c r="U19" s="37"/>
      <c r="V19" s="37"/>
      <c r="W19" s="37"/>
      <c r="X19" s="37"/>
      <c r="Y19" s="37"/>
      <c r="Z19" s="37"/>
      <c r="AA19" s="37"/>
      <c r="AB19" s="37"/>
      <c r="AC19" s="37"/>
      <c r="AD19" s="37"/>
      <c r="AE19" s="37"/>
    </row>
    <row r="20" spans="1:31" s="2" customFormat="1" ht="12" customHeight="1">
      <c r="A20" s="37"/>
      <c r="B20" s="43"/>
      <c r="C20" s="37"/>
      <c r="D20" s="131" t="s">
        <v>33</v>
      </c>
      <c r="E20" s="37"/>
      <c r="F20" s="37"/>
      <c r="G20" s="37"/>
      <c r="H20" s="37"/>
      <c r="I20" s="131" t="s">
        <v>26</v>
      </c>
      <c r="J20" s="135" t="s">
        <v>34</v>
      </c>
      <c r="K20" s="37"/>
      <c r="L20" s="133"/>
      <c r="S20" s="37"/>
      <c r="T20" s="37"/>
      <c r="U20" s="37"/>
      <c r="V20" s="37"/>
      <c r="W20" s="37"/>
      <c r="X20" s="37"/>
      <c r="Y20" s="37"/>
      <c r="Z20" s="37"/>
      <c r="AA20" s="37"/>
      <c r="AB20" s="37"/>
      <c r="AC20" s="37"/>
      <c r="AD20" s="37"/>
      <c r="AE20" s="37"/>
    </row>
    <row r="21" spans="1:31" s="2" customFormat="1" ht="18" customHeight="1">
      <c r="A21" s="37"/>
      <c r="B21" s="43"/>
      <c r="C21" s="37"/>
      <c r="D21" s="37"/>
      <c r="E21" s="135" t="s">
        <v>35</v>
      </c>
      <c r="F21" s="37"/>
      <c r="G21" s="37"/>
      <c r="H21" s="37"/>
      <c r="I21" s="131" t="s">
        <v>29</v>
      </c>
      <c r="J21" s="135" t="s">
        <v>36</v>
      </c>
      <c r="K21" s="37"/>
      <c r="L21" s="13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33"/>
      <c r="S22" s="37"/>
      <c r="T22" s="37"/>
      <c r="U22" s="37"/>
      <c r="V22" s="37"/>
      <c r="W22" s="37"/>
      <c r="X22" s="37"/>
      <c r="Y22" s="37"/>
      <c r="Z22" s="37"/>
      <c r="AA22" s="37"/>
      <c r="AB22" s="37"/>
      <c r="AC22" s="37"/>
      <c r="AD22" s="37"/>
      <c r="AE22" s="37"/>
    </row>
    <row r="23" spans="1:31" s="2" customFormat="1" ht="12" customHeight="1">
      <c r="A23" s="37"/>
      <c r="B23" s="43"/>
      <c r="C23" s="37"/>
      <c r="D23" s="131" t="s">
        <v>38</v>
      </c>
      <c r="E23" s="37"/>
      <c r="F23" s="37"/>
      <c r="G23" s="37"/>
      <c r="H23" s="37"/>
      <c r="I23" s="131" t="s">
        <v>26</v>
      </c>
      <c r="J23" s="135" t="str">
        <f>IF('Rekapitulace stavby'!AN19="","",'Rekapitulace stavby'!AN19)</f>
        <v/>
      </c>
      <c r="K23" s="37"/>
      <c r="L23" s="133"/>
      <c r="S23" s="37"/>
      <c r="T23" s="37"/>
      <c r="U23" s="37"/>
      <c r="V23" s="37"/>
      <c r="W23" s="37"/>
      <c r="X23" s="37"/>
      <c r="Y23" s="37"/>
      <c r="Z23" s="37"/>
      <c r="AA23" s="37"/>
      <c r="AB23" s="37"/>
      <c r="AC23" s="37"/>
      <c r="AD23" s="37"/>
      <c r="AE23" s="37"/>
    </row>
    <row r="24" spans="1:31" s="2" customFormat="1" ht="18" customHeight="1">
      <c r="A24" s="37"/>
      <c r="B24" s="43"/>
      <c r="C24" s="37"/>
      <c r="D24" s="37"/>
      <c r="E24" s="135" t="str">
        <f>IF('Rekapitulace stavby'!E20="","",'Rekapitulace stavby'!E20)</f>
        <v xml:space="preserve"> </v>
      </c>
      <c r="F24" s="37"/>
      <c r="G24" s="37"/>
      <c r="H24" s="37"/>
      <c r="I24" s="131" t="s">
        <v>29</v>
      </c>
      <c r="J24" s="135" t="str">
        <f>IF('Rekapitulace stavby'!AN20="","",'Rekapitulace stavby'!AN20)</f>
        <v/>
      </c>
      <c r="K24" s="37"/>
      <c r="L24" s="13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33"/>
      <c r="S25" s="37"/>
      <c r="T25" s="37"/>
      <c r="U25" s="37"/>
      <c r="V25" s="37"/>
      <c r="W25" s="37"/>
      <c r="X25" s="37"/>
      <c r="Y25" s="37"/>
      <c r="Z25" s="37"/>
      <c r="AA25" s="37"/>
      <c r="AB25" s="37"/>
      <c r="AC25" s="37"/>
      <c r="AD25" s="37"/>
      <c r="AE25" s="37"/>
    </row>
    <row r="26" spans="1:31" s="2" customFormat="1" ht="12" customHeight="1">
      <c r="A26" s="37"/>
      <c r="B26" s="43"/>
      <c r="C26" s="37"/>
      <c r="D26" s="131" t="s">
        <v>39</v>
      </c>
      <c r="E26" s="37"/>
      <c r="F26" s="37"/>
      <c r="G26" s="37"/>
      <c r="H26" s="37"/>
      <c r="I26" s="37"/>
      <c r="J26" s="37"/>
      <c r="K26" s="37"/>
      <c r="L26" s="133"/>
      <c r="S26" s="37"/>
      <c r="T26" s="37"/>
      <c r="U26" s="37"/>
      <c r="V26" s="37"/>
      <c r="W26" s="37"/>
      <c r="X26" s="37"/>
      <c r="Y26" s="37"/>
      <c r="Z26" s="37"/>
      <c r="AA26" s="37"/>
      <c r="AB26" s="37"/>
      <c r="AC26" s="37"/>
      <c r="AD26" s="37"/>
      <c r="AE26" s="37"/>
    </row>
    <row r="27" spans="1:31" s="8" customFormat="1" ht="16.5" customHeight="1">
      <c r="A27" s="137"/>
      <c r="B27" s="138"/>
      <c r="C27" s="137"/>
      <c r="D27" s="137"/>
      <c r="E27" s="139" t="s">
        <v>19</v>
      </c>
      <c r="F27" s="139"/>
      <c r="G27" s="139"/>
      <c r="H27" s="139"/>
      <c r="I27" s="137"/>
      <c r="J27" s="137"/>
      <c r="K27" s="137"/>
      <c r="L27" s="140"/>
      <c r="S27" s="137"/>
      <c r="T27" s="137"/>
      <c r="U27" s="137"/>
      <c r="V27" s="137"/>
      <c r="W27" s="137"/>
      <c r="X27" s="137"/>
      <c r="Y27" s="137"/>
      <c r="Z27" s="137"/>
      <c r="AA27" s="137"/>
      <c r="AB27" s="137"/>
      <c r="AC27" s="137"/>
      <c r="AD27" s="137"/>
      <c r="AE27" s="137"/>
    </row>
    <row r="28" spans="1:31" s="2" customFormat="1" ht="6.95" customHeight="1">
      <c r="A28" s="37"/>
      <c r="B28" s="43"/>
      <c r="C28" s="37"/>
      <c r="D28" s="37"/>
      <c r="E28" s="37"/>
      <c r="F28" s="37"/>
      <c r="G28" s="37"/>
      <c r="H28" s="37"/>
      <c r="I28" s="37"/>
      <c r="J28" s="37"/>
      <c r="K28" s="37"/>
      <c r="L28" s="133"/>
      <c r="S28" s="37"/>
      <c r="T28" s="37"/>
      <c r="U28" s="37"/>
      <c r="V28" s="37"/>
      <c r="W28" s="37"/>
      <c r="X28" s="37"/>
      <c r="Y28" s="37"/>
      <c r="Z28" s="37"/>
      <c r="AA28" s="37"/>
      <c r="AB28" s="37"/>
      <c r="AC28" s="37"/>
      <c r="AD28" s="37"/>
      <c r="AE28" s="37"/>
    </row>
    <row r="29" spans="1:31" s="2" customFormat="1" ht="6.95" customHeight="1">
      <c r="A29" s="37"/>
      <c r="B29" s="43"/>
      <c r="C29" s="37"/>
      <c r="D29" s="141"/>
      <c r="E29" s="141"/>
      <c r="F29" s="141"/>
      <c r="G29" s="141"/>
      <c r="H29" s="141"/>
      <c r="I29" s="141"/>
      <c r="J29" s="141"/>
      <c r="K29" s="141"/>
      <c r="L29" s="133"/>
      <c r="S29" s="37"/>
      <c r="T29" s="37"/>
      <c r="U29" s="37"/>
      <c r="V29" s="37"/>
      <c r="W29" s="37"/>
      <c r="X29" s="37"/>
      <c r="Y29" s="37"/>
      <c r="Z29" s="37"/>
      <c r="AA29" s="37"/>
      <c r="AB29" s="37"/>
      <c r="AC29" s="37"/>
      <c r="AD29" s="37"/>
      <c r="AE29" s="37"/>
    </row>
    <row r="30" spans="1:31" s="2" customFormat="1" ht="25.4" customHeight="1">
      <c r="A30" s="37"/>
      <c r="B30" s="43"/>
      <c r="C30" s="37"/>
      <c r="D30" s="142" t="s">
        <v>41</v>
      </c>
      <c r="E30" s="37"/>
      <c r="F30" s="37"/>
      <c r="G30" s="37"/>
      <c r="H30" s="37"/>
      <c r="I30" s="37"/>
      <c r="J30" s="143">
        <f>ROUND(J81,2)</f>
        <v>0</v>
      </c>
      <c r="K30" s="37"/>
      <c r="L30" s="133"/>
      <c r="S30" s="37"/>
      <c r="T30" s="37"/>
      <c r="U30" s="37"/>
      <c r="V30" s="37"/>
      <c r="W30" s="37"/>
      <c r="X30" s="37"/>
      <c r="Y30" s="37"/>
      <c r="Z30" s="37"/>
      <c r="AA30" s="37"/>
      <c r="AB30" s="37"/>
      <c r="AC30" s="37"/>
      <c r="AD30" s="37"/>
      <c r="AE30" s="37"/>
    </row>
    <row r="31" spans="1:31" s="2" customFormat="1" ht="6.95" customHeight="1">
      <c r="A31" s="37"/>
      <c r="B31" s="43"/>
      <c r="C31" s="37"/>
      <c r="D31" s="141"/>
      <c r="E31" s="141"/>
      <c r="F31" s="141"/>
      <c r="G31" s="141"/>
      <c r="H31" s="141"/>
      <c r="I31" s="141"/>
      <c r="J31" s="141"/>
      <c r="K31" s="141"/>
      <c r="L31" s="133"/>
      <c r="S31" s="37"/>
      <c r="T31" s="37"/>
      <c r="U31" s="37"/>
      <c r="V31" s="37"/>
      <c r="W31" s="37"/>
      <c r="X31" s="37"/>
      <c r="Y31" s="37"/>
      <c r="Z31" s="37"/>
      <c r="AA31" s="37"/>
      <c r="AB31" s="37"/>
      <c r="AC31" s="37"/>
      <c r="AD31" s="37"/>
      <c r="AE31" s="37"/>
    </row>
    <row r="32" spans="1:31" s="2" customFormat="1" ht="14.4" customHeight="1">
      <c r="A32" s="37"/>
      <c r="B32" s="43"/>
      <c r="C32" s="37"/>
      <c r="D32" s="37"/>
      <c r="E32" s="37"/>
      <c r="F32" s="144" t="s">
        <v>43</v>
      </c>
      <c r="G32" s="37"/>
      <c r="H32" s="37"/>
      <c r="I32" s="144" t="s">
        <v>42</v>
      </c>
      <c r="J32" s="144" t="s">
        <v>44</v>
      </c>
      <c r="K32" s="37"/>
      <c r="L32" s="133"/>
      <c r="S32" s="37"/>
      <c r="T32" s="37"/>
      <c r="U32" s="37"/>
      <c r="V32" s="37"/>
      <c r="W32" s="37"/>
      <c r="X32" s="37"/>
      <c r="Y32" s="37"/>
      <c r="Z32" s="37"/>
      <c r="AA32" s="37"/>
      <c r="AB32" s="37"/>
      <c r="AC32" s="37"/>
      <c r="AD32" s="37"/>
      <c r="AE32" s="37"/>
    </row>
    <row r="33" spans="1:31" s="2" customFormat="1" ht="14.4" customHeight="1">
      <c r="A33" s="37"/>
      <c r="B33" s="43"/>
      <c r="C33" s="37"/>
      <c r="D33" s="145" t="s">
        <v>45</v>
      </c>
      <c r="E33" s="131" t="s">
        <v>46</v>
      </c>
      <c r="F33" s="146">
        <f>ROUND((SUM(BE81:BE138)),2)</f>
        <v>0</v>
      </c>
      <c r="G33" s="37"/>
      <c r="H33" s="37"/>
      <c r="I33" s="147">
        <v>0.21</v>
      </c>
      <c r="J33" s="146">
        <f>ROUND(((SUM(BE81:BE138))*I33),2)</f>
        <v>0</v>
      </c>
      <c r="K33" s="37"/>
      <c r="L33" s="133"/>
      <c r="S33" s="37"/>
      <c r="T33" s="37"/>
      <c r="U33" s="37"/>
      <c r="V33" s="37"/>
      <c r="W33" s="37"/>
      <c r="X33" s="37"/>
      <c r="Y33" s="37"/>
      <c r="Z33" s="37"/>
      <c r="AA33" s="37"/>
      <c r="AB33" s="37"/>
      <c r="AC33" s="37"/>
      <c r="AD33" s="37"/>
      <c r="AE33" s="37"/>
    </row>
    <row r="34" spans="1:31" s="2" customFormat="1" ht="14.4" customHeight="1">
      <c r="A34" s="37"/>
      <c r="B34" s="43"/>
      <c r="C34" s="37"/>
      <c r="D34" s="37"/>
      <c r="E34" s="131" t="s">
        <v>47</v>
      </c>
      <c r="F34" s="146">
        <f>ROUND((SUM(BF81:BF138)),2)</f>
        <v>0</v>
      </c>
      <c r="G34" s="37"/>
      <c r="H34" s="37"/>
      <c r="I34" s="147">
        <v>0.15</v>
      </c>
      <c r="J34" s="146">
        <f>ROUND(((SUM(BF81:BF138))*I34),2)</f>
        <v>0</v>
      </c>
      <c r="K34" s="37"/>
      <c r="L34" s="133"/>
      <c r="S34" s="37"/>
      <c r="T34" s="37"/>
      <c r="U34" s="37"/>
      <c r="V34" s="37"/>
      <c r="W34" s="37"/>
      <c r="X34" s="37"/>
      <c r="Y34" s="37"/>
      <c r="Z34" s="37"/>
      <c r="AA34" s="37"/>
      <c r="AB34" s="37"/>
      <c r="AC34" s="37"/>
      <c r="AD34" s="37"/>
      <c r="AE34" s="37"/>
    </row>
    <row r="35" spans="1:31" s="2" customFormat="1" ht="14.4" customHeight="1" hidden="1">
      <c r="A35" s="37"/>
      <c r="B35" s="43"/>
      <c r="C35" s="37"/>
      <c r="D35" s="37"/>
      <c r="E35" s="131" t="s">
        <v>48</v>
      </c>
      <c r="F35" s="146">
        <f>ROUND((SUM(BG81:BG138)),2)</f>
        <v>0</v>
      </c>
      <c r="G35" s="37"/>
      <c r="H35" s="37"/>
      <c r="I35" s="147">
        <v>0.21</v>
      </c>
      <c r="J35" s="146">
        <f>0</f>
        <v>0</v>
      </c>
      <c r="K35" s="37"/>
      <c r="L35" s="133"/>
      <c r="S35" s="37"/>
      <c r="T35" s="37"/>
      <c r="U35" s="37"/>
      <c r="V35" s="37"/>
      <c r="W35" s="37"/>
      <c r="X35" s="37"/>
      <c r="Y35" s="37"/>
      <c r="Z35" s="37"/>
      <c r="AA35" s="37"/>
      <c r="AB35" s="37"/>
      <c r="AC35" s="37"/>
      <c r="AD35" s="37"/>
      <c r="AE35" s="37"/>
    </row>
    <row r="36" spans="1:31" s="2" customFormat="1" ht="14.4" customHeight="1" hidden="1">
      <c r="A36" s="37"/>
      <c r="B36" s="43"/>
      <c r="C36" s="37"/>
      <c r="D36" s="37"/>
      <c r="E36" s="131" t="s">
        <v>49</v>
      </c>
      <c r="F36" s="146">
        <f>ROUND((SUM(BH81:BH138)),2)</f>
        <v>0</v>
      </c>
      <c r="G36" s="37"/>
      <c r="H36" s="37"/>
      <c r="I36" s="147">
        <v>0.15</v>
      </c>
      <c r="J36" s="146">
        <f>0</f>
        <v>0</v>
      </c>
      <c r="K36" s="37"/>
      <c r="L36" s="133"/>
      <c r="S36" s="37"/>
      <c r="T36" s="37"/>
      <c r="U36" s="37"/>
      <c r="V36" s="37"/>
      <c r="W36" s="37"/>
      <c r="X36" s="37"/>
      <c r="Y36" s="37"/>
      <c r="Z36" s="37"/>
      <c r="AA36" s="37"/>
      <c r="AB36" s="37"/>
      <c r="AC36" s="37"/>
      <c r="AD36" s="37"/>
      <c r="AE36" s="37"/>
    </row>
    <row r="37" spans="1:31" s="2" customFormat="1" ht="14.4" customHeight="1" hidden="1">
      <c r="A37" s="37"/>
      <c r="B37" s="43"/>
      <c r="C37" s="37"/>
      <c r="D37" s="37"/>
      <c r="E37" s="131" t="s">
        <v>50</v>
      </c>
      <c r="F37" s="146">
        <f>ROUND((SUM(BI81:BI138)),2)</f>
        <v>0</v>
      </c>
      <c r="G37" s="37"/>
      <c r="H37" s="37"/>
      <c r="I37" s="147">
        <v>0</v>
      </c>
      <c r="J37" s="146">
        <f>0</f>
        <v>0</v>
      </c>
      <c r="K37" s="37"/>
      <c r="L37" s="13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33"/>
      <c r="S38" s="37"/>
      <c r="T38" s="37"/>
      <c r="U38" s="37"/>
      <c r="V38" s="37"/>
      <c r="W38" s="37"/>
      <c r="X38" s="37"/>
      <c r="Y38" s="37"/>
      <c r="Z38" s="37"/>
      <c r="AA38" s="37"/>
      <c r="AB38" s="37"/>
      <c r="AC38" s="37"/>
      <c r="AD38" s="37"/>
      <c r="AE38" s="37"/>
    </row>
    <row r="39" spans="1:31" s="2" customFormat="1" ht="25.4" customHeight="1">
      <c r="A39" s="37"/>
      <c r="B39" s="43"/>
      <c r="C39" s="148"/>
      <c r="D39" s="149" t="s">
        <v>51</v>
      </c>
      <c r="E39" s="150"/>
      <c r="F39" s="150"/>
      <c r="G39" s="151" t="s">
        <v>52</v>
      </c>
      <c r="H39" s="152" t="s">
        <v>53</v>
      </c>
      <c r="I39" s="150"/>
      <c r="J39" s="153">
        <f>SUM(J30:J37)</f>
        <v>0</v>
      </c>
      <c r="K39" s="154"/>
      <c r="L39" s="133"/>
      <c r="S39" s="37"/>
      <c r="T39" s="37"/>
      <c r="U39" s="37"/>
      <c r="V39" s="37"/>
      <c r="W39" s="37"/>
      <c r="X39" s="37"/>
      <c r="Y39" s="37"/>
      <c r="Z39" s="37"/>
      <c r="AA39" s="37"/>
      <c r="AB39" s="37"/>
      <c r="AC39" s="37"/>
      <c r="AD39" s="37"/>
      <c r="AE39" s="37"/>
    </row>
    <row r="40" spans="1:31" s="2" customFormat="1" ht="14.4" customHeight="1">
      <c r="A40" s="37"/>
      <c r="B40" s="155"/>
      <c r="C40" s="156"/>
      <c r="D40" s="156"/>
      <c r="E40" s="156"/>
      <c r="F40" s="156"/>
      <c r="G40" s="156"/>
      <c r="H40" s="156"/>
      <c r="I40" s="156"/>
      <c r="J40" s="156"/>
      <c r="K40" s="156"/>
      <c r="L40" s="133"/>
      <c r="S40" s="37"/>
      <c r="T40" s="37"/>
      <c r="U40" s="37"/>
      <c r="V40" s="37"/>
      <c r="W40" s="37"/>
      <c r="X40" s="37"/>
      <c r="Y40" s="37"/>
      <c r="Z40" s="37"/>
      <c r="AA40" s="37"/>
      <c r="AB40" s="37"/>
      <c r="AC40" s="37"/>
      <c r="AD40" s="37"/>
      <c r="AE40" s="37"/>
    </row>
    <row r="44" spans="1:31" s="2" customFormat="1" ht="6.95" customHeight="1">
      <c r="A44" s="37"/>
      <c r="B44" s="157"/>
      <c r="C44" s="158"/>
      <c r="D44" s="158"/>
      <c r="E44" s="158"/>
      <c r="F44" s="158"/>
      <c r="G44" s="158"/>
      <c r="H44" s="158"/>
      <c r="I44" s="158"/>
      <c r="J44" s="158"/>
      <c r="K44" s="158"/>
      <c r="L44" s="133"/>
      <c r="S44" s="37"/>
      <c r="T44" s="37"/>
      <c r="U44" s="37"/>
      <c r="V44" s="37"/>
      <c r="W44" s="37"/>
      <c r="X44" s="37"/>
      <c r="Y44" s="37"/>
      <c r="Z44" s="37"/>
      <c r="AA44" s="37"/>
      <c r="AB44" s="37"/>
      <c r="AC44" s="37"/>
      <c r="AD44" s="37"/>
      <c r="AE44" s="37"/>
    </row>
    <row r="45" spans="1:31" s="2" customFormat="1" ht="24.95" customHeight="1">
      <c r="A45" s="37"/>
      <c r="B45" s="38"/>
      <c r="C45" s="22" t="s">
        <v>107</v>
      </c>
      <c r="D45" s="39"/>
      <c r="E45" s="39"/>
      <c r="F45" s="39"/>
      <c r="G45" s="39"/>
      <c r="H45" s="39"/>
      <c r="I45" s="39"/>
      <c r="J45" s="39"/>
      <c r="K45" s="39"/>
      <c r="L45" s="133"/>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33"/>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33"/>
      <c r="S47" s="37"/>
      <c r="T47" s="37"/>
      <c r="U47" s="37"/>
      <c r="V47" s="37"/>
      <c r="W47" s="37"/>
      <c r="X47" s="37"/>
      <c r="Y47" s="37"/>
      <c r="Z47" s="37"/>
      <c r="AA47" s="37"/>
      <c r="AB47" s="37"/>
      <c r="AC47" s="37"/>
      <c r="AD47" s="37"/>
      <c r="AE47" s="37"/>
    </row>
    <row r="48" spans="1:31" s="2" customFormat="1" ht="16.5" customHeight="1">
      <c r="A48" s="37"/>
      <c r="B48" s="38"/>
      <c r="C48" s="39"/>
      <c r="D48" s="39"/>
      <c r="E48" s="159" t="str">
        <f>E7</f>
        <v>Stavební úpravy pro úsporu energie v budovách společnosti Sládek Group a.s. haly I. a haly II.</v>
      </c>
      <c r="F48" s="31"/>
      <c r="G48" s="31"/>
      <c r="H48" s="31"/>
      <c r="I48" s="39"/>
      <c r="J48" s="39"/>
      <c r="K48" s="39"/>
      <c r="L48" s="133"/>
      <c r="S48" s="37"/>
      <c r="T48" s="37"/>
      <c r="U48" s="37"/>
      <c r="V48" s="37"/>
      <c r="W48" s="37"/>
      <c r="X48" s="37"/>
      <c r="Y48" s="37"/>
      <c r="Z48" s="37"/>
      <c r="AA48" s="37"/>
      <c r="AB48" s="37"/>
      <c r="AC48" s="37"/>
      <c r="AD48" s="37"/>
      <c r="AE48" s="37"/>
    </row>
    <row r="49" spans="1:31" s="2" customFormat="1" ht="12" customHeight="1">
      <c r="A49" s="37"/>
      <c r="B49" s="38"/>
      <c r="C49" s="31" t="s">
        <v>105</v>
      </c>
      <c r="D49" s="39"/>
      <c r="E49" s="39"/>
      <c r="F49" s="39"/>
      <c r="G49" s="39"/>
      <c r="H49" s="39"/>
      <c r="I49" s="39"/>
      <c r="J49" s="39"/>
      <c r="K49" s="39"/>
      <c r="L49" s="133"/>
      <c r="S49" s="37"/>
      <c r="T49" s="37"/>
      <c r="U49" s="37"/>
      <c r="V49" s="37"/>
      <c r="W49" s="37"/>
      <c r="X49" s="37"/>
      <c r="Y49" s="37"/>
      <c r="Z49" s="37"/>
      <c r="AA49" s="37"/>
      <c r="AB49" s="37"/>
      <c r="AC49" s="37"/>
      <c r="AD49" s="37"/>
      <c r="AE49" s="37"/>
    </row>
    <row r="50" spans="1:31" s="2" customFormat="1" ht="16.5" customHeight="1">
      <c r="A50" s="37"/>
      <c r="B50" s="38"/>
      <c r="C50" s="39"/>
      <c r="D50" s="39"/>
      <c r="E50" s="68" t="str">
        <f>E9</f>
        <v>06 - VZT</v>
      </c>
      <c r="F50" s="39"/>
      <c r="G50" s="39"/>
      <c r="H50" s="39"/>
      <c r="I50" s="39"/>
      <c r="J50" s="39"/>
      <c r="K50" s="39"/>
      <c r="L50" s="133"/>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33"/>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31" t="s">
        <v>23</v>
      </c>
      <c r="J52" s="71" t="str">
        <f>IF(J12="","",J12)</f>
        <v>20. 3. 2020</v>
      </c>
      <c r="K52" s="39"/>
      <c r="L52" s="133"/>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33"/>
      <c r="S53" s="37"/>
      <c r="T53" s="37"/>
      <c r="U53" s="37"/>
      <c r="V53" s="37"/>
      <c r="W53" s="37"/>
      <c r="X53" s="37"/>
      <c r="Y53" s="37"/>
      <c r="Z53" s="37"/>
      <c r="AA53" s="37"/>
      <c r="AB53" s="37"/>
      <c r="AC53" s="37"/>
      <c r="AD53" s="37"/>
      <c r="AE53" s="37"/>
    </row>
    <row r="54" spans="1:31" s="2" customFormat="1" ht="25.65" customHeight="1">
      <c r="A54" s="37"/>
      <c r="B54" s="38"/>
      <c r="C54" s="31" t="s">
        <v>25</v>
      </c>
      <c r="D54" s="39"/>
      <c r="E54" s="39"/>
      <c r="F54" s="26" t="str">
        <f>E15</f>
        <v>Sládek Group a.s.</v>
      </c>
      <c r="G54" s="39"/>
      <c r="H54" s="39"/>
      <c r="I54" s="31" t="s">
        <v>33</v>
      </c>
      <c r="J54" s="35" t="str">
        <f>E21</f>
        <v xml:space="preserve">Ing. arch. Luboš Jíra, A. D. Studio </v>
      </c>
      <c r="K54" s="39"/>
      <c r="L54" s="133"/>
      <c r="S54" s="37"/>
      <c r="T54" s="37"/>
      <c r="U54" s="37"/>
      <c r="V54" s="37"/>
      <c r="W54" s="37"/>
      <c r="X54" s="37"/>
      <c r="Y54" s="37"/>
      <c r="Z54" s="37"/>
      <c r="AA54" s="37"/>
      <c r="AB54" s="37"/>
      <c r="AC54" s="37"/>
      <c r="AD54" s="37"/>
      <c r="AE54" s="37"/>
    </row>
    <row r="55" spans="1:31" s="2" customFormat="1" ht="15.15" customHeight="1">
      <c r="A55" s="37"/>
      <c r="B55" s="38"/>
      <c r="C55" s="31" t="s">
        <v>31</v>
      </c>
      <c r="D55" s="39"/>
      <c r="E55" s="39"/>
      <c r="F55" s="26" t="str">
        <f>IF(E18="","",E18)</f>
        <v>Vyplň údaj</v>
      </c>
      <c r="G55" s="39"/>
      <c r="H55" s="39"/>
      <c r="I55" s="31" t="s">
        <v>38</v>
      </c>
      <c r="J55" s="35" t="str">
        <f>E24</f>
        <v xml:space="preserve"> </v>
      </c>
      <c r="K55" s="39"/>
      <c r="L55" s="133"/>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39"/>
      <c r="J56" s="39"/>
      <c r="K56" s="39"/>
      <c r="L56" s="133"/>
      <c r="S56" s="37"/>
      <c r="T56" s="37"/>
      <c r="U56" s="37"/>
      <c r="V56" s="37"/>
      <c r="W56" s="37"/>
      <c r="X56" s="37"/>
      <c r="Y56" s="37"/>
      <c r="Z56" s="37"/>
      <c r="AA56" s="37"/>
      <c r="AB56" s="37"/>
      <c r="AC56" s="37"/>
      <c r="AD56" s="37"/>
      <c r="AE56" s="37"/>
    </row>
    <row r="57" spans="1:31" s="2" customFormat="1" ht="29.25" customHeight="1">
      <c r="A57" s="37"/>
      <c r="B57" s="38"/>
      <c r="C57" s="160" t="s">
        <v>108</v>
      </c>
      <c r="D57" s="161"/>
      <c r="E57" s="161"/>
      <c r="F57" s="161"/>
      <c r="G57" s="161"/>
      <c r="H57" s="161"/>
      <c r="I57" s="161"/>
      <c r="J57" s="162" t="s">
        <v>109</v>
      </c>
      <c r="K57" s="161"/>
      <c r="L57" s="133"/>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39"/>
      <c r="J58" s="39"/>
      <c r="K58" s="39"/>
      <c r="L58" s="133"/>
      <c r="S58" s="37"/>
      <c r="T58" s="37"/>
      <c r="U58" s="37"/>
      <c r="V58" s="37"/>
      <c r="W58" s="37"/>
      <c r="X58" s="37"/>
      <c r="Y58" s="37"/>
      <c r="Z58" s="37"/>
      <c r="AA58" s="37"/>
      <c r="AB58" s="37"/>
      <c r="AC58" s="37"/>
      <c r="AD58" s="37"/>
      <c r="AE58" s="37"/>
    </row>
    <row r="59" spans="1:47" s="2" customFormat="1" ht="22.8" customHeight="1">
      <c r="A59" s="37"/>
      <c r="B59" s="38"/>
      <c r="C59" s="163" t="s">
        <v>73</v>
      </c>
      <c r="D59" s="39"/>
      <c r="E59" s="39"/>
      <c r="F59" s="39"/>
      <c r="G59" s="39"/>
      <c r="H59" s="39"/>
      <c r="I59" s="39"/>
      <c r="J59" s="101">
        <f>J81</f>
        <v>0</v>
      </c>
      <c r="K59" s="39"/>
      <c r="L59" s="133"/>
      <c r="S59" s="37"/>
      <c r="T59" s="37"/>
      <c r="U59" s="37"/>
      <c r="V59" s="37"/>
      <c r="W59" s="37"/>
      <c r="X59" s="37"/>
      <c r="Y59" s="37"/>
      <c r="Z59" s="37"/>
      <c r="AA59" s="37"/>
      <c r="AB59" s="37"/>
      <c r="AC59" s="37"/>
      <c r="AD59" s="37"/>
      <c r="AE59" s="37"/>
      <c r="AU59" s="16" t="s">
        <v>110</v>
      </c>
    </row>
    <row r="60" spans="1:31" s="9" customFormat="1" ht="24.95" customHeight="1">
      <c r="A60" s="9"/>
      <c r="B60" s="164"/>
      <c r="C60" s="165"/>
      <c r="D60" s="166" t="s">
        <v>119</v>
      </c>
      <c r="E60" s="167"/>
      <c r="F60" s="167"/>
      <c r="G60" s="167"/>
      <c r="H60" s="167"/>
      <c r="I60" s="167"/>
      <c r="J60" s="168">
        <f>J82</f>
        <v>0</v>
      </c>
      <c r="K60" s="165"/>
      <c r="L60" s="169"/>
      <c r="S60" s="9"/>
      <c r="T60" s="9"/>
      <c r="U60" s="9"/>
      <c r="V60" s="9"/>
      <c r="W60" s="9"/>
      <c r="X60" s="9"/>
      <c r="Y60" s="9"/>
      <c r="Z60" s="9"/>
      <c r="AA60" s="9"/>
      <c r="AB60" s="9"/>
      <c r="AC60" s="9"/>
      <c r="AD60" s="9"/>
      <c r="AE60" s="9"/>
    </row>
    <row r="61" spans="1:31" s="10" customFormat="1" ht="19.9" customHeight="1">
      <c r="A61" s="10"/>
      <c r="B61" s="170"/>
      <c r="C61" s="171"/>
      <c r="D61" s="172" t="s">
        <v>2119</v>
      </c>
      <c r="E61" s="173"/>
      <c r="F61" s="173"/>
      <c r="G61" s="173"/>
      <c r="H61" s="173"/>
      <c r="I61" s="173"/>
      <c r="J61" s="174">
        <f>J83</f>
        <v>0</v>
      </c>
      <c r="K61" s="171"/>
      <c r="L61" s="175"/>
      <c r="S61" s="10"/>
      <c r="T61" s="10"/>
      <c r="U61" s="10"/>
      <c r="V61" s="10"/>
      <c r="W61" s="10"/>
      <c r="X61" s="10"/>
      <c r="Y61" s="10"/>
      <c r="Z61" s="10"/>
      <c r="AA61" s="10"/>
      <c r="AB61" s="10"/>
      <c r="AC61" s="10"/>
      <c r="AD61" s="10"/>
      <c r="AE61" s="10"/>
    </row>
    <row r="62" spans="1:31" s="2" customFormat="1" ht="21.8" customHeight="1">
      <c r="A62" s="37"/>
      <c r="B62" s="38"/>
      <c r="C62" s="39"/>
      <c r="D62" s="39"/>
      <c r="E62" s="39"/>
      <c r="F62" s="39"/>
      <c r="G62" s="39"/>
      <c r="H62" s="39"/>
      <c r="I62" s="39"/>
      <c r="J62" s="39"/>
      <c r="K62" s="39"/>
      <c r="L62" s="133"/>
      <c r="S62" s="37"/>
      <c r="T62" s="37"/>
      <c r="U62" s="37"/>
      <c r="V62" s="37"/>
      <c r="W62" s="37"/>
      <c r="X62" s="37"/>
      <c r="Y62" s="37"/>
      <c r="Z62" s="37"/>
      <c r="AA62" s="37"/>
      <c r="AB62" s="37"/>
      <c r="AC62" s="37"/>
      <c r="AD62" s="37"/>
      <c r="AE62" s="37"/>
    </row>
    <row r="63" spans="1:31" s="2" customFormat="1" ht="6.95" customHeight="1">
      <c r="A63" s="37"/>
      <c r="B63" s="58"/>
      <c r="C63" s="59"/>
      <c r="D63" s="59"/>
      <c r="E63" s="59"/>
      <c r="F63" s="59"/>
      <c r="G63" s="59"/>
      <c r="H63" s="59"/>
      <c r="I63" s="59"/>
      <c r="J63" s="59"/>
      <c r="K63" s="59"/>
      <c r="L63" s="133"/>
      <c r="S63" s="37"/>
      <c r="T63" s="37"/>
      <c r="U63" s="37"/>
      <c r="V63" s="37"/>
      <c r="W63" s="37"/>
      <c r="X63" s="37"/>
      <c r="Y63" s="37"/>
      <c r="Z63" s="37"/>
      <c r="AA63" s="37"/>
      <c r="AB63" s="37"/>
      <c r="AC63" s="37"/>
      <c r="AD63" s="37"/>
      <c r="AE63" s="37"/>
    </row>
    <row r="67" spans="1:31" s="2" customFormat="1" ht="6.95" customHeight="1">
      <c r="A67" s="37"/>
      <c r="B67" s="60"/>
      <c r="C67" s="61"/>
      <c r="D67" s="61"/>
      <c r="E67" s="61"/>
      <c r="F67" s="61"/>
      <c r="G67" s="61"/>
      <c r="H67" s="61"/>
      <c r="I67" s="61"/>
      <c r="J67" s="61"/>
      <c r="K67" s="61"/>
      <c r="L67" s="133"/>
      <c r="S67" s="37"/>
      <c r="T67" s="37"/>
      <c r="U67" s="37"/>
      <c r="V67" s="37"/>
      <c r="W67" s="37"/>
      <c r="X67" s="37"/>
      <c r="Y67" s="37"/>
      <c r="Z67" s="37"/>
      <c r="AA67" s="37"/>
      <c r="AB67" s="37"/>
      <c r="AC67" s="37"/>
      <c r="AD67" s="37"/>
      <c r="AE67" s="37"/>
    </row>
    <row r="68" spans="1:31" s="2" customFormat="1" ht="24.95" customHeight="1">
      <c r="A68" s="37"/>
      <c r="B68" s="38"/>
      <c r="C68" s="22" t="s">
        <v>135</v>
      </c>
      <c r="D68" s="39"/>
      <c r="E68" s="39"/>
      <c r="F68" s="39"/>
      <c r="G68" s="39"/>
      <c r="H68" s="39"/>
      <c r="I68" s="39"/>
      <c r="J68" s="39"/>
      <c r="K68" s="39"/>
      <c r="L68" s="133"/>
      <c r="S68" s="37"/>
      <c r="T68" s="37"/>
      <c r="U68" s="37"/>
      <c r="V68" s="37"/>
      <c r="W68" s="37"/>
      <c r="X68" s="37"/>
      <c r="Y68" s="37"/>
      <c r="Z68" s="37"/>
      <c r="AA68" s="37"/>
      <c r="AB68" s="37"/>
      <c r="AC68" s="37"/>
      <c r="AD68" s="37"/>
      <c r="AE68" s="37"/>
    </row>
    <row r="69" spans="1:31" s="2" customFormat="1" ht="6.95" customHeight="1">
      <c r="A69" s="37"/>
      <c r="B69" s="38"/>
      <c r="C69" s="39"/>
      <c r="D69" s="39"/>
      <c r="E69" s="39"/>
      <c r="F69" s="39"/>
      <c r="G69" s="39"/>
      <c r="H69" s="39"/>
      <c r="I69" s="39"/>
      <c r="J69" s="39"/>
      <c r="K69" s="39"/>
      <c r="L69" s="133"/>
      <c r="S69" s="37"/>
      <c r="T69" s="37"/>
      <c r="U69" s="37"/>
      <c r="V69" s="37"/>
      <c r="W69" s="37"/>
      <c r="X69" s="37"/>
      <c r="Y69" s="37"/>
      <c r="Z69" s="37"/>
      <c r="AA69" s="37"/>
      <c r="AB69" s="37"/>
      <c r="AC69" s="37"/>
      <c r="AD69" s="37"/>
      <c r="AE69" s="37"/>
    </row>
    <row r="70" spans="1:31" s="2" customFormat="1" ht="12" customHeight="1">
      <c r="A70" s="37"/>
      <c r="B70" s="38"/>
      <c r="C70" s="31" t="s">
        <v>16</v>
      </c>
      <c r="D70" s="39"/>
      <c r="E70" s="39"/>
      <c r="F70" s="39"/>
      <c r="G70" s="39"/>
      <c r="H70" s="39"/>
      <c r="I70" s="39"/>
      <c r="J70" s="39"/>
      <c r="K70" s="39"/>
      <c r="L70" s="133"/>
      <c r="S70" s="37"/>
      <c r="T70" s="37"/>
      <c r="U70" s="37"/>
      <c r="V70" s="37"/>
      <c r="W70" s="37"/>
      <c r="X70" s="37"/>
      <c r="Y70" s="37"/>
      <c r="Z70" s="37"/>
      <c r="AA70" s="37"/>
      <c r="AB70" s="37"/>
      <c r="AC70" s="37"/>
      <c r="AD70" s="37"/>
      <c r="AE70" s="37"/>
    </row>
    <row r="71" spans="1:31" s="2" customFormat="1" ht="16.5" customHeight="1">
      <c r="A71" s="37"/>
      <c r="B71" s="38"/>
      <c r="C71" s="39"/>
      <c r="D71" s="39"/>
      <c r="E71" s="159" t="str">
        <f>E7</f>
        <v>Stavební úpravy pro úsporu energie v budovách společnosti Sládek Group a.s. haly I. a haly II.</v>
      </c>
      <c r="F71" s="31"/>
      <c r="G71" s="31"/>
      <c r="H71" s="31"/>
      <c r="I71" s="39"/>
      <c r="J71" s="39"/>
      <c r="K71" s="39"/>
      <c r="L71" s="133"/>
      <c r="S71" s="37"/>
      <c r="T71" s="37"/>
      <c r="U71" s="37"/>
      <c r="V71" s="37"/>
      <c r="W71" s="37"/>
      <c r="X71" s="37"/>
      <c r="Y71" s="37"/>
      <c r="Z71" s="37"/>
      <c r="AA71" s="37"/>
      <c r="AB71" s="37"/>
      <c r="AC71" s="37"/>
      <c r="AD71" s="37"/>
      <c r="AE71" s="37"/>
    </row>
    <row r="72" spans="1:31" s="2" customFormat="1" ht="12" customHeight="1">
      <c r="A72" s="37"/>
      <c r="B72" s="38"/>
      <c r="C72" s="31" t="s">
        <v>105</v>
      </c>
      <c r="D72" s="39"/>
      <c r="E72" s="39"/>
      <c r="F72" s="39"/>
      <c r="G72" s="39"/>
      <c r="H72" s="39"/>
      <c r="I72" s="39"/>
      <c r="J72" s="39"/>
      <c r="K72" s="39"/>
      <c r="L72" s="133"/>
      <c r="S72" s="37"/>
      <c r="T72" s="37"/>
      <c r="U72" s="37"/>
      <c r="V72" s="37"/>
      <c r="W72" s="37"/>
      <c r="X72" s="37"/>
      <c r="Y72" s="37"/>
      <c r="Z72" s="37"/>
      <c r="AA72" s="37"/>
      <c r="AB72" s="37"/>
      <c r="AC72" s="37"/>
      <c r="AD72" s="37"/>
      <c r="AE72" s="37"/>
    </row>
    <row r="73" spans="1:31" s="2" customFormat="1" ht="16.5" customHeight="1">
      <c r="A73" s="37"/>
      <c r="B73" s="38"/>
      <c r="C73" s="39"/>
      <c r="D73" s="39"/>
      <c r="E73" s="68" t="str">
        <f>E9</f>
        <v>06 - VZT</v>
      </c>
      <c r="F73" s="39"/>
      <c r="G73" s="39"/>
      <c r="H73" s="39"/>
      <c r="I73" s="39"/>
      <c r="J73" s="39"/>
      <c r="K73" s="39"/>
      <c r="L73" s="133"/>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39"/>
      <c r="J74" s="39"/>
      <c r="K74" s="39"/>
      <c r="L74" s="133"/>
      <c r="S74" s="37"/>
      <c r="T74" s="37"/>
      <c r="U74" s="37"/>
      <c r="V74" s="37"/>
      <c r="W74" s="37"/>
      <c r="X74" s="37"/>
      <c r="Y74" s="37"/>
      <c r="Z74" s="37"/>
      <c r="AA74" s="37"/>
      <c r="AB74" s="37"/>
      <c r="AC74" s="37"/>
      <c r="AD74" s="37"/>
      <c r="AE74" s="37"/>
    </row>
    <row r="75" spans="1:31" s="2" customFormat="1" ht="12" customHeight="1">
      <c r="A75" s="37"/>
      <c r="B75" s="38"/>
      <c r="C75" s="31" t="s">
        <v>21</v>
      </c>
      <c r="D75" s="39"/>
      <c r="E75" s="39"/>
      <c r="F75" s="26" t="str">
        <f>F12</f>
        <v xml:space="preserve"> </v>
      </c>
      <c r="G75" s="39"/>
      <c r="H75" s="39"/>
      <c r="I75" s="31" t="s">
        <v>23</v>
      </c>
      <c r="J75" s="71" t="str">
        <f>IF(J12="","",J12)</f>
        <v>20. 3. 2020</v>
      </c>
      <c r="K75" s="39"/>
      <c r="L75" s="133"/>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39"/>
      <c r="J76" s="39"/>
      <c r="K76" s="39"/>
      <c r="L76" s="133"/>
      <c r="S76" s="37"/>
      <c r="T76" s="37"/>
      <c r="U76" s="37"/>
      <c r="V76" s="37"/>
      <c r="W76" s="37"/>
      <c r="X76" s="37"/>
      <c r="Y76" s="37"/>
      <c r="Z76" s="37"/>
      <c r="AA76" s="37"/>
      <c r="AB76" s="37"/>
      <c r="AC76" s="37"/>
      <c r="AD76" s="37"/>
      <c r="AE76" s="37"/>
    </row>
    <row r="77" spans="1:31" s="2" customFormat="1" ht="25.65" customHeight="1">
      <c r="A77" s="37"/>
      <c r="B77" s="38"/>
      <c r="C77" s="31" t="s">
        <v>25</v>
      </c>
      <c r="D77" s="39"/>
      <c r="E77" s="39"/>
      <c r="F77" s="26" t="str">
        <f>E15</f>
        <v>Sládek Group a.s.</v>
      </c>
      <c r="G77" s="39"/>
      <c r="H77" s="39"/>
      <c r="I77" s="31" t="s">
        <v>33</v>
      </c>
      <c r="J77" s="35" t="str">
        <f>E21</f>
        <v xml:space="preserve">Ing. arch. Luboš Jíra, A. D. Studio </v>
      </c>
      <c r="K77" s="39"/>
      <c r="L77" s="133"/>
      <c r="S77" s="37"/>
      <c r="T77" s="37"/>
      <c r="U77" s="37"/>
      <c r="V77" s="37"/>
      <c r="W77" s="37"/>
      <c r="X77" s="37"/>
      <c r="Y77" s="37"/>
      <c r="Z77" s="37"/>
      <c r="AA77" s="37"/>
      <c r="AB77" s="37"/>
      <c r="AC77" s="37"/>
      <c r="AD77" s="37"/>
      <c r="AE77" s="37"/>
    </row>
    <row r="78" spans="1:31" s="2" customFormat="1" ht="15.15" customHeight="1">
      <c r="A78" s="37"/>
      <c r="B78" s="38"/>
      <c r="C78" s="31" t="s">
        <v>31</v>
      </c>
      <c r="D78" s="39"/>
      <c r="E78" s="39"/>
      <c r="F78" s="26" t="str">
        <f>IF(E18="","",E18)</f>
        <v>Vyplň údaj</v>
      </c>
      <c r="G78" s="39"/>
      <c r="H78" s="39"/>
      <c r="I78" s="31" t="s">
        <v>38</v>
      </c>
      <c r="J78" s="35" t="str">
        <f>E24</f>
        <v xml:space="preserve"> </v>
      </c>
      <c r="K78" s="39"/>
      <c r="L78" s="133"/>
      <c r="S78" s="37"/>
      <c r="T78" s="37"/>
      <c r="U78" s="37"/>
      <c r="V78" s="37"/>
      <c r="W78" s="37"/>
      <c r="X78" s="37"/>
      <c r="Y78" s="37"/>
      <c r="Z78" s="37"/>
      <c r="AA78" s="37"/>
      <c r="AB78" s="37"/>
      <c r="AC78" s="37"/>
      <c r="AD78" s="37"/>
      <c r="AE78" s="37"/>
    </row>
    <row r="79" spans="1:31" s="2" customFormat="1" ht="10.3" customHeight="1">
      <c r="A79" s="37"/>
      <c r="B79" s="38"/>
      <c r="C79" s="39"/>
      <c r="D79" s="39"/>
      <c r="E79" s="39"/>
      <c r="F79" s="39"/>
      <c r="G79" s="39"/>
      <c r="H79" s="39"/>
      <c r="I79" s="39"/>
      <c r="J79" s="39"/>
      <c r="K79" s="39"/>
      <c r="L79" s="133"/>
      <c r="S79" s="37"/>
      <c r="T79" s="37"/>
      <c r="U79" s="37"/>
      <c r="V79" s="37"/>
      <c r="W79" s="37"/>
      <c r="X79" s="37"/>
      <c r="Y79" s="37"/>
      <c r="Z79" s="37"/>
      <c r="AA79" s="37"/>
      <c r="AB79" s="37"/>
      <c r="AC79" s="37"/>
      <c r="AD79" s="37"/>
      <c r="AE79" s="37"/>
    </row>
    <row r="80" spans="1:31" s="11" customFormat="1" ht="29.25" customHeight="1">
      <c r="A80" s="176"/>
      <c r="B80" s="177"/>
      <c r="C80" s="178" t="s">
        <v>136</v>
      </c>
      <c r="D80" s="179" t="s">
        <v>60</v>
      </c>
      <c r="E80" s="179" t="s">
        <v>56</v>
      </c>
      <c r="F80" s="179" t="s">
        <v>57</v>
      </c>
      <c r="G80" s="179" t="s">
        <v>137</v>
      </c>
      <c r="H80" s="179" t="s">
        <v>138</v>
      </c>
      <c r="I80" s="179" t="s">
        <v>139</v>
      </c>
      <c r="J80" s="179" t="s">
        <v>109</v>
      </c>
      <c r="K80" s="180" t="s">
        <v>140</v>
      </c>
      <c r="L80" s="181"/>
      <c r="M80" s="91" t="s">
        <v>19</v>
      </c>
      <c r="N80" s="92" t="s">
        <v>45</v>
      </c>
      <c r="O80" s="92" t="s">
        <v>141</v>
      </c>
      <c r="P80" s="92" t="s">
        <v>142</v>
      </c>
      <c r="Q80" s="92" t="s">
        <v>143</v>
      </c>
      <c r="R80" s="92" t="s">
        <v>144</v>
      </c>
      <c r="S80" s="92" t="s">
        <v>145</v>
      </c>
      <c r="T80" s="93" t="s">
        <v>146</v>
      </c>
      <c r="U80" s="176"/>
      <c r="V80" s="176"/>
      <c r="W80" s="176"/>
      <c r="X80" s="176"/>
      <c r="Y80" s="176"/>
      <c r="Z80" s="176"/>
      <c r="AA80" s="176"/>
      <c r="AB80" s="176"/>
      <c r="AC80" s="176"/>
      <c r="AD80" s="176"/>
      <c r="AE80" s="176"/>
    </row>
    <row r="81" spans="1:63" s="2" customFormat="1" ht="22.8" customHeight="1">
      <c r="A81" s="37"/>
      <c r="B81" s="38"/>
      <c r="C81" s="98" t="s">
        <v>147</v>
      </c>
      <c r="D81" s="39"/>
      <c r="E81" s="39"/>
      <c r="F81" s="39"/>
      <c r="G81" s="39"/>
      <c r="H81" s="39"/>
      <c r="I81" s="39"/>
      <c r="J81" s="182">
        <f>BK81</f>
        <v>0</v>
      </c>
      <c r="K81" s="39"/>
      <c r="L81" s="43"/>
      <c r="M81" s="94"/>
      <c r="N81" s="183"/>
      <c r="O81" s="95"/>
      <c r="P81" s="184">
        <f>P82</f>
        <v>0</v>
      </c>
      <c r="Q81" s="95"/>
      <c r="R81" s="184">
        <f>R82</f>
        <v>0</v>
      </c>
      <c r="S81" s="95"/>
      <c r="T81" s="185">
        <f>T82</f>
        <v>0</v>
      </c>
      <c r="U81" s="37"/>
      <c r="V81" s="37"/>
      <c r="W81" s="37"/>
      <c r="X81" s="37"/>
      <c r="Y81" s="37"/>
      <c r="Z81" s="37"/>
      <c r="AA81" s="37"/>
      <c r="AB81" s="37"/>
      <c r="AC81" s="37"/>
      <c r="AD81" s="37"/>
      <c r="AE81" s="37"/>
      <c r="AT81" s="16" t="s">
        <v>74</v>
      </c>
      <c r="AU81" s="16" t="s">
        <v>110</v>
      </c>
      <c r="BK81" s="186">
        <f>BK82</f>
        <v>0</v>
      </c>
    </row>
    <row r="82" spans="1:63" s="12" customFormat="1" ht="25.9" customHeight="1">
      <c r="A82" s="12"/>
      <c r="B82" s="187"/>
      <c r="C82" s="188"/>
      <c r="D82" s="189" t="s">
        <v>74</v>
      </c>
      <c r="E82" s="190" t="s">
        <v>568</v>
      </c>
      <c r="F82" s="190" t="s">
        <v>569</v>
      </c>
      <c r="G82" s="188"/>
      <c r="H82" s="188"/>
      <c r="I82" s="191"/>
      <c r="J82" s="192">
        <f>BK82</f>
        <v>0</v>
      </c>
      <c r="K82" s="188"/>
      <c r="L82" s="193"/>
      <c r="M82" s="194"/>
      <c r="N82" s="195"/>
      <c r="O82" s="195"/>
      <c r="P82" s="196">
        <f>P83</f>
        <v>0</v>
      </c>
      <c r="Q82" s="195"/>
      <c r="R82" s="196">
        <f>R83</f>
        <v>0</v>
      </c>
      <c r="S82" s="195"/>
      <c r="T82" s="197">
        <f>T83</f>
        <v>0</v>
      </c>
      <c r="U82" s="12"/>
      <c r="V82" s="12"/>
      <c r="W82" s="12"/>
      <c r="X82" s="12"/>
      <c r="Y82" s="12"/>
      <c r="Z82" s="12"/>
      <c r="AA82" s="12"/>
      <c r="AB82" s="12"/>
      <c r="AC82" s="12"/>
      <c r="AD82" s="12"/>
      <c r="AE82" s="12"/>
      <c r="AR82" s="198" t="s">
        <v>85</v>
      </c>
      <c r="AT82" s="199" t="s">
        <v>74</v>
      </c>
      <c r="AU82" s="199" t="s">
        <v>75</v>
      </c>
      <c r="AY82" s="198" t="s">
        <v>150</v>
      </c>
      <c r="BK82" s="200">
        <f>BK83</f>
        <v>0</v>
      </c>
    </row>
    <row r="83" spans="1:63" s="12" customFormat="1" ht="22.8" customHeight="1">
      <c r="A83" s="12"/>
      <c r="B83" s="187"/>
      <c r="C83" s="188"/>
      <c r="D83" s="189" t="s">
        <v>74</v>
      </c>
      <c r="E83" s="201" t="s">
        <v>2120</v>
      </c>
      <c r="F83" s="201" t="s">
        <v>2121</v>
      </c>
      <c r="G83" s="188"/>
      <c r="H83" s="188"/>
      <c r="I83" s="191"/>
      <c r="J83" s="202">
        <f>BK83</f>
        <v>0</v>
      </c>
      <c r="K83" s="188"/>
      <c r="L83" s="193"/>
      <c r="M83" s="194"/>
      <c r="N83" s="195"/>
      <c r="O83" s="195"/>
      <c r="P83" s="196">
        <f>SUM(P84:P138)</f>
        <v>0</v>
      </c>
      <c r="Q83" s="195"/>
      <c r="R83" s="196">
        <f>SUM(R84:R138)</f>
        <v>0</v>
      </c>
      <c r="S83" s="195"/>
      <c r="T83" s="197">
        <f>SUM(T84:T138)</f>
        <v>0</v>
      </c>
      <c r="U83" s="12"/>
      <c r="V83" s="12"/>
      <c r="W83" s="12"/>
      <c r="X83" s="12"/>
      <c r="Y83" s="12"/>
      <c r="Z83" s="12"/>
      <c r="AA83" s="12"/>
      <c r="AB83" s="12"/>
      <c r="AC83" s="12"/>
      <c r="AD83" s="12"/>
      <c r="AE83" s="12"/>
      <c r="AR83" s="198" t="s">
        <v>85</v>
      </c>
      <c r="AT83" s="199" t="s">
        <v>74</v>
      </c>
      <c r="AU83" s="199" t="s">
        <v>83</v>
      </c>
      <c r="AY83" s="198" t="s">
        <v>150</v>
      </c>
      <c r="BK83" s="200">
        <f>SUM(BK84:BK138)</f>
        <v>0</v>
      </c>
    </row>
    <row r="84" spans="1:65" s="2" customFormat="1" ht="14.4" customHeight="1">
      <c r="A84" s="37"/>
      <c r="B84" s="38"/>
      <c r="C84" s="203" t="s">
        <v>83</v>
      </c>
      <c r="D84" s="203" t="s">
        <v>152</v>
      </c>
      <c r="E84" s="204" t="s">
        <v>2122</v>
      </c>
      <c r="F84" s="205" t="s">
        <v>2123</v>
      </c>
      <c r="G84" s="206" t="s">
        <v>1691</v>
      </c>
      <c r="H84" s="207">
        <v>1</v>
      </c>
      <c r="I84" s="208"/>
      <c r="J84" s="209">
        <f>ROUND(I84*H84,2)</f>
        <v>0</v>
      </c>
      <c r="K84" s="205" t="s">
        <v>19</v>
      </c>
      <c r="L84" s="43"/>
      <c r="M84" s="210" t="s">
        <v>19</v>
      </c>
      <c r="N84" s="211" t="s">
        <v>46</v>
      </c>
      <c r="O84" s="83"/>
      <c r="P84" s="212">
        <f>O84*H84</f>
        <v>0</v>
      </c>
      <c r="Q84" s="212">
        <v>0</v>
      </c>
      <c r="R84" s="212">
        <f>Q84*H84</f>
        <v>0</v>
      </c>
      <c r="S84" s="212">
        <v>0</v>
      </c>
      <c r="T84" s="213">
        <f>S84*H84</f>
        <v>0</v>
      </c>
      <c r="U84" s="37"/>
      <c r="V84" s="37"/>
      <c r="W84" s="37"/>
      <c r="X84" s="37"/>
      <c r="Y84" s="37"/>
      <c r="Z84" s="37"/>
      <c r="AA84" s="37"/>
      <c r="AB84" s="37"/>
      <c r="AC84" s="37"/>
      <c r="AD84" s="37"/>
      <c r="AE84" s="37"/>
      <c r="AR84" s="214" t="s">
        <v>237</v>
      </c>
      <c r="AT84" s="214" t="s">
        <v>152</v>
      </c>
      <c r="AU84" s="214" t="s">
        <v>85</v>
      </c>
      <c r="AY84" s="16" t="s">
        <v>150</v>
      </c>
      <c r="BE84" s="215">
        <f>IF(N84="základní",J84,0)</f>
        <v>0</v>
      </c>
      <c r="BF84" s="215">
        <f>IF(N84="snížená",J84,0)</f>
        <v>0</v>
      </c>
      <c r="BG84" s="215">
        <f>IF(N84="zákl. přenesená",J84,0)</f>
        <v>0</v>
      </c>
      <c r="BH84" s="215">
        <f>IF(N84="sníž. přenesená",J84,0)</f>
        <v>0</v>
      </c>
      <c r="BI84" s="215">
        <f>IF(N84="nulová",J84,0)</f>
        <v>0</v>
      </c>
      <c r="BJ84" s="16" t="s">
        <v>83</v>
      </c>
      <c r="BK84" s="215">
        <f>ROUND(I84*H84,2)</f>
        <v>0</v>
      </c>
      <c r="BL84" s="16" t="s">
        <v>237</v>
      </c>
      <c r="BM84" s="214" t="s">
        <v>2124</v>
      </c>
    </row>
    <row r="85" spans="1:47" s="2" customFormat="1" ht="12">
      <c r="A85" s="37"/>
      <c r="B85" s="38"/>
      <c r="C85" s="39"/>
      <c r="D85" s="216" t="s">
        <v>161</v>
      </c>
      <c r="E85" s="39"/>
      <c r="F85" s="217" t="s">
        <v>2125</v>
      </c>
      <c r="G85" s="39"/>
      <c r="H85" s="39"/>
      <c r="I85" s="218"/>
      <c r="J85" s="39"/>
      <c r="K85" s="39"/>
      <c r="L85" s="43"/>
      <c r="M85" s="219"/>
      <c r="N85" s="220"/>
      <c r="O85" s="83"/>
      <c r="P85" s="83"/>
      <c r="Q85" s="83"/>
      <c r="R85" s="83"/>
      <c r="S85" s="83"/>
      <c r="T85" s="84"/>
      <c r="U85" s="37"/>
      <c r="V85" s="37"/>
      <c r="W85" s="37"/>
      <c r="X85" s="37"/>
      <c r="Y85" s="37"/>
      <c r="Z85" s="37"/>
      <c r="AA85" s="37"/>
      <c r="AB85" s="37"/>
      <c r="AC85" s="37"/>
      <c r="AD85" s="37"/>
      <c r="AE85" s="37"/>
      <c r="AT85" s="16" t="s">
        <v>161</v>
      </c>
      <c r="AU85" s="16" t="s">
        <v>85</v>
      </c>
    </row>
    <row r="86" spans="1:65" s="2" customFormat="1" ht="14.4" customHeight="1">
      <c r="A86" s="37"/>
      <c r="B86" s="38"/>
      <c r="C86" s="203" t="s">
        <v>85</v>
      </c>
      <c r="D86" s="203" t="s">
        <v>152</v>
      </c>
      <c r="E86" s="204" t="s">
        <v>2126</v>
      </c>
      <c r="F86" s="205" t="s">
        <v>2127</v>
      </c>
      <c r="G86" s="206" t="s">
        <v>1691</v>
      </c>
      <c r="H86" s="207">
        <v>1</v>
      </c>
      <c r="I86" s="208"/>
      <c r="J86" s="209">
        <f>ROUND(I86*H86,2)</f>
        <v>0</v>
      </c>
      <c r="K86" s="205" t="s">
        <v>19</v>
      </c>
      <c r="L86" s="43"/>
      <c r="M86" s="210" t="s">
        <v>19</v>
      </c>
      <c r="N86" s="211" t="s">
        <v>46</v>
      </c>
      <c r="O86" s="83"/>
      <c r="P86" s="212">
        <f>O86*H86</f>
        <v>0</v>
      </c>
      <c r="Q86" s="212">
        <v>0</v>
      </c>
      <c r="R86" s="212">
        <f>Q86*H86</f>
        <v>0</v>
      </c>
      <c r="S86" s="212">
        <v>0</v>
      </c>
      <c r="T86" s="213">
        <f>S86*H86</f>
        <v>0</v>
      </c>
      <c r="U86" s="37"/>
      <c r="V86" s="37"/>
      <c r="W86" s="37"/>
      <c r="X86" s="37"/>
      <c r="Y86" s="37"/>
      <c r="Z86" s="37"/>
      <c r="AA86" s="37"/>
      <c r="AB86" s="37"/>
      <c r="AC86" s="37"/>
      <c r="AD86" s="37"/>
      <c r="AE86" s="37"/>
      <c r="AR86" s="214" t="s">
        <v>237</v>
      </c>
      <c r="AT86" s="214" t="s">
        <v>152</v>
      </c>
      <c r="AU86" s="214" t="s">
        <v>85</v>
      </c>
      <c r="AY86" s="16" t="s">
        <v>150</v>
      </c>
      <c r="BE86" s="215">
        <f>IF(N86="základní",J86,0)</f>
        <v>0</v>
      </c>
      <c r="BF86" s="215">
        <f>IF(N86="snížená",J86,0)</f>
        <v>0</v>
      </c>
      <c r="BG86" s="215">
        <f>IF(N86="zákl. přenesená",J86,0)</f>
        <v>0</v>
      </c>
      <c r="BH86" s="215">
        <f>IF(N86="sníž. přenesená",J86,0)</f>
        <v>0</v>
      </c>
      <c r="BI86" s="215">
        <f>IF(N86="nulová",J86,0)</f>
        <v>0</v>
      </c>
      <c r="BJ86" s="16" t="s">
        <v>83</v>
      </c>
      <c r="BK86" s="215">
        <f>ROUND(I86*H86,2)</f>
        <v>0</v>
      </c>
      <c r="BL86" s="16" t="s">
        <v>237</v>
      </c>
      <c r="BM86" s="214" t="s">
        <v>2128</v>
      </c>
    </row>
    <row r="87" spans="1:47" s="2" customFormat="1" ht="12">
      <c r="A87" s="37"/>
      <c r="B87" s="38"/>
      <c r="C87" s="39"/>
      <c r="D87" s="216" t="s">
        <v>161</v>
      </c>
      <c r="E87" s="39"/>
      <c r="F87" s="217" t="s">
        <v>2129</v>
      </c>
      <c r="G87" s="39"/>
      <c r="H87" s="39"/>
      <c r="I87" s="218"/>
      <c r="J87" s="39"/>
      <c r="K87" s="39"/>
      <c r="L87" s="43"/>
      <c r="M87" s="219"/>
      <c r="N87" s="220"/>
      <c r="O87" s="83"/>
      <c r="P87" s="83"/>
      <c r="Q87" s="83"/>
      <c r="R87" s="83"/>
      <c r="S87" s="83"/>
      <c r="T87" s="84"/>
      <c r="U87" s="37"/>
      <c r="V87" s="37"/>
      <c r="W87" s="37"/>
      <c r="X87" s="37"/>
      <c r="Y87" s="37"/>
      <c r="Z87" s="37"/>
      <c r="AA87" s="37"/>
      <c r="AB87" s="37"/>
      <c r="AC87" s="37"/>
      <c r="AD87" s="37"/>
      <c r="AE87" s="37"/>
      <c r="AT87" s="16" t="s">
        <v>161</v>
      </c>
      <c r="AU87" s="16" t="s">
        <v>85</v>
      </c>
    </row>
    <row r="88" spans="1:65" s="2" customFormat="1" ht="14.4" customHeight="1">
      <c r="A88" s="37"/>
      <c r="B88" s="38"/>
      <c r="C88" s="203" t="s">
        <v>166</v>
      </c>
      <c r="D88" s="203" t="s">
        <v>152</v>
      </c>
      <c r="E88" s="204" t="s">
        <v>2130</v>
      </c>
      <c r="F88" s="205" t="s">
        <v>2131</v>
      </c>
      <c r="G88" s="206" t="s">
        <v>253</v>
      </c>
      <c r="H88" s="207">
        <v>1</v>
      </c>
      <c r="I88" s="208"/>
      <c r="J88" s="209">
        <f>ROUND(I88*H88,2)</f>
        <v>0</v>
      </c>
      <c r="K88" s="205" t="s">
        <v>19</v>
      </c>
      <c r="L88" s="43"/>
      <c r="M88" s="210" t="s">
        <v>19</v>
      </c>
      <c r="N88" s="211" t="s">
        <v>46</v>
      </c>
      <c r="O88" s="83"/>
      <c r="P88" s="212">
        <f>O88*H88</f>
        <v>0</v>
      </c>
      <c r="Q88" s="212">
        <v>0</v>
      </c>
      <c r="R88" s="212">
        <f>Q88*H88</f>
        <v>0</v>
      </c>
      <c r="S88" s="212">
        <v>0</v>
      </c>
      <c r="T88" s="213">
        <f>S88*H88</f>
        <v>0</v>
      </c>
      <c r="U88" s="37"/>
      <c r="V88" s="37"/>
      <c r="W88" s="37"/>
      <c r="X88" s="37"/>
      <c r="Y88" s="37"/>
      <c r="Z88" s="37"/>
      <c r="AA88" s="37"/>
      <c r="AB88" s="37"/>
      <c r="AC88" s="37"/>
      <c r="AD88" s="37"/>
      <c r="AE88" s="37"/>
      <c r="AR88" s="214" t="s">
        <v>237</v>
      </c>
      <c r="AT88" s="214" t="s">
        <v>152</v>
      </c>
      <c r="AU88" s="214" t="s">
        <v>85</v>
      </c>
      <c r="AY88" s="16" t="s">
        <v>150</v>
      </c>
      <c r="BE88" s="215">
        <f>IF(N88="základní",J88,0)</f>
        <v>0</v>
      </c>
      <c r="BF88" s="215">
        <f>IF(N88="snížená",J88,0)</f>
        <v>0</v>
      </c>
      <c r="BG88" s="215">
        <f>IF(N88="zákl. přenesená",J88,0)</f>
        <v>0</v>
      </c>
      <c r="BH88" s="215">
        <f>IF(N88="sníž. přenesená",J88,0)</f>
        <v>0</v>
      </c>
      <c r="BI88" s="215">
        <f>IF(N88="nulová",J88,0)</f>
        <v>0</v>
      </c>
      <c r="BJ88" s="16" t="s">
        <v>83</v>
      </c>
      <c r="BK88" s="215">
        <f>ROUND(I88*H88,2)</f>
        <v>0</v>
      </c>
      <c r="BL88" s="16" t="s">
        <v>237</v>
      </c>
      <c r="BM88" s="214" t="s">
        <v>2132</v>
      </c>
    </row>
    <row r="89" spans="1:47" s="2" customFormat="1" ht="12">
      <c r="A89" s="37"/>
      <c r="B89" s="38"/>
      <c r="C89" s="39"/>
      <c r="D89" s="216" t="s">
        <v>161</v>
      </c>
      <c r="E89" s="39"/>
      <c r="F89" s="217" t="s">
        <v>2133</v>
      </c>
      <c r="G89" s="39"/>
      <c r="H89" s="39"/>
      <c r="I89" s="218"/>
      <c r="J89" s="39"/>
      <c r="K89" s="39"/>
      <c r="L89" s="43"/>
      <c r="M89" s="219"/>
      <c r="N89" s="220"/>
      <c r="O89" s="83"/>
      <c r="P89" s="83"/>
      <c r="Q89" s="83"/>
      <c r="R89" s="83"/>
      <c r="S89" s="83"/>
      <c r="T89" s="84"/>
      <c r="U89" s="37"/>
      <c r="V89" s="37"/>
      <c r="W89" s="37"/>
      <c r="X89" s="37"/>
      <c r="Y89" s="37"/>
      <c r="Z89" s="37"/>
      <c r="AA89" s="37"/>
      <c r="AB89" s="37"/>
      <c r="AC89" s="37"/>
      <c r="AD89" s="37"/>
      <c r="AE89" s="37"/>
      <c r="AT89" s="16" t="s">
        <v>161</v>
      </c>
      <c r="AU89" s="16" t="s">
        <v>85</v>
      </c>
    </row>
    <row r="90" spans="1:65" s="2" customFormat="1" ht="14.4" customHeight="1">
      <c r="A90" s="37"/>
      <c r="B90" s="38"/>
      <c r="C90" s="203" t="s">
        <v>157</v>
      </c>
      <c r="D90" s="203" t="s">
        <v>152</v>
      </c>
      <c r="E90" s="204" t="s">
        <v>2134</v>
      </c>
      <c r="F90" s="205" t="s">
        <v>2135</v>
      </c>
      <c r="G90" s="206" t="s">
        <v>253</v>
      </c>
      <c r="H90" s="207">
        <v>2</v>
      </c>
      <c r="I90" s="208"/>
      <c r="J90" s="209">
        <f>ROUND(I90*H90,2)</f>
        <v>0</v>
      </c>
      <c r="K90" s="205" t="s">
        <v>19</v>
      </c>
      <c r="L90" s="43"/>
      <c r="M90" s="210" t="s">
        <v>19</v>
      </c>
      <c r="N90" s="211" t="s">
        <v>46</v>
      </c>
      <c r="O90" s="83"/>
      <c r="P90" s="212">
        <f>O90*H90</f>
        <v>0</v>
      </c>
      <c r="Q90" s="212">
        <v>0</v>
      </c>
      <c r="R90" s="212">
        <f>Q90*H90</f>
        <v>0</v>
      </c>
      <c r="S90" s="212">
        <v>0</v>
      </c>
      <c r="T90" s="213">
        <f>S90*H90</f>
        <v>0</v>
      </c>
      <c r="U90" s="37"/>
      <c r="V90" s="37"/>
      <c r="W90" s="37"/>
      <c r="X90" s="37"/>
      <c r="Y90" s="37"/>
      <c r="Z90" s="37"/>
      <c r="AA90" s="37"/>
      <c r="AB90" s="37"/>
      <c r="AC90" s="37"/>
      <c r="AD90" s="37"/>
      <c r="AE90" s="37"/>
      <c r="AR90" s="214" t="s">
        <v>237</v>
      </c>
      <c r="AT90" s="214" t="s">
        <v>152</v>
      </c>
      <c r="AU90" s="214" t="s">
        <v>85</v>
      </c>
      <c r="AY90" s="16" t="s">
        <v>150</v>
      </c>
      <c r="BE90" s="215">
        <f>IF(N90="základní",J90,0)</f>
        <v>0</v>
      </c>
      <c r="BF90" s="215">
        <f>IF(N90="snížená",J90,0)</f>
        <v>0</v>
      </c>
      <c r="BG90" s="215">
        <f>IF(N90="zákl. přenesená",J90,0)</f>
        <v>0</v>
      </c>
      <c r="BH90" s="215">
        <f>IF(N90="sníž. přenesená",J90,0)</f>
        <v>0</v>
      </c>
      <c r="BI90" s="215">
        <f>IF(N90="nulová",J90,0)</f>
        <v>0</v>
      </c>
      <c r="BJ90" s="16" t="s">
        <v>83</v>
      </c>
      <c r="BK90" s="215">
        <f>ROUND(I90*H90,2)</f>
        <v>0</v>
      </c>
      <c r="BL90" s="16" t="s">
        <v>237</v>
      </c>
      <c r="BM90" s="214" t="s">
        <v>2136</v>
      </c>
    </row>
    <row r="91" spans="1:47" s="2" customFormat="1" ht="12">
      <c r="A91" s="37"/>
      <c r="B91" s="38"/>
      <c r="C91" s="39"/>
      <c r="D91" s="216" t="s">
        <v>161</v>
      </c>
      <c r="E91" s="39"/>
      <c r="F91" s="217" t="s">
        <v>2133</v>
      </c>
      <c r="G91" s="39"/>
      <c r="H91" s="39"/>
      <c r="I91" s="218"/>
      <c r="J91" s="39"/>
      <c r="K91" s="39"/>
      <c r="L91" s="43"/>
      <c r="M91" s="219"/>
      <c r="N91" s="220"/>
      <c r="O91" s="83"/>
      <c r="P91" s="83"/>
      <c r="Q91" s="83"/>
      <c r="R91" s="83"/>
      <c r="S91" s="83"/>
      <c r="T91" s="84"/>
      <c r="U91" s="37"/>
      <c r="V91" s="37"/>
      <c r="W91" s="37"/>
      <c r="X91" s="37"/>
      <c r="Y91" s="37"/>
      <c r="Z91" s="37"/>
      <c r="AA91" s="37"/>
      <c r="AB91" s="37"/>
      <c r="AC91" s="37"/>
      <c r="AD91" s="37"/>
      <c r="AE91" s="37"/>
      <c r="AT91" s="16" t="s">
        <v>161</v>
      </c>
      <c r="AU91" s="16" t="s">
        <v>85</v>
      </c>
    </row>
    <row r="92" spans="1:65" s="2" customFormat="1" ht="14.4" customHeight="1">
      <c r="A92" s="37"/>
      <c r="B92" s="38"/>
      <c r="C92" s="203" t="s">
        <v>176</v>
      </c>
      <c r="D92" s="203" t="s">
        <v>152</v>
      </c>
      <c r="E92" s="204" t="s">
        <v>2137</v>
      </c>
      <c r="F92" s="205" t="s">
        <v>2138</v>
      </c>
      <c r="G92" s="206" t="s">
        <v>253</v>
      </c>
      <c r="H92" s="207">
        <v>2</v>
      </c>
      <c r="I92" s="208"/>
      <c r="J92" s="209">
        <f>ROUND(I92*H92,2)</f>
        <v>0</v>
      </c>
      <c r="K92" s="205" t="s">
        <v>156</v>
      </c>
      <c r="L92" s="43"/>
      <c r="M92" s="210" t="s">
        <v>19</v>
      </c>
      <c r="N92" s="211" t="s">
        <v>46</v>
      </c>
      <c r="O92" s="83"/>
      <c r="P92" s="212">
        <f>O92*H92</f>
        <v>0</v>
      </c>
      <c r="Q92" s="212">
        <v>0</v>
      </c>
      <c r="R92" s="212">
        <f>Q92*H92</f>
        <v>0</v>
      </c>
      <c r="S92" s="212">
        <v>0</v>
      </c>
      <c r="T92" s="213">
        <f>S92*H92</f>
        <v>0</v>
      </c>
      <c r="U92" s="37"/>
      <c r="V92" s="37"/>
      <c r="W92" s="37"/>
      <c r="X92" s="37"/>
      <c r="Y92" s="37"/>
      <c r="Z92" s="37"/>
      <c r="AA92" s="37"/>
      <c r="AB92" s="37"/>
      <c r="AC92" s="37"/>
      <c r="AD92" s="37"/>
      <c r="AE92" s="37"/>
      <c r="AR92" s="214" t="s">
        <v>237</v>
      </c>
      <c r="AT92" s="214" t="s">
        <v>152</v>
      </c>
      <c r="AU92" s="214" t="s">
        <v>85</v>
      </c>
      <c r="AY92" s="16" t="s">
        <v>150</v>
      </c>
      <c r="BE92" s="215">
        <f>IF(N92="základní",J92,0)</f>
        <v>0</v>
      </c>
      <c r="BF92" s="215">
        <f>IF(N92="snížená",J92,0)</f>
        <v>0</v>
      </c>
      <c r="BG92" s="215">
        <f>IF(N92="zákl. přenesená",J92,0)</f>
        <v>0</v>
      </c>
      <c r="BH92" s="215">
        <f>IF(N92="sníž. přenesená",J92,0)</f>
        <v>0</v>
      </c>
      <c r="BI92" s="215">
        <f>IF(N92="nulová",J92,0)</f>
        <v>0</v>
      </c>
      <c r="BJ92" s="16" t="s">
        <v>83</v>
      </c>
      <c r="BK92" s="215">
        <f>ROUND(I92*H92,2)</f>
        <v>0</v>
      </c>
      <c r="BL92" s="16" t="s">
        <v>237</v>
      </c>
      <c r="BM92" s="214" t="s">
        <v>2139</v>
      </c>
    </row>
    <row r="93" spans="1:47" s="2" customFormat="1" ht="12">
      <c r="A93" s="37"/>
      <c r="B93" s="38"/>
      <c r="C93" s="39"/>
      <c r="D93" s="216" t="s">
        <v>161</v>
      </c>
      <c r="E93" s="39"/>
      <c r="F93" s="217" t="s">
        <v>2133</v>
      </c>
      <c r="G93" s="39"/>
      <c r="H93" s="39"/>
      <c r="I93" s="218"/>
      <c r="J93" s="39"/>
      <c r="K93" s="39"/>
      <c r="L93" s="43"/>
      <c r="M93" s="219"/>
      <c r="N93" s="220"/>
      <c r="O93" s="83"/>
      <c r="P93" s="83"/>
      <c r="Q93" s="83"/>
      <c r="R93" s="83"/>
      <c r="S93" s="83"/>
      <c r="T93" s="84"/>
      <c r="U93" s="37"/>
      <c r="V93" s="37"/>
      <c r="W93" s="37"/>
      <c r="X93" s="37"/>
      <c r="Y93" s="37"/>
      <c r="Z93" s="37"/>
      <c r="AA93" s="37"/>
      <c r="AB93" s="37"/>
      <c r="AC93" s="37"/>
      <c r="AD93" s="37"/>
      <c r="AE93" s="37"/>
      <c r="AT93" s="16" t="s">
        <v>161</v>
      </c>
      <c r="AU93" s="16" t="s">
        <v>85</v>
      </c>
    </row>
    <row r="94" spans="1:65" s="2" customFormat="1" ht="14.4" customHeight="1">
      <c r="A94" s="37"/>
      <c r="B94" s="38"/>
      <c r="C94" s="203" t="s">
        <v>181</v>
      </c>
      <c r="D94" s="203" t="s">
        <v>152</v>
      </c>
      <c r="E94" s="204" t="s">
        <v>2140</v>
      </c>
      <c r="F94" s="205" t="s">
        <v>2141</v>
      </c>
      <c r="G94" s="206" t="s">
        <v>253</v>
      </c>
      <c r="H94" s="207">
        <v>2</v>
      </c>
      <c r="I94" s="208"/>
      <c r="J94" s="209">
        <f>ROUND(I94*H94,2)</f>
        <v>0</v>
      </c>
      <c r="K94" s="205" t="s">
        <v>156</v>
      </c>
      <c r="L94" s="43"/>
      <c r="M94" s="210" t="s">
        <v>19</v>
      </c>
      <c r="N94" s="211" t="s">
        <v>46</v>
      </c>
      <c r="O94" s="83"/>
      <c r="P94" s="212">
        <f>O94*H94</f>
        <v>0</v>
      </c>
      <c r="Q94" s="212">
        <v>0</v>
      </c>
      <c r="R94" s="212">
        <f>Q94*H94</f>
        <v>0</v>
      </c>
      <c r="S94" s="212">
        <v>0</v>
      </c>
      <c r="T94" s="213">
        <f>S94*H94</f>
        <v>0</v>
      </c>
      <c r="U94" s="37"/>
      <c r="V94" s="37"/>
      <c r="W94" s="37"/>
      <c r="X94" s="37"/>
      <c r="Y94" s="37"/>
      <c r="Z94" s="37"/>
      <c r="AA94" s="37"/>
      <c r="AB94" s="37"/>
      <c r="AC94" s="37"/>
      <c r="AD94" s="37"/>
      <c r="AE94" s="37"/>
      <c r="AR94" s="214" t="s">
        <v>237</v>
      </c>
      <c r="AT94" s="214" t="s">
        <v>152</v>
      </c>
      <c r="AU94" s="214" t="s">
        <v>85</v>
      </c>
      <c r="AY94" s="16" t="s">
        <v>150</v>
      </c>
      <c r="BE94" s="215">
        <f>IF(N94="základní",J94,0)</f>
        <v>0</v>
      </c>
      <c r="BF94" s="215">
        <f>IF(N94="snížená",J94,0)</f>
        <v>0</v>
      </c>
      <c r="BG94" s="215">
        <f>IF(N94="zákl. přenesená",J94,0)</f>
        <v>0</v>
      </c>
      <c r="BH94" s="215">
        <f>IF(N94="sníž. přenesená",J94,0)</f>
        <v>0</v>
      </c>
      <c r="BI94" s="215">
        <f>IF(N94="nulová",J94,0)</f>
        <v>0</v>
      </c>
      <c r="BJ94" s="16" t="s">
        <v>83</v>
      </c>
      <c r="BK94" s="215">
        <f>ROUND(I94*H94,2)</f>
        <v>0</v>
      </c>
      <c r="BL94" s="16" t="s">
        <v>237</v>
      </c>
      <c r="BM94" s="214" t="s">
        <v>2142</v>
      </c>
    </row>
    <row r="95" spans="1:47" s="2" customFormat="1" ht="12">
      <c r="A95" s="37"/>
      <c r="B95" s="38"/>
      <c r="C95" s="39"/>
      <c r="D95" s="216" t="s">
        <v>161</v>
      </c>
      <c r="E95" s="39"/>
      <c r="F95" s="217" t="s">
        <v>2133</v>
      </c>
      <c r="G95" s="39"/>
      <c r="H95" s="39"/>
      <c r="I95" s="218"/>
      <c r="J95" s="39"/>
      <c r="K95" s="39"/>
      <c r="L95" s="43"/>
      <c r="M95" s="219"/>
      <c r="N95" s="220"/>
      <c r="O95" s="83"/>
      <c r="P95" s="83"/>
      <c r="Q95" s="83"/>
      <c r="R95" s="83"/>
      <c r="S95" s="83"/>
      <c r="T95" s="84"/>
      <c r="U95" s="37"/>
      <c r="V95" s="37"/>
      <c r="W95" s="37"/>
      <c r="X95" s="37"/>
      <c r="Y95" s="37"/>
      <c r="Z95" s="37"/>
      <c r="AA95" s="37"/>
      <c r="AB95" s="37"/>
      <c r="AC95" s="37"/>
      <c r="AD95" s="37"/>
      <c r="AE95" s="37"/>
      <c r="AT95" s="16" t="s">
        <v>161</v>
      </c>
      <c r="AU95" s="16" t="s">
        <v>85</v>
      </c>
    </row>
    <row r="96" spans="1:65" s="2" customFormat="1" ht="14.4" customHeight="1">
      <c r="A96" s="37"/>
      <c r="B96" s="38"/>
      <c r="C96" s="203" t="s">
        <v>186</v>
      </c>
      <c r="D96" s="203" t="s">
        <v>152</v>
      </c>
      <c r="E96" s="204" t="s">
        <v>2143</v>
      </c>
      <c r="F96" s="205" t="s">
        <v>2144</v>
      </c>
      <c r="G96" s="206" t="s">
        <v>253</v>
      </c>
      <c r="H96" s="207">
        <v>2</v>
      </c>
      <c r="I96" s="208"/>
      <c r="J96" s="209">
        <f>ROUND(I96*H96,2)</f>
        <v>0</v>
      </c>
      <c r="K96" s="205" t="s">
        <v>156</v>
      </c>
      <c r="L96" s="43"/>
      <c r="M96" s="210" t="s">
        <v>19</v>
      </c>
      <c r="N96" s="211" t="s">
        <v>46</v>
      </c>
      <c r="O96" s="83"/>
      <c r="P96" s="212">
        <f>O96*H96</f>
        <v>0</v>
      </c>
      <c r="Q96" s="212">
        <v>0</v>
      </c>
      <c r="R96" s="212">
        <f>Q96*H96</f>
        <v>0</v>
      </c>
      <c r="S96" s="212">
        <v>0</v>
      </c>
      <c r="T96" s="213">
        <f>S96*H96</f>
        <v>0</v>
      </c>
      <c r="U96" s="37"/>
      <c r="V96" s="37"/>
      <c r="W96" s="37"/>
      <c r="X96" s="37"/>
      <c r="Y96" s="37"/>
      <c r="Z96" s="37"/>
      <c r="AA96" s="37"/>
      <c r="AB96" s="37"/>
      <c r="AC96" s="37"/>
      <c r="AD96" s="37"/>
      <c r="AE96" s="37"/>
      <c r="AR96" s="214" t="s">
        <v>237</v>
      </c>
      <c r="AT96" s="214" t="s">
        <v>152</v>
      </c>
      <c r="AU96" s="214" t="s">
        <v>85</v>
      </c>
      <c r="AY96" s="16" t="s">
        <v>150</v>
      </c>
      <c r="BE96" s="215">
        <f>IF(N96="základní",J96,0)</f>
        <v>0</v>
      </c>
      <c r="BF96" s="215">
        <f>IF(N96="snížená",J96,0)</f>
        <v>0</v>
      </c>
      <c r="BG96" s="215">
        <f>IF(N96="zákl. přenesená",J96,0)</f>
        <v>0</v>
      </c>
      <c r="BH96" s="215">
        <f>IF(N96="sníž. přenesená",J96,0)</f>
        <v>0</v>
      </c>
      <c r="BI96" s="215">
        <f>IF(N96="nulová",J96,0)</f>
        <v>0</v>
      </c>
      <c r="BJ96" s="16" t="s">
        <v>83</v>
      </c>
      <c r="BK96" s="215">
        <f>ROUND(I96*H96,2)</f>
        <v>0</v>
      </c>
      <c r="BL96" s="16" t="s">
        <v>237</v>
      </c>
      <c r="BM96" s="214" t="s">
        <v>2145</v>
      </c>
    </row>
    <row r="97" spans="1:47" s="2" customFormat="1" ht="12">
      <c r="A97" s="37"/>
      <c r="B97" s="38"/>
      <c r="C97" s="39"/>
      <c r="D97" s="216" t="s">
        <v>161</v>
      </c>
      <c r="E97" s="39"/>
      <c r="F97" s="217" t="s">
        <v>2133</v>
      </c>
      <c r="G97" s="39"/>
      <c r="H97" s="39"/>
      <c r="I97" s="218"/>
      <c r="J97" s="39"/>
      <c r="K97" s="39"/>
      <c r="L97" s="43"/>
      <c r="M97" s="219"/>
      <c r="N97" s="220"/>
      <c r="O97" s="83"/>
      <c r="P97" s="83"/>
      <c r="Q97" s="83"/>
      <c r="R97" s="83"/>
      <c r="S97" s="83"/>
      <c r="T97" s="84"/>
      <c r="U97" s="37"/>
      <c r="V97" s="37"/>
      <c r="W97" s="37"/>
      <c r="X97" s="37"/>
      <c r="Y97" s="37"/>
      <c r="Z97" s="37"/>
      <c r="AA97" s="37"/>
      <c r="AB97" s="37"/>
      <c r="AC97" s="37"/>
      <c r="AD97" s="37"/>
      <c r="AE97" s="37"/>
      <c r="AT97" s="16" t="s">
        <v>161</v>
      </c>
      <c r="AU97" s="16" t="s">
        <v>85</v>
      </c>
    </row>
    <row r="98" spans="1:65" s="2" customFormat="1" ht="14.4" customHeight="1">
      <c r="A98" s="37"/>
      <c r="B98" s="38"/>
      <c r="C98" s="203" t="s">
        <v>191</v>
      </c>
      <c r="D98" s="203" t="s">
        <v>152</v>
      </c>
      <c r="E98" s="204" t="s">
        <v>2146</v>
      </c>
      <c r="F98" s="205" t="s">
        <v>2147</v>
      </c>
      <c r="G98" s="206" t="s">
        <v>253</v>
      </c>
      <c r="H98" s="207">
        <v>2</v>
      </c>
      <c r="I98" s="208"/>
      <c r="J98" s="209">
        <f>ROUND(I98*H98,2)</f>
        <v>0</v>
      </c>
      <c r="K98" s="205" t="s">
        <v>156</v>
      </c>
      <c r="L98" s="43"/>
      <c r="M98" s="210" t="s">
        <v>19</v>
      </c>
      <c r="N98" s="211" t="s">
        <v>46</v>
      </c>
      <c r="O98" s="83"/>
      <c r="P98" s="212">
        <f>O98*H98</f>
        <v>0</v>
      </c>
      <c r="Q98" s="212">
        <v>0</v>
      </c>
      <c r="R98" s="212">
        <f>Q98*H98</f>
        <v>0</v>
      </c>
      <c r="S98" s="212">
        <v>0</v>
      </c>
      <c r="T98" s="213">
        <f>S98*H98</f>
        <v>0</v>
      </c>
      <c r="U98" s="37"/>
      <c r="V98" s="37"/>
      <c r="W98" s="37"/>
      <c r="X98" s="37"/>
      <c r="Y98" s="37"/>
      <c r="Z98" s="37"/>
      <c r="AA98" s="37"/>
      <c r="AB98" s="37"/>
      <c r="AC98" s="37"/>
      <c r="AD98" s="37"/>
      <c r="AE98" s="37"/>
      <c r="AR98" s="214" t="s">
        <v>237</v>
      </c>
      <c r="AT98" s="214" t="s">
        <v>152</v>
      </c>
      <c r="AU98" s="214" t="s">
        <v>85</v>
      </c>
      <c r="AY98" s="16" t="s">
        <v>150</v>
      </c>
      <c r="BE98" s="215">
        <f>IF(N98="základní",J98,0)</f>
        <v>0</v>
      </c>
      <c r="BF98" s="215">
        <f>IF(N98="snížená",J98,0)</f>
        <v>0</v>
      </c>
      <c r="BG98" s="215">
        <f>IF(N98="zákl. přenesená",J98,0)</f>
        <v>0</v>
      </c>
      <c r="BH98" s="215">
        <f>IF(N98="sníž. přenesená",J98,0)</f>
        <v>0</v>
      </c>
      <c r="BI98" s="215">
        <f>IF(N98="nulová",J98,0)</f>
        <v>0</v>
      </c>
      <c r="BJ98" s="16" t="s">
        <v>83</v>
      </c>
      <c r="BK98" s="215">
        <f>ROUND(I98*H98,2)</f>
        <v>0</v>
      </c>
      <c r="BL98" s="16" t="s">
        <v>237</v>
      </c>
      <c r="BM98" s="214" t="s">
        <v>2148</v>
      </c>
    </row>
    <row r="99" spans="1:47" s="2" customFormat="1" ht="12">
      <c r="A99" s="37"/>
      <c r="B99" s="38"/>
      <c r="C99" s="39"/>
      <c r="D99" s="216" t="s">
        <v>161</v>
      </c>
      <c r="E99" s="39"/>
      <c r="F99" s="217" t="s">
        <v>2133</v>
      </c>
      <c r="G99" s="39"/>
      <c r="H99" s="39"/>
      <c r="I99" s="218"/>
      <c r="J99" s="39"/>
      <c r="K99" s="39"/>
      <c r="L99" s="43"/>
      <c r="M99" s="219"/>
      <c r="N99" s="220"/>
      <c r="O99" s="83"/>
      <c r="P99" s="83"/>
      <c r="Q99" s="83"/>
      <c r="R99" s="83"/>
      <c r="S99" s="83"/>
      <c r="T99" s="84"/>
      <c r="U99" s="37"/>
      <c r="V99" s="37"/>
      <c r="W99" s="37"/>
      <c r="X99" s="37"/>
      <c r="Y99" s="37"/>
      <c r="Z99" s="37"/>
      <c r="AA99" s="37"/>
      <c r="AB99" s="37"/>
      <c r="AC99" s="37"/>
      <c r="AD99" s="37"/>
      <c r="AE99" s="37"/>
      <c r="AT99" s="16" t="s">
        <v>161</v>
      </c>
      <c r="AU99" s="16" t="s">
        <v>85</v>
      </c>
    </row>
    <row r="100" spans="1:65" s="2" customFormat="1" ht="14.4" customHeight="1">
      <c r="A100" s="37"/>
      <c r="B100" s="38"/>
      <c r="C100" s="203" t="s">
        <v>198</v>
      </c>
      <c r="D100" s="203" t="s">
        <v>152</v>
      </c>
      <c r="E100" s="204" t="s">
        <v>2149</v>
      </c>
      <c r="F100" s="205" t="s">
        <v>2150</v>
      </c>
      <c r="G100" s="206" t="s">
        <v>253</v>
      </c>
      <c r="H100" s="207">
        <v>2</v>
      </c>
      <c r="I100" s="208"/>
      <c r="J100" s="209">
        <f>ROUND(I100*H100,2)</f>
        <v>0</v>
      </c>
      <c r="K100" s="205" t="s">
        <v>156</v>
      </c>
      <c r="L100" s="43"/>
      <c r="M100" s="210" t="s">
        <v>19</v>
      </c>
      <c r="N100" s="211" t="s">
        <v>46</v>
      </c>
      <c r="O100" s="83"/>
      <c r="P100" s="212">
        <f>O100*H100</f>
        <v>0</v>
      </c>
      <c r="Q100" s="212">
        <v>0</v>
      </c>
      <c r="R100" s="212">
        <f>Q100*H100</f>
        <v>0</v>
      </c>
      <c r="S100" s="212">
        <v>0</v>
      </c>
      <c r="T100" s="213">
        <f>S100*H100</f>
        <v>0</v>
      </c>
      <c r="U100" s="37"/>
      <c r="V100" s="37"/>
      <c r="W100" s="37"/>
      <c r="X100" s="37"/>
      <c r="Y100" s="37"/>
      <c r="Z100" s="37"/>
      <c r="AA100" s="37"/>
      <c r="AB100" s="37"/>
      <c r="AC100" s="37"/>
      <c r="AD100" s="37"/>
      <c r="AE100" s="37"/>
      <c r="AR100" s="214" t="s">
        <v>237</v>
      </c>
      <c r="AT100" s="214" t="s">
        <v>152</v>
      </c>
      <c r="AU100" s="214" t="s">
        <v>85</v>
      </c>
      <c r="AY100" s="16" t="s">
        <v>150</v>
      </c>
      <c r="BE100" s="215">
        <f>IF(N100="základní",J100,0)</f>
        <v>0</v>
      </c>
      <c r="BF100" s="215">
        <f>IF(N100="snížená",J100,0)</f>
        <v>0</v>
      </c>
      <c r="BG100" s="215">
        <f>IF(N100="zákl. přenesená",J100,0)</f>
        <v>0</v>
      </c>
      <c r="BH100" s="215">
        <f>IF(N100="sníž. přenesená",J100,0)</f>
        <v>0</v>
      </c>
      <c r="BI100" s="215">
        <f>IF(N100="nulová",J100,0)</f>
        <v>0</v>
      </c>
      <c r="BJ100" s="16" t="s">
        <v>83</v>
      </c>
      <c r="BK100" s="215">
        <f>ROUND(I100*H100,2)</f>
        <v>0</v>
      </c>
      <c r="BL100" s="16" t="s">
        <v>237</v>
      </c>
      <c r="BM100" s="214" t="s">
        <v>2151</v>
      </c>
    </row>
    <row r="101" spans="1:47" s="2" customFormat="1" ht="12">
      <c r="A101" s="37"/>
      <c r="B101" s="38"/>
      <c r="C101" s="39"/>
      <c r="D101" s="216" t="s">
        <v>161</v>
      </c>
      <c r="E101" s="39"/>
      <c r="F101" s="217" t="s">
        <v>2133</v>
      </c>
      <c r="G101" s="39"/>
      <c r="H101" s="39"/>
      <c r="I101" s="218"/>
      <c r="J101" s="39"/>
      <c r="K101" s="39"/>
      <c r="L101" s="43"/>
      <c r="M101" s="219"/>
      <c r="N101" s="220"/>
      <c r="O101" s="83"/>
      <c r="P101" s="83"/>
      <c r="Q101" s="83"/>
      <c r="R101" s="83"/>
      <c r="S101" s="83"/>
      <c r="T101" s="84"/>
      <c r="U101" s="37"/>
      <c r="V101" s="37"/>
      <c r="W101" s="37"/>
      <c r="X101" s="37"/>
      <c r="Y101" s="37"/>
      <c r="Z101" s="37"/>
      <c r="AA101" s="37"/>
      <c r="AB101" s="37"/>
      <c r="AC101" s="37"/>
      <c r="AD101" s="37"/>
      <c r="AE101" s="37"/>
      <c r="AT101" s="16" t="s">
        <v>161</v>
      </c>
      <c r="AU101" s="16" t="s">
        <v>85</v>
      </c>
    </row>
    <row r="102" spans="1:65" s="2" customFormat="1" ht="14.4" customHeight="1">
      <c r="A102" s="37"/>
      <c r="B102" s="38"/>
      <c r="C102" s="203" t="s">
        <v>204</v>
      </c>
      <c r="D102" s="203" t="s">
        <v>152</v>
      </c>
      <c r="E102" s="204" t="s">
        <v>2152</v>
      </c>
      <c r="F102" s="205" t="s">
        <v>2153</v>
      </c>
      <c r="G102" s="206" t="s">
        <v>253</v>
      </c>
      <c r="H102" s="207">
        <v>2</v>
      </c>
      <c r="I102" s="208"/>
      <c r="J102" s="209">
        <f>ROUND(I102*H102,2)</f>
        <v>0</v>
      </c>
      <c r="K102" s="205" t="s">
        <v>19</v>
      </c>
      <c r="L102" s="43"/>
      <c r="M102" s="210" t="s">
        <v>19</v>
      </c>
      <c r="N102" s="211" t="s">
        <v>46</v>
      </c>
      <c r="O102" s="83"/>
      <c r="P102" s="212">
        <f>O102*H102</f>
        <v>0</v>
      </c>
      <c r="Q102" s="212">
        <v>0</v>
      </c>
      <c r="R102" s="212">
        <f>Q102*H102</f>
        <v>0</v>
      </c>
      <c r="S102" s="212">
        <v>0</v>
      </c>
      <c r="T102" s="213">
        <f>S102*H102</f>
        <v>0</v>
      </c>
      <c r="U102" s="37"/>
      <c r="V102" s="37"/>
      <c r="W102" s="37"/>
      <c r="X102" s="37"/>
      <c r="Y102" s="37"/>
      <c r="Z102" s="37"/>
      <c r="AA102" s="37"/>
      <c r="AB102" s="37"/>
      <c r="AC102" s="37"/>
      <c r="AD102" s="37"/>
      <c r="AE102" s="37"/>
      <c r="AR102" s="214" t="s">
        <v>237</v>
      </c>
      <c r="AT102" s="214" t="s">
        <v>152</v>
      </c>
      <c r="AU102" s="214" t="s">
        <v>85</v>
      </c>
      <c r="AY102" s="16" t="s">
        <v>150</v>
      </c>
      <c r="BE102" s="215">
        <f>IF(N102="základní",J102,0)</f>
        <v>0</v>
      </c>
      <c r="BF102" s="215">
        <f>IF(N102="snížená",J102,0)</f>
        <v>0</v>
      </c>
      <c r="BG102" s="215">
        <f>IF(N102="zákl. přenesená",J102,0)</f>
        <v>0</v>
      </c>
      <c r="BH102" s="215">
        <f>IF(N102="sníž. přenesená",J102,0)</f>
        <v>0</v>
      </c>
      <c r="BI102" s="215">
        <f>IF(N102="nulová",J102,0)</f>
        <v>0</v>
      </c>
      <c r="BJ102" s="16" t="s">
        <v>83</v>
      </c>
      <c r="BK102" s="215">
        <f>ROUND(I102*H102,2)</f>
        <v>0</v>
      </c>
      <c r="BL102" s="16" t="s">
        <v>237</v>
      </c>
      <c r="BM102" s="214" t="s">
        <v>2154</v>
      </c>
    </row>
    <row r="103" spans="1:47" s="2" customFormat="1" ht="12">
      <c r="A103" s="37"/>
      <c r="B103" s="38"/>
      <c r="C103" s="39"/>
      <c r="D103" s="216" t="s">
        <v>161</v>
      </c>
      <c r="E103" s="39"/>
      <c r="F103" s="217" t="s">
        <v>2133</v>
      </c>
      <c r="G103" s="39"/>
      <c r="H103" s="39"/>
      <c r="I103" s="218"/>
      <c r="J103" s="39"/>
      <c r="K103" s="39"/>
      <c r="L103" s="43"/>
      <c r="M103" s="219"/>
      <c r="N103" s="220"/>
      <c r="O103" s="83"/>
      <c r="P103" s="83"/>
      <c r="Q103" s="83"/>
      <c r="R103" s="83"/>
      <c r="S103" s="83"/>
      <c r="T103" s="84"/>
      <c r="U103" s="37"/>
      <c r="V103" s="37"/>
      <c r="W103" s="37"/>
      <c r="X103" s="37"/>
      <c r="Y103" s="37"/>
      <c r="Z103" s="37"/>
      <c r="AA103" s="37"/>
      <c r="AB103" s="37"/>
      <c r="AC103" s="37"/>
      <c r="AD103" s="37"/>
      <c r="AE103" s="37"/>
      <c r="AT103" s="16" t="s">
        <v>161</v>
      </c>
      <c r="AU103" s="16" t="s">
        <v>85</v>
      </c>
    </row>
    <row r="104" spans="1:65" s="2" customFormat="1" ht="14.4" customHeight="1">
      <c r="A104" s="37"/>
      <c r="B104" s="38"/>
      <c r="C104" s="203" t="s">
        <v>211</v>
      </c>
      <c r="D104" s="203" t="s">
        <v>152</v>
      </c>
      <c r="E104" s="204" t="s">
        <v>2155</v>
      </c>
      <c r="F104" s="205" t="s">
        <v>2156</v>
      </c>
      <c r="G104" s="206" t="s">
        <v>253</v>
      </c>
      <c r="H104" s="207">
        <v>3</v>
      </c>
      <c r="I104" s="208"/>
      <c r="J104" s="209">
        <f>ROUND(I104*H104,2)</f>
        <v>0</v>
      </c>
      <c r="K104" s="205" t="s">
        <v>156</v>
      </c>
      <c r="L104" s="43"/>
      <c r="M104" s="210" t="s">
        <v>19</v>
      </c>
      <c r="N104" s="211" t="s">
        <v>46</v>
      </c>
      <c r="O104" s="83"/>
      <c r="P104" s="212">
        <f>O104*H104</f>
        <v>0</v>
      </c>
      <c r="Q104" s="212">
        <v>0</v>
      </c>
      <c r="R104" s="212">
        <f>Q104*H104</f>
        <v>0</v>
      </c>
      <c r="S104" s="212">
        <v>0</v>
      </c>
      <c r="T104" s="213">
        <f>S104*H104</f>
        <v>0</v>
      </c>
      <c r="U104" s="37"/>
      <c r="V104" s="37"/>
      <c r="W104" s="37"/>
      <c r="X104" s="37"/>
      <c r="Y104" s="37"/>
      <c r="Z104" s="37"/>
      <c r="AA104" s="37"/>
      <c r="AB104" s="37"/>
      <c r="AC104" s="37"/>
      <c r="AD104" s="37"/>
      <c r="AE104" s="37"/>
      <c r="AR104" s="214" t="s">
        <v>237</v>
      </c>
      <c r="AT104" s="214" t="s">
        <v>152</v>
      </c>
      <c r="AU104" s="214" t="s">
        <v>85</v>
      </c>
      <c r="AY104" s="16" t="s">
        <v>150</v>
      </c>
      <c r="BE104" s="215">
        <f>IF(N104="základní",J104,0)</f>
        <v>0</v>
      </c>
      <c r="BF104" s="215">
        <f>IF(N104="snížená",J104,0)</f>
        <v>0</v>
      </c>
      <c r="BG104" s="215">
        <f>IF(N104="zákl. přenesená",J104,0)</f>
        <v>0</v>
      </c>
      <c r="BH104" s="215">
        <f>IF(N104="sníž. přenesená",J104,0)</f>
        <v>0</v>
      </c>
      <c r="BI104" s="215">
        <f>IF(N104="nulová",J104,0)</f>
        <v>0</v>
      </c>
      <c r="BJ104" s="16" t="s">
        <v>83</v>
      </c>
      <c r="BK104" s="215">
        <f>ROUND(I104*H104,2)</f>
        <v>0</v>
      </c>
      <c r="BL104" s="16" t="s">
        <v>237</v>
      </c>
      <c r="BM104" s="214" t="s">
        <v>2157</v>
      </c>
    </row>
    <row r="105" spans="1:47" s="2" customFormat="1" ht="12">
      <c r="A105" s="37"/>
      <c r="B105" s="38"/>
      <c r="C105" s="39"/>
      <c r="D105" s="216" t="s">
        <v>161</v>
      </c>
      <c r="E105" s="39"/>
      <c r="F105" s="217" t="s">
        <v>2133</v>
      </c>
      <c r="G105" s="39"/>
      <c r="H105" s="39"/>
      <c r="I105" s="218"/>
      <c r="J105" s="39"/>
      <c r="K105" s="39"/>
      <c r="L105" s="43"/>
      <c r="M105" s="219"/>
      <c r="N105" s="220"/>
      <c r="O105" s="83"/>
      <c r="P105" s="83"/>
      <c r="Q105" s="83"/>
      <c r="R105" s="83"/>
      <c r="S105" s="83"/>
      <c r="T105" s="84"/>
      <c r="U105" s="37"/>
      <c r="V105" s="37"/>
      <c r="W105" s="37"/>
      <c r="X105" s="37"/>
      <c r="Y105" s="37"/>
      <c r="Z105" s="37"/>
      <c r="AA105" s="37"/>
      <c r="AB105" s="37"/>
      <c r="AC105" s="37"/>
      <c r="AD105" s="37"/>
      <c r="AE105" s="37"/>
      <c r="AT105" s="16" t="s">
        <v>161</v>
      </c>
      <c r="AU105" s="16" t="s">
        <v>85</v>
      </c>
    </row>
    <row r="106" spans="1:65" s="2" customFormat="1" ht="14.4" customHeight="1">
      <c r="A106" s="37"/>
      <c r="B106" s="38"/>
      <c r="C106" s="203" t="s">
        <v>217</v>
      </c>
      <c r="D106" s="203" t="s">
        <v>152</v>
      </c>
      <c r="E106" s="204" t="s">
        <v>2158</v>
      </c>
      <c r="F106" s="205" t="s">
        <v>2159</v>
      </c>
      <c r="G106" s="206" t="s">
        <v>253</v>
      </c>
      <c r="H106" s="207">
        <v>2</v>
      </c>
      <c r="I106" s="208"/>
      <c r="J106" s="209">
        <f>ROUND(I106*H106,2)</f>
        <v>0</v>
      </c>
      <c r="K106" s="205" t="s">
        <v>156</v>
      </c>
      <c r="L106" s="43"/>
      <c r="M106" s="210" t="s">
        <v>19</v>
      </c>
      <c r="N106" s="211" t="s">
        <v>46</v>
      </c>
      <c r="O106" s="83"/>
      <c r="P106" s="212">
        <f>O106*H106</f>
        <v>0</v>
      </c>
      <c r="Q106" s="212">
        <v>0</v>
      </c>
      <c r="R106" s="212">
        <f>Q106*H106</f>
        <v>0</v>
      </c>
      <c r="S106" s="212">
        <v>0</v>
      </c>
      <c r="T106" s="213">
        <f>S106*H106</f>
        <v>0</v>
      </c>
      <c r="U106" s="37"/>
      <c r="V106" s="37"/>
      <c r="W106" s="37"/>
      <c r="X106" s="37"/>
      <c r="Y106" s="37"/>
      <c r="Z106" s="37"/>
      <c r="AA106" s="37"/>
      <c r="AB106" s="37"/>
      <c r="AC106" s="37"/>
      <c r="AD106" s="37"/>
      <c r="AE106" s="37"/>
      <c r="AR106" s="214" t="s">
        <v>237</v>
      </c>
      <c r="AT106" s="214" t="s">
        <v>152</v>
      </c>
      <c r="AU106" s="214" t="s">
        <v>85</v>
      </c>
      <c r="AY106" s="16" t="s">
        <v>150</v>
      </c>
      <c r="BE106" s="215">
        <f>IF(N106="základní",J106,0)</f>
        <v>0</v>
      </c>
      <c r="BF106" s="215">
        <f>IF(N106="snížená",J106,0)</f>
        <v>0</v>
      </c>
      <c r="BG106" s="215">
        <f>IF(N106="zákl. přenesená",J106,0)</f>
        <v>0</v>
      </c>
      <c r="BH106" s="215">
        <f>IF(N106="sníž. přenesená",J106,0)</f>
        <v>0</v>
      </c>
      <c r="BI106" s="215">
        <f>IF(N106="nulová",J106,0)</f>
        <v>0</v>
      </c>
      <c r="BJ106" s="16" t="s">
        <v>83</v>
      </c>
      <c r="BK106" s="215">
        <f>ROUND(I106*H106,2)</f>
        <v>0</v>
      </c>
      <c r="BL106" s="16" t="s">
        <v>237</v>
      </c>
      <c r="BM106" s="214" t="s">
        <v>2160</v>
      </c>
    </row>
    <row r="107" spans="1:47" s="2" customFormat="1" ht="12">
      <c r="A107" s="37"/>
      <c r="B107" s="38"/>
      <c r="C107" s="39"/>
      <c r="D107" s="216" t="s">
        <v>161</v>
      </c>
      <c r="E107" s="39"/>
      <c r="F107" s="217" t="s">
        <v>2133</v>
      </c>
      <c r="G107" s="39"/>
      <c r="H107" s="39"/>
      <c r="I107" s="218"/>
      <c r="J107" s="39"/>
      <c r="K107" s="39"/>
      <c r="L107" s="43"/>
      <c r="M107" s="219"/>
      <c r="N107" s="220"/>
      <c r="O107" s="83"/>
      <c r="P107" s="83"/>
      <c r="Q107" s="83"/>
      <c r="R107" s="83"/>
      <c r="S107" s="83"/>
      <c r="T107" s="84"/>
      <c r="U107" s="37"/>
      <c r="V107" s="37"/>
      <c r="W107" s="37"/>
      <c r="X107" s="37"/>
      <c r="Y107" s="37"/>
      <c r="Z107" s="37"/>
      <c r="AA107" s="37"/>
      <c r="AB107" s="37"/>
      <c r="AC107" s="37"/>
      <c r="AD107" s="37"/>
      <c r="AE107" s="37"/>
      <c r="AT107" s="16" t="s">
        <v>161</v>
      </c>
      <c r="AU107" s="16" t="s">
        <v>85</v>
      </c>
    </row>
    <row r="108" spans="1:65" s="2" customFormat="1" ht="14.4" customHeight="1">
      <c r="A108" s="37"/>
      <c r="B108" s="38"/>
      <c r="C108" s="203" t="s">
        <v>221</v>
      </c>
      <c r="D108" s="203" t="s">
        <v>152</v>
      </c>
      <c r="E108" s="204" t="s">
        <v>2161</v>
      </c>
      <c r="F108" s="205" t="s">
        <v>2162</v>
      </c>
      <c r="G108" s="206" t="s">
        <v>253</v>
      </c>
      <c r="H108" s="207">
        <v>1</v>
      </c>
      <c r="I108" s="208"/>
      <c r="J108" s="209">
        <f>ROUND(I108*H108,2)</f>
        <v>0</v>
      </c>
      <c r="K108" s="205" t="s">
        <v>19</v>
      </c>
      <c r="L108" s="43"/>
      <c r="M108" s="210" t="s">
        <v>19</v>
      </c>
      <c r="N108" s="211" t="s">
        <v>46</v>
      </c>
      <c r="O108" s="83"/>
      <c r="P108" s="212">
        <f>O108*H108</f>
        <v>0</v>
      </c>
      <c r="Q108" s="212">
        <v>0</v>
      </c>
      <c r="R108" s="212">
        <f>Q108*H108</f>
        <v>0</v>
      </c>
      <c r="S108" s="212">
        <v>0</v>
      </c>
      <c r="T108" s="213">
        <f>S108*H108</f>
        <v>0</v>
      </c>
      <c r="U108" s="37"/>
      <c r="V108" s="37"/>
      <c r="W108" s="37"/>
      <c r="X108" s="37"/>
      <c r="Y108" s="37"/>
      <c r="Z108" s="37"/>
      <c r="AA108" s="37"/>
      <c r="AB108" s="37"/>
      <c r="AC108" s="37"/>
      <c r="AD108" s="37"/>
      <c r="AE108" s="37"/>
      <c r="AR108" s="214" t="s">
        <v>237</v>
      </c>
      <c r="AT108" s="214" t="s">
        <v>152</v>
      </c>
      <c r="AU108" s="214" t="s">
        <v>85</v>
      </c>
      <c r="AY108" s="16" t="s">
        <v>150</v>
      </c>
      <c r="BE108" s="215">
        <f>IF(N108="základní",J108,0)</f>
        <v>0</v>
      </c>
      <c r="BF108" s="215">
        <f>IF(N108="snížená",J108,0)</f>
        <v>0</v>
      </c>
      <c r="BG108" s="215">
        <f>IF(N108="zákl. přenesená",J108,0)</f>
        <v>0</v>
      </c>
      <c r="BH108" s="215">
        <f>IF(N108="sníž. přenesená",J108,0)</f>
        <v>0</v>
      </c>
      <c r="BI108" s="215">
        <f>IF(N108="nulová",J108,0)</f>
        <v>0</v>
      </c>
      <c r="BJ108" s="16" t="s">
        <v>83</v>
      </c>
      <c r="BK108" s="215">
        <f>ROUND(I108*H108,2)</f>
        <v>0</v>
      </c>
      <c r="BL108" s="16" t="s">
        <v>237</v>
      </c>
      <c r="BM108" s="214" t="s">
        <v>2163</v>
      </c>
    </row>
    <row r="109" spans="1:65" s="2" customFormat="1" ht="14.4" customHeight="1">
      <c r="A109" s="37"/>
      <c r="B109" s="38"/>
      <c r="C109" s="203" t="s">
        <v>226</v>
      </c>
      <c r="D109" s="203" t="s">
        <v>152</v>
      </c>
      <c r="E109" s="204" t="s">
        <v>2164</v>
      </c>
      <c r="F109" s="205" t="s">
        <v>2165</v>
      </c>
      <c r="G109" s="206" t="s">
        <v>253</v>
      </c>
      <c r="H109" s="207">
        <v>1</v>
      </c>
      <c r="I109" s="208"/>
      <c r="J109" s="209">
        <f>ROUND(I109*H109,2)</f>
        <v>0</v>
      </c>
      <c r="K109" s="205" t="s">
        <v>19</v>
      </c>
      <c r="L109" s="43"/>
      <c r="M109" s="210" t="s">
        <v>19</v>
      </c>
      <c r="N109" s="211" t="s">
        <v>46</v>
      </c>
      <c r="O109" s="83"/>
      <c r="P109" s="212">
        <f>O109*H109</f>
        <v>0</v>
      </c>
      <c r="Q109" s="212">
        <v>0</v>
      </c>
      <c r="R109" s="212">
        <f>Q109*H109</f>
        <v>0</v>
      </c>
      <c r="S109" s="212">
        <v>0</v>
      </c>
      <c r="T109" s="213">
        <f>S109*H109</f>
        <v>0</v>
      </c>
      <c r="U109" s="37"/>
      <c r="V109" s="37"/>
      <c r="W109" s="37"/>
      <c r="X109" s="37"/>
      <c r="Y109" s="37"/>
      <c r="Z109" s="37"/>
      <c r="AA109" s="37"/>
      <c r="AB109" s="37"/>
      <c r="AC109" s="37"/>
      <c r="AD109" s="37"/>
      <c r="AE109" s="37"/>
      <c r="AR109" s="214" t="s">
        <v>237</v>
      </c>
      <c r="AT109" s="214" t="s">
        <v>152</v>
      </c>
      <c r="AU109" s="214" t="s">
        <v>85</v>
      </c>
      <c r="AY109" s="16" t="s">
        <v>150</v>
      </c>
      <c r="BE109" s="215">
        <f>IF(N109="základní",J109,0)</f>
        <v>0</v>
      </c>
      <c r="BF109" s="215">
        <f>IF(N109="snížená",J109,0)</f>
        <v>0</v>
      </c>
      <c r="BG109" s="215">
        <f>IF(N109="zákl. přenesená",J109,0)</f>
        <v>0</v>
      </c>
      <c r="BH109" s="215">
        <f>IF(N109="sníž. přenesená",J109,0)</f>
        <v>0</v>
      </c>
      <c r="BI109" s="215">
        <f>IF(N109="nulová",J109,0)</f>
        <v>0</v>
      </c>
      <c r="BJ109" s="16" t="s">
        <v>83</v>
      </c>
      <c r="BK109" s="215">
        <f>ROUND(I109*H109,2)</f>
        <v>0</v>
      </c>
      <c r="BL109" s="16" t="s">
        <v>237</v>
      </c>
      <c r="BM109" s="214" t="s">
        <v>2166</v>
      </c>
    </row>
    <row r="110" spans="1:65" s="2" customFormat="1" ht="14.4" customHeight="1">
      <c r="A110" s="37"/>
      <c r="B110" s="38"/>
      <c r="C110" s="203" t="s">
        <v>8</v>
      </c>
      <c r="D110" s="203" t="s">
        <v>152</v>
      </c>
      <c r="E110" s="204" t="s">
        <v>2167</v>
      </c>
      <c r="F110" s="205" t="s">
        <v>2168</v>
      </c>
      <c r="G110" s="206" t="s">
        <v>253</v>
      </c>
      <c r="H110" s="207">
        <v>1</v>
      </c>
      <c r="I110" s="208"/>
      <c r="J110" s="209">
        <f>ROUND(I110*H110,2)</f>
        <v>0</v>
      </c>
      <c r="K110" s="205" t="s">
        <v>156</v>
      </c>
      <c r="L110" s="43"/>
      <c r="M110" s="210" t="s">
        <v>19</v>
      </c>
      <c r="N110" s="211" t="s">
        <v>46</v>
      </c>
      <c r="O110" s="83"/>
      <c r="P110" s="212">
        <f>O110*H110</f>
        <v>0</v>
      </c>
      <c r="Q110" s="212">
        <v>0</v>
      </c>
      <c r="R110" s="212">
        <f>Q110*H110</f>
        <v>0</v>
      </c>
      <c r="S110" s="212">
        <v>0</v>
      </c>
      <c r="T110" s="213">
        <f>S110*H110</f>
        <v>0</v>
      </c>
      <c r="U110" s="37"/>
      <c r="V110" s="37"/>
      <c r="W110" s="37"/>
      <c r="X110" s="37"/>
      <c r="Y110" s="37"/>
      <c r="Z110" s="37"/>
      <c r="AA110" s="37"/>
      <c r="AB110" s="37"/>
      <c r="AC110" s="37"/>
      <c r="AD110" s="37"/>
      <c r="AE110" s="37"/>
      <c r="AR110" s="214" t="s">
        <v>237</v>
      </c>
      <c r="AT110" s="214" t="s">
        <v>152</v>
      </c>
      <c r="AU110" s="214" t="s">
        <v>85</v>
      </c>
      <c r="AY110" s="16" t="s">
        <v>150</v>
      </c>
      <c r="BE110" s="215">
        <f>IF(N110="základní",J110,0)</f>
        <v>0</v>
      </c>
      <c r="BF110" s="215">
        <f>IF(N110="snížená",J110,0)</f>
        <v>0</v>
      </c>
      <c r="BG110" s="215">
        <f>IF(N110="zákl. přenesená",J110,0)</f>
        <v>0</v>
      </c>
      <c r="BH110" s="215">
        <f>IF(N110="sníž. přenesená",J110,0)</f>
        <v>0</v>
      </c>
      <c r="BI110" s="215">
        <f>IF(N110="nulová",J110,0)</f>
        <v>0</v>
      </c>
      <c r="BJ110" s="16" t="s">
        <v>83</v>
      </c>
      <c r="BK110" s="215">
        <f>ROUND(I110*H110,2)</f>
        <v>0</v>
      </c>
      <c r="BL110" s="16" t="s">
        <v>237</v>
      </c>
      <c r="BM110" s="214" t="s">
        <v>2169</v>
      </c>
    </row>
    <row r="111" spans="1:65" s="2" customFormat="1" ht="14.4" customHeight="1">
      <c r="A111" s="37"/>
      <c r="B111" s="38"/>
      <c r="C111" s="203" t="s">
        <v>237</v>
      </c>
      <c r="D111" s="203" t="s">
        <v>152</v>
      </c>
      <c r="E111" s="204" t="s">
        <v>2170</v>
      </c>
      <c r="F111" s="205" t="s">
        <v>2171</v>
      </c>
      <c r="G111" s="206" t="s">
        <v>253</v>
      </c>
      <c r="H111" s="207">
        <v>1</v>
      </c>
      <c r="I111" s="208"/>
      <c r="J111" s="209">
        <f>ROUND(I111*H111,2)</f>
        <v>0</v>
      </c>
      <c r="K111" s="205" t="s">
        <v>156</v>
      </c>
      <c r="L111" s="43"/>
      <c r="M111" s="210" t="s">
        <v>19</v>
      </c>
      <c r="N111" s="211" t="s">
        <v>46</v>
      </c>
      <c r="O111" s="83"/>
      <c r="P111" s="212">
        <f>O111*H111</f>
        <v>0</v>
      </c>
      <c r="Q111" s="212">
        <v>0</v>
      </c>
      <c r="R111" s="212">
        <f>Q111*H111</f>
        <v>0</v>
      </c>
      <c r="S111" s="212">
        <v>0</v>
      </c>
      <c r="T111" s="213">
        <f>S111*H111</f>
        <v>0</v>
      </c>
      <c r="U111" s="37"/>
      <c r="V111" s="37"/>
      <c r="W111" s="37"/>
      <c r="X111" s="37"/>
      <c r="Y111" s="37"/>
      <c r="Z111" s="37"/>
      <c r="AA111" s="37"/>
      <c r="AB111" s="37"/>
      <c r="AC111" s="37"/>
      <c r="AD111" s="37"/>
      <c r="AE111" s="37"/>
      <c r="AR111" s="214" t="s">
        <v>237</v>
      </c>
      <c r="AT111" s="214" t="s">
        <v>152</v>
      </c>
      <c r="AU111" s="214" t="s">
        <v>85</v>
      </c>
      <c r="AY111" s="16" t="s">
        <v>150</v>
      </c>
      <c r="BE111" s="215">
        <f>IF(N111="základní",J111,0)</f>
        <v>0</v>
      </c>
      <c r="BF111" s="215">
        <f>IF(N111="snížená",J111,0)</f>
        <v>0</v>
      </c>
      <c r="BG111" s="215">
        <f>IF(N111="zákl. přenesená",J111,0)</f>
        <v>0</v>
      </c>
      <c r="BH111" s="215">
        <f>IF(N111="sníž. přenesená",J111,0)</f>
        <v>0</v>
      </c>
      <c r="BI111" s="215">
        <f>IF(N111="nulová",J111,0)</f>
        <v>0</v>
      </c>
      <c r="BJ111" s="16" t="s">
        <v>83</v>
      </c>
      <c r="BK111" s="215">
        <f>ROUND(I111*H111,2)</f>
        <v>0</v>
      </c>
      <c r="BL111" s="16" t="s">
        <v>237</v>
      </c>
      <c r="BM111" s="214" t="s">
        <v>2172</v>
      </c>
    </row>
    <row r="112" spans="1:65" s="2" customFormat="1" ht="14.4" customHeight="1">
      <c r="A112" s="37"/>
      <c r="B112" s="38"/>
      <c r="C112" s="203" t="s">
        <v>242</v>
      </c>
      <c r="D112" s="203" t="s">
        <v>152</v>
      </c>
      <c r="E112" s="204" t="s">
        <v>2173</v>
      </c>
      <c r="F112" s="205" t="s">
        <v>2174</v>
      </c>
      <c r="G112" s="206" t="s">
        <v>253</v>
      </c>
      <c r="H112" s="207">
        <v>2</v>
      </c>
      <c r="I112" s="208"/>
      <c r="J112" s="209">
        <f>ROUND(I112*H112,2)</f>
        <v>0</v>
      </c>
      <c r="K112" s="205" t="s">
        <v>156</v>
      </c>
      <c r="L112" s="43"/>
      <c r="M112" s="210" t="s">
        <v>19</v>
      </c>
      <c r="N112" s="211" t="s">
        <v>46</v>
      </c>
      <c r="O112" s="83"/>
      <c r="P112" s="212">
        <f>O112*H112</f>
        <v>0</v>
      </c>
      <c r="Q112" s="212">
        <v>0</v>
      </c>
      <c r="R112" s="212">
        <f>Q112*H112</f>
        <v>0</v>
      </c>
      <c r="S112" s="212">
        <v>0</v>
      </c>
      <c r="T112" s="213">
        <f>S112*H112</f>
        <v>0</v>
      </c>
      <c r="U112" s="37"/>
      <c r="V112" s="37"/>
      <c r="W112" s="37"/>
      <c r="X112" s="37"/>
      <c r="Y112" s="37"/>
      <c r="Z112" s="37"/>
      <c r="AA112" s="37"/>
      <c r="AB112" s="37"/>
      <c r="AC112" s="37"/>
      <c r="AD112" s="37"/>
      <c r="AE112" s="37"/>
      <c r="AR112" s="214" t="s">
        <v>237</v>
      </c>
      <c r="AT112" s="214" t="s">
        <v>152</v>
      </c>
      <c r="AU112" s="214" t="s">
        <v>85</v>
      </c>
      <c r="AY112" s="16" t="s">
        <v>150</v>
      </c>
      <c r="BE112" s="215">
        <f>IF(N112="základní",J112,0)</f>
        <v>0</v>
      </c>
      <c r="BF112" s="215">
        <f>IF(N112="snížená",J112,0)</f>
        <v>0</v>
      </c>
      <c r="BG112" s="215">
        <f>IF(N112="zákl. přenesená",J112,0)</f>
        <v>0</v>
      </c>
      <c r="BH112" s="215">
        <f>IF(N112="sníž. přenesená",J112,0)</f>
        <v>0</v>
      </c>
      <c r="BI112" s="215">
        <f>IF(N112="nulová",J112,0)</f>
        <v>0</v>
      </c>
      <c r="BJ112" s="16" t="s">
        <v>83</v>
      </c>
      <c r="BK112" s="215">
        <f>ROUND(I112*H112,2)</f>
        <v>0</v>
      </c>
      <c r="BL112" s="16" t="s">
        <v>237</v>
      </c>
      <c r="BM112" s="214" t="s">
        <v>2175</v>
      </c>
    </row>
    <row r="113" spans="1:65" s="2" customFormat="1" ht="14.4" customHeight="1">
      <c r="A113" s="37"/>
      <c r="B113" s="38"/>
      <c r="C113" s="203" t="s">
        <v>246</v>
      </c>
      <c r="D113" s="203" t="s">
        <v>152</v>
      </c>
      <c r="E113" s="204" t="s">
        <v>2176</v>
      </c>
      <c r="F113" s="205" t="s">
        <v>2177</v>
      </c>
      <c r="G113" s="206" t="s">
        <v>253</v>
      </c>
      <c r="H113" s="207">
        <v>1</v>
      </c>
      <c r="I113" s="208"/>
      <c r="J113" s="209">
        <f>ROUND(I113*H113,2)</f>
        <v>0</v>
      </c>
      <c r="K113" s="205" t="s">
        <v>156</v>
      </c>
      <c r="L113" s="43"/>
      <c r="M113" s="210" t="s">
        <v>19</v>
      </c>
      <c r="N113" s="211" t="s">
        <v>46</v>
      </c>
      <c r="O113" s="83"/>
      <c r="P113" s="212">
        <f>O113*H113</f>
        <v>0</v>
      </c>
      <c r="Q113" s="212">
        <v>0</v>
      </c>
      <c r="R113" s="212">
        <f>Q113*H113</f>
        <v>0</v>
      </c>
      <c r="S113" s="212">
        <v>0</v>
      </c>
      <c r="T113" s="213">
        <f>S113*H113</f>
        <v>0</v>
      </c>
      <c r="U113" s="37"/>
      <c r="V113" s="37"/>
      <c r="W113" s="37"/>
      <c r="X113" s="37"/>
      <c r="Y113" s="37"/>
      <c r="Z113" s="37"/>
      <c r="AA113" s="37"/>
      <c r="AB113" s="37"/>
      <c r="AC113" s="37"/>
      <c r="AD113" s="37"/>
      <c r="AE113" s="37"/>
      <c r="AR113" s="214" t="s">
        <v>237</v>
      </c>
      <c r="AT113" s="214" t="s">
        <v>152</v>
      </c>
      <c r="AU113" s="214" t="s">
        <v>85</v>
      </c>
      <c r="AY113" s="16" t="s">
        <v>150</v>
      </c>
      <c r="BE113" s="215">
        <f>IF(N113="základní",J113,0)</f>
        <v>0</v>
      </c>
      <c r="BF113" s="215">
        <f>IF(N113="snížená",J113,0)</f>
        <v>0</v>
      </c>
      <c r="BG113" s="215">
        <f>IF(N113="zákl. přenesená",J113,0)</f>
        <v>0</v>
      </c>
      <c r="BH113" s="215">
        <f>IF(N113="sníž. přenesená",J113,0)</f>
        <v>0</v>
      </c>
      <c r="BI113" s="215">
        <f>IF(N113="nulová",J113,0)</f>
        <v>0</v>
      </c>
      <c r="BJ113" s="16" t="s">
        <v>83</v>
      </c>
      <c r="BK113" s="215">
        <f>ROUND(I113*H113,2)</f>
        <v>0</v>
      </c>
      <c r="BL113" s="16" t="s">
        <v>237</v>
      </c>
      <c r="BM113" s="214" t="s">
        <v>2178</v>
      </c>
    </row>
    <row r="114" spans="1:65" s="2" customFormat="1" ht="14.4" customHeight="1">
      <c r="A114" s="37"/>
      <c r="B114" s="38"/>
      <c r="C114" s="203" t="s">
        <v>250</v>
      </c>
      <c r="D114" s="203" t="s">
        <v>152</v>
      </c>
      <c r="E114" s="204" t="s">
        <v>2179</v>
      </c>
      <c r="F114" s="205" t="s">
        <v>2180</v>
      </c>
      <c r="G114" s="206" t="s">
        <v>224</v>
      </c>
      <c r="H114" s="207">
        <v>4</v>
      </c>
      <c r="I114" s="208"/>
      <c r="J114" s="209">
        <f>ROUND(I114*H114,2)</f>
        <v>0</v>
      </c>
      <c r="K114" s="205" t="s">
        <v>156</v>
      </c>
      <c r="L114" s="43"/>
      <c r="M114" s="210" t="s">
        <v>19</v>
      </c>
      <c r="N114" s="211" t="s">
        <v>46</v>
      </c>
      <c r="O114" s="83"/>
      <c r="P114" s="212">
        <f>O114*H114</f>
        <v>0</v>
      </c>
      <c r="Q114" s="212">
        <v>0</v>
      </c>
      <c r="R114" s="212">
        <f>Q114*H114</f>
        <v>0</v>
      </c>
      <c r="S114" s="212">
        <v>0</v>
      </c>
      <c r="T114" s="213">
        <f>S114*H114</f>
        <v>0</v>
      </c>
      <c r="U114" s="37"/>
      <c r="V114" s="37"/>
      <c r="W114" s="37"/>
      <c r="X114" s="37"/>
      <c r="Y114" s="37"/>
      <c r="Z114" s="37"/>
      <c r="AA114" s="37"/>
      <c r="AB114" s="37"/>
      <c r="AC114" s="37"/>
      <c r="AD114" s="37"/>
      <c r="AE114" s="37"/>
      <c r="AR114" s="214" t="s">
        <v>237</v>
      </c>
      <c r="AT114" s="214" t="s">
        <v>152</v>
      </c>
      <c r="AU114" s="214" t="s">
        <v>85</v>
      </c>
      <c r="AY114" s="16" t="s">
        <v>150</v>
      </c>
      <c r="BE114" s="215">
        <f>IF(N114="základní",J114,0)</f>
        <v>0</v>
      </c>
      <c r="BF114" s="215">
        <f>IF(N114="snížená",J114,0)</f>
        <v>0</v>
      </c>
      <c r="BG114" s="215">
        <f>IF(N114="zákl. přenesená",J114,0)</f>
        <v>0</v>
      </c>
      <c r="BH114" s="215">
        <f>IF(N114="sníž. přenesená",J114,0)</f>
        <v>0</v>
      </c>
      <c r="BI114" s="215">
        <f>IF(N114="nulová",J114,0)</f>
        <v>0</v>
      </c>
      <c r="BJ114" s="16" t="s">
        <v>83</v>
      </c>
      <c r="BK114" s="215">
        <f>ROUND(I114*H114,2)</f>
        <v>0</v>
      </c>
      <c r="BL114" s="16" t="s">
        <v>237</v>
      </c>
      <c r="BM114" s="214" t="s">
        <v>2181</v>
      </c>
    </row>
    <row r="115" spans="1:65" s="2" customFormat="1" ht="14.4" customHeight="1">
      <c r="A115" s="37"/>
      <c r="B115" s="38"/>
      <c r="C115" s="203" t="s">
        <v>256</v>
      </c>
      <c r="D115" s="203" t="s">
        <v>152</v>
      </c>
      <c r="E115" s="204" t="s">
        <v>2182</v>
      </c>
      <c r="F115" s="205" t="s">
        <v>2183</v>
      </c>
      <c r="G115" s="206" t="s">
        <v>224</v>
      </c>
      <c r="H115" s="207">
        <v>20</v>
      </c>
      <c r="I115" s="208"/>
      <c r="J115" s="209">
        <f>ROUND(I115*H115,2)</f>
        <v>0</v>
      </c>
      <c r="K115" s="205" t="s">
        <v>156</v>
      </c>
      <c r="L115" s="43"/>
      <c r="M115" s="210" t="s">
        <v>19</v>
      </c>
      <c r="N115" s="211" t="s">
        <v>46</v>
      </c>
      <c r="O115" s="83"/>
      <c r="P115" s="212">
        <f>O115*H115</f>
        <v>0</v>
      </c>
      <c r="Q115" s="212">
        <v>0</v>
      </c>
      <c r="R115" s="212">
        <f>Q115*H115</f>
        <v>0</v>
      </c>
      <c r="S115" s="212">
        <v>0</v>
      </c>
      <c r="T115" s="213">
        <f>S115*H115</f>
        <v>0</v>
      </c>
      <c r="U115" s="37"/>
      <c r="V115" s="37"/>
      <c r="W115" s="37"/>
      <c r="X115" s="37"/>
      <c r="Y115" s="37"/>
      <c r="Z115" s="37"/>
      <c r="AA115" s="37"/>
      <c r="AB115" s="37"/>
      <c r="AC115" s="37"/>
      <c r="AD115" s="37"/>
      <c r="AE115" s="37"/>
      <c r="AR115" s="214" t="s">
        <v>237</v>
      </c>
      <c r="AT115" s="214" t="s">
        <v>152</v>
      </c>
      <c r="AU115" s="214" t="s">
        <v>85</v>
      </c>
      <c r="AY115" s="16" t="s">
        <v>150</v>
      </c>
      <c r="BE115" s="215">
        <f>IF(N115="základní",J115,0)</f>
        <v>0</v>
      </c>
      <c r="BF115" s="215">
        <f>IF(N115="snížená",J115,0)</f>
        <v>0</v>
      </c>
      <c r="BG115" s="215">
        <f>IF(N115="zákl. přenesená",J115,0)</f>
        <v>0</v>
      </c>
      <c r="BH115" s="215">
        <f>IF(N115="sníž. přenesená",J115,0)</f>
        <v>0</v>
      </c>
      <c r="BI115" s="215">
        <f>IF(N115="nulová",J115,0)</f>
        <v>0</v>
      </c>
      <c r="BJ115" s="16" t="s">
        <v>83</v>
      </c>
      <c r="BK115" s="215">
        <f>ROUND(I115*H115,2)</f>
        <v>0</v>
      </c>
      <c r="BL115" s="16" t="s">
        <v>237</v>
      </c>
      <c r="BM115" s="214" t="s">
        <v>2184</v>
      </c>
    </row>
    <row r="116" spans="1:65" s="2" customFormat="1" ht="14.4" customHeight="1">
      <c r="A116" s="37"/>
      <c r="B116" s="38"/>
      <c r="C116" s="203" t="s">
        <v>7</v>
      </c>
      <c r="D116" s="203" t="s">
        <v>152</v>
      </c>
      <c r="E116" s="204" t="s">
        <v>2185</v>
      </c>
      <c r="F116" s="205" t="s">
        <v>2186</v>
      </c>
      <c r="G116" s="206" t="s">
        <v>224</v>
      </c>
      <c r="H116" s="207">
        <v>12</v>
      </c>
      <c r="I116" s="208"/>
      <c r="J116" s="209">
        <f>ROUND(I116*H116,2)</f>
        <v>0</v>
      </c>
      <c r="K116" s="205" t="s">
        <v>156</v>
      </c>
      <c r="L116" s="43"/>
      <c r="M116" s="210" t="s">
        <v>19</v>
      </c>
      <c r="N116" s="211" t="s">
        <v>46</v>
      </c>
      <c r="O116" s="83"/>
      <c r="P116" s="212">
        <f>O116*H116</f>
        <v>0</v>
      </c>
      <c r="Q116" s="212">
        <v>0</v>
      </c>
      <c r="R116" s="212">
        <f>Q116*H116</f>
        <v>0</v>
      </c>
      <c r="S116" s="212">
        <v>0</v>
      </c>
      <c r="T116" s="213">
        <f>S116*H116</f>
        <v>0</v>
      </c>
      <c r="U116" s="37"/>
      <c r="V116" s="37"/>
      <c r="W116" s="37"/>
      <c r="X116" s="37"/>
      <c r="Y116" s="37"/>
      <c r="Z116" s="37"/>
      <c r="AA116" s="37"/>
      <c r="AB116" s="37"/>
      <c r="AC116" s="37"/>
      <c r="AD116" s="37"/>
      <c r="AE116" s="37"/>
      <c r="AR116" s="214" t="s">
        <v>237</v>
      </c>
      <c r="AT116" s="214" t="s">
        <v>152</v>
      </c>
      <c r="AU116" s="214" t="s">
        <v>85</v>
      </c>
      <c r="AY116" s="16" t="s">
        <v>150</v>
      </c>
      <c r="BE116" s="215">
        <f>IF(N116="základní",J116,0)</f>
        <v>0</v>
      </c>
      <c r="BF116" s="215">
        <f>IF(N116="snížená",J116,0)</f>
        <v>0</v>
      </c>
      <c r="BG116" s="215">
        <f>IF(N116="zákl. přenesená",J116,0)</f>
        <v>0</v>
      </c>
      <c r="BH116" s="215">
        <f>IF(N116="sníž. přenesená",J116,0)</f>
        <v>0</v>
      </c>
      <c r="BI116" s="215">
        <f>IF(N116="nulová",J116,0)</f>
        <v>0</v>
      </c>
      <c r="BJ116" s="16" t="s">
        <v>83</v>
      </c>
      <c r="BK116" s="215">
        <f>ROUND(I116*H116,2)</f>
        <v>0</v>
      </c>
      <c r="BL116" s="16" t="s">
        <v>237</v>
      </c>
      <c r="BM116" s="214" t="s">
        <v>2187</v>
      </c>
    </row>
    <row r="117" spans="1:65" s="2" customFormat="1" ht="14.4" customHeight="1">
      <c r="A117" s="37"/>
      <c r="B117" s="38"/>
      <c r="C117" s="203" t="s">
        <v>263</v>
      </c>
      <c r="D117" s="203" t="s">
        <v>152</v>
      </c>
      <c r="E117" s="204" t="s">
        <v>2188</v>
      </c>
      <c r="F117" s="205" t="s">
        <v>2189</v>
      </c>
      <c r="G117" s="206" t="s">
        <v>224</v>
      </c>
      <c r="H117" s="207">
        <v>24</v>
      </c>
      <c r="I117" s="208"/>
      <c r="J117" s="209">
        <f>ROUND(I117*H117,2)</f>
        <v>0</v>
      </c>
      <c r="K117" s="205" t="s">
        <v>156</v>
      </c>
      <c r="L117" s="43"/>
      <c r="M117" s="210" t="s">
        <v>19</v>
      </c>
      <c r="N117" s="211" t="s">
        <v>46</v>
      </c>
      <c r="O117" s="83"/>
      <c r="P117" s="212">
        <f>O117*H117</f>
        <v>0</v>
      </c>
      <c r="Q117" s="212">
        <v>0</v>
      </c>
      <c r="R117" s="212">
        <f>Q117*H117</f>
        <v>0</v>
      </c>
      <c r="S117" s="212">
        <v>0</v>
      </c>
      <c r="T117" s="213">
        <f>S117*H117</f>
        <v>0</v>
      </c>
      <c r="U117" s="37"/>
      <c r="V117" s="37"/>
      <c r="W117" s="37"/>
      <c r="X117" s="37"/>
      <c r="Y117" s="37"/>
      <c r="Z117" s="37"/>
      <c r="AA117" s="37"/>
      <c r="AB117" s="37"/>
      <c r="AC117" s="37"/>
      <c r="AD117" s="37"/>
      <c r="AE117" s="37"/>
      <c r="AR117" s="214" t="s">
        <v>237</v>
      </c>
      <c r="AT117" s="214" t="s">
        <v>152</v>
      </c>
      <c r="AU117" s="214" t="s">
        <v>85</v>
      </c>
      <c r="AY117" s="16" t="s">
        <v>150</v>
      </c>
      <c r="BE117" s="215">
        <f>IF(N117="základní",J117,0)</f>
        <v>0</v>
      </c>
      <c r="BF117" s="215">
        <f>IF(N117="snížená",J117,0)</f>
        <v>0</v>
      </c>
      <c r="BG117" s="215">
        <f>IF(N117="zákl. přenesená",J117,0)</f>
        <v>0</v>
      </c>
      <c r="BH117" s="215">
        <f>IF(N117="sníž. přenesená",J117,0)</f>
        <v>0</v>
      </c>
      <c r="BI117" s="215">
        <f>IF(N117="nulová",J117,0)</f>
        <v>0</v>
      </c>
      <c r="BJ117" s="16" t="s">
        <v>83</v>
      </c>
      <c r="BK117" s="215">
        <f>ROUND(I117*H117,2)</f>
        <v>0</v>
      </c>
      <c r="BL117" s="16" t="s">
        <v>237</v>
      </c>
      <c r="BM117" s="214" t="s">
        <v>2190</v>
      </c>
    </row>
    <row r="118" spans="1:65" s="2" customFormat="1" ht="14.4" customHeight="1">
      <c r="A118" s="37"/>
      <c r="B118" s="38"/>
      <c r="C118" s="203" t="s">
        <v>267</v>
      </c>
      <c r="D118" s="203" t="s">
        <v>152</v>
      </c>
      <c r="E118" s="204" t="s">
        <v>2191</v>
      </c>
      <c r="F118" s="205" t="s">
        <v>2192</v>
      </c>
      <c r="G118" s="206" t="s">
        <v>224</v>
      </c>
      <c r="H118" s="207">
        <v>47</v>
      </c>
      <c r="I118" s="208"/>
      <c r="J118" s="209">
        <f>ROUND(I118*H118,2)</f>
        <v>0</v>
      </c>
      <c r="K118" s="205" t="s">
        <v>156</v>
      </c>
      <c r="L118" s="43"/>
      <c r="M118" s="210" t="s">
        <v>19</v>
      </c>
      <c r="N118" s="211" t="s">
        <v>46</v>
      </c>
      <c r="O118" s="83"/>
      <c r="P118" s="212">
        <f>O118*H118</f>
        <v>0</v>
      </c>
      <c r="Q118" s="212">
        <v>0</v>
      </c>
      <c r="R118" s="212">
        <f>Q118*H118</f>
        <v>0</v>
      </c>
      <c r="S118" s="212">
        <v>0</v>
      </c>
      <c r="T118" s="213">
        <f>S118*H118</f>
        <v>0</v>
      </c>
      <c r="U118" s="37"/>
      <c r="V118" s="37"/>
      <c r="W118" s="37"/>
      <c r="X118" s="37"/>
      <c r="Y118" s="37"/>
      <c r="Z118" s="37"/>
      <c r="AA118" s="37"/>
      <c r="AB118" s="37"/>
      <c r="AC118" s="37"/>
      <c r="AD118" s="37"/>
      <c r="AE118" s="37"/>
      <c r="AR118" s="214" t="s">
        <v>237</v>
      </c>
      <c r="AT118" s="214" t="s">
        <v>152</v>
      </c>
      <c r="AU118" s="214" t="s">
        <v>85</v>
      </c>
      <c r="AY118" s="16" t="s">
        <v>150</v>
      </c>
      <c r="BE118" s="215">
        <f>IF(N118="základní",J118,0)</f>
        <v>0</v>
      </c>
      <c r="BF118" s="215">
        <f>IF(N118="snížená",J118,0)</f>
        <v>0</v>
      </c>
      <c r="BG118" s="215">
        <f>IF(N118="zákl. přenesená",J118,0)</f>
        <v>0</v>
      </c>
      <c r="BH118" s="215">
        <f>IF(N118="sníž. přenesená",J118,0)</f>
        <v>0</v>
      </c>
      <c r="BI118" s="215">
        <f>IF(N118="nulová",J118,0)</f>
        <v>0</v>
      </c>
      <c r="BJ118" s="16" t="s">
        <v>83</v>
      </c>
      <c r="BK118" s="215">
        <f>ROUND(I118*H118,2)</f>
        <v>0</v>
      </c>
      <c r="BL118" s="16" t="s">
        <v>237</v>
      </c>
      <c r="BM118" s="214" t="s">
        <v>2193</v>
      </c>
    </row>
    <row r="119" spans="1:65" s="2" customFormat="1" ht="14.4" customHeight="1">
      <c r="A119" s="37"/>
      <c r="B119" s="38"/>
      <c r="C119" s="203" t="s">
        <v>271</v>
      </c>
      <c r="D119" s="203" t="s">
        <v>152</v>
      </c>
      <c r="E119" s="204" t="s">
        <v>2194</v>
      </c>
      <c r="F119" s="205" t="s">
        <v>2195</v>
      </c>
      <c r="G119" s="206" t="s">
        <v>253</v>
      </c>
      <c r="H119" s="207">
        <v>2</v>
      </c>
      <c r="I119" s="208"/>
      <c r="J119" s="209">
        <f>ROUND(I119*H119,2)</f>
        <v>0</v>
      </c>
      <c r="K119" s="205" t="s">
        <v>156</v>
      </c>
      <c r="L119" s="43"/>
      <c r="M119" s="210" t="s">
        <v>19</v>
      </c>
      <c r="N119" s="211" t="s">
        <v>46</v>
      </c>
      <c r="O119" s="83"/>
      <c r="P119" s="212">
        <f>O119*H119</f>
        <v>0</v>
      </c>
      <c r="Q119" s="212">
        <v>0</v>
      </c>
      <c r="R119" s="212">
        <f>Q119*H119</f>
        <v>0</v>
      </c>
      <c r="S119" s="212">
        <v>0</v>
      </c>
      <c r="T119" s="213">
        <f>S119*H119</f>
        <v>0</v>
      </c>
      <c r="U119" s="37"/>
      <c r="V119" s="37"/>
      <c r="W119" s="37"/>
      <c r="X119" s="37"/>
      <c r="Y119" s="37"/>
      <c r="Z119" s="37"/>
      <c r="AA119" s="37"/>
      <c r="AB119" s="37"/>
      <c r="AC119" s="37"/>
      <c r="AD119" s="37"/>
      <c r="AE119" s="37"/>
      <c r="AR119" s="214" t="s">
        <v>237</v>
      </c>
      <c r="AT119" s="214" t="s">
        <v>152</v>
      </c>
      <c r="AU119" s="214" t="s">
        <v>85</v>
      </c>
      <c r="AY119" s="16" t="s">
        <v>150</v>
      </c>
      <c r="BE119" s="215">
        <f>IF(N119="základní",J119,0)</f>
        <v>0</v>
      </c>
      <c r="BF119" s="215">
        <f>IF(N119="snížená",J119,0)</f>
        <v>0</v>
      </c>
      <c r="BG119" s="215">
        <f>IF(N119="zákl. přenesená",J119,0)</f>
        <v>0</v>
      </c>
      <c r="BH119" s="215">
        <f>IF(N119="sníž. přenesená",J119,0)</f>
        <v>0</v>
      </c>
      <c r="BI119" s="215">
        <f>IF(N119="nulová",J119,0)</f>
        <v>0</v>
      </c>
      <c r="BJ119" s="16" t="s">
        <v>83</v>
      </c>
      <c r="BK119" s="215">
        <f>ROUND(I119*H119,2)</f>
        <v>0</v>
      </c>
      <c r="BL119" s="16" t="s">
        <v>237</v>
      </c>
      <c r="BM119" s="214" t="s">
        <v>2196</v>
      </c>
    </row>
    <row r="120" spans="1:65" s="2" customFormat="1" ht="14.4" customHeight="1">
      <c r="A120" s="37"/>
      <c r="B120" s="38"/>
      <c r="C120" s="203" t="s">
        <v>275</v>
      </c>
      <c r="D120" s="203" t="s">
        <v>152</v>
      </c>
      <c r="E120" s="204" t="s">
        <v>2197</v>
      </c>
      <c r="F120" s="205" t="s">
        <v>2198</v>
      </c>
      <c r="G120" s="206" t="s">
        <v>253</v>
      </c>
      <c r="H120" s="207">
        <v>1</v>
      </c>
      <c r="I120" s="208"/>
      <c r="J120" s="209">
        <f>ROUND(I120*H120,2)</f>
        <v>0</v>
      </c>
      <c r="K120" s="205" t="s">
        <v>156</v>
      </c>
      <c r="L120" s="43"/>
      <c r="M120" s="210" t="s">
        <v>19</v>
      </c>
      <c r="N120" s="211" t="s">
        <v>46</v>
      </c>
      <c r="O120" s="83"/>
      <c r="P120" s="212">
        <f>O120*H120</f>
        <v>0</v>
      </c>
      <c r="Q120" s="212">
        <v>0</v>
      </c>
      <c r="R120" s="212">
        <f>Q120*H120</f>
        <v>0</v>
      </c>
      <c r="S120" s="212">
        <v>0</v>
      </c>
      <c r="T120" s="213">
        <f>S120*H120</f>
        <v>0</v>
      </c>
      <c r="U120" s="37"/>
      <c r="V120" s="37"/>
      <c r="W120" s="37"/>
      <c r="X120" s="37"/>
      <c r="Y120" s="37"/>
      <c r="Z120" s="37"/>
      <c r="AA120" s="37"/>
      <c r="AB120" s="37"/>
      <c r="AC120" s="37"/>
      <c r="AD120" s="37"/>
      <c r="AE120" s="37"/>
      <c r="AR120" s="214" t="s">
        <v>237</v>
      </c>
      <c r="AT120" s="214" t="s">
        <v>152</v>
      </c>
      <c r="AU120" s="214" t="s">
        <v>85</v>
      </c>
      <c r="AY120" s="16" t="s">
        <v>150</v>
      </c>
      <c r="BE120" s="215">
        <f>IF(N120="základní",J120,0)</f>
        <v>0</v>
      </c>
      <c r="BF120" s="215">
        <f>IF(N120="snížená",J120,0)</f>
        <v>0</v>
      </c>
      <c r="BG120" s="215">
        <f>IF(N120="zákl. přenesená",J120,0)</f>
        <v>0</v>
      </c>
      <c r="BH120" s="215">
        <f>IF(N120="sníž. přenesená",J120,0)</f>
        <v>0</v>
      </c>
      <c r="BI120" s="215">
        <f>IF(N120="nulová",J120,0)</f>
        <v>0</v>
      </c>
      <c r="BJ120" s="16" t="s">
        <v>83</v>
      </c>
      <c r="BK120" s="215">
        <f>ROUND(I120*H120,2)</f>
        <v>0</v>
      </c>
      <c r="BL120" s="16" t="s">
        <v>237</v>
      </c>
      <c r="BM120" s="214" t="s">
        <v>2199</v>
      </c>
    </row>
    <row r="121" spans="1:65" s="2" customFormat="1" ht="14.4" customHeight="1">
      <c r="A121" s="37"/>
      <c r="B121" s="38"/>
      <c r="C121" s="203" t="s">
        <v>281</v>
      </c>
      <c r="D121" s="203" t="s">
        <v>152</v>
      </c>
      <c r="E121" s="204" t="s">
        <v>2200</v>
      </c>
      <c r="F121" s="205" t="s">
        <v>2201</v>
      </c>
      <c r="G121" s="206" t="s">
        <v>253</v>
      </c>
      <c r="H121" s="207">
        <v>2</v>
      </c>
      <c r="I121" s="208"/>
      <c r="J121" s="209">
        <f>ROUND(I121*H121,2)</f>
        <v>0</v>
      </c>
      <c r="K121" s="205" t="s">
        <v>156</v>
      </c>
      <c r="L121" s="43"/>
      <c r="M121" s="210" t="s">
        <v>19</v>
      </c>
      <c r="N121" s="211" t="s">
        <v>46</v>
      </c>
      <c r="O121" s="83"/>
      <c r="P121" s="212">
        <f>O121*H121</f>
        <v>0</v>
      </c>
      <c r="Q121" s="212">
        <v>0</v>
      </c>
      <c r="R121" s="212">
        <f>Q121*H121</f>
        <v>0</v>
      </c>
      <c r="S121" s="212">
        <v>0</v>
      </c>
      <c r="T121" s="213">
        <f>S121*H121</f>
        <v>0</v>
      </c>
      <c r="U121" s="37"/>
      <c r="V121" s="37"/>
      <c r="W121" s="37"/>
      <c r="X121" s="37"/>
      <c r="Y121" s="37"/>
      <c r="Z121" s="37"/>
      <c r="AA121" s="37"/>
      <c r="AB121" s="37"/>
      <c r="AC121" s="37"/>
      <c r="AD121" s="37"/>
      <c r="AE121" s="37"/>
      <c r="AR121" s="214" t="s">
        <v>237</v>
      </c>
      <c r="AT121" s="214" t="s">
        <v>152</v>
      </c>
      <c r="AU121" s="214" t="s">
        <v>85</v>
      </c>
      <c r="AY121" s="16" t="s">
        <v>150</v>
      </c>
      <c r="BE121" s="215">
        <f>IF(N121="základní",J121,0)</f>
        <v>0</v>
      </c>
      <c r="BF121" s="215">
        <f>IF(N121="snížená",J121,0)</f>
        <v>0</v>
      </c>
      <c r="BG121" s="215">
        <f>IF(N121="zákl. přenesená",J121,0)</f>
        <v>0</v>
      </c>
      <c r="BH121" s="215">
        <f>IF(N121="sníž. přenesená",J121,0)</f>
        <v>0</v>
      </c>
      <c r="BI121" s="215">
        <f>IF(N121="nulová",J121,0)</f>
        <v>0</v>
      </c>
      <c r="BJ121" s="16" t="s">
        <v>83</v>
      </c>
      <c r="BK121" s="215">
        <f>ROUND(I121*H121,2)</f>
        <v>0</v>
      </c>
      <c r="BL121" s="16" t="s">
        <v>237</v>
      </c>
      <c r="BM121" s="214" t="s">
        <v>2202</v>
      </c>
    </row>
    <row r="122" spans="1:65" s="2" customFormat="1" ht="14.4" customHeight="1">
      <c r="A122" s="37"/>
      <c r="B122" s="38"/>
      <c r="C122" s="203" t="s">
        <v>286</v>
      </c>
      <c r="D122" s="203" t="s">
        <v>152</v>
      </c>
      <c r="E122" s="204" t="s">
        <v>2203</v>
      </c>
      <c r="F122" s="205" t="s">
        <v>2204</v>
      </c>
      <c r="G122" s="206" t="s">
        <v>253</v>
      </c>
      <c r="H122" s="207">
        <v>1</v>
      </c>
      <c r="I122" s="208"/>
      <c r="J122" s="209">
        <f>ROUND(I122*H122,2)</f>
        <v>0</v>
      </c>
      <c r="K122" s="205" t="s">
        <v>156</v>
      </c>
      <c r="L122" s="43"/>
      <c r="M122" s="210" t="s">
        <v>19</v>
      </c>
      <c r="N122" s="211" t="s">
        <v>46</v>
      </c>
      <c r="O122" s="83"/>
      <c r="P122" s="212">
        <f>O122*H122</f>
        <v>0</v>
      </c>
      <c r="Q122" s="212">
        <v>0</v>
      </c>
      <c r="R122" s="212">
        <f>Q122*H122</f>
        <v>0</v>
      </c>
      <c r="S122" s="212">
        <v>0</v>
      </c>
      <c r="T122" s="213">
        <f>S122*H122</f>
        <v>0</v>
      </c>
      <c r="U122" s="37"/>
      <c r="V122" s="37"/>
      <c r="W122" s="37"/>
      <c r="X122" s="37"/>
      <c r="Y122" s="37"/>
      <c r="Z122" s="37"/>
      <c r="AA122" s="37"/>
      <c r="AB122" s="37"/>
      <c r="AC122" s="37"/>
      <c r="AD122" s="37"/>
      <c r="AE122" s="37"/>
      <c r="AR122" s="214" t="s">
        <v>237</v>
      </c>
      <c r="AT122" s="214" t="s">
        <v>152</v>
      </c>
      <c r="AU122" s="214" t="s">
        <v>85</v>
      </c>
      <c r="AY122" s="16" t="s">
        <v>150</v>
      </c>
      <c r="BE122" s="215">
        <f>IF(N122="základní",J122,0)</f>
        <v>0</v>
      </c>
      <c r="BF122" s="215">
        <f>IF(N122="snížená",J122,0)</f>
        <v>0</v>
      </c>
      <c r="BG122" s="215">
        <f>IF(N122="zákl. přenesená",J122,0)</f>
        <v>0</v>
      </c>
      <c r="BH122" s="215">
        <f>IF(N122="sníž. přenesená",J122,0)</f>
        <v>0</v>
      </c>
      <c r="BI122" s="215">
        <f>IF(N122="nulová",J122,0)</f>
        <v>0</v>
      </c>
      <c r="BJ122" s="16" t="s">
        <v>83</v>
      </c>
      <c r="BK122" s="215">
        <f>ROUND(I122*H122,2)</f>
        <v>0</v>
      </c>
      <c r="BL122" s="16" t="s">
        <v>237</v>
      </c>
      <c r="BM122" s="214" t="s">
        <v>2205</v>
      </c>
    </row>
    <row r="123" spans="1:65" s="2" customFormat="1" ht="14.4" customHeight="1">
      <c r="A123" s="37"/>
      <c r="B123" s="38"/>
      <c r="C123" s="203" t="s">
        <v>290</v>
      </c>
      <c r="D123" s="203" t="s">
        <v>152</v>
      </c>
      <c r="E123" s="204" t="s">
        <v>2206</v>
      </c>
      <c r="F123" s="205" t="s">
        <v>2207</v>
      </c>
      <c r="G123" s="206" t="s">
        <v>253</v>
      </c>
      <c r="H123" s="207">
        <v>1</v>
      </c>
      <c r="I123" s="208"/>
      <c r="J123" s="209">
        <f>ROUND(I123*H123,2)</f>
        <v>0</v>
      </c>
      <c r="K123" s="205" t="s">
        <v>156</v>
      </c>
      <c r="L123" s="43"/>
      <c r="M123" s="210" t="s">
        <v>19</v>
      </c>
      <c r="N123" s="211" t="s">
        <v>46</v>
      </c>
      <c r="O123" s="83"/>
      <c r="P123" s="212">
        <f>O123*H123</f>
        <v>0</v>
      </c>
      <c r="Q123" s="212">
        <v>0</v>
      </c>
      <c r="R123" s="212">
        <f>Q123*H123</f>
        <v>0</v>
      </c>
      <c r="S123" s="212">
        <v>0</v>
      </c>
      <c r="T123" s="213">
        <f>S123*H123</f>
        <v>0</v>
      </c>
      <c r="U123" s="37"/>
      <c r="V123" s="37"/>
      <c r="W123" s="37"/>
      <c r="X123" s="37"/>
      <c r="Y123" s="37"/>
      <c r="Z123" s="37"/>
      <c r="AA123" s="37"/>
      <c r="AB123" s="37"/>
      <c r="AC123" s="37"/>
      <c r="AD123" s="37"/>
      <c r="AE123" s="37"/>
      <c r="AR123" s="214" t="s">
        <v>237</v>
      </c>
      <c r="AT123" s="214" t="s">
        <v>152</v>
      </c>
      <c r="AU123" s="214" t="s">
        <v>85</v>
      </c>
      <c r="AY123" s="16" t="s">
        <v>150</v>
      </c>
      <c r="BE123" s="215">
        <f>IF(N123="základní",J123,0)</f>
        <v>0</v>
      </c>
      <c r="BF123" s="215">
        <f>IF(N123="snížená",J123,0)</f>
        <v>0</v>
      </c>
      <c r="BG123" s="215">
        <f>IF(N123="zákl. přenesená",J123,0)</f>
        <v>0</v>
      </c>
      <c r="BH123" s="215">
        <f>IF(N123="sníž. přenesená",J123,0)</f>
        <v>0</v>
      </c>
      <c r="BI123" s="215">
        <f>IF(N123="nulová",J123,0)</f>
        <v>0</v>
      </c>
      <c r="BJ123" s="16" t="s">
        <v>83</v>
      </c>
      <c r="BK123" s="215">
        <f>ROUND(I123*H123,2)</f>
        <v>0</v>
      </c>
      <c r="BL123" s="16" t="s">
        <v>237</v>
      </c>
      <c r="BM123" s="214" t="s">
        <v>2208</v>
      </c>
    </row>
    <row r="124" spans="1:65" s="2" customFormat="1" ht="14.4" customHeight="1">
      <c r="A124" s="37"/>
      <c r="B124" s="38"/>
      <c r="C124" s="203" t="s">
        <v>295</v>
      </c>
      <c r="D124" s="203" t="s">
        <v>152</v>
      </c>
      <c r="E124" s="204" t="s">
        <v>2209</v>
      </c>
      <c r="F124" s="205" t="s">
        <v>2210</v>
      </c>
      <c r="G124" s="206" t="s">
        <v>253</v>
      </c>
      <c r="H124" s="207">
        <v>2</v>
      </c>
      <c r="I124" s="208"/>
      <c r="J124" s="209">
        <f>ROUND(I124*H124,2)</f>
        <v>0</v>
      </c>
      <c r="K124" s="205" t="s">
        <v>156</v>
      </c>
      <c r="L124" s="43"/>
      <c r="M124" s="210" t="s">
        <v>19</v>
      </c>
      <c r="N124" s="211" t="s">
        <v>46</v>
      </c>
      <c r="O124" s="83"/>
      <c r="P124" s="212">
        <f>O124*H124</f>
        <v>0</v>
      </c>
      <c r="Q124" s="212">
        <v>0</v>
      </c>
      <c r="R124" s="212">
        <f>Q124*H124</f>
        <v>0</v>
      </c>
      <c r="S124" s="212">
        <v>0</v>
      </c>
      <c r="T124" s="213">
        <f>S124*H124</f>
        <v>0</v>
      </c>
      <c r="U124" s="37"/>
      <c r="V124" s="37"/>
      <c r="W124" s="37"/>
      <c r="X124" s="37"/>
      <c r="Y124" s="37"/>
      <c r="Z124" s="37"/>
      <c r="AA124" s="37"/>
      <c r="AB124" s="37"/>
      <c r="AC124" s="37"/>
      <c r="AD124" s="37"/>
      <c r="AE124" s="37"/>
      <c r="AR124" s="214" t="s">
        <v>237</v>
      </c>
      <c r="AT124" s="214" t="s">
        <v>152</v>
      </c>
      <c r="AU124" s="214" t="s">
        <v>85</v>
      </c>
      <c r="AY124" s="16" t="s">
        <v>150</v>
      </c>
      <c r="BE124" s="215">
        <f>IF(N124="základní",J124,0)</f>
        <v>0</v>
      </c>
      <c r="BF124" s="215">
        <f>IF(N124="snížená",J124,0)</f>
        <v>0</v>
      </c>
      <c r="BG124" s="215">
        <f>IF(N124="zákl. přenesená",J124,0)</f>
        <v>0</v>
      </c>
      <c r="BH124" s="215">
        <f>IF(N124="sníž. přenesená",J124,0)</f>
        <v>0</v>
      </c>
      <c r="BI124" s="215">
        <f>IF(N124="nulová",J124,0)</f>
        <v>0</v>
      </c>
      <c r="BJ124" s="16" t="s">
        <v>83</v>
      </c>
      <c r="BK124" s="215">
        <f>ROUND(I124*H124,2)</f>
        <v>0</v>
      </c>
      <c r="BL124" s="16" t="s">
        <v>237</v>
      </c>
      <c r="BM124" s="214" t="s">
        <v>2211</v>
      </c>
    </row>
    <row r="125" spans="1:65" s="2" customFormat="1" ht="14.4" customHeight="1">
      <c r="A125" s="37"/>
      <c r="B125" s="38"/>
      <c r="C125" s="203" t="s">
        <v>300</v>
      </c>
      <c r="D125" s="203" t="s">
        <v>152</v>
      </c>
      <c r="E125" s="204" t="s">
        <v>2212</v>
      </c>
      <c r="F125" s="205" t="s">
        <v>2213</v>
      </c>
      <c r="G125" s="206" t="s">
        <v>253</v>
      </c>
      <c r="H125" s="207">
        <v>4</v>
      </c>
      <c r="I125" s="208"/>
      <c r="J125" s="209">
        <f>ROUND(I125*H125,2)</f>
        <v>0</v>
      </c>
      <c r="K125" s="205" t="s">
        <v>156</v>
      </c>
      <c r="L125" s="43"/>
      <c r="M125" s="210" t="s">
        <v>19</v>
      </c>
      <c r="N125" s="211" t="s">
        <v>46</v>
      </c>
      <c r="O125" s="83"/>
      <c r="P125" s="212">
        <f>O125*H125</f>
        <v>0</v>
      </c>
      <c r="Q125" s="212">
        <v>0</v>
      </c>
      <c r="R125" s="212">
        <f>Q125*H125</f>
        <v>0</v>
      </c>
      <c r="S125" s="212">
        <v>0</v>
      </c>
      <c r="T125" s="213">
        <f>S125*H125</f>
        <v>0</v>
      </c>
      <c r="U125" s="37"/>
      <c r="V125" s="37"/>
      <c r="W125" s="37"/>
      <c r="X125" s="37"/>
      <c r="Y125" s="37"/>
      <c r="Z125" s="37"/>
      <c r="AA125" s="37"/>
      <c r="AB125" s="37"/>
      <c r="AC125" s="37"/>
      <c r="AD125" s="37"/>
      <c r="AE125" s="37"/>
      <c r="AR125" s="214" t="s">
        <v>237</v>
      </c>
      <c r="AT125" s="214" t="s">
        <v>152</v>
      </c>
      <c r="AU125" s="214" t="s">
        <v>85</v>
      </c>
      <c r="AY125" s="16" t="s">
        <v>150</v>
      </c>
      <c r="BE125" s="215">
        <f>IF(N125="základní",J125,0)</f>
        <v>0</v>
      </c>
      <c r="BF125" s="215">
        <f>IF(N125="snížená",J125,0)</f>
        <v>0</v>
      </c>
      <c r="BG125" s="215">
        <f>IF(N125="zákl. přenesená",J125,0)</f>
        <v>0</v>
      </c>
      <c r="BH125" s="215">
        <f>IF(N125="sníž. přenesená",J125,0)</f>
        <v>0</v>
      </c>
      <c r="BI125" s="215">
        <f>IF(N125="nulová",J125,0)</f>
        <v>0</v>
      </c>
      <c r="BJ125" s="16" t="s">
        <v>83</v>
      </c>
      <c r="BK125" s="215">
        <f>ROUND(I125*H125,2)</f>
        <v>0</v>
      </c>
      <c r="BL125" s="16" t="s">
        <v>237</v>
      </c>
      <c r="BM125" s="214" t="s">
        <v>2214</v>
      </c>
    </row>
    <row r="126" spans="1:65" s="2" customFormat="1" ht="14.4" customHeight="1">
      <c r="A126" s="37"/>
      <c r="B126" s="38"/>
      <c r="C126" s="203" t="s">
        <v>305</v>
      </c>
      <c r="D126" s="203" t="s">
        <v>152</v>
      </c>
      <c r="E126" s="204" t="s">
        <v>2215</v>
      </c>
      <c r="F126" s="205" t="s">
        <v>2216</v>
      </c>
      <c r="G126" s="206" t="s">
        <v>253</v>
      </c>
      <c r="H126" s="207">
        <v>1</v>
      </c>
      <c r="I126" s="208"/>
      <c r="J126" s="209">
        <f>ROUND(I126*H126,2)</f>
        <v>0</v>
      </c>
      <c r="K126" s="205" t="s">
        <v>156</v>
      </c>
      <c r="L126" s="43"/>
      <c r="M126" s="210" t="s">
        <v>19</v>
      </c>
      <c r="N126" s="211" t="s">
        <v>46</v>
      </c>
      <c r="O126" s="83"/>
      <c r="P126" s="212">
        <f>O126*H126</f>
        <v>0</v>
      </c>
      <c r="Q126" s="212">
        <v>0</v>
      </c>
      <c r="R126" s="212">
        <f>Q126*H126</f>
        <v>0</v>
      </c>
      <c r="S126" s="212">
        <v>0</v>
      </c>
      <c r="T126" s="213">
        <f>S126*H126</f>
        <v>0</v>
      </c>
      <c r="U126" s="37"/>
      <c r="V126" s="37"/>
      <c r="W126" s="37"/>
      <c r="X126" s="37"/>
      <c r="Y126" s="37"/>
      <c r="Z126" s="37"/>
      <c r="AA126" s="37"/>
      <c r="AB126" s="37"/>
      <c r="AC126" s="37"/>
      <c r="AD126" s="37"/>
      <c r="AE126" s="37"/>
      <c r="AR126" s="214" t="s">
        <v>237</v>
      </c>
      <c r="AT126" s="214" t="s">
        <v>152</v>
      </c>
      <c r="AU126" s="214" t="s">
        <v>85</v>
      </c>
      <c r="AY126" s="16" t="s">
        <v>150</v>
      </c>
      <c r="BE126" s="215">
        <f>IF(N126="základní",J126,0)</f>
        <v>0</v>
      </c>
      <c r="BF126" s="215">
        <f>IF(N126="snížená",J126,0)</f>
        <v>0</v>
      </c>
      <c r="BG126" s="215">
        <f>IF(N126="zákl. přenesená",J126,0)</f>
        <v>0</v>
      </c>
      <c r="BH126" s="215">
        <f>IF(N126="sníž. přenesená",J126,0)</f>
        <v>0</v>
      </c>
      <c r="BI126" s="215">
        <f>IF(N126="nulová",J126,0)</f>
        <v>0</v>
      </c>
      <c r="BJ126" s="16" t="s">
        <v>83</v>
      </c>
      <c r="BK126" s="215">
        <f>ROUND(I126*H126,2)</f>
        <v>0</v>
      </c>
      <c r="BL126" s="16" t="s">
        <v>237</v>
      </c>
      <c r="BM126" s="214" t="s">
        <v>2217</v>
      </c>
    </row>
    <row r="127" spans="1:65" s="2" customFormat="1" ht="14.4" customHeight="1">
      <c r="A127" s="37"/>
      <c r="B127" s="38"/>
      <c r="C127" s="203" t="s">
        <v>309</v>
      </c>
      <c r="D127" s="203" t="s">
        <v>152</v>
      </c>
      <c r="E127" s="204" t="s">
        <v>2218</v>
      </c>
      <c r="F127" s="205" t="s">
        <v>2219</v>
      </c>
      <c r="G127" s="206" t="s">
        <v>253</v>
      </c>
      <c r="H127" s="207">
        <v>2</v>
      </c>
      <c r="I127" s="208"/>
      <c r="J127" s="209">
        <f>ROUND(I127*H127,2)</f>
        <v>0</v>
      </c>
      <c r="K127" s="205" t="s">
        <v>156</v>
      </c>
      <c r="L127" s="43"/>
      <c r="M127" s="210" t="s">
        <v>19</v>
      </c>
      <c r="N127" s="211" t="s">
        <v>46</v>
      </c>
      <c r="O127" s="83"/>
      <c r="P127" s="212">
        <f>O127*H127</f>
        <v>0</v>
      </c>
      <c r="Q127" s="212">
        <v>0</v>
      </c>
      <c r="R127" s="212">
        <f>Q127*H127</f>
        <v>0</v>
      </c>
      <c r="S127" s="212">
        <v>0</v>
      </c>
      <c r="T127" s="213">
        <f>S127*H127</f>
        <v>0</v>
      </c>
      <c r="U127" s="37"/>
      <c r="V127" s="37"/>
      <c r="W127" s="37"/>
      <c r="X127" s="37"/>
      <c r="Y127" s="37"/>
      <c r="Z127" s="37"/>
      <c r="AA127" s="37"/>
      <c r="AB127" s="37"/>
      <c r="AC127" s="37"/>
      <c r="AD127" s="37"/>
      <c r="AE127" s="37"/>
      <c r="AR127" s="214" t="s">
        <v>237</v>
      </c>
      <c r="AT127" s="214" t="s">
        <v>152</v>
      </c>
      <c r="AU127" s="214" t="s">
        <v>85</v>
      </c>
      <c r="AY127" s="16" t="s">
        <v>150</v>
      </c>
      <c r="BE127" s="215">
        <f>IF(N127="základní",J127,0)</f>
        <v>0</v>
      </c>
      <c r="BF127" s="215">
        <f>IF(N127="snížená",J127,0)</f>
        <v>0</v>
      </c>
      <c r="BG127" s="215">
        <f>IF(N127="zákl. přenesená",J127,0)</f>
        <v>0</v>
      </c>
      <c r="BH127" s="215">
        <f>IF(N127="sníž. přenesená",J127,0)</f>
        <v>0</v>
      </c>
      <c r="BI127" s="215">
        <f>IF(N127="nulová",J127,0)</f>
        <v>0</v>
      </c>
      <c r="BJ127" s="16" t="s">
        <v>83</v>
      </c>
      <c r="BK127" s="215">
        <f>ROUND(I127*H127,2)</f>
        <v>0</v>
      </c>
      <c r="BL127" s="16" t="s">
        <v>237</v>
      </c>
      <c r="BM127" s="214" t="s">
        <v>2220</v>
      </c>
    </row>
    <row r="128" spans="1:65" s="2" customFormat="1" ht="14.4" customHeight="1">
      <c r="A128" s="37"/>
      <c r="B128" s="38"/>
      <c r="C128" s="203" t="s">
        <v>314</v>
      </c>
      <c r="D128" s="203" t="s">
        <v>152</v>
      </c>
      <c r="E128" s="204" t="s">
        <v>2221</v>
      </c>
      <c r="F128" s="205" t="s">
        <v>2222</v>
      </c>
      <c r="G128" s="206" t="s">
        <v>253</v>
      </c>
      <c r="H128" s="207">
        <v>6</v>
      </c>
      <c r="I128" s="208"/>
      <c r="J128" s="209">
        <f>ROUND(I128*H128,2)</f>
        <v>0</v>
      </c>
      <c r="K128" s="205" t="s">
        <v>156</v>
      </c>
      <c r="L128" s="43"/>
      <c r="M128" s="210" t="s">
        <v>19</v>
      </c>
      <c r="N128" s="211" t="s">
        <v>46</v>
      </c>
      <c r="O128" s="83"/>
      <c r="P128" s="212">
        <f>O128*H128</f>
        <v>0</v>
      </c>
      <c r="Q128" s="212">
        <v>0</v>
      </c>
      <c r="R128" s="212">
        <f>Q128*H128</f>
        <v>0</v>
      </c>
      <c r="S128" s="212">
        <v>0</v>
      </c>
      <c r="T128" s="213">
        <f>S128*H128</f>
        <v>0</v>
      </c>
      <c r="U128" s="37"/>
      <c r="V128" s="37"/>
      <c r="W128" s="37"/>
      <c r="X128" s="37"/>
      <c r="Y128" s="37"/>
      <c r="Z128" s="37"/>
      <c r="AA128" s="37"/>
      <c r="AB128" s="37"/>
      <c r="AC128" s="37"/>
      <c r="AD128" s="37"/>
      <c r="AE128" s="37"/>
      <c r="AR128" s="214" t="s">
        <v>237</v>
      </c>
      <c r="AT128" s="214" t="s">
        <v>152</v>
      </c>
      <c r="AU128" s="214" t="s">
        <v>85</v>
      </c>
      <c r="AY128" s="16" t="s">
        <v>150</v>
      </c>
      <c r="BE128" s="215">
        <f>IF(N128="základní",J128,0)</f>
        <v>0</v>
      </c>
      <c r="BF128" s="215">
        <f>IF(N128="snížená",J128,0)</f>
        <v>0</v>
      </c>
      <c r="BG128" s="215">
        <f>IF(N128="zákl. přenesená",J128,0)</f>
        <v>0</v>
      </c>
      <c r="BH128" s="215">
        <f>IF(N128="sníž. přenesená",J128,0)</f>
        <v>0</v>
      </c>
      <c r="BI128" s="215">
        <f>IF(N128="nulová",J128,0)</f>
        <v>0</v>
      </c>
      <c r="BJ128" s="16" t="s">
        <v>83</v>
      </c>
      <c r="BK128" s="215">
        <f>ROUND(I128*H128,2)</f>
        <v>0</v>
      </c>
      <c r="BL128" s="16" t="s">
        <v>237</v>
      </c>
      <c r="BM128" s="214" t="s">
        <v>2223</v>
      </c>
    </row>
    <row r="129" spans="1:65" s="2" customFormat="1" ht="14.4" customHeight="1">
      <c r="A129" s="37"/>
      <c r="B129" s="38"/>
      <c r="C129" s="203" t="s">
        <v>320</v>
      </c>
      <c r="D129" s="203" t="s">
        <v>152</v>
      </c>
      <c r="E129" s="204" t="s">
        <v>2224</v>
      </c>
      <c r="F129" s="205" t="s">
        <v>2225</v>
      </c>
      <c r="G129" s="206" t="s">
        <v>229</v>
      </c>
      <c r="H129" s="207">
        <v>33</v>
      </c>
      <c r="I129" s="208"/>
      <c r="J129" s="209">
        <f>ROUND(I129*H129,2)</f>
        <v>0</v>
      </c>
      <c r="K129" s="205" t="s">
        <v>156</v>
      </c>
      <c r="L129" s="43"/>
      <c r="M129" s="210" t="s">
        <v>19</v>
      </c>
      <c r="N129" s="211" t="s">
        <v>46</v>
      </c>
      <c r="O129" s="83"/>
      <c r="P129" s="212">
        <f>O129*H129</f>
        <v>0</v>
      </c>
      <c r="Q129" s="212">
        <v>0</v>
      </c>
      <c r="R129" s="212">
        <f>Q129*H129</f>
        <v>0</v>
      </c>
      <c r="S129" s="212">
        <v>0</v>
      </c>
      <c r="T129" s="213">
        <f>S129*H129</f>
        <v>0</v>
      </c>
      <c r="U129" s="37"/>
      <c r="V129" s="37"/>
      <c r="W129" s="37"/>
      <c r="X129" s="37"/>
      <c r="Y129" s="37"/>
      <c r="Z129" s="37"/>
      <c r="AA129" s="37"/>
      <c r="AB129" s="37"/>
      <c r="AC129" s="37"/>
      <c r="AD129" s="37"/>
      <c r="AE129" s="37"/>
      <c r="AR129" s="214" t="s">
        <v>237</v>
      </c>
      <c r="AT129" s="214" t="s">
        <v>152</v>
      </c>
      <c r="AU129" s="214" t="s">
        <v>85</v>
      </c>
      <c r="AY129" s="16" t="s">
        <v>150</v>
      </c>
      <c r="BE129" s="215">
        <f>IF(N129="základní",J129,0)</f>
        <v>0</v>
      </c>
      <c r="BF129" s="215">
        <f>IF(N129="snížená",J129,0)</f>
        <v>0</v>
      </c>
      <c r="BG129" s="215">
        <f>IF(N129="zákl. přenesená",J129,0)</f>
        <v>0</v>
      </c>
      <c r="BH129" s="215">
        <f>IF(N129="sníž. přenesená",J129,0)</f>
        <v>0</v>
      </c>
      <c r="BI129" s="215">
        <f>IF(N129="nulová",J129,0)</f>
        <v>0</v>
      </c>
      <c r="BJ129" s="16" t="s">
        <v>83</v>
      </c>
      <c r="BK129" s="215">
        <f>ROUND(I129*H129,2)</f>
        <v>0</v>
      </c>
      <c r="BL129" s="16" t="s">
        <v>237</v>
      </c>
      <c r="BM129" s="214" t="s">
        <v>2226</v>
      </c>
    </row>
    <row r="130" spans="1:47" s="2" customFormat="1" ht="12">
      <c r="A130" s="37"/>
      <c r="B130" s="38"/>
      <c r="C130" s="39"/>
      <c r="D130" s="216" t="s">
        <v>161</v>
      </c>
      <c r="E130" s="39"/>
      <c r="F130" s="217" t="s">
        <v>2227</v>
      </c>
      <c r="G130" s="39"/>
      <c r="H130" s="39"/>
      <c r="I130" s="218"/>
      <c r="J130" s="39"/>
      <c r="K130" s="39"/>
      <c r="L130" s="43"/>
      <c r="M130" s="219"/>
      <c r="N130" s="220"/>
      <c r="O130" s="83"/>
      <c r="P130" s="83"/>
      <c r="Q130" s="83"/>
      <c r="R130" s="83"/>
      <c r="S130" s="83"/>
      <c r="T130" s="84"/>
      <c r="U130" s="37"/>
      <c r="V130" s="37"/>
      <c r="W130" s="37"/>
      <c r="X130" s="37"/>
      <c r="Y130" s="37"/>
      <c r="Z130" s="37"/>
      <c r="AA130" s="37"/>
      <c r="AB130" s="37"/>
      <c r="AC130" s="37"/>
      <c r="AD130" s="37"/>
      <c r="AE130" s="37"/>
      <c r="AT130" s="16" t="s">
        <v>161</v>
      </c>
      <c r="AU130" s="16" t="s">
        <v>85</v>
      </c>
    </row>
    <row r="131" spans="1:65" s="2" customFormat="1" ht="14.4" customHeight="1">
      <c r="A131" s="37"/>
      <c r="B131" s="38"/>
      <c r="C131" s="203" t="s">
        <v>324</v>
      </c>
      <c r="D131" s="203" t="s">
        <v>152</v>
      </c>
      <c r="E131" s="204" t="s">
        <v>2228</v>
      </c>
      <c r="F131" s="205" t="s">
        <v>2229</v>
      </c>
      <c r="G131" s="206" t="s">
        <v>229</v>
      </c>
      <c r="H131" s="207">
        <v>2</v>
      </c>
      <c r="I131" s="208"/>
      <c r="J131" s="209">
        <f>ROUND(I131*H131,2)</f>
        <v>0</v>
      </c>
      <c r="K131" s="205" t="s">
        <v>156</v>
      </c>
      <c r="L131" s="43"/>
      <c r="M131" s="210" t="s">
        <v>19</v>
      </c>
      <c r="N131" s="211" t="s">
        <v>46</v>
      </c>
      <c r="O131" s="83"/>
      <c r="P131" s="212">
        <f>O131*H131</f>
        <v>0</v>
      </c>
      <c r="Q131" s="212">
        <v>0</v>
      </c>
      <c r="R131" s="212">
        <f>Q131*H131</f>
        <v>0</v>
      </c>
      <c r="S131" s="212">
        <v>0</v>
      </c>
      <c r="T131" s="213">
        <f>S131*H131</f>
        <v>0</v>
      </c>
      <c r="U131" s="37"/>
      <c r="V131" s="37"/>
      <c r="W131" s="37"/>
      <c r="X131" s="37"/>
      <c r="Y131" s="37"/>
      <c r="Z131" s="37"/>
      <c r="AA131" s="37"/>
      <c r="AB131" s="37"/>
      <c r="AC131" s="37"/>
      <c r="AD131" s="37"/>
      <c r="AE131" s="37"/>
      <c r="AR131" s="214" t="s">
        <v>237</v>
      </c>
      <c r="AT131" s="214" t="s">
        <v>152</v>
      </c>
      <c r="AU131" s="214" t="s">
        <v>85</v>
      </c>
      <c r="AY131" s="16" t="s">
        <v>150</v>
      </c>
      <c r="BE131" s="215">
        <f>IF(N131="základní",J131,0)</f>
        <v>0</v>
      </c>
      <c r="BF131" s="215">
        <f>IF(N131="snížená",J131,0)</f>
        <v>0</v>
      </c>
      <c r="BG131" s="215">
        <f>IF(N131="zákl. přenesená",J131,0)</f>
        <v>0</v>
      </c>
      <c r="BH131" s="215">
        <f>IF(N131="sníž. přenesená",J131,0)</f>
        <v>0</v>
      </c>
      <c r="BI131" s="215">
        <f>IF(N131="nulová",J131,0)</f>
        <v>0</v>
      </c>
      <c r="BJ131" s="16" t="s">
        <v>83</v>
      </c>
      <c r="BK131" s="215">
        <f>ROUND(I131*H131,2)</f>
        <v>0</v>
      </c>
      <c r="BL131" s="16" t="s">
        <v>237</v>
      </c>
      <c r="BM131" s="214" t="s">
        <v>2230</v>
      </c>
    </row>
    <row r="132" spans="1:65" s="2" customFormat="1" ht="14.4" customHeight="1">
      <c r="A132" s="37"/>
      <c r="B132" s="38"/>
      <c r="C132" s="203" t="s">
        <v>328</v>
      </c>
      <c r="D132" s="203" t="s">
        <v>152</v>
      </c>
      <c r="E132" s="204" t="s">
        <v>2231</v>
      </c>
      <c r="F132" s="205" t="s">
        <v>2232</v>
      </c>
      <c r="G132" s="206" t="s">
        <v>368</v>
      </c>
      <c r="H132" s="207">
        <v>70</v>
      </c>
      <c r="I132" s="208"/>
      <c r="J132" s="209">
        <f>ROUND(I132*H132,2)</f>
        <v>0</v>
      </c>
      <c r="K132" s="205" t="s">
        <v>156</v>
      </c>
      <c r="L132" s="43"/>
      <c r="M132" s="210" t="s">
        <v>19</v>
      </c>
      <c r="N132" s="211" t="s">
        <v>46</v>
      </c>
      <c r="O132" s="83"/>
      <c r="P132" s="212">
        <f>O132*H132</f>
        <v>0</v>
      </c>
      <c r="Q132" s="212">
        <v>0</v>
      </c>
      <c r="R132" s="212">
        <f>Q132*H132</f>
        <v>0</v>
      </c>
      <c r="S132" s="212">
        <v>0</v>
      </c>
      <c r="T132" s="213">
        <f>S132*H132</f>
        <v>0</v>
      </c>
      <c r="U132" s="37"/>
      <c r="V132" s="37"/>
      <c r="W132" s="37"/>
      <c r="X132" s="37"/>
      <c r="Y132" s="37"/>
      <c r="Z132" s="37"/>
      <c r="AA132" s="37"/>
      <c r="AB132" s="37"/>
      <c r="AC132" s="37"/>
      <c r="AD132" s="37"/>
      <c r="AE132" s="37"/>
      <c r="AR132" s="214" t="s">
        <v>237</v>
      </c>
      <c r="AT132" s="214" t="s">
        <v>152</v>
      </c>
      <c r="AU132" s="214" t="s">
        <v>85</v>
      </c>
      <c r="AY132" s="16" t="s">
        <v>150</v>
      </c>
      <c r="BE132" s="215">
        <f>IF(N132="základní",J132,0)</f>
        <v>0</v>
      </c>
      <c r="BF132" s="215">
        <f>IF(N132="snížená",J132,0)</f>
        <v>0</v>
      </c>
      <c r="BG132" s="215">
        <f>IF(N132="zákl. přenesená",J132,0)</f>
        <v>0</v>
      </c>
      <c r="BH132" s="215">
        <f>IF(N132="sníž. přenesená",J132,0)</f>
        <v>0</v>
      </c>
      <c r="BI132" s="215">
        <f>IF(N132="nulová",J132,0)</f>
        <v>0</v>
      </c>
      <c r="BJ132" s="16" t="s">
        <v>83</v>
      </c>
      <c r="BK132" s="215">
        <f>ROUND(I132*H132,2)</f>
        <v>0</v>
      </c>
      <c r="BL132" s="16" t="s">
        <v>237</v>
      </c>
      <c r="BM132" s="214" t="s">
        <v>2233</v>
      </c>
    </row>
    <row r="133" spans="1:65" s="2" customFormat="1" ht="14.4" customHeight="1">
      <c r="A133" s="37"/>
      <c r="B133" s="38"/>
      <c r="C133" s="203" t="s">
        <v>333</v>
      </c>
      <c r="D133" s="203" t="s">
        <v>152</v>
      </c>
      <c r="E133" s="204" t="s">
        <v>2234</v>
      </c>
      <c r="F133" s="205" t="s">
        <v>2235</v>
      </c>
      <c r="G133" s="206" t="s">
        <v>1691</v>
      </c>
      <c r="H133" s="207">
        <v>1</v>
      </c>
      <c r="I133" s="208"/>
      <c r="J133" s="209">
        <f>ROUND(I133*H133,2)</f>
        <v>0</v>
      </c>
      <c r="K133" s="205" t="s">
        <v>156</v>
      </c>
      <c r="L133" s="43"/>
      <c r="M133" s="210" t="s">
        <v>19</v>
      </c>
      <c r="N133" s="211" t="s">
        <v>46</v>
      </c>
      <c r="O133" s="83"/>
      <c r="P133" s="212">
        <f>O133*H133</f>
        <v>0</v>
      </c>
      <c r="Q133" s="212">
        <v>0</v>
      </c>
      <c r="R133" s="212">
        <f>Q133*H133</f>
        <v>0</v>
      </c>
      <c r="S133" s="212">
        <v>0</v>
      </c>
      <c r="T133" s="213">
        <f>S133*H133</f>
        <v>0</v>
      </c>
      <c r="U133" s="37"/>
      <c r="V133" s="37"/>
      <c r="W133" s="37"/>
      <c r="X133" s="37"/>
      <c r="Y133" s="37"/>
      <c r="Z133" s="37"/>
      <c r="AA133" s="37"/>
      <c r="AB133" s="37"/>
      <c r="AC133" s="37"/>
      <c r="AD133" s="37"/>
      <c r="AE133" s="37"/>
      <c r="AR133" s="214" t="s">
        <v>237</v>
      </c>
      <c r="AT133" s="214" t="s">
        <v>152</v>
      </c>
      <c r="AU133" s="214" t="s">
        <v>85</v>
      </c>
      <c r="AY133" s="16" t="s">
        <v>150</v>
      </c>
      <c r="BE133" s="215">
        <f>IF(N133="základní",J133,0)</f>
        <v>0</v>
      </c>
      <c r="BF133" s="215">
        <f>IF(N133="snížená",J133,0)</f>
        <v>0</v>
      </c>
      <c r="BG133" s="215">
        <f>IF(N133="zákl. přenesená",J133,0)</f>
        <v>0</v>
      </c>
      <c r="BH133" s="215">
        <f>IF(N133="sníž. přenesená",J133,0)</f>
        <v>0</v>
      </c>
      <c r="BI133" s="215">
        <f>IF(N133="nulová",J133,0)</f>
        <v>0</v>
      </c>
      <c r="BJ133" s="16" t="s">
        <v>83</v>
      </c>
      <c r="BK133" s="215">
        <f>ROUND(I133*H133,2)</f>
        <v>0</v>
      </c>
      <c r="BL133" s="16" t="s">
        <v>237</v>
      </c>
      <c r="BM133" s="214" t="s">
        <v>2236</v>
      </c>
    </row>
    <row r="134" spans="1:65" s="2" customFormat="1" ht="14.4" customHeight="1">
      <c r="A134" s="37"/>
      <c r="B134" s="38"/>
      <c r="C134" s="203" t="s">
        <v>338</v>
      </c>
      <c r="D134" s="203" t="s">
        <v>152</v>
      </c>
      <c r="E134" s="204" t="s">
        <v>2237</v>
      </c>
      <c r="F134" s="205" t="s">
        <v>2238</v>
      </c>
      <c r="G134" s="206" t="s">
        <v>1691</v>
      </c>
      <c r="H134" s="207">
        <v>1</v>
      </c>
      <c r="I134" s="208"/>
      <c r="J134" s="209">
        <f>ROUND(I134*H134,2)</f>
        <v>0</v>
      </c>
      <c r="K134" s="205" t="s">
        <v>156</v>
      </c>
      <c r="L134" s="43"/>
      <c r="M134" s="210" t="s">
        <v>19</v>
      </c>
      <c r="N134" s="211" t="s">
        <v>46</v>
      </c>
      <c r="O134" s="83"/>
      <c r="P134" s="212">
        <f>O134*H134</f>
        <v>0</v>
      </c>
      <c r="Q134" s="212">
        <v>0</v>
      </c>
      <c r="R134" s="212">
        <f>Q134*H134</f>
        <v>0</v>
      </c>
      <c r="S134" s="212">
        <v>0</v>
      </c>
      <c r="T134" s="213">
        <f>S134*H134</f>
        <v>0</v>
      </c>
      <c r="U134" s="37"/>
      <c r="V134" s="37"/>
      <c r="W134" s="37"/>
      <c r="X134" s="37"/>
      <c r="Y134" s="37"/>
      <c r="Z134" s="37"/>
      <c r="AA134" s="37"/>
      <c r="AB134" s="37"/>
      <c r="AC134" s="37"/>
      <c r="AD134" s="37"/>
      <c r="AE134" s="37"/>
      <c r="AR134" s="214" t="s">
        <v>237</v>
      </c>
      <c r="AT134" s="214" t="s">
        <v>152</v>
      </c>
      <c r="AU134" s="214" t="s">
        <v>85</v>
      </c>
      <c r="AY134" s="16" t="s">
        <v>150</v>
      </c>
      <c r="BE134" s="215">
        <f>IF(N134="základní",J134,0)</f>
        <v>0</v>
      </c>
      <c r="BF134" s="215">
        <f>IF(N134="snížená",J134,0)</f>
        <v>0</v>
      </c>
      <c r="BG134" s="215">
        <f>IF(N134="zákl. přenesená",J134,0)</f>
        <v>0</v>
      </c>
      <c r="BH134" s="215">
        <f>IF(N134="sníž. přenesená",J134,0)</f>
        <v>0</v>
      </c>
      <c r="BI134" s="215">
        <f>IF(N134="nulová",J134,0)</f>
        <v>0</v>
      </c>
      <c r="BJ134" s="16" t="s">
        <v>83</v>
      </c>
      <c r="BK134" s="215">
        <f>ROUND(I134*H134,2)</f>
        <v>0</v>
      </c>
      <c r="BL134" s="16" t="s">
        <v>237</v>
      </c>
      <c r="BM134" s="214" t="s">
        <v>2239</v>
      </c>
    </row>
    <row r="135" spans="1:65" s="2" customFormat="1" ht="14.4" customHeight="1">
      <c r="A135" s="37"/>
      <c r="B135" s="38"/>
      <c r="C135" s="203" t="s">
        <v>342</v>
      </c>
      <c r="D135" s="203" t="s">
        <v>152</v>
      </c>
      <c r="E135" s="204" t="s">
        <v>2240</v>
      </c>
      <c r="F135" s="205" t="s">
        <v>2241</v>
      </c>
      <c r="G135" s="206" t="s">
        <v>1691</v>
      </c>
      <c r="H135" s="207">
        <v>1</v>
      </c>
      <c r="I135" s="208"/>
      <c r="J135" s="209">
        <f>ROUND(I135*H135,2)</f>
        <v>0</v>
      </c>
      <c r="K135" s="205" t="s">
        <v>156</v>
      </c>
      <c r="L135" s="43"/>
      <c r="M135" s="210" t="s">
        <v>19</v>
      </c>
      <c r="N135" s="211" t="s">
        <v>46</v>
      </c>
      <c r="O135" s="83"/>
      <c r="P135" s="212">
        <f>O135*H135</f>
        <v>0</v>
      </c>
      <c r="Q135" s="212">
        <v>0</v>
      </c>
      <c r="R135" s="212">
        <f>Q135*H135</f>
        <v>0</v>
      </c>
      <c r="S135" s="212">
        <v>0</v>
      </c>
      <c r="T135" s="213">
        <f>S135*H135</f>
        <v>0</v>
      </c>
      <c r="U135" s="37"/>
      <c r="V135" s="37"/>
      <c r="W135" s="37"/>
      <c r="X135" s="37"/>
      <c r="Y135" s="37"/>
      <c r="Z135" s="37"/>
      <c r="AA135" s="37"/>
      <c r="AB135" s="37"/>
      <c r="AC135" s="37"/>
      <c r="AD135" s="37"/>
      <c r="AE135" s="37"/>
      <c r="AR135" s="214" t="s">
        <v>237</v>
      </c>
      <c r="AT135" s="214" t="s">
        <v>152</v>
      </c>
      <c r="AU135" s="214" t="s">
        <v>85</v>
      </c>
      <c r="AY135" s="16" t="s">
        <v>150</v>
      </c>
      <c r="BE135" s="215">
        <f>IF(N135="základní",J135,0)</f>
        <v>0</v>
      </c>
      <c r="BF135" s="215">
        <f>IF(N135="snížená",J135,0)</f>
        <v>0</v>
      </c>
      <c r="BG135" s="215">
        <f>IF(N135="zákl. přenesená",J135,0)</f>
        <v>0</v>
      </c>
      <c r="BH135" s="215">
        <f>IF(N135="sníž. přenesená",J135,0)</f>
        <v>0</v>
      </c>
      <c r="BI135" s="215">
        <f>IF(N135="nulová",J135,0)</f>
        <v>0</v>
      </c>
      <c r="BJ135" s="16" t="s">
        <v>83</v>
      </c>
      <c r="BK135" s="215">
        <f>ROUND(I135*H135,2)</f>
        <v>0</v>
      </c>
      <c r="BL135" s="16" t="s">
        <v>237</v>
      </c>
      <c r="BM135" s="214" t="s">
        <v>2242</v>
      </c>
    </row>
    <row r="136" spans="1:65" s="2" customFormat="1" ht="14.4" customHeight="1">
      <c r="A136" s="37"/>
      <c r="B136" s="38"/>
      <c r="C136" s="203" t="s">
        <v>347</v>
      </c>
      <c r="D136" s="203" t="s">
        <v>152</v>
      </c>
      <c r="E136" s="204" t="s">
        <v>2243</v>
      </c>
      <c r="F136" s="205" t="s">
        <v>2244</v>
      </c>
      <c r="G136" s="206" t="s">
        <v>1691</v>
      </c>
      <c r="H136" s="207">
        <v>1</v>
      </c>
      <c r="I136" s="208"/>
      <c r="J136" s="209">
        <f>ROUND(I136*H136,2)</f>
        <v>0</v>
      </c>
      <c r="K136" s="205" t="s">
        <v>156</v>
      </c>
      <c r="L136" s="43"/>
      <c r="M136" s="210" t="s">
        <v>19</v>
      </c>
      <c r="N136" s="211" t="s">
        <v>46</v>
      </c>
      <c r="O136" s="83"/>
      <c r="P136" s="212">
        <f>O136*H136</f>
        <v>0</v>
      </c>
      <c r="Q136" s="212">
        <v>0</v>
      </c>
      <c r="R136" s="212">
        <f>Q136*H136</f>
        <v>0</v>
      </c>
      <c r="S136" s="212">
        <v>0</v>
      </c>
      <c r="T136" s="213">
        <f>S136*H136</f>
        <v>0</v>
      </c>
      <c r="U136" s="37"/>
      <c r="V136" s="37"/>
      <c r="W136" s="37"/>
      <c r="X136" s="37"/>
      <c r="Y136" s="37"/>
      <c r="Z136" s="37"/>
      <c r="AA136" s="37"/>
      <c r="AB136" s="37"/>
      <c r="AC136" s="37"/>
      <c r="AD136" s="37"/>
      <c r="AE136" s="37"/>
      <c r="AR136" s="214" t="s">
        <v>237</v>
      </c>
      <c r="AT136" s="214" t="s">
        <v>152</v>
      </c>
      <c r="AU136" s="214" t="s">
        <v>85</v>
      </c>
      <c r="AY136" s="16" t="s">
        <v>150</v>
      </c>
      <c r="BE136" s="215">
        <f>IF(N136="základní",J136,0)</f>
        <v>0</v>
      </c>
      <c r="BF136" s="215">
        <f>IF(N136="snížená",J136,0)</f>
        <v>0</v>
      </c>
      <c r="BG136" s="215">
        <f>IF(N136="zákl. přenesená",J136,0)</f>
        <v>0</v>
      </c>
      <c r="BH136" s="215">
        <f>IF(N136="sníž. přenesená",J136,0)</f>
        <v>0</v>
      </c>
      <c r="BI136" s="215">
        <f>IF(N136="nulová",J136,0)</f>
        <v>0</v>
      </c>
      <c r="BJ136" s="16" t="s">
        <v>83</v>
      </c>
      <c r="BK136" s="215">
        <f>ROUND(I136*H136,2)</f>
        <v>0</v>
      </c>
      <c r="BL136" s="16" t="s">
        <v>237</v>
      </c>
      <c r="BM136" s="214" t="s">
        <v>2245</v>
      </c>
    </row>
    <row r="137" spans="1:65" s="2" customFormat="1" ht="14.4" customHeight="1">
      <c r="A137" s="37"/>
      <c r="B137" s="38"/>
      <c r="C137" s="203" t="s">
        <v>351</v>
      </c>
      <c r="D137" s="203" t="s">
        <v>152</v>
      </c>
      <c r="E137" s="204" t="s">
        <v>2246</v>
      </c>
      <c r="F137" s="205" t="s">
        <v>2247</v>
      </c>
      <c r="G137" s="206" t="s">
        <v>1691</v>
      </c>
      <c r="H137" s="207">
        <v>1</v>
      </c>
      <c r="I137" s="208"/>
      <c r="J137" s="209">
        <f>ROUND(I137*H137,2)</f>
        <v>0</v>
      </c>
      <c r="K137" s="205" t="s">
        <v>156</v>
      </c>
      <c r="L137" s="43"/>
      <c r="M137" s="210" t="s">
        <v>19</v>
      </c>
      <c r="N137" s="211" t="s">
        <v>46</v>
      </c>
      <c r="O137" s="83"/>
      <c r="P137" s="212">
        <f>O137*H137</f>
        <v>0</v>
      </c>
      <c r="Q137" s="212">
        <v>0</v>
      </c>
      <c r="R137" s="212">
        <f>Q137*H137</f>
        <v>0</v>
      </c>
      <c r="S137" s="212">
        <v>0</v>
      </c>
      <c r="T137" s="213">
        <f>S137*H137</f>
        <v>0</v>
      </c>
      <c r="U137" s="37"/>
      <c r="V137" s="37"/>
      <c r="W137" s="37"/>
      <c r="X137" s="37"/>
      <c r="Y137" s="37"/>
      <c r="Z137" s="37"/>
      <c r="AA137" s="37"/>
      <c r="AB137" s="37"/>
      <c r="AC137" s="37"/>
      <c r="AD137" s="37"/>
      <c r="AE137" s="37"/>
      <c r="AR137" s="214" t="s">
        <v>237</v>
      </c>
      <c r="AT137" s="214" t="s">
        <v>152</v>
      </c>
      <c r="AU137" s="214" t="s">
        <v>85</v>
      </c>
      <c r="AY137" s="16" t="s">
        <v>150</v>
      </c>
      <c r="BE137" s="215">
        <f>IF(N137="základní",J137,0)</f>
        <v>0</v>
      </c>
      <c r="BF137" s="215">
        <f>IF(N137="snížená",J137,0)</f>
        <v>0</v>
      </c>
      <c r="BG137" s="215">
        <f>IF(N137="zákl. přenesená",J137,0)</f>
        <v>0</v>
      </c>
      <c r="BH137" s="215">
        <f>IF(N137="sníž. přenesená",J137,0)</f>
        <v>0</v>
      </c>
      <c r="BI137" s="215">
        <f>IF(N137="nulová",J137,0)</f>
        <v>0</v>
      </c>
      <c r="BJ137" s="16" t="s">
        <v>83</v>
      </c>
      <c r="BK137" s="215">
        <f>ROUND(I137*H137,2)</f>
        <v>0</v>
      </c>
      <c r="BL137" s="16" t="s">
        <v>237</v>
      </c>
      <c r="BM137" s="214" t="s">
        <v>2248</v>
      </c>
    </row>
    <row r="138" spans="1:65" s="2" customFormat="1" ht="14.4" customHeight="1">
      <c r="A138" s="37"/>
      <c r="B138" s="38"/>
      <c r="C138" s="203" t="s">
        <v>356</v>
      </c>
      <c r="D138" s="203" t="s">
        <v>152</v>
      </c>
      <c r="E138" s="204" t="s">
        <v>2249</v>
      </c>
      <c r="F138" s="205" t="s">
        <v>2250</v>
      </c>
      <c r="G138" s="206" t="s">
        <v>1691</v>
      </c>
      <c r="H138" s="207">
        <v>1</v>
      </c>
      <c r="I138" s="208"/>
      <c r="J138" s="209">
        <f>ROUND(I138*H138,2)</f>
        <v>0</v>
      </c>
      <c r="K138" s="205" t="s">
        <v>156</v>
      </c>
      <c r="L138" s="43"/>
      <c r="M138" s="247" t="s">
        <v>19</v>
      </c>
      <c r="N138" s="248" t="s">
        <v>46</v>
      </c>
      <c r="O138" s="244"/>
      <c r="P138" s="245">
        <f>O138*H138</f>
        <v>0</v>
      </c>
      <c r="Q138" s="245">
        <v>0</v>
      </c>
      <c r="R138" s="245">
        <f>Q138*H138</f>
        <v>0</v>
      </c>
      <c r="S138" s="245">
        <v>0</v>
      </c>
      <c r="T138" s="246">
        <f>S138*H138</f>
        <v>0</v>
      </c>
      <c r="U138" s="37"/>
      <c r="V138" s="37"/>
      <c r="W138" s="37"/>
      <c r="X138" s="37"/>
      <c r="Y138" s="37"/>
      <c r="Z138" s="37"/>
      <c r="AA138" s="37"/>
      <c r="AB138" s="37"/>
      <c r="AC138" s="37"/>
      <c r="AD138" s="37"/>
      <c r="AE138" s="37"/>
      <c r="AR138" s="214" t="s">
        <v>237</v>
      </c>
      <c r="AT138" s="214" t="s">
        <v>152</v>
      </c>
      <c r="AU138" s="214" t="s">
        <v>85</v>
      </c>
      <c r="AY138" s="16" t="s">
        <v>150</v>
      </c>
      <c r="BE138" s="215">
        <f>IF(N138="základní",J138,0)</f>
        <v>0</v>
      </c>
      <c r="BF138" s="215">
        <f>IF(N138="snížená",J138,0)</f>
        <v>0</v>
      </c>
      <c r="BG138" s="215">
        <f>IF(N138="zákl. přenesená",J138,0)</f>
        <v>0</v>
      </c>
      <c r="BH138" s="215">
        <f>IF(N138="sníž. přenesená",J138,0)</f>
        <v>0</v>
      </c>
      <c r="BI138" s="215">
        <f>IF(N138="nulová",J138,0)</f>
        <v>0</v>
      </c>
      <c r="BJ138" s="16" t="s">
        <v>83</v>
      </c>
      <c r="BK138" s="215">
        <f>ROUND(I138*H138,2)</f>
        <v>0</v>
      </c>
      <c r="BL138" s="16" t="s">
        <v>237</v>
      </c>
      <c r="BM138" s="214" t="s">
        <v>2251</v>
      </c>
    </row>
    <row r="139" spans="1:31" s="2" customFormat="1" ht="6.95" customHeight="1">
      <c r="A139" s="37"/>
      <c r="B139" s="58"/>
      <c r="C139" s="59"/>
      <c r="D139" s="59"/>
      <c r="E139" s="59"/>
      <c r="F139" s="59"/>
      <c r="G139" s="59"/>
      <c r="H139" s="59"/>
      <c r="I139" s="59"/>
      <c r="J139" s="59"/>
      <c r="K139" s="59"/>
      <c r="L139" s="43"/>
      <c r="M139" s="37"/>
      <c r="O139" s="37"/>
      <c r="P139" s="37"/>
      <c r="Q139" s="37"/>
      <c r="R139" s="37"/>
      <c r="S139" s="37"/>
      <c r="T139" s="37"/>
      <c r="U139" s="37"/>
      <c r="V139" s="37"/>
      <c r="W139" s="37"/>
      <c r="X139" s="37"/>
      <c r="Y139" s="37"/>
      <c r="Z139" s="37"/>
      <c r="AA139" s="37"/>
      <c r="AB139" s="37"/>
      <c r="AC139" s="37"/>
      <c r="AD139" s="37"/>
      <c r="AE139" s="37"/>
    </row>
  </sheetData>
  <sheetProtection password="CC35" sheet="1" objects="1" scenarios="1" formatColumns="0" formatRows="0" autoFilter="0"/>
  <autoFilter ref="C80:K138"/>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103</v>
      </c>
    </row>
    <row r="3" spans="2:46" s="1" customFormat="1" ht="6.95" customHeight="1">
      <c r="B3" s="127"/>
      <c r="C3" s="128"/>
      <c r="D3" s="128"/>
      <c r="E3" s="128"/>
      <c r="F3" s="128"/>
      <c r="G3" s="128"/>
      <c r="H3" s="128"/>
      <c r="I3" s="128"/>
      <c r="J3" s="128"/>
      <c r="K3" s="128"/>
      <c r="L3" s="19"/>
      <c r="AT3" s="16" t="s">
        <v>85</v>
      </c>
    </row>
    <row r="4" spans="2:46" s="1" customFormat="1" ht="24.95" customHeight="1">
      <c r="B4" s="19"/>
      <c r="D4" s="129" t="s">
        <v>104</v>
      </c>
      <c r="L4" s="19"/>
      <c r="M4" s="130" t="s">
        <v>10</v>
      </c>
      <c r="AT4" s="16" t="s">
        <v>4</v>
      </c>
    </row>
    <row r="5" spans="2:12" s="1" customFormat="1" ht="6.95" customHeight="1">
      <c r="B5" s="19"/>
      <c r="L5" s="19"/>
    </row>
    <row r="6" spans="2:12" s="1" customFormat="1" ht="12" customHeight="1">
      <c r="B6" s="19"/>
      <c r="D6" s="131" t="s">
        <v>16</v>
      </c>
      <c r="L6" s="19"/>
    </row>
    <row r="7" spans="2:12" s="1" customFormat="1" ht="16.5" customHeight="1">
      <c r="B7" s="19"/>
      <c r="E7" s="132" t="str">
        <f>'Rekapitulace stavby'!K6</f>
        <v>Stavební úpravy pro úsporu energie v budovách společnosti Sládek Group a.s. haly I. a haly II.</v>
      </c>
      <c r="F7" s="131"/>
      <c r="G7" s="131"/>
      <c r="H7" s="131"/>
      <c r="L7" s="19"/>
    </row>
    <row r="8" spans="1:31" s="2" customFormat="1" ht="12" customHeight="1">
      <c r="A8" s="37"/>
      <c r="B8" s="43"/>
      <c r="C8" s="37"/>
      <c r="D8" s="131" t="s">
        <v>105</v>
      </c>
      <c r="E8" s="37"/>
      <c r="F8" s="37"/>
      <c r="G8" s="37"/>
      <c r="H8" s="37"/>
      <c r="I8" s="37"/>
      <c r="J8" s="37"/>
      <c r="K8" s="37"/>
      <c r="L8" s="133"/>
      <c r="S8" s="37"/>
      <c r="T8" s="37"/>
      <c r="U8" s="37"/>
      <c r="V8" s="37"/>
      <c r="W8" s="37"/>
      <c r="X8" s="37"/>
      <c r="Y8" s="37"/>
      <c r="Z8" s="37"/>
      <c r="AA8" s="37"/>
      <c r="AB8" s="37"/>
      <c r="AC8" s="37"/>
      <c r="AD8" s="37"/>
      <c r="AE8" s="37"/>
    </row>
    <row r="9" spans="1:31" s="2" customFormat="1" ht="16.5" customHeight="1">
      <c r="A9" s="37"/>
      <c r="B9" s="43"/>
      <c r="C9" s="37"/>
      <c r="D9" s="37"/>
      <c r="E9" s="134" t="s">
        <v>2252</v>
      </c>
      <c r="F9" s="37"/>
      <c r="G9" s="37"/>
      <c r="H9" s="37"/>
      <c r="I9" s="37"/>
      <c r="J9" s="37"/>
      <c r="K9" s="37"/>
      <c r="L9" s="13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33"/>
      <c r="S10" s="37"/>
      <c r="T10" s="37"/>
      <c r="U10" s="37"/>
      <c r="V10" s="37"/>
      <c r="W10" s="37"/>
      <c r="X10" s="37"/>
      <c r="Y10" s="37"/>
      <c r="Z10" s="37"/>
      <c r="AA10" s="37"/>
      <c r="AB10" s="37"/>
      <c r="AC10" s="37"/>
      <c r="AD10" s="37"/>
      <c r="AE10" s="37"/>
    </row>
    <row r="11" spans="1:31" s="2" customFormat="1" ht="12" customHeight="1">
      <c r="A11" s="37"/>
      <c r="B11" s="43"/>
      <c r="C11" s="37"/>
      <c r="D11" s="131" t="s">
        <v>18</v>
      </c>
      <c r="E11" s="37"/>
      <c r="F11" s="135" t="s">
        <v>19</v>
      </c>
      <c r="G11" s="37"/>
      <c r="H11" s="37"/>
      <c r="I11" s="131" t="s">
        <v>20</v>
      </c>
      <c r="J11" s="135" t="s">
        <v>19</v>
      </c>
      <c r="K11" s="37"/>
      <c r="L11" s="133"/>
      <c r="S11" s="37"/>
      <c r="T11" s="37"/>
      <c r="U11" s="37"/>
      <c r="V11" s="37"/>
      <c r="W11" s="37"/>
      <c r="X11" s="37"/>
      <c r="Y11" s="37"/>
      <c r="Z11" s="37"/>
      <c r="AA11" s="37"/>
      <c r="AB11" s="37"/>
      <c r="AC11" s="37"/>
      <c r="AD11" s="37"/>
      <c r="AE11" s="37"/>
    </row>
    <row r="12" spans="1:31" s="2" customFormat="1" ht="12" customHeight="1">
      <c r="A12" s="37"/>
      <c r="B12" s="43"/>
      <c r="C12" s="37"/>
      <c r="D12" s="131" t="s">
        <v>21</v>
      </c>
      <c r="E12" s="37"/>
      <c r="F12" s="135" t="s">
        <v>22</v>
      </c>
      <c r="G12" s="37"/>
      <c r="H12" s="37"/>
      <c r="I12" s="131" t="s">
        <v>23</v>
      </c>
      <c r="J12" s="136" t="str">
        <f>'Rekapitulace stavby'!AN8</f>
        <v>20. 3. 2020</v>
      </c>
      <c r="K12" s="37"/>
      <c r="L12" s="13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33"/>
      <c r="S13" s="37"/>
      <c r="T13" s="37"/>
      <c r="U13" s="37"/>
      <c r="V13" s="37"/>
      <c r="W13" s="37"/>
      <c r="X13" s="37"/>
      <c r="Y13" s="37"/>
      <c r="Z13" s="37"/>
      <c r="AA13" s="37"/>
      <c r="AB13" s="37"/>
      <c r="AC13" s="37"/>
      <c r="AD13" s="37"/>
      <c r="AE13" s="37"/>
    </row>
    <row r="14" spans="1:31" s="2" customFormat="1" ht="12" customHeight="1">
      <c r="A14" s="37"/>
      <c r="B14" s="43"/>
      <c r="C14" s="37"/>
      <c r="D14" s="131" t="s">
        <v>25</v>
      </c>
      <c r="E14" s="37"/>
      <c r="F14" s="37"/>
      <c r="G14" s="37"/>
      <c r="H14" s="37"/>
      <c r="I14" s="131" t="s">
        <v>26</v>
      </c>
      <c r="J14" s="135" t="s">
        <v>27</v>
      </c>
      <c r="K14" s="37"/>
      <c r="L14" s="133"/>
      <c r="S14" s="37"/>
      <c r="T14" s="37"/>
      <c r="U14" s="37"/>
      <c r="V14" s="37"/>
      <c r="W14" s="37"/>
      <c r="X14" s="37"/>
      <c r="Y14" s="37"/>
      <c r="Z14" s="37"/>
      <c r="AA14" s="37"/>
      <c r="AB14" s="37"/>
      <c r="AC14" s="37"/>
      <c r="AD14" s="37"/>
      <c r="AE14" s="37"/>
    </row>
    <row r="15" spans="1:31" s="2" customFormat="1" ht="18" customHeight="1">
      <c r="A15" s="37"/>
      <c r="B15" s="43"/>
      <c r="C15" s="37"/>
      <c r="D15" s="37"/>
      <c r="E15" s="135" t="s">
        <v>28</v>
      </c>
      <c r="F15" s="37"/>
      <c r="G15" s="37"/>
      <c r="H15" s="37"/>
      <c r="I15" s="131" t="s">
        <v>29</v>
      </c>
      <c r="J15" s="135" t="s">
        <v>30</v>
      </c>
      <c r="K15" s="37"/>
      <c r="L15" s="13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33"/>
      <c r="S16" s="37"/>
      <c r="T16" s="37"/>
      <c r="U16" s="37"/>
      <c r="V16" s="37"/>
      <c r="W16" s="37"/>
      <c r="X16" s="37"/>
      <c r="Y16" s="37"/>
      <c r="Z16" s="37"/>
      <c r="AA16" s="37"/>
      <c r="AB16" s="37"/>
      <c r="AC16" s="37"/>
      <c r="AD16" s="37"/>
      <c r="AE16" s="37"/>
    </row>
    <row r="17" spans="1:31" s="2" customFormat="1" ht="12" customHeight="1">
      <c r="A17" s="37"/>
      <c r="B17" s="43"/>
      <c r="C17" s="37"/>
      <c r="D17" s="131" t="s">
        <v>31</v>
      </c>
      <c r="E17" s="37"/>
      <c r="F17" s="37"/>
      <c r="G17" s="37"/>
      <c r="H17" s="37"/>
      <c r="I17" s="131" t="s">
        <v>26</v>
      </c>
      <c r="J17" s="32" t="str">
        <f>'Rekapitulace stavby'!AN13</f>
        <v>Vyplň údaj</v>
      </c>
      <c r="K17" s="37"/>
      <c r="L17" s="13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5"/>
      <c r="G18" s="135"/>
      <c r="H18" s="135"/>
      <c r="I18" s="131" t="s">
        <v>29</v>
      </c>
      <c r="J18" s="32" t="str">
        <f>'Rekapitulace stavby'!AN14</f>
        <v>Vyplň údaj</v>
      </c>
      <c r="K18" s="37"/>
      <c r="L18" s="13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33"/>
      <c r="S19" s="37"/>
      <c r="T19" s="37"/>
      <c r="U19" s="37"/>
      <c r="V19" s="37"/>
      <c r="W19" s="37"/>
      <c r="X19" s="37"/>
      <c r="Y19" s="37"/>
      <c r="Z19" s="37"/>
      <c r="AA19" s="37"/>
      <c r="AB19" s="37"/>
      <c r="AC19" s="37"/>
      <c r="AD19" s="37"/>
      <c r="AE19" s="37"/>
    </row>
    <row r="20" spans="1:31" s="2" customFormat="1" ht="12" customHeight="1">
      <c r="A20" s="37"/>
      <c r="B20" s="43"/>
      <c r="C20" s="37"/>
      <c r="D20" s="131" t="s">
        <v>33</v>
      </c>
      <c r="E20" s="37"/>
      <c r="F20" s="37"/>
      <c r="G20" s="37"/>
      <c r="H20" s="37"/>
      <c r="I20" s="131" t="s">
        <v>26</v>
      </c>
      <c r="J20" s="135" t="s">
        <v>34</v>
      </c>
      <c r="K20" s="37"/>
      <c r="L20" s="133"/>
      <c r="S20" s="37"/>
      <c r="T20" s="37"/>
      <c r="U20" s="37"/>
      <c r="V20" s="37"/>
      <c r="W20" s="37"/>
      <c r="X20" s="37"/>
      <c r="Y20" s="37"/>
      <c r="Z20" s="37"/>
      <c r="AA20" s="37"/>
      <c r="AB20" s="37"/>
      <c r="AC20" s="37"/>
      <c r="AD20" s="37"/>
      <c r="AE20" s="37"/>
    </row>
    <row r="21" spans="1:31" s="2" customFormat="1" ht="18" customHeight="1">
      <c r="A21" s="37"/>
      <c r="B21" s="43"/>
      <c r="C21" s="37"/>
      <c r="D21" s="37"/>
      <c r="E21" s="135" t="s">
        <v>35</v>
      </c>
      <c r="F21" s="37"/>
      <c r="G21" s="37"/>
      <c r="H21" s="37"/>
      <c r="I21" s="131" t="s">
        <v>29</v>
      </c>
      <c r="J21" s="135" t="s">
        <v>36</v>
      </c>
      <c r="K21" s="37"/>
      <c r="L21" s="13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33"/>
      <c r="S22" s="37"/>
      <c r="T22" s="37"/>
      <c r="U22" s="37"/>
      <c r="V22" s="37"/>
      <c r="W22" s="37"/>
      <c r="X22" s="37"/>
      <c r="Y22" s="37"/>
      <c r="Z22" s="37"/>
      <c r="AA22" s="37"/>
      <c r="AB22" s="37"/>
      <c r="AC22" s="37"/>
      <c r="AD22" s="37"/>
      <c r="AE22" s="37"/>
    </row>
    <row r="23" spans="1:31" s="2" customFormat="1" ht="12" customHeight="1">
      <c r="A23" s="37"/>
      <c r="B23" s="43"/>
      <c r="C23" s="37"/>
      <c r="D23" s="131" t="s">
        <v>38</v>
      </c>
      <c r="E23" s="37"/>
      <c r="F23" s="37"/>
      <c r="G23" s="37"/>
      <c r="H23" s="37"/>
      <c r="I23" s="131" t="s">
        <v>26</v>
      </c>
      <c r="J23" s="135" t="str">
        <f>IF('Rekapitulace stavby'!AN19="","",'Rekapitulace stavby'!AN19)</f>
        <v/>
      </c>
      <c r="K23" s="37"/>
      <c r="L23" s="133"/>
      <c r="S23" s="37"/>
      <c r="T23" s="37"/>
      <c r="U23" s="37"/>
      <c r="V23" s="37"/>
      <c r="W23" s="37"/>
      <c r="X23" s="37"/>
      <c r="Y23" s="37"/>
      <c r="Z23" s="37"/>
      <c r="AA23" s="37"/>
      <c r="AB23" s="37"/>
      <c r="AC23" s="37"/>
      <c r="AD23" s="37"/>
      <c r="AE23" s="37"/>
    </row>
    <row r="24" spans="1:31" s="2" customFormat="1" ht="18" customHeight="1">
      <c r="A24" s="37"/>
      <c r="B24" s="43"/>
      <c r="C24" s="37"/>
      <c r="D24" s="37"/>
      <c r="E24" s="135" t="str">
        <f>IF('Rekapitulace stavby'!E20="","",'Rekapitulace stavby'!E20)</f>
        <v xml:space="preserve"> </v>
      </c>
      <c r="F24" s="37"/>
      <c r="G24" s="37"/>
      <c r="H24" s="37"/>
      <c r="I24" s="131" t="s">
        <v>29</v>
      </c>
      <c r="J24" s="135" t="str">
        <f>IF('Rekapitulace stavby'!AN20="","",'Rekapitulace stavby'!AN20)</f>
        <v/>
      </c>
      <c r="K24" s="37"/>
      <c r="L24" s="13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33"/>
      <c r="S25" s="37"/>
      <c r="T25" s="37"/>
      <c r="U25" s="37"/>
      <c r="V25" s="37"/>
      <c r="W25" s="37"/>
      <c r="X25" s="37"/>
      <c r="Y25" s="37"/>
      <c r="Z25" s="37"/>
      <c r="AA25" s="37"/>
      <c r="AB25" s="37"/>
      <c r="AC25" s="37"/>
      <c r="AD25" s="37"/>
      <c r="AE25" s="37"/>
    </row>
    <row r="26" spans="1:31" s="2" customFormat="1" ht="12" customHeight="1">
      <c r="A26" s="37"/>
      <c r="B26" s="43"/>
      <c r="C26" s="37"/>
      <c r="D26" s="131" t="s">
        <v>39</v>
      </c>
      <c r="E26" s="37"/>
      <c r="F26" s="37"/>
      <c r="G26" s="37"/>
      <c r="H26" s="37"/>
      <c r="I26" s="37"/>
      <c r="J26" s="37"/>
      <c r="K26" s="37"/>
      <c r="L26" s="133"/>
      <c r="S26" s="37"/>
      <c r="T26" s="37"/>
      <c r="U26" s="37"/>
      <c r="V26" s="37"/>
      <c r="W26" s="37"/>
      <c r="X26" s="37"/>
      <c r="Y26" s="37"/>
      <c r="Z26" s="37"/>
      <c r="AA26" s="37"/>
      <c r="AB26" s="37"/>
      <c r="AC26" s="37"/>
      <c r="AD26" s="37"/>
      <c r="AE26" s="37"/>
    </row>
    <row r="27" spans="1:31" s="8" customFormat="1" ht="16.5" customHeight="1">
      <c r="A27" s="137"/>
      <c r="B27" s="138"/>
      <c r="C27" s="137"/>
      <c r="D27" s="137"/>
      <c r="E27" s="139" t="s">
        <v>19</v>
      </c>
      <c r="F27" s="139"/>
      <c r="G27" s="139"/>
      <c r="H27" s="139"/>
      <c r="I27" s="137"/>
      <c r="J27" s="137"/>
      <c r="K27" s="137"/>
      <c r="L27" s="140"/>
      <c r="S27" s="137"/>
      <c r="T27" s="137"/>
      <c r="U27" s="137"/>
      <c r="V27" s="137"/>
      <c r="W27" s="137"/>
      <c r="X27" s="137"/>
      <c r="Y27" s="137"/>
      <c r="Z27" s="137"/>
      <c r="AA27" s="137"/>
      <c r="AB27" s="137"/>
      <c r="AC27" s="137"/>
      <c r="AD27" s="137"/>
      <c r="AE27" s="137"/>
    </row>
    <row r="28" spans="1:31" s="2" customFormat="1" ht="6.95" customHeight="1">
      <c r="A28" s="37"/>
      <c r="B28" s="43"/>
      <c r="C28" s="37"/>
      <c r="D28" s="37"/>
      <c r="E28" s="37"/>
      <c r="F28" s="37"/>
      <c r="G28" s="37"/>
      <c r="H28" s="37"/>
      <c r="I28" s="37"/>
      <c r="J28" s="37"/>
      <c r="K28" s="37"/>
      <c r="L28" s="133"/>
      <c r="S28" s="37"/>
      <c r="T28" s="37"/>
      <c r="U28" s="37"/>
      <c r="V28" s="37"/>
      <c r="W28" s="37"/>
      <c r="X28" s="37"/>
      <c r="Y28" s="37"/>
      <c r="Z28" s="37"/>
      <c r="AA28" s="37"/>
      <c r="AB28" s="37"/>
      <c r="AC28" s="37"/>
      <c r="AD28" s="37"/>
      <c r="AE28" s="37"/>
    </row>
    <row r="29" spans="1:31" s="2" customFormat="1" ht="6.95" customHeight="1">
      <c r="A29" s="37"/>
      <c r="B29" s="43"/>
      <c r="C29" s="37"/>
      <c r="D29" s="141"/>
      <c r="E29" s="141"/>
      <c r="F29" s="141"/>
      <c r="G29" s="141"/>
      <c r="H29" s="141"/>
      <c r="I29" s="141"/>
      <c r="J29" s="141"/>
      <c r="K29" s="141"/>
      <c r="L29" s="133"/>
      <c r="S29" s="37"/>
      <c r="T29" s="37"/>
      <c r="U29" s="37"/>
      <c r="V29" s="37"/>
      <c r="W29" s="37"/>
      <c r="X29" s="37"/>
      <c r="Y29" s="37"/>
      <c r="Z29" s="37"/>
      <c r="AA29" s="37"/>
      <c r="AB29" s="37"/>
      <c r="AC29" s="37"/>
      <c r="AD29" s="37"/>
      <c r="AE29" s="37"/>
    </row>
    <row r="30" spans="1:31" s="2" customFormat="1" ht="25.4" customHeight="1">
      <c r="A30" s="37"/>
      <c r="B30" s="43"/>
      <c r="C30" s="37"/>
      <c r="D30" s="142" t="s">
        <v>41</v>
      </c>
      <c r="E30" s="37"/>
      <c r="F30" s="37"/>
      <c r="G30" s="37"/>
      <c r="H30" s="37"/>
      <c r="I30" s="37"/>
      <c r="J30" s="143">
        <f>ROUND(J82,2)</f>
        <v>0</v>
      </c>
      <c r="K30" s="37"/>
      <c r="L30" s="133"/>
      <c r="S30" s="37"/>
      <c r="T30" s="37"/>
      <c r="U30" s="37"/>
      <c r="V30" s="37"/>
      <c r="W30" s="37"/>
      <c r="X30" s="37"/>
      <c r="Y30" s="37"/>
      <c r="Z30" s="37"/>
      <c r="AA30" s="37"/>
      <c r="AB30" s="37"/>
      <c r="AC30" s="37"/>
      <c r="AD30" s="37"/>
      <c r="AE30" s="37"/>
    </row>
    <row r="31" spans="1:31" s="2" customFormat="1" ht="6.95" customHeight="1">
      <c r="A31" s="37"/>
      <c r="B31" s="43"/>
      <c r="C31" s="37"/>
      <c r="D31" s="141"/>
      <c r="E31" s="141"/>
      <c r="F31" s="141"/>
      <c r="G31" s="141"/>
      <c r="H31" s="141"/>
      <c r="I31" s="141"/>
      <c r="J31" s="141"/>
      <c r="K31" s="141"/>
      <c r="L31" s="133"/>
      <c r="S31" s="37"/>
      <c r="T31" s="37"/>
      <c r="U31" s="37"/>
      <c r="V31" s="37"/>
      <c r="W31" s="37"/>
      <c r="X31" s="37"/>
      <c r="Y31" s="37"/>
      <c r="Z31" s="37"/>
      <c r="AA31" s="37"/>
      <c r="AB31" s="37"/>
      <c r="AC31" s="37"/>
      <c r="AD31" s="37"/>
      <c r="AE31" s="37"/>
    </row>
    <row r="32" spans="1:31" s="2" customFormat="1" ht="14.4" customHeight="1">
      <c r="A32" s="37"/>
      <c r="B32" s="43"/>
      <c r="C32" s="37"/>
      <c r="D32" s="37"/>
      <c r="E32" s="37"/>
      <c r="F32" s="144" t="s">
        <v>43</v>
      </c>
      <c r="G32" s="37"/>
      <c r="H32" s="37"/>
      <c r="I32" s="144" t="s">
        <v>42</v>
      </c>
      <c r="J32" s="144" t="s">
        <v>44</v>
      </c>
      <c r="K32" s="37"/>
      <c r="L32" s="133"/>
      <c r="S32" s="37"/>
      <c r="T32" s="37"/>
      <c r="U32" s="37"/>
      <c r="V32" s="37"/>
      <c r="W32" s="37"/>
      <c r="X32" s="37"/>
      <c r="Y32" s="37"/>
      <c r="Z32" s="37"/>
      <c r="AA32" s="37"/>
      <c r="AB32" s="37"/>
      <c r="AC32" s="37"/>
      <c r="AD32" s="37"/>
      <c r="AE32" s="37"/>
    </row>
    <row r="33" spans="1:31" s="2" customFormat="1" ht="14.4" customHeight="1">
      <c r="A33" s="37"/>
      <c r="B33" s="43"/>
      <c r="C33" s="37"/>
      <c r="D33" s="145" t="s">
        <v>45</v>
      </c>
      <c r="E33" s="131" t="s">
        <v>46</v>
      </c>
      <c r="F33" s="146">
        <f>ROUND((SUM(BE82:BE98)),2)</f>
        <v>0</v>
      </c>
      <c r="G33" s="37"/>
      <c r="H33" s="37"/>
      <c r="I33" s="147">
        <v>0.21</v>
      </c>
      <c r="J33" s="146">
        <f>ROUND(((SUM(BE82:BE98))*I33),2)</f>
        <v>0</v>
      </c>
      <c r="K33" s="37"/>
      <c r="L33" s="133"/>
      <c r="S33" s="37"/>
      <c r="T33" s="37"/>
      <c r="U33" s="37"/>
      <c r="V33" s="37"/>
      <c r="W33" s="37"/>
      <c r="X33" s="37"/>
      <c r="Y33" s="37"/>
      <c r="Z33" s="37"/>
      <c r="AA33" s="37"/>
      <c r="AB33" s="37"/>
      <c r="AC33" s="37"/>
      <c r="AD33" s="37"/>
      <c r="AE33" s="37"/>
    </row>
    <row r="34" spans="1:31" s="2" customFormat="1" ht="14.4" customHeight="1">
      <c r="A34" s="37"/>
      <c r="B34" s="43"/>
      <c r="C34" s="37"/>
      <c r="D34" s="37"/>
      <c r="E34" s="131" t="s">
        <v>47</v>
      </c>
      <c r="F34" s="146">
        <f>ROUND((SUM(BF82:BF98)),2)</f>
        <v>0</v>
      </c>
      <c r="G34" s="37"/>
      <c r="H34" s="37"/>
      <c r="I34" s="147">
        <v>0.15</v>
      </c>
      <c r="J34" s="146">
        <f>ROUND(((SUM(BF82:BF98))*I34),2)</f>
        <v>0</v>
      </c>
      <c r="K34" s="37"/>
      <c r="L34" s="133"/>
      <c r="S34" s="37"/>
      <c r="T34" s="37"/>
      <c r="U34" s="37"/>
      <c r="V34" s="37"/>
      <c r="W34" s="37"/>
      <c r="X34" s="37"/>
      <c r="Y34" s="37"/>
      <c r="Z34" s="37"/>
      <c r="AA34" s="37"/>
      <c r="AB34" s="37"/>
      <c r="AC34" s="37"/>
      <c r="AD34" s="37"/>
      <c r="AE34" s="37"/>
    </row>
    <row r="35" spans="1:31" s="2" customFormat="1" ht="14.4" customHeight="1" hidden="1">
      <c r="A35" s="37"/>
      <c r="B35" s="43"/>
      <c r="C35" s="37"/>
      <c r="D35" s="37"/>
      <c r="E35" s="131" t="s">
        <v>48</v>
      </c>
      <c r="F35" s="146">
        <f>ROUND((SUM(BG82:BG98)),2)</f>
        <v>0</v>
      </c>
      <c r="G35" s="37"/>
      <c r="H35" s="37"/>
      <c r="I35" s="147">
        <v>0.21</v>
      </c>
      <c r="J35" s="146">
        <f>0</f>
        <v>0</v>
      </c>
      <c r="K35" s="37"/>
      <c r="L35" s="133"/>
      <c r="S35" s="37"/>
      <c r="T35" s="37"/>
      <c r="U35" s="37"/>
      <c r="V35" s="37"/>
      <c r="W35" s="37"/>
      <c r="X35" s="37"/>
      <c r="Y35" s="37"/>
      <c r="Z35" s="37"/>
      <c r="AA35" s="37"/>
      <c r="AB35" s="37"/>
      <c r="AC35" s="37"/>
      <c r="AD35" s="37"/>
      <c r="AE35" s="37"/>
    </row>
    <row r="36" spans="1:31" s="2" customFormat="1" ht="14.4" customHeight="1" hidden="1">
      <c r="A36" s="37"/>
      <c r="B36" s="43"/>
      <c r="C36" s="37"/>
      <c r="D36" s="37"/>
      <c r="E36" s="131" t="s">
        <v>49</v>
      </c>
      <c r="F36" s="146">
        <f>ROUND((SUM(BH82:BH98)),2)</f>
        <v>0</v>
      </c>
      <c r="G36" s="37"/>
      <c r="H36" s="37"/>
      <c r="I36" s="147">
        <v>0.15</v>
      </c>
      <c r="J36" s="146">
        <f>0</f>
        <v>0</v>
      </c>
      <c r="K36" s="37"/>
      <c r="L36" s="133"/>
      <c r="S36" s="37"/>
      <c r="T36" s="37"/>
      <c r="U36" s="37"/>
      <c r="V36" s="37"/>
      <c r="W36" s="37"/>
      <c r="X36" s="37"/>
      <c r="Y36" s="37"/>
      <c r="Z36" s="37"/>
      <c r="AA36" s="37"/>
      <c r="AB36" s="37"/>
      <c r="AC36" s="37"/>
      <c r="AD36" s="37"/>
      <c r="AE36" s="37"/>
    </row>
    <row r="37" spans="1:31" s="2" customFormat="1" ht="14.4" customHeight="1" hidden="1">
      <c r="A37" s="37"/>
      <c r="B37" s="43"/>
      <c r="C37" s="37"/>
      <c r="D37" s="37"/>
      <c r="E37" s="131" t="s">
        <v>50</v>
      </c>
      <c r="F37" s="146">
        <f>ROUND((SUM(BI82:BI98)),2)</f>
        <v>0</v>
      </c>
      <c r="G37" s="37"/>
      <c r="H37" s="37"/>
      <c r="I37" s="147">
        <v>0</v>
      </c>
      <c r="J37" s="146">
        <f>0</f>
        <v>0</v>
      </c>
      <c r="K37" s="37"/>
      <c r="L37" s="13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33"/>
      <c r="S38" s="37"/>
      <c r="T38" s="37"/>
      <c r="U38" s="37"/>
      <c r="V38" s="37"/>
      <c r="W38" s="37"/>
      <c r="X38" s="37"/>
      <c r="Y38" s="37"/>
      <c r="Z38" s="37"/>
      <c r="AA38" s="37"/>
      <c r="AB38" s="37"/>
      <c r="AC38" s="37"/>
      <c r="AD38" s="37"/>
      <c r="AE38" s="37"/>
    </row>
    <row r="39" spans="1:31" s="2" customFormat="1" ht="25.4" customHeight="1">
      <c r="A39" s="37"/>
      <c r="B39" s="43"/>
      <c r="C39" s="148"/>
      <c r="D39" s="149" t="s">
        <v>51</v>
      </c>
      <c r="E39" s="150"/>
      <c r="F39" s="150"/>
      <c r="G39" s="151" t="s">
        <v>52</v>
      </c>
      <c r="H39" s="152" t="s">
        <v>53</v>
      </c>
      <c r="I39" s="150"/>
      <c r="J39" s="153">
        <f>SUM(J30:J37)</f>
        <v>0</v>
      </c>
      <c r="K39" s="154"/>
      <c r="L39" s="133"/>
      <c r="S39" s="37"/>
      <c r="T39" s="37"/>
      <c r="U39" s="37"/>
      <c r="V39" s="37"/>
      <c r="W39" s="37"/>
      <c r="X39" s="37"/>
      <c r="Y39" s="37"/>
      <c r="Z39" s="37"/>
      <c r="AA39" s="37"/>
      <c r="AB39" s="37"/>
      <c r="AC39" s="37"/>
      <c r="AD39" s="37"/>
      <c r="AE39" s="37"/>
    </row>
    <row r="40" spans="1:31" s="2" customFormat="1" ht="14.4" customHeight="1">
      <c r="A40" s="37"/>
      <c r="B40" s="155"/>
      <c r="C40" s="156"/>
      <c r="D40" s="156"/>
      <c r="E40" s="156"/>
      <c r="F40" s="156"/>
      <c r="G40" s="156"/>
      <c r="H40" s="156"/>
      <c r="I40" s="156"/>
      <c r="J40" s="156"/>
      <c r="K40" s="156"/>
      <c r="L40" s="133"/>
      <c r="S40" s="37"/>
      <c r="T40" s="37"/>
      <c r="U40" s="37"/>
      <c r="V40" s="37"/>
      <c r="W40" s="37"/>
      <c r="X40" s="37"/>
      <c r="Y40" s="37"/>
      <c r="Z40" s="37"/>
      <c r="AA40" s="37"/>
      <c r="AB40" s="37"/>
      <c r="AC40" s="37"/>
      <c r="AD40" s="37"/>
      <c r="AE40" s="37"/>
    </row>
    <row r="44" spans="1:31" s="2" customFormat="1" ht="6.95" customHeight="1">
      <c r="A44" s="37"/>
      <c r="B44" s="157"/>
      <c r="C44" s="158"/>
      <c r="D44" s="158"/>
      <c r="E44" s="158"/>
      <c r="F44" s="158"/>
      <c r="G44" s="158"/>
      <c r="H44" s="158"/>
      <c r="I44" s="158"/>
      <c r="J44" s="158"/>
      <c r="K44" s="158"/>
      <c r="L44" s="133"/>
      <c r="S44" s="37"/>
      <c r="T44" s="37"/>
      <c r="U44" s="37"/>
      <c r="V44" s="37"/>
      <c r="W44" s="37"/>
      <c r="X44" s="37"/>
      <c r="Y44" s="37"/>
      <c r="Z44" s="37"/>
      <c r="AA44" s="37"/>
      <c r="AB44" s="37"/>
      <c r="AC44" s="37"/>
      <c r="AD44" s="37"/>
      <c r="AE44" s="37"/>
    </row>
    <row r="45" spans="1:31" s="2" customFormat="1" ht="24.95" customHeight="1">
      <c r="A45" s="37"/>
      <c r="B45" s="38"/>
      <c r="C45" s="22" t="s">
        <v>107</v>
      </c>
      <c r="D45" s="39"/>
      <c r="E45" s="39"/>
      <c r="F45" s="39"/>
      <c r="G45" s="39"/>
      <c r="H45" s="39"/>
      <c r="I45" s="39"/>
      <c r="J45" s="39"/>
      <c r="K45" s="39"/>
      <c r="L45" s="133"/>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33"/>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33"/>
      <c r="S47" s="37"/>
      <c r="T47" s="37"/>
      <c r="U47" s="37"/>
      <c r="V47" s="37"/>
      <c r="W47" s="37"/>
      <c r="X47" s="37"/>
      <c r="Y47" s="37"/>
      <c r="Z47" s="37"/>
      <c r="AA47" s="37"/>
      <c r="AB47" s="37"/>
      <c r="AC47" s="37"/>
      <c r="AD47" s="37"/>
      <c r="AE47" s="37"/>
    </row>
    <row r="48" spans="1:31" s="2" customFormat="1" ht="16.5" customHeight="1">
      <c r="A48" s="37"/>
      <c r="B48" s="38"/>
      <c r="C48" s="39"/>
      <c r="D48" s="39"/>
      <c r="E48" s="159" t="str">
        <f>E7</f>
        <v>Stavební úpravy pro úsporu energie v budovách společnosti Sládek Group a.s. haly I. a haly II.</v>
      </c>
      <c r="F48" s="31"/>
      <c r="G48" s="31"/>
      <c r="H48" s="31"/>
      <c r="I48" s="39"/>
      <c r="J48" s="39"/>
      <c r="K48" s="39"/>
      <c r="L48" s="133"/>
      <c r="S48" s="37"/>
      <c r="T48" s="37"/>
      <c r="U48" s="37"/>
      <c r="V48" s="37"/>
      <c r="W48" s="37"/>
      <c r="X48" s="37"/>
      <c r="Y48" s="37"/>
      <c r="Z48" s="37"/>
      <c r="AA48" s="37"/>
      <c r="AB48" s="37"/>
      <c r="AC48" s="37"/>
      <c r="AD48" s="37"/>
      <c r="AE48" s="37"/>
    </row>
    <row r="49" spans="1:31" s="2" customFormat="1" ht="12" customHeight="1">
      <c r="A49" s="37"/>
      <c r="B49" s="38"/>
      <c r="C49" s="31" t="s">
        <v>105</v>
      </c>
      <c r="D49" s="39"/>
      <c r="E49" s="39"/>
      <c r="F49" s="39"/>
      <c r="G49" s="39"/>
      <c r="H49" s="39"/>
      <c r="I49" s="39"/>
      <c r="J49" s="39"/>
      <c r="K49" s="39"/>
      <c r="L49" s="133"/>
      <c r="S49" s="37"/>
      <c r="T49" s="37"/>
      <c r="U49" s="37"/>
      <c r="V49" s="37"/>
      <c r="W49" s="37"/>
      <c r="X49" s="37"/>
      <c r="Y49" s="37"/>
      <c r="Z49" s="37"/>
      <c r="AA49" s="37"/>
      <c r="AB49" s="37"/>
      <c r="AC49" s="37"/>
      <c r="AD49" s="37"/>
      <c r="AE49" s="37"/>
    </row>
    <row r="50" spans="1:31" s="2" customFormat="1" ht="16.5" customHeight="1">
      <c r="A50" s="37"/>
      <c r="B50" s="38"/>
      <c r="C50" s="39"/>
      <c r="D50" s="39"/>
      <c r="E50" s="68" t="str">
        <f>E9</f>
        <v>07 - VRN</v>
      </c>
      <c r="F50" s="39"/>
      <c r="G50" s="39"/>
      <c r="H50" s="39"/>
      <c r="I50" s="39"/>
      <c r="J50" s="39"/>
      <c r="K50" s="39"/>
      <c r="L50" s="133"/>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33"/>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31" t="s">
        <v>23</v>
      </c>
      <c r="J52" s="71" t="str">
        <f>IF(J12="","",J12)</f>
        <v>20. 3. 2020</v>
      </c>
      <c r="K52" s="39"/>
      <c r="L52" s="133"/>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33"/>
      <c r="S53" s="37"/>
      <c r="T53" s="37"/>
      <c r="U53" s="37"/>
      <c r="V53" s="37"/>
      <c r="W53" s="37"/>
      <c r="X53" s="37"/>
      <c r="Y53" s="37"/>
      <c r="Z53" s="37"/>
      <c r="AA53" s="37"/>
      <c r="AB53" s="37"/>
      <c r="AC53" s="37"/>
      <c r="AD53" s="37"/>
      <c r="AE53" s="37"/>
    </row>
    <row r="54" spans="1:31" s="2" customFormat="1" ht="25.65" customHeight="1">
      <c r="A54" s="37"/>
      <c r="B54" s="38"/>
      <c r="C54" s="31" t="s">
        <v>25</v>
      </c>
      <c r="D54" s="39"/>
      <c r="E54" s="39"/>
      <c r="F54" s="26" t="str">
        <f>E15</f>
        <v>Sládek Group a.s.</v>
      </c>
      <c r="G54" s="39"/>
      <c r="H54" s="39"/>
      <c r="I54" s="31" t="s">
        <v>33</v>
      </c>
      <c r="J54" s="35" t="str">
        <f>E21</f>
        <v xml:space="preserve">Ing. arch. Luboš Jíra, A. D. Studio </v>
      </c>
      <c r="K54" s="39"/>
      <c r="L54" s="133"/>
      <c r="S54" s="37"/>
      <c r="T54" s="37"/>
      <c r="U54" s="37"/>
      <c r="V54" s="37"/>
      <c r="W54" s="37"/>
      <c r="X54" s="37"/>
      <c r="Y54" s="37"/>
      <c r="Z54" s="37"/>
      <c r="AA54" s="37"/>
      <c r="AB54" s="37"/>
      <c r="AC54" s="37"/>
      <c r="AD54" s="37"/>
      <c r="AE54" s="37"/>
    </row>
    <row r="55" spans="1:31" s="2" customFormat="1" ht="15.15" customHeight="1">
      <c r="A55" s="37"/>
      <c r="B55" s="38"/>
      <c r="C55" s="31" t="s">
        <v>31</v>
      </c>
      <c r="D55" s="39"/>
      <c r="E55" s="39"/>
      <c r="F55" s="26" t="str">
        <f>IF(E18="","",E18)</f>
        <v>Vyplň údaj</v>
      </c>
      <c r="G55" s="39"/>
      <c r="H55" s="39"/>
      <c r="I55" s="31" t="s">
        <v>38</v>
      </c>
      <c r="J55" s="35" t="str">
        <f>E24</f>
        <v xml:space="preserve"> </v>
      </c>
      <c r="K55" s="39"/>
      <c r="L55" s="133"/>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39"/>
      <c r="J56" s="39"/>
      <c r="K56" s="39"/>
      <c r="L56" s="133"/>
      <c r="S56" s="37"/>
      <c r="T56" s="37"/>
      <c r="U56" s="37"/>
      <c r="V56" s="37"/>
      <c r="W56" s="37"/>
      <c r="X56" s="37"/>
      <c r="Y56" s="37"/>
      <c r="Z56" s="37"/>
      <c r="AA56" s="37"/>
      <c r="AB56" s="37"/>
      <c r="AC56" s="37"/>
      <c r="AD56" s="37"/>
      <c r="AE56" s="37"/>
    </row>
    <row r="57" spans="1:31" s="2" customFormat="1" ht="29.25" customHeight="1">
      <c r="A57" s="37"/>
      <c r="B57" s="38"/>
      <c r="C57" s="160" t="s">
        <v>108</v>
      </c>
      <c r="D57" s="161"/>
      <c r="E57" s="161"/>
      <c r="F57" s="161"/>
      <c r="G57" s="161"/>
      <c r="H57" s="161"/>
      <c r="I57" s="161"/>
      <c r="J57" s="162" t="s">
        <v>109</v>
      </c>
      <c r="K57" s="161"/>
      <c r="L57" s="133"/>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39"/>
      <c r="J58" s="39"/>
      <c r="K58" s="39"/>
      <c r="L58" s="133"/>
      <c r="S58" s="37"/>
      <c r="T58" s="37"/>
      <c r="U58" s="37"/>
      <c r="V58" s="37"/>
      <c r="W58" s="37"/>
      <c r="X58" s="37"/>
      <c r="Y58" s="37"/>
      <c r="Z58" s="37"/>
      <c r="AA58" s="37"/>
      <c r="AB58" s="37"/>
      <c r="AC58" s="37"/>
      <c r="AD58" s="37"/>
      <c r="AE58" s="37"/>
    </row>
    <row r="59" spans="1:47" s="2" customFormat="1" ht="22.8" customHeight="1">
      <c r="A59" s="37"/>
      <c r="B59" s="38"/>
      <c r="C59" s="163" t="s">
        <v>73</v>
      </c>
      <c r="D59" s="39"/>
      <c r="E59" s="39"/>
      <c r="F59" s="39"/>
      <c r="G59" s="39"/>
      <c r="H59" s="39"/>
      <c r="I59" s="39"/>
      <c r="J59" s="101">
        <f>J82</f>
        <v>0</v>
      </c>
      <c r="K59" s="39"/>
      <c r="L59" s="133"/>
      <c r="S59" s="37"/>
      <c r="T59" s="37"/>
      <c r="U59" s="37"/>
      <c r="V59" s="37"/>
      <c r="W59" s="37"/>
      <c r="X59" s="37"/>
      <c r="Y59" s="37"/>
      <c r="Z59" s="37"/>
      <c r="AA59" s="37"/>
      <c r="AB59" s="37"/>
      <c r="AC59" s="37"/>
      <c r="AD59" s="37"/>
      <c r="AE59" s="37"/>
      <c r="AU59" s="16" t="s">
        <v>110</v>
      </c>
    </row>
    <row r="60" spans="1:31" s="9" customFormat="1" ht="24.95" customHeight="1">
      <c r="A60" s="9"/>
      <c r="B60" s="164"/>
      <c r="C60" s="165"/>
      <c r="D60" s="166" t="s">
        <v>2253</v>
      </c>
      <c r="E60" s="167"/>
      <c r="F60" s="167"/>
      <c r="G60" s="167"/>
      <c r="H60" s="167"/>
      <c r="I60" s="167"/>
      <c r="J60" s="168">
        <f>J83</f>
        <v>0</v>
      </c>
      <c r="K60" s="165"/>
      <c r="L60" s="169"/>
      <c r="S60" s="9"/>
      <c r="T60" s="9"/>
      <c r="U60" s="9"/>
      <c r="V60" s="9"/>
      <c r="W60" s="9"/>
      <c r="X60" s="9"/>
      <c r="Y60" s="9"/>
      <c r="Z60" s="9"/>
      <c r="AA60" s="9"/>
      <c r="AB60" s="9"/>
      <c r="AC60" s="9"/>
      <c r="AD60" s="9"/>
      <c r="AE60" s="9"/>
    </row>
    <row r="61" spans="1:31" s="10" customFormat="1" ht="19.9" customHeight="1">
      <c r="A61" s="10"/>
      <c r="B61" s="170"/>
      <c r="C61" s="171"/>
      <c r="D61" s="172" t="s">
        <v>2254</v>
      </c>
      <c r="E61" s="173"/>
      <c r="F61" s="173"/>
      <c r="G61" s="173"/>
      <c r="H61" s="173"/>
      <c r="I61" s="173"/>
      <c r="J61" s="174">
        <f>J84</f>
        <v>0</v>
      </c>
      <c r="K61" s="171"/>
      <c r="L61" s="175"/>
      <c r="S61" s="10"/>
      <c r="T61" s="10"/>
      <c r="U61" s="10"/>
      <c r="V61" s="10"/>
      <c r="W61" s="10"/>
      <c r="X61" s="10"/>
      <c r="Y61" s="10"/>
      <c r="Z61" s="10"/>
      <c r="AA61" s="10"/>
      <c r="AB61" s="10"/>
      <c r="AC61" s="10"/>
      <c r="AD61" s="10"/>
      <c r="AE61" s="10"/>
    </row>
    <row r="62" spans="1:31" s="10" customFormat="1" ht="19.9" customHeight="1">
      <c r="A62" s="10"/>
      <c r="B62" s="170"/>
      <c r="C62" s="171"/>
      <c r="D62" s="172" t="s">
        <v>2255</v>
      </c>
      <c r="E62" s="173"/>
      <c r="F62" s="173"/>
      <c r="G62" s="173"/>
      <c r="H62" s="173"/>
      <c r="I62" s="173"/>
      <c r="J62" s="174">
        <f>J93</f>
        <v>0</v>
      </c>
      <c r="K62" s="171"/>
      <c r="L62" s="175"/>
      <c r="S62" s="10"/>
      <c r="T62" s="10"/>
      <c r="U62" s="10"/>
      <c r="V62" s="10"/>
      <c r="W62" s="10"/>
      <c r="X62" s="10"/>
      <c r="Y62" s="10"/>
      <c r="Z62" s="10"/>
      <c r="AA62" s="10"/>
      <c r="AB62" s="10"/>
      <c r="AC62" s="10"/>
      <c r="AD62" s="10"/>
      <c r="AE62" s="10"/>
    </row>
    <row r="63" spans="1:31" s="2" customFormat="1" ht="21.8" customHeight="1">
      <c r="A63" s="37"/>
      <c r="B63" s="38"/>
      <c r="C63" s="39"/>
      <c r="D63" s="39"/>
      <c r="E63" s="39"/>
      <c r="F63" s="39"/>
      <c r="G63" s="39"/>
      <c r="H63" s="39"/>
      <c r="I63" s="39"/>
      <c r="J63" s="39"/>
      <c r="K63" s="39"/>
      <c r="L63" s="133"/>
      <c r="S63" s="37"/>
      <c r="T63" s="37"/>
      <c r="U63" s="37"/>
      <c r="V63" s="37"/>
      <c r="W63" s="37"/>
      <c r="X63" s="37"/>
      <c r="Y63" s="37"/>
      <c r="Z63" s="37"/>
      <c r="AA63" s="37"/>
      <c r="AB63" s="37"/>
      <c r="AC63" s="37"/>
      <c r="AD63" s="37"/>
      <c r="AE63" s="37"/>
    </row>
    <row r="64" spans="1:31" s="2" customFormat="1" ht="6.95" customHeight="1">
      <c r="A64" s="37"/>
      <c r="B64" s="58"/>
      <c r="C64" s="59"/>
      <c r="D64" s="59"/>
      <c r="E64" s="59"/>
      <c r="F64" s="59"/>
      <c r="G64" s="59"/>
      <c r="H64" s="59"/>
      <c r="I64" s="59"/>
      <c r="J64" s="59"/>
      <c r="K64" s="59"/>
      <c r="L64" s="133"/>
      <c r="S64" s="37"/>
      <c r="T64" s="37"/>
      <c r="U64" s="37"/>
      <c r="V64" s="37"/>
      <c r="W64" s="37"/>
      <c r="X64" s="37"/>
      <c r="Y64" s="37"/>
      <c r="Z64" s="37"/>
      <c r="AA64" s="37"/>
      <c r="AB64" s="37"/>
      <c r="AC64" s="37"/>
      <c r="AD64" s="37"/>
      <c r="AE64" s="37"/>
    </row>
    <row r="68" spans="1:31" s="2" customFormat="1" ht="6.95" customHeight="1">
      <c r="A68" s="37"/>
      <c r="B68" s="60"/>
      <c r="C68" s="61"/>
      <c r="D68" s="61"/>
      <c r="E68" s="61"/>
      <c r="F68" s="61"/>
      <c r="G68" s="61"/>
      <c r="H68" s="61"/>
      <c r="I68" s="61"/>
      <c r="J68" s="61"/>
      <c r="K68" s="61"/>
      <c r="L68" s="133"/>
      <c r="S68" s="37"/>
      <c r="T68" s="37"/>
      <c r="U68" s="37"/>
      <c r="V68" s="37"/>
      <c r="W68" s="37"/>
      <c r="X68" s="37"/>
      <c r="Y68" s="37"/>
      <c r="Z68" s="37"/>
      <c r="AA68" s="37"/>
      <c r="AB68" s="37"/>
      <c r="AC68" s="37"/>
      <c r="AD68" s="37"/>
      <c r="AE68" s="37"/>
    </row>
    <row r="69" spans="1:31" s="2" customFormat="1" ht="24.95" customHeight="1">
      <c r="A69" s="37"/>
      <c r="B69" s="38"/>
      <c r="C69" s="22" t="s">
        <v>135</v>
      </c>
      <c r="D69" s="39"/>
      <c r="E69" s="39"/>
      <c r="F69" s="39"/>
      <c r="G69" s="39"/>
      <c r="H69" s="39"/>
      <c r="I69" s="39"/>
      <c r="J69" s="39"/>
      <c r="K69" s="39"/>
      <c r="L69" s="133"/>
      <c r="S69" s="37"/>
      <c r="T69" s="37"/>
      <c r="U69" s="37"/>
      <c r="V69" s="37"/>
      <c r="W69" s="37"/>
      <c r="X69" s="37"/>
      <c r="Y69" s="37"/>
      <c r="Z69" s="37"/>
      <c r="AA69" s="37"/>
      <c r="AB69" s="37"/>
      <c r="AC69" s="37"/>
      <c r="AD69" s="37"/>
      <c r="AE69" s="37"/>
    </row>
    <row r="70" spans="1:31" s="2" customFormat="1" ht="6.95" customHeight="1">
      <c r="A70" s="37"/>
      <c r="B70" s="38"/>
      <c r="C70" s="39"/>
      <c r="D70" s="39"/>
      <c r="E70" s="39"/>
      <c r="F70" s="39"/>
      <c r="G70" s="39"/>
      <c r="H70" s="39"/>
      <c r="I70" s="39"/>
      <c r="J70" s="39"/>
      <c r="K70" s="39"/>
      <c r="L70" s="133"/>
      <c r="S70" s="37"/>
      <c r="T70" s="37"/>
      <c r="U70" s="37"/>
      <c r="V70" s="37"/>
      <c r="W70" s="37"/>
      <c r="X70" s="37"/>
      <c r="Y70" s="37"/>
      <c r="Z70" s="37"/>
      <c r="AA70" s="37"/>
      <c r="AB70" s="37"/>
      <c r="AC70" s="37"/>
      <c r="AD70" s="37"/>
      <c r="AE70" s="37"/>
    </row>
    <row r="71" spans="1:31" s="2" customFormat="1" ht="12" customHeight="1">
      <c r="A71" s="37"/>
      <c r="B71" s="38"/>
      <c r="C71" s="31" t="s">
        <v>16</v>
      </c>
      <c r="D71" s="39"/>
      <c r="E71" s="39"/>
      <c r="F71" s="39"/>
      <c r="G71" s="39"/>
      <c r="H71" s="39"/>
      <c r="I71" s="39"/>
      <c r="J71" s="39"/>
      <c r="K71" s="39"/>
      <c r="L71" s="133"/>
      <c r="S71" s="37"/>
      <c r="T71" s="37"/>
      <c r="U71" s="37"/>
      <c r="V71" s="37"/>
      <c r="W71" s="37"/>
      <c r="X71" s="37"/>
      <c r="Y71" s="37"/>
      <c r="Z71" s="37"/>
      <c r="AA71" s="37"/>
      <c r="AB71" s="37"/>
      <c r="AC71" s="37"/>
      <c r="AD71" s="37"/>
      <c r="AE71" s="37"/>
    </row>
    <row r="72" spans="1:31" s="2" customFormat="1" ht="16.5" customHeight="1">
      <c r="A72" s="37"/>
      <c r="B72" s="38"/>
      <c r="C72" s="39"/>
      <c r="D72" s="39"/>
      <c r="E72" s="159" t="str">
        <f>E7</f>
        <v>Stavební úpravy pro úsporu energie v budovách společnosti Sládek Group a.s. haly I. a haly II.</v>
      </c>
      <c r="F72" s="31"/>
      <c r="G72" s="31"/>
      <c r="H72" s="31"/>
      <c r="I72" s="39"/>
      <c r="J72" s="39"/>
      <c r="K72" s="39"/>
      <c r="L72" s="133"/>
      <c r="S72" s="37"/>
      <c r="T72" s="37"/>
      <c r="U72" s="37"/>
      <c r="V72" s="37"/>
      <c r="W72" s="37"/>
      <c r="X72" s="37"/>
      <c r="Y72" s="37"/>
      <c r="Z72" s="37"/>
      <c r="AA72" s="37"/>
      <c r="AB72" s="37"/>
      <c r="AC72" s="37"/>
      <c r="AD72" s="37"/>
      <c r="AE72" s="37"/>
    </row>
    <row r="73" spans="1:31" s="2" customFormat="1" ht="12" customHeight="1">
      <c r="A73" s="37"/>
      <c r="B73" s="38"/>
      <c r="C73" s="31" t="s">
        <v>105</v>
      </c>
      <c r="D73" s="39"/>
      <c r="E73" s="39"/>
      <c r="F73" s="39"/>
      <c r="G73" s="39"/>
      <c r="H73" s="39"/>
      <c r="I73" s="39"/>
      <c r="J73" s="39"/>
      <c r="K73" s="39"/>
      <c r="L73" s="133"/>
      <c r="S73" s="37"/>
      <c r="T73" s="37"/>
      <c r="U73" s="37"/>
      <c r="V73" s="37"/>
      <c r="W73" s="37"/>
      <c r="X73" s="37"/>
      <c r="Y73" s="37"/>
      <c r="Z73" s="37"/>
      <c r="AA73" s="37"/>
      <c r="AB73" s="37"/>
      <c r="AC73" s="37"/>
      <c r="AD73" s="37"/>
      <c r="AE73" s="37"/>
    </row>
    <row r="74" spans="1:31" s="2" customFormat="1" ht="16.5" customHeight="1">
      <c r="A74" s="37"/>
      <c r="B74" s="38"/>
      <c r="C74" s="39"/>
      <c r="D74" s="39"/>
      <c r="E74" s="68" t="str">
        <f>E9</f>
        <v>07 - VRN</v>
      </c>
      <c r="F74" s="39"/>
      <c r="G74" s="39"/>
      <c r="H74" s="39"/>
      <c r="I74" s="39"/>
      <c r="J74" s="39"/>
      <c r="K74" s="39"/>
      <c r="L74" s="133"/>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39"/>
      <c r="J75" s="39"/>
      <c r="K75" s="39"/>
      <c r="L75" s="133"/>
      <c r="S75" s="37"/>
      <c r="T75" s="37"/>
      <c r="U75" s="37"/>
      <c r="V75" s="37"/>
      <c r="W75" s="37"/>
      <c r="X75" s="37"/>
      <c r="Y75" s="37"/>
      <c r="Z75" s="37"/>
      <c r="AA75" s="37"/>
      <c r="AB75" s="37"/>
      <c r="AC75" s="37"/>
      <c r="AD75" s="37"/>
      <c r="AE75" s="37"/>
    </row>
    <row r="76" spans="1:31" s="2" customFormat="1" ht="12" customHeight="1">
      <c r="A76" s="37"/>
      <c r="B76" s="38"/>
      <c r="C76" s="31" t="s">
        <v>21</v>
      </c>
      <c r="D76" s="39"/>
      <c r="E76" s="39"/>
      <c r="F76" s="26" t="str">
        <f>F12</f>
        <v xml:space="preserve"> </v>
      </c>
      <c r="G76" s="39"/>
      <c r="H76" s="39"/>
      <c r="I76" s="31" t="s">
        <v>23</v>
      </c>
      <c r="J76" s="71" t="str">
        <f>IF(J12="","",J12)</f>
        <v>20. 3. 2020</v>
      </c>
      <c r="K76" s="39"/>
      <c r="L76" s="133"/>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39"/>
      <c r="J77" s="39"/>
      <c r="K77" s="39"/>
      <c r="L77" s="133"/>
      <c r="S77" s="37"/>
      <c r="T77" s="37"/>
      <c r="U77" s="37"/>
      <c r="V77" s="37"/>
      <c r="W77" s="37"/>
      <c r="X77" s="37"/>
      <c r="Y77" s="37"/>
      <c r="Z77" s="37"/>
      <c r="AA77" s="37"/>
      <c r="AB77" s="37"/>
      <c r="AC77" s="37"/>
      <c r="AD77" s="37"/>
      <c r="AE77" s="37"/>
    </row>
    <row r="78" spans="1:31" s="2" customFormat="1" ht="25.65" customHeight="1">
      <c r="A78" s="37"/>
      <c r="B78" s="38"/>
      <c r="C78" s="31" t="s">
        <v>25</v>
      </c>
      <c r="D78" s="39"/>
      <c r="E78" s="39"/>
      <c r="F78" s="26" t="str">
        <f>E15</f>
        <v>Sládek Group a.s.</v>
      </c>
      <c r="G78" s="39"/>
      <c r="H78" s="39"/>
      <c r="I78" s="31" t="s">
        <v>33</v>
      </c>
      <c r="J78" s="35" t="str">
        <f>E21</f>
        <v xml:space="preserve">Ing. arch. Luboš Jíra, A. D. Studio </v>
      </c>
      <c r="K78" s="39"/>
      <c r="L78" s="133"/>
      <c r="S78" s="37"/>
      <c r="T78" s="37"/>
      <c r="U78" s="37"/>
      <c r="V78" s="37"/>
      <c r="W78" s="37"/>
      <c r="X78" s="37"/>
      <c r="Y78" s="37"/>
      <c r="Z78" s="37"/>
      <c r="AA78" s="37"/>
      <c r="AB78" s="37"/>
      <c r="AC78" s="37"/>
      <c r="AD78" s="37"/>
      <c r="AE78" s="37"/>
    </row>
    <row r="79" spans="1:31" s="2" customFormat="1" ht="15.15" customHeight="1">
      <c r="A79" s="37"/>
      <c r="B79" s="38"/>
      <c r="C79" s="31" t="s">
        <v>31</v>
      </c>
      <c r="D79" s="39"/>
      <c r="E79" s="39"/>
      <c r="F79" s="26" t="str">
        <f>IF(E18="","",E18)</f>
        <v>Vyplň údaj</v>
      </c>
      <c r="G79" s="39"/>
      <c r="H79" s="39"/>
      <c r="I79" s="31" t="s">
        <v>38</v>
      </c>
      <c r="J79" s="35" t="str">
        <f>E24</f>
        <v xml:space="preserve"> </v>
      </c>
      <c r="K79" s="39"/>
      <c r="L79" s="133"/>
      <c r="S79" s="37"/>
      <c r="T79" s="37"/>
      <c r="U79" s="37"/>
      <c r="V79" s="37"/>
      <c r="W79" s="37"/>
      <c r="X79" s="37"/>
      <c r="Y79" s="37"/>
      <c r="Z79" s="37"/>
      <c r="AA79" s="37"/>
      <c r="AB79" s="37"/>
      <c r="AC79" s="37"/>
      <c r="AD79" s="37"/>
      <c r="AE79" s="37"/>
    </row>
    <row r="80" spans="1:31" s="2" customFormat="1" ht="10.3" customHeight="1">
      <c r="A80" s="37"/>
      <c r="B80" s="38"/>
      <c r="C80" s="39"/>
      <c r="D80" s="39"/>
      <c r="E80" s="39"/>
      <c r="F80" s="39"/>
      <c r="G80" s="39"/>
      <c r="H80" s="39"/>
      <c r="I80" s="39"/>
      <c r="J80" s="39"/>
      <c r="K80" s="39"/>
      <c r="L80" s="133"/>
      <c r="S80" s="37"/>
      <c r="T80" s="37"/>
      <c r="U80" s="37"/>
      <c r="V80" s="37"/>
      <c r="W80" s="37"/>
      <c r="X80" s="37"/>
      <c r="Y80" s="37"/>
      <c r="Z80" s="37"/>
      <c r="AA80" s="37"/>
      <c r="AB80" s="37"/>
      <c r="AC80" s="37"/>
      <c r="AD80" s="37"/>
      <c r="AE80" s="37"/>
    </row>
    <row r="81" spans="1:31" s="11" customFormat="1" ht="29.25" customHeight="1">
      <c r="A81" s="176"/>
      <c r="B81" s="177"/>
      <c r="C81" s="178" t="s">
        <v>136</v>
      </c>
      <c r="D81" s="179" t="s">
        <v>60</v>
      </c>
      <c r="E81" s="179" t="s">
        <v>56</v>
      </c>
      <c r="F81" s="179" t="s">
        <v>57</v>
      </c>
      <c r="G81" s="179" t="s">
        <v>137</v>
      </c>
      <c r="H81" s="179" t="s">
        <v>138</v>
      </c>
      <c r="I81" s="179" t="s">
        <v>139</v>
      </c>
      <c r="J81" s="179" t="s">
        <v>109</v>
      </c>
      <c r="K81" s="180" t="s">
        <v>140</v>
      </c>
      <c r="L81" s="181"/>
      <c r="M81" s="91" t="s">
        <v>19</v>
      </c>
      <c r="N81" s="92" t="s">
        <v>45</v>
      </c>
      <c r="O81" s="92" t="s">
        <v>141</v>
      </c>
      <c r="P81" s="92" t="s">
        <v>142</v>
      </c>
      <c r="Q81" s="92" t="s">
        <v>143</v>
      </c>
      <c r="R81" s="92" t="s">
        <v>144</v>
      </c>
      <c r="S81" s="92" t="s">
        <v>145</v>
      </c>
      <c r="T81" s="93" t="s">
        <v>146</v>
      </c>
      <c r="U81" s="176"/>
      <c r="V81" s="176"/>
      <c r="W81" s="176"/>
      <c r="X81" s="176"/>
      <c r="Y81" s="176"/>
      <c r="Z81" s="176"/>
      <c r="AA81" s="176"/>
      <c r="AB81" s="176"/>
      <c r="AC81" s="176"/>
      <c r="AD81" s="176"/>
      <c r="AE81" s="176"/>
    </row>
    <row r="82" spans="1:63" s="2" customFormat="1" ht="22.8" customHeight="1">
      <c r="A82" s="37"/>
      <c r="B82" s="38"/>
      <c r="C82" s="98" t="s">
        <v>147</v>
      </c>
      <c r="D82" s="39"/>
      <c r="E82" s="39"/>
      <c r="F82" s="39"/>
      <c r="G82" s="39"/>
      <c r="H82" s="39"/>
      <c r="I82" s="39"/>
      <c r="J82" s="182">
        <f>BK82</f>
        <v>0</v>
      </c>
      <c r="K82" s="39"/>
      <c r="L82" s="43"/>
      <c r="M82" s="94"/>
      <c r="N82" s="183"/>
      <c r="O82" s="95"/>
      <c r="P82" s="184">
        <f>P83</f>
        <v>0</v>
      </c>
      <c r="Q82" s="95"/>
      <c r="R82" s="184">
        <f>R83</f>
        <v>0</v>
      </c>
      <c r="S82" s="95"/>
      <c r="T82" s="185">
        <f>T83</f>
        <v>0</v>
      </c>
      <c r="U82" s="37"/>
      <c r="V82" s="37"/>
      <c r="W82" s="37"/>
      <c r="X82" s="37"/>
      <c r="Y82" s="37"/>
      <c r="Z82" s="37"/>
      <c r="AA82" s="37"/>
      <c r="AB82" s="37"/>
      <c r="AC82" s="37"/>
      <c r="AD82" s="37"/>
      <c r="AE82" s="37"/>
      <c r="AT82" s="16" t="s">
        <v>74</v>
      </c>
      <c r="AU82" s="16" t="s">
        <v>110</v>
      </c>
      <c r="BK82" s="186">
        <f>BK83</f>
        <v>0</v>
      </c>
    </row>
    <row r="83" spans="1:63" s="12" customFormat="1" ht="25.9" customHeight="1">
      <c r="A83" s="12"/>
      <c r="B83" s="187"/>
      <c r="C83" s="188"/>
      <c r="D83" s="189" t="s">
        <v>74</v>
      </c>
      <c r="E83" s="190" t="s">
        <v>102</v>
      </c>
      <c r="F83" s="190" t="s">
        <v>2256</v>
      </c>
      <c r="G83" s="188"/>
      <c r="H83" s="188"/>
      <c r="I83" s="191"/>
      <c r="J83" s="192">
        <f>BK83</f>
        <v>0</v>
      </c>
      <c r="K83" s="188"/>
      <c r="L83" s="193"/>
      <c r="M83" s="194"/>
      <c r="N83" s="195"/>
      <c r="O83" s="195"/>
      <c r="P83" s="196">
        <f>P84+P93</f>
        <v>0</v>
      </c>
      <c r="Q83" s="195"/>
      <c r="R83" s="196">
        <f>R84+R93</f>
        <v>0</v>
      </c>
      <c r="S83" s="195"/>
      <c r="T83" s="197">
        <f>T84+T93</f>
        <v>0</v>
      </c>
      <c r="U83" s="12"/>
      <c r="V83" s="12"/>
      <c r="W83" s="12"/>
      <c r="X83" s="12"/>
      <c r="Y83" s="12"/>
      <c r="Z83" s="12"/>
      <c r="AA83" s="12"/>
      <c r="AB83" s="12"/>
      <c r="AC83" s="12"/>
      <c r="AD83" s="12"/>
      <c r="AE83" s="12"/>
      <c r="AR83" s="198" t="s">
        <v>176</v>
      </c>
      <c r="AT83" s="199" t="s">
        <v>74</v>
      </c>
      <c r="AU83" s="199" t="s">
        <v>75</v>
      </c>
      <c r="AY83" s="198" t="s">
        <v>150</v>
      </c>
      <c r="BK83" s="200">
        <f>BK84+BK93</f>
        <v>0</v>
      </c>
    </row>
    <row r="84" spans="1:63" s="12" customFormat="1" ht="22.8" customHeight="1">
      <c r="A84" s="12"/>
      <c r="B84" s="187"/>
      <c r="C84" s="188"/>
      <c r="D84" s="189" t="s">
        <v>74</v>
      </c>
      <c r="E84" s="201" t="s">
        <v>2257</v>
      </c>
      <c r="F84" s="201" t="s">
        <v>2258</v>
      </c>
      <c r="G84" s="188"/>
      <c r="H84" s="188"/>
      <c r="I84" s="191"/>
      <c r="J84" s="202">
        <f>BK84</f>
        <v>0</v>
      </c>
      <c r="K84" s="188"/>
      <c r="L84" s="193"/>
      <c r="M84" s="194"/>
      <c r="N84" s="195"/>
      <c r="O84" s="195"/>
      <c r="P84" s="196">
        <f>SUM(P85:P92)</f>
        <v>0</v>
      </c>
      <c r="Q84" s="195"/>
      <c r="R84" s="196">
        <f>SUM(R85:R92)</f>
        <v>0</v>
      </c>
      <c r="S84" s="195"/>
      <c r="T84" s="197">
        <f>SUM(T85:T92)</f>
        <v>0</v>
      </c>
      <c r="U84" s="12"/>
      <c r="V84" s="12"/>
      <c r="W84" s="12"/>
      <c r="X84" s="12"/>
      <c r="Y84" s="12"/>
      <c r="Z84" s="12"/>
      <c r="AA84" s="12"/>
      <c r="AB84" s="12"/>
      <c r="AC84" s="12"/>
      <c r="AD84" s="12"/>
      <c r="AE84" s="12"/>
      <c r="AR84" s="198" t="s">
        <v>176</v>
      </c>
      <c r="AT84" s="199" t="s">
        <v>74</v>
      </c>
      <c r="AU84" s="199" t="s">
        <v>83</v>
      </c>
      <c r="AY84" s="198" t="s">
        <v>150</v>
      </c>
      <c r="BK84" s="200">
        <f>SUM(BK85:BK92)</f>
        <v>0</v>
      </c>
    </row>
    <row r="85" spans="1:65" s="2" customFormat="1" ht="14.4" customHeight="1">
      <c r="A85" s="37"/>
      <c r="B85" s="38"/>
      <c r="C85" s="203" t="s">
        <v>83</v>
      </c>
      <c r="D85" s="203" t="s">
        <v>152</v>
      </c>
      <c r="E85" s="204" t="s">
        <v>2259</v>
      </c>
      <c r="F85" s="205" t="s">
        <v>2260</v>
      </c>
      <c r="G85" s="206" t="s">
        <v>2261</v>
      </c>
      <c r="H85" s="207">
        <v>1</v>
      </c>
      <c r="I85" s="208"/>
      <c r="J85" s="209">
        <f>ROUND(I85*H85,2)</f>
        <v>0</v>
      </c>
      <c r="K85" s="205" t="s">
        <v>156</v>
      </c>
      <c r="L85" s="43"/>
      <c r="M85" s="210" t="s">
        <v>19</v>
      </c>
      <c r="N85" s="211" t="s">
        <v>46</v>
      </c>
      <c r="O85" s="83"/>
      <c r="P85" s="212">
        <f>O85*H85</f>
        <v>0</v>
      </c>
      <c r="Q85" s="212">
        <v>0</v>
      </c>
      <c r="R85" s="212">
        <f>Q85*H85</f>
        <v>0</v>
      </c>
      <c r="S85" s="212">
        <v>0</v>
      </c>
      <c r="T85" s="213">
        <f>S85*H85</f>
        <v>0</v>
      </c>
      <c r="U85" s="37"/>
      <c r="V85" s="37"/>
      <c r="W85" s="37"/>
      <c r="X85" s="37"/>
      <c r="Y85" s="37"/>
      <c r="Z85" s="37"/>
      <c r="AA85" s="37"/>
      <c r="AB85" s="37"/>
      <c r="AC85" s="37"/>
      <c r="AD85" s="37"/>
      <c r="AE85" s="37"/>
      <c r="AR85" s="214" t="s">
        <v>2262</v>
      </c>
      <c r="AT85" s="214" t="s">
        <v>152</v>
      </c>
      <c r="AU85" s="214" t="s">
        <v>85</v>
      </c>
      <c r="AY85" s="16" t="s">
        <v>150</v>
      </c>
      <c r="BE85" s="215">
        <f>IF(N85="základní",J85,0)</f>
        <v>0</v>
      </c>
      <c r="BF85" s="215">
        <f>IF(N85="snížená",J85,0)</f>
        <v>0</v>
      </c>
      <c r="BG85" s="215">
        <f>IF(N85="zákl. přenesená",J85,0)</f>
        <v>0</v>
      </c>
      <c r="BH85" s="215">
        <f>IF(N85="sníž. přenesená",J85,0)</f>
        <v>0</v>
      </c>
      <c r="BI85" s="215">
        <f>IF(N85="nulová",J85,0)</f>
        <v>0</v>
      </c>
      <c r="BJ85" s="16" t="s">
        <v>83</v>
      </c>
      <c r="BK85" s="215">
        <f>ROUND(I85*H85,2)</f>
        <v>0</v>
      </c>
      <c r="BL85" s="16" t="s">
        <v>2262</v>
      </c>
      <c r="BM85" s="214" t="s">
        <v>2263</v>
      </c>
    </row>
    <row r="86" spans="1:65" s="2" customFormat="1" ht="14.4" customHeight="1">
      <c r="A86" s="37"/>
      <c r="B86" s="38"/>
      <c r="C86" s="203" t="s">
        <v>85</v>
      </c>
      <c r="D86" s="203" t="s">
        <v>152</v>
      </c>
      <c r="E86" s="204" t="s">
        <v>2264</v>
      </c>
      <c r="F86" s="205" t="s">
        <v>2265</v>
      </c>
      <c r="G86" s="206" t="s">
        <v>2261</v>
      </c>
      <c r="H86" s="207">
        <v>1</v>
      </c>
      <c r="I86" s="208"/>
      <c r="J86" s="209">
        <f>ROUND(I86*H86,2)</f>
        <v>0</v>
      </c>
      <c r="K86" s="205" t="s">
        <v>156</v>
      </c>
      <c r="L86" s="43"/>
      <c r="M86" s="210" t="s">
        <v>19</v>
      </c>
      <c r="N86" s="211" t="s">
        <v>46</v>
      </c>
      <c r="O86" s="83"/>
      <c r="P86" s="212">
        <f>O86*H86</f>
        <v>0</v>
      </c>
      <c r="Q86" s="212">
        <v>0</v>
      </c>
      <c r="R86" s="212">
        <f>Q86*H86</f>
        <v>0</v>
      </c>
      <c r="S86" s="212">
        <v>0</v>
      </c>
      <c r="T86" s="213">
        <f>S86*H86</f>
        <v>0</v>
      </c>
      <c r="U86" s="37"/>
      <c r="V86" s="37"/>
      <c r="W86" s="37"/>
      <c r="X86" s="37"/>
      <c r="Y86" s="37"/>
      <c r="Z86" s="37"/>
      <c r="AA86" s="37"/>
      <c r="AB86" s="37"/>
      <c r="AC86" s="37"/>
      <c r="AD86" s="37"/>
      <c r="AE86" s="37"/>
      <c r="AR86" s="214" t="s">
        <v>2262</v>
      </c>
      <c r="AT86" s="214" t="s">
        <v>152</v>
      </c>
      <c r="AU86" s="214" t="s">
        <v>85</v>
      </c>
      <c r="AY86" s="16" t="s">
        <v>150</v>
      </c>
      <c r="BE86" s="215">
        <f>IF(N86="základní",J86,0)</f>
        <v>0</v>
      </c>
      <c r="BF86" s="215">
        <f>IF(N86="snížená",J86,0)</f>
        <v>0</v>
      </c>
      <c r="BG86" s="215">
        <f>IF(N86="zákl. přenesená",J86,0)</f>
        <v>0</v>
      </c>
      <c r="BH86" s="215">
        <f>IF(N86="sníž. přenesená",J86,0)</f>
        <v>0</v>
      </c>
      <c r="BI86" s="215">
        <f>IF(N86="nulová",J86,0)</f>
        <v>0</v>
      </c>
      <c r="BJ86" s="16" t="s">
        <v>83</v>
      </c>
      <c r="BK86" s="215">
        <f>ROUND(I86*H86,2)</f>
        <v>0</v>
      </c>
      <c r="BL86" s="16" t="s">
        <v>2262</v>
      </c>
      <c r="BM86" s="214" t="s">
        <v>2266</v>
      </c>
    </row>
    <row r="87" spans="1:65" s="2" customFormat="1" ht="14.4" customHeight="1">
      <c r="A87" s="37"/>
      <c r="B87" s="38"/>
      <c r="C87" s="203" t="s">
        <v>166</v>
      </c>
      <c r="D87" s="203" t="s">
        <v>152</v>
      </c>
      <c r="E87" s="204" t="s">
        <v>2267</v>
      </c>
      <c r="F87" s="205" t="s">
        <v>2268</v>
      </c>
      <c r="G87" s="206" t="s">
        <v>2261</v>
      </c>
      <c r="H87" s="207">
        <v>1</v>
      </c>
      <c r="I87" s="208"/>
      <c r="J87" s="209">
        <f>ROUND(I87*H87,2)</f>
        <v>0</v>
      </c>
      <c r="K87" s="205" t="s">
        <v>156</v>
      </c>
      <c r="L87" s="43"/>
      <c r="M87" s="210" t="s">
        <v>19</v>
      </c>
      <c r="N87" s="211" t="s">
        <v>46</v>
      </c>
      <c r="O87" s="83"/>
      <c r="P87" s="212">
        <f>O87*H87</f>
        <v>0</v>
      </c>
      <c r="Q87" s="212">
        <v>0</v>
      </c>
      <c r="R87" s="212">
        <f>Q87*H87</f>
        <v>0</v>
      </c>
      <c r="S87" s="212">
        <v>0</v>
      </c>
      <c r="T87" s="213">
        <f>S87*H87</f>
        <v>0</v>
      </c>
      <c r="U87" s="37"/>
      <c r="V87" s="37"/>
      <c r="W87" s="37"/>
      <c r="X87" s="37"/>
      <c r="Y87" s="37"/>
      <c r="Z87" s="37"/>
      <c r="AA87" s="37"/>
      <c r="AB87" s="37"/>
      <c r="AC87" s="37"/>
      <c r="AD87" s="37"/>
      <c r="AE87" s="37"/>
      <c r="AR87" s="214" t="s">
        <v>2262</v>
      </c>
      <c r="AT87" s="214" t="s">
        <v>152</v>
      </c>
      <c r="AU87" s="214" t="s">
        <v>85</v>
      </c>
      <c r="AY87" s="16" t="s">
        <v>150</v>
      </c>
      <c r="BE87" s="215">
        <f>IF(N87="základní",J87,0)</f>
        <v>0</v>
      </c>
      <c r="BF87" s="215">
        <f>IF(N87="snížená",J87,0)</f>
        <v>0</v>
      </c>
      <c r="BG87" s="215">
        <f>IF(N87="zákl. přenesená",J87,0)</f>
        <v>0</v>
      </c>
      <c r="BH87" s="215">
        <f>IF(N87="sníž. přenesená",J87,0)</f>
        <v>0</v>
      </c>
      <c r="BI87" s="215">
        <f>IF(N87="nulová",J87,0)</f>
        <v>0</v>
      </c>
      <c r="BJ87" s="16" t="s">
        <v>83</v>
      </c>
      <c r="BK87" s="215">
        <f>ROUND(I87*H87,2)</f>
        <v>0</v>
      </c>
      <c r="BL87" s="16" t="s">
        <v>2262</v>
      </c>
      <c r="BM87" s="214" t="s">
        <v>2269</v>
      </c>
    </row>
    <row r="88" spans="1:65" s="2" customFormat="1" ht="14.4" customHeight="1">
      <c r="A88" s="37"/>
      <c r="B88" s="38"/>
      <c r="C88" s="203" t="s">
        <v>157</v>
      </c>
      <c r="D88" s="203" t="s">
        <v>152</v>
      </c>
      <c r="E88" s="204" t="s">
        <v>2270</v>
      </c>
      <c r="F88" s="205" t="s">
        <v>2271</v>
      </c>
      <c r="G88" s="206" t="s">
        <v>2261</v>
      </c>
      <c r="H88" s="207">
        <v>1</v>
      </c>
      <c r="I88" s="208"/>
      <c r="J88" s="209">
        <f>ROUND(I88*H88,2)</f>
        <v>0</v>
      </c>
      <c r="K88" s="205" t="s">
        <v>156</v>
      </c>
      <c r="L88" s="43"/>
      <c r="M88" s="210" t="s">
        <v>19</v>
      </c>
      <c r="N88" s="211" t="s">
        <v>46</v>
      </c>
      <c r="O88" s="83"/>
      <c r="P88" s="212">
        <f>O88*H88</f>
        <v>0</v>
      </c>
      <c r="Q88" s="212">
        <v>0</v>
      </c>
      <c r="R88" s="212">
        <f>Q88*H88</f>
        <v>0</v>
      </c>
      <c r="S88" s="212">
        <v>0</v>
      </c>
      <c r="T88" s="213">
        <f>S88*H88</f>
        <v>0</v>
      </c>
      <c r="U88" s="37"/>
      <c r="V88" s="37"/>
      <c r="W88" s="37"/>
      <c r="X88" s="37"/>
      <c r="Y88" s="37"/>
      <c r="Z88" s="37"/>
      <c r="AA88" s="37"/>
      <c r="AB88" s="37"/>
      <c r="AC88" s="37"/>
      <c r="AD88" s="37"/>
      <c r="AE88" s="37"/>
      <c r="AR88" s="214" t="s">
        <v>2262</v>
      </c>
      <c r="AT88" s="214" t="s">
        <v>152</v>
      </c>
      <c r="AU88" s="214" t="s">
        <v>85</v>
      </c>
      <c r="AY88" s="16" t="s">
        <v>150</v>
      </c>
      <c r="BE88" s="215">
        <f>IF(N88="základní",J88,0)</f>
        <v>0</v>
      </c>
      <c r="BF88" s="215">
        <f>IF(N88="snížená",J88,0)</f>
        <v>0</v>
      </c>
      <c r="BG88" s="215">
        <f>IF(N88="zákl. přenesená",J88,0)</f>
        <v>0</v>
      </c>
      <c r="BH88" s="215">
        <f>IF(N88="sníž. přenesená",J88,0)</f>
        <v>0</v>
      </c>
      <c r="BI88" s="215">
        <f>IF(N88="nulová",J88,0)</f>
        <v>0</v>
      </c>
      <c r="BJ88" s="16" t="s">
        <v>83</v>
      </c>
      <c r="BK88" s="215">
        <f>ROUND(I88*H88,2)</f>
        <v>0</v>
      </c>
      <c r="BL88" s="16" t="s">
        <v>2262</v>
      </c>
      <c r="BM88" s="214" t="s">
        <v>2272</v>
      </c>
    </row>
    <row r="89" spans="1:65" s="2" customFormat="1" ht="14.4" customHeight="1">
      <c r="A89" s="37"/>
      <c r="B89" s="38"/>
      <c r="C89" s="203" t="s">
        <v>176</v>
      </c>
      <c r="D89" s="203" t="s">
        <v>152</v>
      </c>
      <c r="E89" s="204" t="s">
        <v>2273</v>
      </c>
      <c r="F89" s="205" t="s">
        <v>2274</v>
      </c>
      <c r="G89" s="206" t="s">
        <v>2261</v>
      </c>
      <c r="H89" s="207">
        <v>1</v>
      </c>
      <c r="I89" s="208"/>
      <c r="J89" s="209">
        <f>ROUND(I89*H89,2)</f>
        <v>0</v>
      </c>
      <c r="K89" s="205" t="s">
        <v>156</v>
      </c>
      <c r="L89" s="43"/>
      <c r="M89" s="210" t="s">
        <v>19</v>
      </c>
      <c r="N89" s="211" t="s">
        <v>46</v>
      </c>
      <c r="O89" s="83"/>
      <c r="P89" s="212">
        <f>O89*H89</f>
        <v>0</v>
      </c>
      <c r="Q89" s="212">
        <v>0</v>
      </c>
      <c r="R89" s="212">
        <f>Q89*H89</f>
        <v>0</v>
      </c>
      <c r="S89" s="212">
        <v>0</v>
      </c>
      <c r="T89" s="213">
        <f>S89*H89</f>
        <v>0</v>
      </c>
      <c r="U89" s="37"/>
      <c r="V89" s="37"/>
      <c r="W89" s="37"/>
      <c r="X89" s="37"/>
      <c r="Y89" s="37"/>
      <c r="Z89" s="37"/>
      <c r="AA89" s="37"/>
      <c r="AB89" s="37"/>
      <c r="AC89" s="37"/>
      <c r="AD89" s="37"/>
      <c r="AE89" s="37"/>
      <c r="AR89" s="214" t="s">
        <v>2262</v>
      </c>
      <c r="AT89" s="214" t="s">
        <v>152</v>
      </c>
      <c r="AU89" s="214" t="s">
        <v>85</v>
      </c>
      <c r="AY89" s="16" t="s">
        <v>150</v>
      </c>
      <c r="BE89" s="215">
        <f>IF(N89="základní",J89,0)</f>
        <v>0</v>
      </c>
      <c r="BF89" s="215">
        <f>IF(N89="snížená",J89,0)</f>
        <v>0</v>
      </c>
      <c r="BG89" s="215">
        <f>IF(N89="zákl. přenesená",J89,0)</f>
        <v>0</v>
      </c>
      <c r="BH89" s="215">
        <f>IF(N89="sníž. přenesená",J89,0)</f>
        <v>0</v>
      </c>
      <c r="BI89" s="215">
        <f>IF(N89="nulová",J89,0)</f>
        <v>0</v>
      </c>
      <c r="BJ89" s="16" t="s">
        <v>83</v>
      </c>
      <c r="BK89" s="215">
        <f>ROUND(I89*H89,2)</f>
        <v>0</v>
      </c>
      <c r="BL89" s="16" t="s">
        <v>2262</v>
      </c>
      <c r="BM89" s="214" t="s">
        <v>2275</v>
      </c>
    </row>
    <row r="90" spans="1:65" s="2" customFormat="1" ht="14.4" customHeight="1">
      <c r="A90" s="37"/>
      <c r="B90" s="38"/>
      <c r="C90" s="203" t="s">
        <v>181</v>
      </c>
      <c r="D90" s="203" t="s">
        <v>152</v>
      </c>
      <c r="E90" s="204" t="s">
        <v>2276</v>
      </c>
      <c r="F90" s="205" t="s">
        <v>2277</v>
      </c>
      <c r="G90" s="206" t="s">
        <v>2261</v>
      </c>
      <c r="H90" s="207">
        <v>1</v>
      </c>
      <c r="I90" s="208"/>
      <c r="J90" s="209">
        <f>ROUND(I90*H90,2)</f>
        <v>0</v>
      </c>
      <c r="K90" s="205" t="s">
        <v>156</v>
      </c>
      <c r="L90" s="43"/>
      <c r="M90" s="210" t="s">
        <v>19</v>
      </c>
      <c r="N90" s="211" t="s">
        <v>46</v>
      </c>
      <c r="O90" s="83"/>
      <c r="P90" s="212">
        <f>O90*H90</f>
        <v>0</v>
      </c>
      <c r="Q90" s="212">
        <v>0</v>
      </c>
      <c r="R90" s="212">
        <f>Q90*H90</f>
        <v>0</v>
      </c>
      <c r="S90" s="212">
        <v>0</v>
      </c>
      <c r="T90" s="213">
        <f>S90*H90</f>
        <v>0</v>
      </c>
      <c r="U90" s="37"/>
      <c r="V90" s="37"/>
      <c r="W90" s="37"/>
      <c r="X90" s="37"/>
      <c r="Y90" s="37"/>
      <c r="Z90" s="37"/>
      <c r="AA90" s="37"/>
      <c r="AB90" s="37"/>
      <c r="AC90" s="37"/>
      <c r="AD90" s="37"/>
      <c r="AE90" s="37"/>
      <c r="AR90" s="214" t="s">
        <v>2262</v>
      </c>
      <c r="AT90" s="214" t="s">
        <v>152</v>
      </c>
      <c r="AU90" s="214" t="s">
        <v>85</v>
      </c>
      <c r="AY90" s="16" t="s">
        <v>150</v>
      </c>
      <c r="BE90" s="215">
        <f>IF(N90="základní",J90,0)</f>
        <v>0</v>
      </c>
      <c r="BF90" s="215">
        <f>IF(N90="snížená",J90,0)</f>
        <v>0</v>
      </c>
      <c r="BG90" s="215">
        <f>IF(N90="zákl. přenesená",J90,0)</f>
        <v>0</v>
      </c>
      <c r="BH90" s="215">
        <f>IF(N90="sníž. přenesená",J90,0)</f>
        <v>0</v>
      </c>
      <c r="BI90" s="215">
        <f>IF(N90="nulová",J90,0)</f>
        <v>0</v>
      </c>
      <c r="BJ90" s="16" t="s">
        <v>83</v>
      </c>
      <c r="BK90" s="215">
        <f>ROUND(I90*H90,2)</f>
        <v>0</v>
      </c>
      <c r="BL90" s="16" t="s">
        <v>2262</v>
      </c>
      <c r="BM90" s="214" t="s">
        <v>2278</v>
      </c>
    </row>
    <row r="91" spans="1:65" s="2" customFormat="1" ht="14.4" customHeight="1">
      <c r="A91" s="37"/>
      <c r="B91" s="38"/>
      <c r="C91" s="203" t="s">
        <v>186</v>
      </c>
      <c r="D91" s="203" t="s">
        <v>152</v>
      </c>
      <c r="E91" s="204" t="s">
        <v>2279</v>
      </c>
      <c r="F91" s="205" t="s">
        <v>2280</v>
      </c>
      <c r="G91" s="206" t="s">
        <v>2261</v>
      </c>
      <c r="H91" s="207">
        <v>1</v>
      </c>
      <c r="I91" s="208"/>
      <c r="J91" s="209">
        <f>ROUND(I91*H91,2)</f>
        <v>0</v>
      </c>
      <c r="K91" s="205" t="s">
        <v>156</v>
      </c>
      <c r="L91" s="43"/>
      <c r="M91" s="210" t="s">
        <v>19</v>
      </c>
      <c r="N91" s="211" t="s">
        <v>46</v>
      </c>
      <c r="O91" s="83"/>
      <c r="P91" s="212">
        <f>O91*H91</f>
        <v>0</v>
      </c>
      <c r="Q91" s="212">
        <v>0</v>
      </c>
      <c r="R91" s="212">
        <f>Q91*H91</f>
        <v>0</v>
      </c>
      <c r="S91" s="212">
        <v>0</v>
      </c>
      <c r="T91" s="213">
        <f>S91*H91</f>
        <v>0</v>
      </c>
      <c r="U91" s="37"/>
      <c r="V91" s="37"/>
      <c r="W91" s="37"/>
      <c r="X91" s="37"/>
      <c r="Y91" s="37"/>
      <c r="Z91" s="37"/>
      <c r="AA91" s="37"/>
      <c r="AB91" s="37"/>
      <c r="AC91" s="37"/>
      <c r="AD91" s="37"/>
      <c r="AE91" s="37"/>
      <c r="AR91" s="214" t="s">
        <v>2262</v>
      </c>
      <c r="AT91" s="214" t="s">
        <v>152</v>
      </c>
      <c r="AU91" s="214" t="s">
        <v>85</v>
      </c>
      <c r="AY91" s="16" t="s">
        <v>150</v>
      </c>
      <c r="BE91" s="215">
        <f>IF(N91="základní",J91,0)</f>
        <v>0</v>
      </c>
      <c r="BF91" s="215">
        <f>IF(N91="snížená",J91,0)</f>
        <v>0</v>
      </c>
      <c r="BG91" s="215">
        <f>IF(N91="zákl. přenesená",J91,0)</f>
        <v>0</v>
      </c>
      <c r="BH91" s="215">
        <f>IF(N91="sníž. přenesená",J91,0)</f>
        <v>0</v>
      </c>
      <c r="BI91" s="215">
        <f>IF(N91="nulová",J91,0)</f>
        <v>0</v>
      </c>
      <c r="BJ91" s="16" t="s">
        <v>83</v>
      </c>
      <c r="BK91" s="215">
        <f>ROUND(I91*H91,2)</f>
        <v>0</v>
      </c>
      <c r="BL91" s="16" t="s">
        <v>2262</v>
      </c>
      <c r="BM91" s="214" t="s">
        <v>2281</v>
      </c>
    </row>
    <row r="92" spans="1:65" s="2" customFormat="1" ht="14.4" customHeight="1">
      <c r="A92" s="37"/>
      <c r="B92" s="38"/>
      <c r="C92" s="203" t="s">
        <v>191</v>
      </c>
      <c r="D92" s="203" t="s">
        <v>152</v>
      </c>
      <c r="E92" s="204" t="s">
        <v>2282</v>
      </c>
      <c r="F92" s="205" t="s">
        <v>2283</v>
      </c>
      <c r="G92" s="206" t="s">
        <v>2261</v>
      </c>
      <c r="H92" s="207">
        <v>1</v>
      </c>
      <c r="I92" s="208"/>
      <c r="J92" s="209">
        <f>ROUND(I92*H92,2)</f>
        <v>0</v>
      </c>
      <c r="K92" s="205" t="s">
        <v>156</v>
      </c>
      <c r="L92" s="43"/>
      <c r="M92" s="210" t="s">
        <v>19</v>
      </c>
      <c r="N92" s="211" t="s">
        <v>46</v>
      </c>
      <c r="O92" s="83"/>
      <c r="P92" s="212">
        <f>O92*H92</f>
        <v>0</v>
      </c>
      <c r="Q92" s="212">
        <v>0</v>
      </c>
      <c r="R92" s="212">
        <f>Q92*H92</f>
        <v>0</v>
      </c>
      <c r="S92" s="212">
        <v>0</v>
      </c>
      <c r="T92" s="213">
        <f>S92*H92</f>
        <v>0</v>
      </c>
      <c r="U92" s="37"/>
      <c r="V92" s="37"/>
      <c r="W92" s="37"/>
      <c r="X92" s="37"/>
      <c r="Y92" s="37"/>
      <c r="Z92" s="37"/>
      <c r="AA92" s="37"/>
      <c r="AB92" s="37"/>
      <c r="AC92" s="37"/>
      <c r="AD92" s="37"/>
      <c r="AE92" s="37"/>
      <c r="AR92" s="214" t="s">
        <v>2262</v>
      </c>
      <c r="AT92" s="214" t="s">
        <v>152</v>
      </c>
      <c r="AU92" s="214" t="s">
        <v>85</v>
      </c>
      <c r="AY92" s="16" t="s">
        <v>150</v>
      </c>
      <c r="BE92" s="215">
        <f>IF(N92="základní",J92,0)</f>
        <v>0</v>
      </c>
      <c r="BF92" s="215">
        <f>IF(N92="snížená",J92,0)</f>
        <v>0</v>
      </c>
      <c r="BG92" s="215">
        <f>IF(N92="zákl. přenesená",J92,0)</f>
        <v>0</v>
      </c>
      <c r="BH92" s="215">
        <f>IF(N92="sníž. přenesená",J92,0)</f>
        <v>0</v>
      </c>
      <c r="BI92" s="215">
        <f>IF(N92="nulová",J92,0)</f>
        <v>0</v>
      </c>
      <c r="BJ92" s="16" t="s">
        <v>83</v>
      </c>
      <c r="BK92" s="215">
        <f>ROUND(I92*H92,2)</f>
        <v>0</v>
      </c>
      <c r="BL92" s="16" t="s">
        <v>2262</v>
      </c>
      <c r="BM92" s="214" t="s">
        <v>2284</v>
      </c>
    </row>
    <row r="93" spans="1:63" s="12" customFormat="1" ht="22.8" customHeight="1">
      <c r="A93" s="12"/>
      <c r="B93" s="187"/>
      <c r="C93" s="188"/>
      <c r="D93" s="189" t="s">
        <v>74</v>
      </c>
      <c r="E93" s="201" t="s">
        <v>2285</v>
      </c>
      <c r="F93" s="201" t="s">
        <v>2286</v>
      </c>
      <c r="G93" s="188"/>
      <c r="H93" s="188"/>
      <c r="I93" s="191"/>
      <c r="J93" s="202">
        <f>BK93</f>
        <v>0</v>
      </c>
      <c r="K93" s="188"/>
      <c r="L93" s="193"/>
      <c r="M93" s="194"/>
      <c r="N93" s="195"/>
      <c r="O93" s="195"/>
      <c r="P93" s="196">
        <f>SUM(P94:P98)</f>
        <v>0</v>
      </c>
      <c r="Q93" s="195"/>
      <c r="R93" s="196">
        <f>SUM(R94:R98)</f>
        <v>0</v>
      </c>
      <c r="S93" s="195"/>
      <c r="T93" s="197">
        <f>SUM(T94:T98)</f>
        <v>0</v>
      </c>
      <c r="U93" s="12"/>
      <c r="V93" s="12"/>
      <c r="W93" s="12"/>
      <c r="X93" s="12"/>
      <c r="Y93" s="12"/>
      <c r="Z93" s="12"/>
      <c r="AA93" s="12"/>
      <c r="AB93" s="12"/>
      <c r="AC93" s="12"/>
      <c r="AD93" s="12"/>
      <c r="AE93" s="12"/>
      <c r="AR93" s="198" t="s">
        <v>176</v>
      </c>
      <c r="AT93" s="199" t="s">
        <v>74</v>
      </c>
      <c r="AU93" s="199" t="s">
        <v>83</v>
      </c>
      <c r="AY93" s="198" t="s">
        <v>150</v>
      </c>
      <c r="BK93" s="200">
        <f>SUM(BK94:BK98)</f>
        <v>0</v>
      </c>
    </row>
    <row r="94" spans="1:65" s="2" customFormat="1" ht="14.4" customHeight="1">
      <c r="A94" s="37"/>
      <c r="B94" s="38"/>
      <c r="C94" s="203" t="s">
        <v>198</v>
      </c>
      <c r="D94" s="203" t="s">
        <v>152</v>
      </c>
      <c r="E94" s="204" t="s">
        <v>2287</v>
      </c>
      <c r="F94" s="205" t="s">
        <v>2288</v>
      </c>
      <c r="G94" s="206" t="s">
        <v>2261</v>
      </c>
      <c r="H94" s="207">
        <v>1</v>
      </c>
      <c r="I94" s="208"/>
      <c r="J94" s="209">
        <f>ROUND(I94*H94,2)</f>
        <v>0</v>
      </c>
      <c r="K94" s="205" t="s">
        <v>156</v>
      </c>
      <c r="L94" s="43"/>
      <c r="M94" s="210" t="s">
        <v>19</v>
      </c>
      <c r="N94" s="211" t="s">
        <v>46</v>
      </c>
      <c r="O94" s="83"/>
      <c r="P94" s="212">
        <f>O94*H94</f>
        <v>0</v>
      </c>
      <c r="Q94" s="212">
        <v>0</v>
      </c>
      <c r="R94" s="212">
        <f>Q94*H94</f>
        <v>0</v>
      </c>
      <c r="S94" s="212">
        <v>0</v>
      </c>
      <c r="T94" s="213">
        <f>S94*H94</f>
        <v>0</v>
      </c>
      <c r="U94" s="37"/>
      <c r="V94" s="37"/>
      <c r="W94" s="37"/>
      <c r="X94" s="37"/>
      <c r="Y94" s="37"/>
      <c r="Z94" s="37"/>
      <c r="AA94" s="37"/>
      <c r="AB94" s="37"/>
      <c r="AC94" s="37"/>
      <c r="AD94" s="37"/>
      <c r="AE94" s="37"/>
      <c r="AR94" s="214" t="s">
        <v>2262</v>
      </c>
      <c r="AT94" s="214" t="s">
        <v>152</v>
      </c>
      <c r="AU94" s="214" t="s">
        <v>85</v>
      </c>
      <c r="AY94" s="16" t="s">
        <v>150</v>
      </c>
      <c r="BE94" s="215">
        <f>IF(N94="základní",J94,0)</f>
        <v>0</v>
      </c>
      <c r="BF94" s="215">
        <f>IF(N94="snížená",J94,0)</f>
        <v>0</v>
      </c>
      <c r="BG94" s="215">
        <f>IF(N94="zákl. přenesená",J94,0)</f>
        <v>0</v>
      </c>
      <c r="BH94" s="215">
        <f>IF(N94="sníž. přenesená",J94,0)</f>
        <v>0</v>
      </c>
      <c r="BI94" s="215">
        <f>IF(N94="nulová",J94,0)</f>
        <v>0</v>
      </c>
      <c r="BJ94" s="16" t="s">
        <v>83</v>
      </c>
      <c r="BK94" s="215">
        <f>ROUND(I94*H94,2)</f>
        <v>0</v>
      </c>
      <c r="BL94" s="16" t="s">
        <v>2262</v>
      </c>
      <c r="BM94" s="214" t="s">
        <v>2289</v>
      </c>
    </row>
    <row r="95" spans="1:65" s="2" customFormat="1" ht="14.4" customHeight="1">
      <c r="A95" s="37"/>
      <c r="B95" s="38"/>
      <c r="C95" s="203" t="s">
        <v>204</v>
      </c>
      <c r="D95" s="203" t="s">
        <v>152</v>
      </c>
      <c r="E95" s="204" t="s">
        <v>2290</v>
      </c>
      <c r="F95" s="205" t="s">
        <v>2291</v>
      </c>
      <c r="G95" s="206" t="s">
        <v>2261</v>
      </c>
      <c r="H95" s="207">
        <v>1</v>
      </c>
      <c r="I95" s="208"/>
      <c r="J95" s="209">
        <f>ROUND(I95*H95,2)</f>
        <v>0</v>
      </c>
      <c r="K95" s="205" t="s">
        <v>156</v>
      </c>
      <c r="L95" s="43"/>
      <c r="M95" s="210" t="s">
        <v>19</v>
      </c>
      <c r="N95" s="211" t="s">
        <v>46</v>
      </c>
      <c r="O95" s="83"/>
      <c r="P95" s="212">
        <f>O95*H95</f>
        <v>0</v>
      </c>
      <c r="Q95" s="212">
        <v>0</v>
      </c>
      <c r="R95" s="212">
        <f>Q95*H95</f>
        <v>0</v>
      </c>
      <c r="S95" s="212">
        <v>0</v>
      </c>
      <c r="T95" s="213">
        <f>S95*H95</f>
        <v>0</v>
      </c>
      <c r="U95" s="37"/>
      <c r="V95" s="37"/>
      <c r="W95" s="37"/>
      <c r="X95" s="37"/>
      <c r="Y95" s="37"/>
      <c r="Z95" s="37"/>
      <c r="AA95" s="37"/>
      <c r="AB95" s="37"/>
      <c r="AC95" s="37"/>
      <c r="AD95" s="37"/>
      <c r="AE95" s="37"/>
      <c r="AR95" s="214" t="s">
        <v>2262</v>
      </c>
      <c r="AT95" s="214" t="s">
        <v>152</v>
      </c>
      <c r="AU95" s="214" t="s">
        <v>85</v>
      </c>
      <c r="AY95" s="16" t="s">
        <v>150</v>
      </c>
      <c r="BE95" s="215">
        <f>IF(N95="základní",J95,0)</f>
        <v>0</v>
      </c>
      <c r="BF95" s="215">
        <f>IF(N95="snížená",J95,0)</f>
        <v>0</v>
      </c>
      <c r="BG95" s="215">
        <f>IF(N95="zákl. přenesená",J95,0)</f>
        <v>0</v>
      </c>
      <c r="BH95" s="215">
        <f>IF(N95="sníž. přenesená",J95,0)</f>
        <v>0</v>
      </c>
      <c r="BI95" s="215">
        <f>IF(N95="nulová",J95,0)</f>
        <v>0</v>
      </c>
      <c r="BJ95" s="16" t="s">
        <v>83</v>
      </c>
      <c r="BK95" s="215">
        <f>ROUND(I95*H95,2)</f>
        <v>0</v>
      </c>
      <c r="BL95" s="16" t="s">
        <v>2262</v>
      </c>
      <c r="BM95" s="214" t="s">
        <v>2292</v>
      </c>
    </row>
    <row r="96" spans="1:65" s="2" customFormat="1" ht="14.4" customHeight="1">
      <c r="A96" s="37"/>
      <c r="B96" s="38"/>
      <c r="C96" s="203" t="s">
        <v>211</v>
      </c>
      <c r="D96" s="203" t="s">
        <v>152</v>
      </c>
      <c r="E96" s="204" t="s">
        <v>2293</v>
      </c>
      <c r="F96" s="205" t="s">
        <v>2294</v>
      </c>
      <c r="G96" s="206" t="s">
        <v>2261</v>
      </c>
      <c r="H96" s="207">
        <v>1</v>
      </c>
      <c r="I96" s="208"/>
      <c r="J96" s="209">
        <f>ROUND(I96*H96,2)</f>
        <v>0</v>
      </c>
      <c r="K96" s="205" t="s">
        <v>156</v>
      </c>
      <c r="L96" s="43"/>
      <c r="M96" s="210" t="s">
        <v>19</v>
      </c>
      <c r="N96" s="211" t="s">
        <v>46</v>
      </c>
      <c r="O96" s="83"/>
      <c r="P96" s="212">
        <f>O96*H96</f>
        <v>0</v>
      </c>
      <c r="Q96" s="212">
        <v>0</v>
      </c>
      <c r="R96" s="212">
        <f>Q96*H96</f>
        <v>0</v>
      </c>
      <c r="S96" s="212">
        <v>0</v>
      </c>
      <c r="T96" s="213">
        <f>S96*H96</f>
        <v>0</v>
      </c>
      <c r="U96" s="37"/>
      <c r="V96" s="37"/>
      <c r="W96" s="37"/>
      <c r="X96" s="37"/>
      <c r="Y96" s="37"/>
      <c r="Z96" s="37"/>
      <c r="AA96" s="37"/>
      <c r="AB96" s="37"/>
      <c r="AC96" s="37"/>
      <c r="AD96" s="37"/>
      <c r="AE96" s="37"/>
      <c r="AR96" s="214" t="s">
        <v>2262</v>
      </c>
      <c r="AT96" s="214" t="s">
        <v>152</v>
      </c>
      <c r="AU96" s="214" t="s">
        <v>85</v>
      </c>
      <c r="AY96" s="16" t="s">
        <v>150</v>
      </c>
      <c r="BE96" s="215">
        <f>IF(N96="základní",J96,0)</f>
        <v>0</v>
      </c>
      <c r="BF96" s="215">
        <f>IF(N96="snížená",J96,0)</f>
        <v>0</v>
      </c>
      <c r="BG96" s="215">
        <f>IF(N96="zákl. přenesená",J96,0)</f>
        <v>0</v>
      </c>
      <c r="BH96" s="215">
        <f>IF(N96="sníž. přenesená",J96,0)</f>
        <v>0</v>
      </c>
      <c r="BI96" s="215">
        <f>IF(N96="nulová",J96,0)</f>
        <v>0</v>
      </c>
      <c r="BJ96" s="16" t="s">
        <v>83</v>
      </c>
      <c r="BK96" s="215">
        <f>ROUND(I96*H96,2)</f>
        <v>0</v>
      </c>
      <c r="BL96" s="16" t="s">
        <v>2262</v>
      </c>
      <c r="BM96" s="214" t="s">
        <v>2295</v>
      </c>
    </row>
    <row r="97" spans="1:65" s="2" customFormat="1" ht="14.4" customHeight="1">
      <c r="A97" s="37"/>
      <c r="B97" s="38"/>
      <c r="C97" s="203" t="s">
        <v>217</v>
      </c>
      <c r="D97" s="203" t="s">
        <v>152</v>
      </c>
      <c r="E97" s="204" t="s">
        <v>2296</v>
      </c>
      <c r="F97" s="205" t="s">
        <v>2297</v>
      </c>
      <c r="G97" s="206" t="s">
        <v>2261</v>
      </c>
      <c r="H97" s="207">
        <v>1</v>
      </c>
      <c r="I97" s="208"/>
      <c r="J97" s="209">
        <f>ROUND(I97*H97,2)</f>
        <v>0</v>
      </c>
      <c r="K97" s="205" t="s">
        <v>156</v>
      </c>
      <c r="L97" s="43"/>
      <c r="M97" s="210" t="s">
        <v>19</v>
      </c>
      <c r="N97" s="211" t="s">
        <v>46</v>
      </c>
      <c r="O97" s="83"/>
      <c r="P97" s="212">
        <f>O97*H97</f>
        <v>0</v>
      </c>
      <c r="Q97" s="212">
        <v>0</v>
      </c>
      <c r="R97" s="212">
        <f>Q97*H97</f>
        <v>0</v>
      </c>
      <c r="S97" s="212">
        <v>0</v>
      </c>
      <c r="T97" s="213">
        <f>S97*H97</f>
        <v>0</v>
      </c>
      <c r="U97" s="37"/>
      <c r="V97" s="37"/>
      <c r="W97" s="37"/>
      <c r="X97" s="37"/>
      <c r="Y97" s="37"/>
      <c r="Z97" s="37"/>
      <c r="AA97" s="37"/>
      <c r="AB97" s="37"/>
      <c r="AC97" s="37"/>
      <c r="AD97" s="37"/>
      <c r="AE97" s="37"/>
      <c r="AR97" s="214" t="s">
        <v>2262</v>
      </c>
      <c r="AT97" s="214" t="s">
        <v>152</v>
      </c>
      <c r="AU97" s="214" t="s">
        <v>85</v>
      </c>
      <c r="AY97" s="16" t="s">
        <v>150</v>
      </c>
      <c r="BE97" s="215">
        <f>IF(N97="základní",J97,0)</f>
        <v>0</v>
      </c>
      <c r="BF97" s="215">
        <f>IF(N97="snížená",J97,0)</f>
        <v>0</v>
      </c>
      <c r="BG97" s="215">
        <f>IF(N97="zákl. přenesená",J97,0)</f>
        <v>0</v>
      </c>
      <c r="BH97" s="215">
        <f>IF(N97="sníž. přenesená",J97,0)</f>
        <v>0</v>
      </c>
      <c r="BI97" s="215">
        <f>IF(N97="nulová",J97,0)</f>
        <v>0</v>
      </c>
      <c r="BJ97" s="16" t="s">
        <v>83</v>
      </c>
      <c r="BK97" s="215">
        <f>ROUND(I97*H97,2)</f>
        <v>0</v>
      </c>
      <c r="BL97" s="16" t="s">
        <v>2262</v>
      </c>
      <c r="BM97" s="214" t="s">
        <v>2298</v>
      </c>
    </row>
    <row r="98" spans="1:65" s="2" customFormat="1" ht="24.15" customHeight="1">
      <c r="A98" s="37"/>
      <c r="B98" s="38"/>
      <c r="C98" s="203" t="s">
        <v>221</v>
      </c>
      <c r="D98" s="203" t="s">
        <v>152</v>
      </c>
      <c r="E98" s="204" t="s">
        <v>2299</v>
      </c>
      <c r="F98" s="205" t="s">
        <v>2300</v>
      </c>
      <c r="G98" s="206" t="s">
        <v>2261</v>
      </c>
      <c r="H98" s="207">
        <v>1</v>
      </c>
      <c r="I98" s="208"/>
      <c r="J98" s="209">
        <f>ROUND(I98*H98,2)</f>
        <v>0</v>
      </c>
      <c r="K98" s="205" t="s">
        <v>156</v>
      </c>
      <c r="L98" s="43"/>
      <c r="M98" s="247" t="s">
        <v>19</v>
      </c>
      <c r="N98" s="248" t="s">
        <v>46</v>
      </c>
      <c r="O98" s="244"/>
      <c r="P98" s="245">
        <f>O98*H98</f>
        <v>0</v>
      </c>
      <c r="Q98" s="245">
        <v>0</v>
      </c>
      <c r="R98" s="245">
        <f>Q98*H98</f>
        <v>0</v>
      </c>
      <c r="S98" s="245">
        <v>0</v>
      </c>
      <c r="T98" s="246">
        <f>S98*H98</f>
        <v>0</v>
      </c>
      <c r="U98" s="37"/>
      <c r="V98" s="37"/>
      <c r="W98" s="37"/>
      <c r="X98" s="37"/>
      <c r="Y98" s="37"/>
      <c r="Z98" s="37"/>
      <c r="AA98" s="37"/>
      <c r="AB98" s="37"/>
      <c r="AC98" s="37"/>
      <c r="AD98" s="37"/>
      <c r="AE98" s="37"/>
      <c r="AR98" s="214" t="s">
        <v>2262</v>
      </c>
      <c r="AT98" s="214" t="s">
        <v>152</v>
      </c>
      <c r="AU98" s="214" t="s">
        <v>85</v>
      </c>
      <c r="AY98" s="16" t="s">
        <v>150</v>
      </c>
      <c r="BE98" s="215">
        <f>IF(N98="základní",J98,0)</f>
        <v>0</v>
      </c>
      <c r="BF98" s="215">
        <f>IF(N98="snížená",J98,0)</f>
        <v>0</v>
      </c>
      <c r="BG98" s="215">
        <f>IF(N98="zákl. přenesená",J98,0)</f>
        <v>0</v>
      </c>
      <c r="BH98" s="215">
        <f>IF(N98="sníž. přenesená",J98,0)</f>
        <v>0</v>
      </c>
      <c r="BI98" s="215">
        <f>IF(N98="nulová",J98,0)</f>
        <v>0</v>
      </c>
      <c r="BJ98" s="16" t="s">
        <v>83</v>
      </c>
      <c r="BK98" s="215">
        <f>ROUND(I98*H98,2)</f>
        <v>0</v>
      </c>
      <c r="BL98" s="16" t="s">
        <v>2262</v>
      </c>
      <c r="BM98" s="214" t="s">
        <v>2301</v>
      </c>
    </row>
    <row r="99" spans="1:31" s="2" customFormat="1" ht="6.95" customHeight="1">
      <c r="A99" s="37"/>
      <c r="B99" s="58"/>
      <c r="C99" s="59"/>
      <c r="D99" s="59"/>
      <c r="E99" s="59"/>
      <c r="F99" s="59"/>
      <c r="G99" s="59"/>
      <c r="H99" s="59"/>
      <c r="I99" s="59"/>
      <c r="J99" s="59"/>
      <c r="K99" s="59"/>
      <c r="L99" s="43"/>
      <c r="M99" s="37"/>
      <c r="O99" s="37"/>
      <c r="P99" s="37"/>
      <c r="Q99" s="37"/>
      <c r="R99" s="37"/>
      <c r="S99" s="37"/>
      <c r="T99" s="37"/>
      <c r="U99" s="37"/>
      <c r="V99" s="37"/>
      <c r="W99" s="37"/>
      <c r="X99" s="37"/>
      <c r="Y99" s="37"/>
      <c r="Z99" s="37"/>
      <c r="AA99" s="37"/>
      <c r="AB99" s="37"/>
      <c r="AC99" s="37"/>
      <c r="AD99" s="37"/>
      <c r="AE99" s="37"/>
    </row>
  </sheetData>
  <sheetProtection password="CC35" sheet="1" objects="1" scenarios="1" formatColumns="0" formatRows="0" autoFilter="0"/>
  <autoFilter ref="C81:K98"/>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49" customWidth="1"/>
    <col min="2" max="2" width="1.7109375" style="249" customWidth="1"/>
    <col min="3" max="4" width="5.00390625" style="249" customWidth="1"/>
    <col min="5" max="5" width="11.7109375" style="249" customWidth="1"/>
    <col min="6" max="6" width="9.140625" style="249" customWidth="1"/>
    <col min="7" max="7" width="5.00390625" style="249" customWidth="1"/>
    <col min="8" max="8" width="77.8515625" style="249" customWidth="1"/>
    <col min="9" max="10" width="20.00390625" style="249" customWidth="1"/>
    <col min="11" max="11" width="1.7109375" style="249" customWidth="1"/>
  </cols>
  <sheetData>
    <row r="1" s="1" customFormat="1" ht="37.5" customHeight="1"/>
    <row r="2" spans="2:11" s="1" customFormat="1" ht="7.5" customHeight="1">
      <c r="B2" s="250"/>
      <c r="C2" s="251"/>
      <c r="D2" s="251"/>
      <c r="E2" s="251"/>
      <c r="F2" s="251"/>
      <c r="G2" s="251"/>
      <c r="H2" s="251"/>
      <c r="I2" s="251"/>
      <c r="J2" s="251"/>
      <c r="K2" s="252"/>
    </row>
    <row r="3" spans="2:11" s="14" customFormat="1" ht="45" customHeight="1">
      <c r="B3" s="253"/>
      <c r="C3" s="254" t="s">
        <v>2302</v>
      </c>
      <c r="D3" s="254"/>
      <c r="E3" s="254"/>
      <c r="F3" s="254"/>
      <c r="G3" s="254"/>
      <c r="H3" s="254"/>
      <c r="I3" s="254"/>
      <c r="J3" s="254"/>
      <c r="K3" s="255"/>
    </row>
    <row r="4" spans="2:11" s="1" customFormat="1" ht="25.5" customHeight="1">
      <c r="B4" s="256"/>
      <c r="C4" s="257" t="s">
        <v>2303</v>
      </c>
      <c r="D4" s="257"/>
      <c r="E4" s="257"/>
      <c r="F4" s="257"/>
      <c r="G4" s="257"/>
      <c r="H4" s="257"/>
      <c r="I4" s="257"/>
      <c r="J4" s="257"/>
      <c r="K4" s="258"/>
    </row>
    <row r="5" spans="2:11" s="1" customFormat="1" ht="5.25" customHeight="1">
      <c r="B5" s="256"/>
      <c r="C5" s="259"/>
      <c r="D5" s="259"/>
      <c r="E5" s="259"/>
      <c r="F5" s="259"/>
      <c r="G5" s="259"/>
      <c r="H5" s="259"/>
      <c r="I5" s="259"/>
      <c r="J5" s="259"/>
      <c r="K5" s="258"/>
    </row>
    <row r="6" spans="2:11" s="1" customFormat="1" ht="15" customHeight="1">
      <c r="B6" s="256"/>
      <c r="C6" s="260" t="s">
        <v>2304</v>
      </c>
      <c r="D6" s="260"/>
      <c r="E6" s="260"/>
      <c r="F6" s="260"/>
      <c r="G6" s="260"/>
      <c r="H6" s="260"/>
      <c r="I6" s="260"/>
      <c r="J6" s="260"/>
      <c r="K6" s="258"/>
    </row>
    <row r="7" spans="2:11" s="1" customFormat="1" ht="15" customHeight="1">
      <c r="B7" s="261"/>
      <c r="C7" s="260" t="s">
        <v>2305</v>
      </c>
      <c r="D7" s="260"/>
      <c r="E7" s="260"/>
      <c r="F7" s="260"/>
      <c r="G7" s="260"/>
      <c r="H7" s="260"/>
      <c r="I7" s="260"/>
      <c r="J7" s="260"/>
      <c r="K7" s="258"/>
    </row>
    <row r="8" spans="2:11" s="1" customFormat="1" ht="12.75" customHeight="1">
      <c r="B8" s="261"/>
      <c r="C8" s="260"/>
      <c r="D8" s="260"/>
      <c r="E8" s="260"/>
      <c r="F8" s="260"/>
      <c r="G8" s="260"/>
      <c r="H8" s="260"/>
      <c r="I8" s="260"/>
      <c r="J8" s="260"/>
      <c r="K8" s="258"/>
    </row>
    <row r="9" spans="2:11" s="1" customFormat="1" ht="15" customHeight="1">
      <c r="B9" s="261"/>
      <c r="C9" s="260" t="s">
        <v>2306</v>
      </c>
      <c r="D9" s="260"/>
      <c r="E9" s="260"/>
      <c r="F9" s="260"/>
      <c r="G9" s="260"/>
      <c r="H9" s="260"/>
      <c r="I9" s="260"/>
      <c r="J9" s="260"/>
      <c r="K9" s="258"/>
    </row>
    <row r="10" spans="2:11" s="1" customFormat="1" ht="15" customHeight="1">
      <c r="B10" s="261"/>
      <c r="C10" s="260"/>
      <c r="D10" s="260" t="s">
        <v>2307</v>
      </c>
      <c r="E10" s="260"/>
      <c r="F10" s="260"/>
      <c r="G10" s="260"/>
      <c r="H10" s="260"/>
      <c r="I10" s="260"/>
      <c r="J10" s="260"/>
      <c r="K10" s="258"/>
    </row>
    <row r="11" spans="2:11" s="1" customFormat="1" ht="15" customHeight="1">
      <c r="B11" s="261"/>
      <c r="C11" s="262"/>
      <c r="D11" s="260" t="s">
        <v>2308</v>
      </c>
      <c r="E11" s="260"/>
      <c r="F11" s="260"/>
      <c r="G11" s="260"/>
      <c r="H11" s="260"/>
      <c r="I11" s="260"/>
      <c r="J11" s="260"/>
      <c r="K11" s="258"/>
    </row>
    <row r="12" spans="2:11" s="1" customFormat="1" ht="15" customHeight="1">
      <c r="B12" s="261"/>
      <c r="C12" s="262"/>
      <c r="D12" s="260"/>
      <c r="E12" s="260"/>
      <c r="F12" s="260"/>
      <c r="G12" s="260"/>
      <c r="H12" s="260"/>
      <c r="I12" s="260"/>
      <c r="J12" s="260"/>
      <c r="K12" s="258"/>
    </row>
    <row r="13" spans="2:11" s="1" customFormat="1" ht="15" customHeight="1">
      <c r="B13" s="261"/>
      <c r="C13" s="262"/>
      <c r="D13" s="263" t="s">
        <v>2309</v>
      </c>
      <c r="E13" s="260"/>
      <c r="F13" s="260"/>
      <c r="G13" s="260"/>
      <c r="H13" s="260"/>
      <c r="I13" s="260"/>
      <c r="J13" s="260"/>
      <c r="K13" s="258"/>
    </row>
    <row r="14" spans="2:11" s="1" customFormat="1" ht="12.75" customHeight="1">
      <c r="B14" s="261"/>
      <c r="C14" s="262"/>
      <c r="D14" s="262"/>
      <c r="E14" s="262"/>
      <c r="F14" s="262"/>
      <c r="G14" s="262"/>
      <c r="H14" s="262"/>
      <c r="I14" s="262"/>
      <c r="J14" s="262"/>
      <c r="K14" s="258"/>
    </row>
    <row r="15" spans="2:11" s="1" customFormat="1" ht="15" customHeight="1">
      <c r="B15" s="261"/>
      <c r="C15" s="262"/>
      <c r="D15" s="260" t="s">
        <v>2310</v>
      </c>
      <c r="E15" s="260"/>
      <c r="F15" s="260"/>
      <c r="G15" s="260"/>
      <c r="H15" s="260"/>
      <c r="I15" s="260"/>
      <c r="J15" s="260"/>
      <c r="K15" s="258"/>
    </row>
    <row r="16" spans="2:11" s="1" customFormat="1" ht="15" customHeight="1">
      <c r="B16" s="261"/>
      <c r="C16" s="262"/>
      <c r="D16" s="260" t="s">
        <v>2311</v>
      </c>
      <c r="E16" s="260"/>
      <c r="F16" s="260"/>
      <c r="G16" s="260"/>
      <c r="H16" s="260"/>
      <c r="I16" s="260"/>
      <c r="J16" s="260"/>
      <c r="K16" s="258"/>
    </row>
    <row r="17" spans="2:11" s="1" customFormat="1" ht="15" customHeight="1">
      <c r="B17" s="261"/>
      <c r="C17" s="262"/>
      <c r="D17" s="260" t="s">
        <v>2312</v>
      </c>
      <c r="E17" s="260"/>
      <c r="F17" s="260"/>
      <c r="G17" s="260"/>
      <c r="H17" s="260"/>
      <c r="I17" s="260"/>
      <c r="J17" s="260"/>
      <c r="K17" s="258"/>
    </row>
    <row r="18" spans="2:11" s="1" customFormat="1" ht="15" customHeight="1">
      <c r="B18" s="261"/>
      <c r="C18" s="262"/>
      <c r="D18" s="262"/>
      <c r="E18" s="264" t="s">
        <v>82</v>
      </c>
      <c r="F18" s="260" t="s">
        <v>2313</v>
      </c>
      <c r="G18" s="260"/>
      <c r="H18" s="260"/>
      <c r="I18" s="260"/>
      <c r="J18" s="260"/>
      <c r="K18" s="258"/>
    </row>
    <row r="19" spans="2:11" s="1" customFormat="1" ht="15" customHeight="1">
      <c r="B19" s="261"/>
      <c r="C19" s="262"/>
      <c r="D19" s="262"/>
      <c r="E19" s="264" t="s">
        <v>2314</v>
      </c>
      <c r="F19" s="260" t="s">
        <v>2315</v>
      </c>
      <c r="G19" s="260"/>
      <c r="H19" s="260"/>
      <c r="I19" s="260"/>
      <c r="J19" s="260"/>
      <c r="K19" s="258"/>
    </row>
    <row r="20" spans="2:11" s="1" customFormat="1" ht="15" customHeight="1">
      <c r="B20" s="261"/>
      <c r="C20" s="262"/>
      <c r="D20" s="262"/>
      <c r="E20" s="264" t="s">
        <v>2316</v>
      </c>
      <c r="F20" s="260" t="s">
        <v>2317</v>
      </c>
      <c r="G20" s="260"/>
      <c r="H20" s="260"/>
      <c r="I20" s="260"/>
      <c r="J20" s="260"/>
      <c r="K20" s="258"/>
    </row>
    <row r="21" spans="2:11" s="1" customFormat="1" ht="15" customHeight="1">
      <c r="B21" s="261"/>
      <c r="C21" s="262"/>
      <c r="D21" s="262"/>
      <c r="E21" s="264" t="s">
        <v>2318</v>
      </c>
      <c r="F21" s="260" t="s">
        <v>2319</v>
      </c>
      <c r="G21" s="260"/>
      <c r="H21" s="260"/>
      <c r="I21" s="260"/>
      <c r="J21" s="260"/>
      <c r="K21" s="258"/>
    </row>
    <row r="22" spans="2:11" s="1" customFormat="1" ht="15" customHeight="1">
      <c r="B22" s="261"/>
      <c r="C22" s="262"/>
      <c r="D22" s="262"/>
      <c r="E22" s="264" t="s">
        <v>2320</v>
      </c>
      <c r="F22" s="260" t="s">
        <v>2321</v>
      </c>
      <c r="G22" s="260"/>
      <c r="H22" s="260"/>
      <c r="I22" s="260"/>
      <c r="J22" s="260"/>
      <c r="K22" s="258"/>
    </row>
    <row r="23" spans="2:11" s="1" customFormat="1" ht="15" customHeight="1">
      <c r="B23" s="261"/>
      <c r="C23" s="262"/>
      <c r="D23" s="262"/>
      <c r="E23" s="264" t="s">
        <v>2322</v>
      </c>
      <c r="F23" s="260" t="s">
        <v>2323</v>
      </c>
      <c r="G23" s="260"/>
      <c r="H23" s="260"/>
      <c r="I23" s="260"/>
      <c r="J23" s="260"/>
      <c r="K23" s="258"/>
    </row>
    <row r="24" spans="2:11" s="1" customFormat="1" ht="12.75" customHeight="1">
      <c r="B24" s="261"/>
      <c r="C24" s="262"/>
      <c r="D24" s="262"/>
      <c r="E24" s="262"/>
      <c r="F24" s="262"/>
      <c r="G24" s="262"/>
      <c r="H24" s="262"/>
      <c r="I24" s="262"/>
      <c r="J24" s="262"/>
      <c r="K24" s="258"/>
    </row>
    <row r="25" spans="2:11" s="1" customFormat="1" ht="15" customHeight="1">
      <c r="B25" s="261"/>
      <c r="C25" s="260" t="s">
        <v>2324</v>
      </c>
      <c r="D25" s="260"/>
      <c r="E25" s="260"/>
      <c r="F25" s="260"/>
      <c r="G25" s="260"/>
      <c r="H25" s="260"/>
      <c r="I25" s="260"/>
      <c r="J25" s="260"/>
      <c r="K25" s="258"/>
    </row>
    <row r="26" spans="2:11" s="1" customFormat="1" ht="15" customHeight="1">
      <c r="B26" s="261"/>
      <c r="C26" s="260" t="s">
        <v>2325</v>
      </c>
      <c r="D26" s="260"/>
      <c r="E26" s="260"/>
      <c r="F26" s="260"/>
      <c r="G26" s="260"/>
      <c r="H26" s="260"/>
      <c r="I26" s="260"/>
      <c r="J26" s="260"/>
      <c r="K26" s="258"/>
    </row>
    <row r="27" spans="2:11" s="1" customFormat="1" ht="15" customHeight="1">
      <c r="B27" s="261"/>
      <c r="C27" s="260"/>
      <c r="D27" s="260" t="s">
        <v>2326</v>
      </c>
      <c r="E27" s="260"/>
      <c r="F27" s="260"/>
      <c r="G27" s="260"/>
      <c r="H27" s="260"/>
      <c r="I27" s="260"/>
      <c r="J27" s="260"/>
      <c r="K27" s="258"/>
    </row>
    <row r="28" spans="2:11" s="1" customFormat="1" ht="15" customHeight="1">
      <c r="B28" s="261"/>
      <c r="C28" s="262"/>
      <c r="D28" s="260" t="s">
        <v>2327</v>
      </c>
      <c r="E28" s="260"/>
      <c r="F28" s="260"/>
      <c r="G28" s="260"/>
      <c r="H28" s="260"/>
      <c r="I28" s="260"/>
      <c r="J28" s="260"/>
      <c r="K28" s="258"/>
    </row>
    <row r="29" spans="2:11" s="1" customFormat="1" ht="12.75" customHeight="1">
      <c r="B29" s="261"/>
      <c r="C29" s="262"/>
      <c r="D29" s="262"/>
      <c r="E29" s="262"/>
      <c r="F29" s="262"/>
      <c r="G29" s="262"/>
      <c r="H29" s="262"/>
      <c r="I29" s="262"/>
      <c r="J29" s="262"/>
      <c r="K29" s="258"/>
    </row>
    <row r="30" spans="2:11" s="1" customFormat="1" ht="15" customHeight="1">
      <c r="B30" s="261"/>
      <c r="C30" s="262"/>
      <c r="D30" s="260" t="s">
        <v>2328</v>
      </c>
      <c r="E30" s="260"/>
      <c r="F30" s="260"/>
      <c r="G30" s="260"/>
      <c r="H30" s="260"/>
      <c r="I30" s="260"/>
      <c r="J30" s="260"/>
      <c r="K30" s="258"/>
    </row>
    <row r="31" spans="2:11" s="1" customFormat="1" ht="15" customHeight="1">
      <c r="B31" s="261"/>
      <c r="C31" s="262"/>
      <c r="D31" s="260" t="s">
        <v>2329</v>
      </c>
      <c r="E31" s="260"/>
      <c r="F31" s="260"/>
      <c r="G31" s="260"/>
      <c r="H31" s="260"/>
      <c r="I31" s="260"/>
      <c r="J31" s="260"/>
      <c r="K31" s="258"/>
    </row>
    <row r="32" spans="2:11" s="1" customFormat="1" ht="12.75" customHeight="1">
      <c r="B32" s="261"/>
      <c r="C32" s="262"/>
      <c r="D32" s="262"/>
      <c r="E32" s="262"/>
      <c r="F32" s="262"/>
      <c r="G32" s="262"/>
      <c r="H32" s="262"/>
      <c r="I32" s="262"/>
      <c r="J32" s="262"/>
      <c r="K32" s="258"/>
    </row>
    <row r="33" spans="2:11" s="1" customFormat="1" ht="15" customHeight="1">
      <c r="B33" s="261"/>
      <c r="C33" s="262"/>
      <c r="D33" s="260" t="s">
        <v>2330</v>
      </c>
      <c r="E33" s="260"/>
      <c r="F33" s="260"/>
      <c r="G33" s="260"/>
      <c r="H33" s="260"/>
      <c r="I33" s="260"/>
      <c r="J33" s="260"/>
      <c r="K33" s="258"/>
    </row>
    <row r="34" spans="2:11" s="1" customFormat="1" ht="15" customHeight="1">
      <c r="B34" s="261"/>
      <c r="C34" s="262"/>
      <c r="D34" s="260" t="s">
        <v>2331</v>
      </c>
      <c r="E34" s="260"/>
      <c r="F34" s="260"/>
      <c r="G34" s="260"/>
      <c r="H34" s="260"/>
      <c r="I34" s="260"/>
      <c r="J34" s="260"/>
      <c r="K34" s="258"/>
    </row>
    <row r="35" spans="2:11" s="1" customFormat="1" ht="15" customHeight="1">
      <c r="B35" s="261"/>
      <c r="C35" s="262"/>
      <c r="D35" s="260" t="s">
        <v>2332</v>
      </c>
      <c r="E35" s="260"/>
      <c r="F35" s="260"/>
      <c r="G35" s="260"/>
      <c r="H35" s="260"/>
      <c r="I35" s="260"/>
      <c r="J35" s="260"/>
      <c r="K35" s="258"/>
    </row>
    <row r="36" spans="2:11" s="1" customFormat="1" ht="15" customHeight="1">
      <c r="B36" s="261"/>
      <c r="C36" s="262"/>
      <c r="D36" s="260"/>
      <c r="E36" s="263" t="s">
        <v>136</v>
      </c>
      <c r="F36" s="260"/>
      <c r="G36" s="260" t="s">
        <v>2333</v>
      </c>
      <c r="H36" s="260"/>
      <c r="I36" s="260"/>
      <c r="J36" s="260"/>
      <c r="K36" s="258"/>
    </row>
    <row r="37" spans="2:11" s="1" customFormat="1" ht="30.75" customHeight="1">
      <c r="B37" s="261"/>
      <c r="C37" s="262"/>
      <c r="D37" s="260"/>
      <c r="E37" s="263" t="s">
        <v>2334</v>
      </c>
      <c r="F37" s="260"/>
      <c r="G37" s="260" t="s">
        <v>2335</v>
      </c>
      <c r="H37" s="260"/>
      <c r="I37" s="260"/>
      <c r="J37" s="260"/>
      <c r="K37" s="258"/>
    </row>
    <row r="38" spans="2:11" s="1" customFormat="1" ht="15" customHeight="1">
      <c r="B38" s="261"/>
      <c r="C38" s="262"/>
      <c r="D38" s="260"/>
      <c r="E38" s="263" t="s">
        <v>56</v>
      </c>
      <c r="F38" s="260"/>
      <c r="G38" s="260" t="s">
        <v>2336</v>
      </c>
      <c r="H38" s="260"/>
      <c r="I38" s="260"/>
      <c r="J38" s="260"/>
      <c r="K38" s="258"/>
    </row>
    <row r="39" spans="2:11" s="1" customFormat="1" ht="15" customHeight="1">
      <c r="B39" s="261"/>
      <c r="C39" s="262"/>
      <c r="D39" s="260"/>
      <c r="E39" s="263" t="s">
        <v>57</v>
      </c>
      <c r="F39" s="260"/>
      <c r="G39" s="260" t="s">
        <v>2337</v>
      </c>
      <c r="H39" s="260"/>
      <c r="I39" s="260"/>
      <c r="J39" s="260"/>
      <c r="K39" s="258"/>
    </row>
    <row r="40" spans="2:11" s="1" customFormat="1" ht="15" customHeight="1">
      <c r="B40" s="261"/>
      <c r="C40" s="262"/>
      <c r="D40" s="260"/>
      <c r="E40" s="263" t="s">
        <v>137</v>
      </c>
      <c r="F40" s="260"/>
      <c r="G40" s="260" t="s">
        <v>2338</v>
      </c>
      <c r="H40" s="260"/>
      <c r="I40" s="260"/>
      <c r="J40" s="260"/>
      <c r="K40" s="258"/>
    </row>
    <row r="41" spans="2:11" s="1" customFormat="1" ht="15" customHeight="1">
      <c r="B41" s="261"/>
      <c r="C41" s="262"/>
      <c r="D41" s="260"/>
      <c r="E41" s="263" t="s">
        <v>138</v>
      </c>
      <c r="F41" s="260"/>
      <c r="G41" s="260" t="s">
        <v>2339</v>
      </c>
      <c r="H41" s="260"/>
      <c r="I41" s="260"/>
      <c r="J41" s="260"/>
      <c r="K41" s="258"/>
    </row>
    <row r="42" spans="2:11" s="1" customFormat="1" ht="15" customHeight="1">
      <c r="B42" s="261"/>
      <c r="C42" s="262"/>
      <c r="D42" s="260"/>
      <c r="E42" s="263" t="s">
        <v>2340</v>
      </c>
      <c r="F42" s="260"/>
      <c r="G42" s="260" t="s">
        <v>2341</v>
      </c>
      <c r="H42" s="260"/>
      <c r="I42" s="260"/>
      <c r="J42" s="260"/>
      <c r="K42" s="258"/>
    </row>
    <row r="43" spans="2:11" s="1" customFormat="1" ht="15" customHeight="1">
      <c r="B43" s="261"/>
      <c r="C43" s="262"/>
      <c r="D43" s="260"/>
      <c r="E43" s="263"/>
      <c r="F43" s="260"/>
      <c r="G43" s="260" t="s">
        <v>2342</v>
      </c>
      <c r="H43" s="260"/>
      <c r="I43" s="260"/>
      <c r="J43" s="260"/>
      <c r="K43" s="258"/>
    </row>
    <row r="44" spans="2:11" s="1" customFormat="1" ht="15" customHeight="1">
      <c r="B44" s="261"/>
      <c r="C44" s="262"/>
      <c r="D44" s="260"/>
      <c r="E44" s="263" t="s">
        <v>2343</v>
      </c>
      <c r="F44" s="260"/>
      <c r="G44" s="260" t="s">
        <v>2344</v>
      </c>
      <c r="H44" s="260"/>
      <c r="I44" s="260"/>
      <c r="J44" s="260"/>
      <c r="K44" s="258"/>
    </row>
    <row r="45" spans="2:11" s="1" customFormat="1" ht="15" customHeight="1">
      <c r="B45" s="261"/>
      <c r="C45" s="262"/>
      <c r="D45" s="260"/>
      <c r="E45" s="263" t="s">
        <v>140</v>
      </c>
      <c r="F45" s="260"/>
      <c r="G45" s="260" t="s">
        <v>2345</v>
      </c>
      <c r="H45" s="260"/>
      <c r="I45" s="260"/>
      <c r="J45" s="260"/>
      <c r="K45" s="258"/>
    </row>
    <row r="46" spans="2:11" s="1" customFormat="1" ht="12.75" customHeight="1">
      <c r="B46" s="261"/>
      <c r="C46" s="262"/>
      <c r="D46" s="260"/>
      <c r="E46" s="260"/>
      <c r="F46" s="260"/>
      <c r="G46" s="260"/>
      <c r="H46" s="260"/>
      <c r="I46" s="260"/>
      <c r="J46" s="260"/>
      <c r="K46" s="258"/>
    </row>
    <row r="47" spans="2:11" s="1" customFormat="1" ht="15" customHeight="1">
      <c r="B47" s="261"/>
      <c r="C47" s="262"/>
      <c r="D47" s="260" t="s">
        <v>2346</v>
      </c>
      <c r="E47" s="260"/>
      <c r="F47" s="260"/>
      <c r="G47" s="260"/>
      <c r="H47" s="260"/>
      <c r="I47" s="260"/>
      <c r="J47" s="260"/>
      <c r="K47" s="258"/>
    </row>
    <row r="48" spans="2:11" s="1" customFormat="1" ht="15" customHeight="1">
      <c r="B48" s="261"/>
      <c r="C48" s="262"/>
      <c r="D48" s="262"/>
      <c r="E48" s="260" t="s">
        <v>2347</v>
      </c>
      <c r="F48" s="260"/>
      <c r="G48" s="260"/>
      <c r="H48" s="260"/>
      <c r="I48" s="260"/>
      <c r="J48" s="260"/>
      <c r="K48" s="258"/>
    </row>
    <row r="49" spans="2:11" s="1" customFormat="1" ht="15" customHeight="1">
      <c r="B49" s="261"/>
      <c r="C49" s="262"/>
      <c r="D49" s="262"/>
      <c r="E49" s="260" t="s">
        <v>2348</v>
      </c>
      <c r="F49" s="260"/>
      <c r="G49" s="260"/>
      <c r="H49" s="260"/>
      <c r="I49" s="260"/>
      <c r="J49" s="260"/>
      <c r="K49" s="258"/>
    </row>
    <row r="50" spans="2:11" s="1" customFormat="1" ht="15" customHeight="1">
      <c r="B50" s="261"/>
      <c r="C50" s="262"/>
      <c r="D50" s="262"/>
      <c r="E50" s="260" t="s">
        <v>2349</v>
      </c>
      <c r="F50" s="260"/>
      <c r="G50" s="260"/>
      <c r="H50" s="260"/>
      <c r="I50" s="260"/>
      <c r="J50" s="260"/>
      <c r="K50" s="258"/>
    </row>
    <row r="51" spans="2:11" s="1" customFormat="1" ht="15" customHeight="1">
      <c r="B51" s="261"/>
      <c r="C51" s="262"/>
      <c r="D51" s="260" t="s">
        <v>2350</v>
      </c>
      <c r="E51" s="260"/>
      <c r="F51" s="260"/>
      <c r="G51" s="260"/>
      <c r="H51" s="260"/>
      <c r="I51" s="260"/>
      <c r="J51" s="260"/>
      <c r="K51" s="258"/>
    </row>
    <row r="52" spans="2:11" s="1" customFormat="1" ht="25.5" customHeight="1">
      <c r="B52" s="256"/>
      <c r="C52" s="257" t="s">
        <v>2351</v>
      </c>
      <c r="D52" s="257"/>
      <c r="E52" s="257"/>
      <c r="F52" s="257"/>
      <c r="G52" s="257"/>
      <c r="H52" s="257"/>
      <c r="I52" s="257"/>
      <c r="J52" s="257"/>
      <c r="K52" s="258"/>
    </row>
    <row r="53" spans="2:11" s="1" customFormat="1" ht="5.25" customHeight="1">
      <c r="B53" s="256"/>
      <c r="C53" s="259"/>
      <c r="D53" s="259"/>
      <c r="E53" s="259"/>
      <c r="F53" s="259"/>
      <c r="G53" s="259"/>
      <c r="H53" s="259"/>
      <c r="I53" s="259"/>
      <c r="J53" s="259"/>
      <c r="K53" s="258"/>
    </row>
    <row r="54" spans="2:11" s="1" customFormat="1" ht="15" customHeight="1">
      <c r="B54" s="256"/>
      <c r="C54" s="260" t="s">
        <v>2352</v>
      </c>
      <c r="D54" s="260"/>
      <c r="E54" s="260"/>
      <c r="F54" s="260"/>
      <c r="G54" s="260"/>
      <c r="H54" s="260"/>
      <c r="I54" s="260"/>
      <c r="J54" s="260"/>
      <c r="K54" s="258"/>
    </row>
    <row r="55" spans="2:11" s="1" customFormat="1" ht="15" customHeight="1">
      <c r="B55" s="256"/>
      <c r="C55" s="260" t="s">
        <v>2353</v>
      </c>
      <c r="D55" s="260"/>
      <c r="E55" s="260"/>
      <c r="F55" s="260"/>
      <c r="G55" s="260"/>
      <c r="H55" s="260"/>
      <c r="I55" s="260"/>
      <c r="J55" s="260"/>
      <c r="K55" s="258"/>
    </row>
    <row r="56" spans="2:11" s="1" customFormat="1" ht="12.75" customHeight="1">
      <c r="B56" s="256"/>
      <c r="C56" s="260"/>
      <c r="D56" s="260"/>
      <c r="E56" s="260"/>
      <c r="F56" s="260"/>
      <c r="G56" s="260"/>
      <c r="H56" s="260"/>
      <c r="I56" s="260"/>
      <c r="J56" s="260"/>
      <c r="K56" s="258"/>
    </row>
    <row r="57" spans="2:11" s="1" customFormat="1" ht="15" customHeight="1">
      <c r="B57" s="256"/>
      <c r="C57" s="260" t="s">
        <v>2354</v>
      </c>
      <c r="D57" s="260"/>
      <c r="E57" s="260"/>
      <c r="F57" s="260"/>
      <c r="G57" s="260"/>
      <c r="H57" s="260"/>
      <c r="I57" s="260"/>
      <c r="J57" s="260"/>
      <c r="K57" s="258"/>
    </row>
    <row r="58" spans="2:11" s="1" customFormat="1" ht="15" customHeight="1">
      <c r="B58" s="256"/>
      <c r="C58" s="262"/>
      <c r="D58" s="260" t="s">
        <v>2355</v>
      </c>
      <c r="E58" s="260"/>
      <c r="F58" s="260"/>
      <c r="G58" s="260"/>
      <c r="H58" s="260"/>
      <c r="I58" s="260"/>
      <c r="J58" s="260"/>
      <c r="K58" s="258"/>
    </row>
    <row r="59" spans="2:11" s="1" customFormat="1" ht="15" customHeight="1">
      <c r="B59" s="256"/>
      <c r="C59" s="262"/>
      <c r="D59" s="260" t="s">
        <v>2356</v>
      </c>
      <c r="E59" s="260"/>
      <c r="F59" s="260"/>
      <c r="G59" s="260"/>
      <c r="H59" s="260"/>
      <c r="I59" s="260"/>
      <c r="J59" s="260"/>
      <c r="K59" s="258"/>
    </row>
    <row r="60" spans="2:11" s="1" customFormat="1" ht="15" customHeight="1">
      <c r="B60" s="256"/>
      <c r="C60" s="262"/>
      <c r="D60" s="260" t="s">
        <v>2357</v>
      </c>
      <c r="E60" s="260"/>
      <c r="F60" s="260"/>
      <c r="G60" s="260"/>
      <c r="H60" s="260"/>
      <c r="I60" s="260"/>
      <c r="J60" s="260"/>
      <c r="K60" s="258"/>
    </row>
    <row r="61" spans="2:11" s="1" customFormat="1" ht="15" customHeight="1">
      <c r="B61" s="256"/>
      <c r="C61" s="262"/>
      <c r="D61" s="260" t="s">
        <v>2358</v>
      </c>
      <c r="E61" s="260"/>
      <c r="F61" s="260"/>
      <c r="G61" s="260"/>
      <c r="H61" s="260"/>
      <c r="I61" s="260"/>
      <c r="J61" s="260"/>
      <c r="K61" s="258"/>
    </row>
    <row r="62" spans="2:11" s="1" customFormat="1" ht="15" customHeight="1">
      <c r="B62" s="256"/>
      <c r="C62" s="262"/>
      <c r="D62" s="265" t="s">
        <v>2359</v>
      </c>
      <c r="E62" s="265"/>
      <c r="F62" s="265"/>
      <c r="G62" s="265"/>
      <c r="H62" s="265"/>
      <c r="I62" s="265"/>
      <c r="J62" s="265"/>
      <c r="K62" s="258"/>
    </row>
    <row r="63" spans="2:11" s="1" customFormat="1" ht="15" customHeight="1">
      <c r="B63" s="256"/>
      <c r="C63" s="262"/>
      <c r="D63" s="260" t="s">
        <v>2360</v>
      </c>
      <c r="E63" s="260"/>
      <c r="F63" s="260"/>
      <c r="G63" s="260"/>
      <c r="H63" s="260"/>
      <c r="I63" s="260"/>
      <c r="J63" s="260"/>
      <c r="K63" s="258"/>
    </row>
    <row r="64" spans="2:11" s="1" customFormat="1" ht="12.75" customHeight="1">
      <c r="B64" s="256"/>
      <c r="C64" s="262"/>
      <c r="D64" s="262"/>
      <c r="E64" s="266"/>
      <c r="F64" s="262"/>
      <c r="G64" s="262"/>
      <c r="H64" s="262"/>
      <c r="I64" s="262"/>
      <c r="J64" s="262"/>
      <c r="K64" s="258"/>
    </row>
    <row r="65" spans="2:11" s="1" customFormat="1" ht="15" customHeight="1">
      <c r="B65" s="256"/>
      <c r="C65" s="262"/>
      <c r="D65" s="260" t="s">
        <v>2361</v>
      </c>
      <c r="E65" s="260"/>
      <c r="F65" s="260"/>
      <c r="G65" s="260"/>
      <c r="H65" s="260"/>
      <c r="I65" s="260"/>
      <c r="J65" s="260"/>
      <c r="K65" s="258"/>
    </row>
    <row r="66" spans="2:11" s="1" customFormat="1" ht="15" customHeight="1">
      <c r="B66" s="256"/>
      <c r="C66" s="262"/>
      <c r="D66" s="265" t="s">
        <v>2362</v>
      </c>
      <c r="E66" s="265"/>
      <c r="F66" s="265"/>
      <c r="G66" s="265"/>
      <c r="H66" s="265"/>
      <c r="I66" s="265"/>
      <c r="J66" s="265"/>
      <c r="K66" s="258"/>
    </row>
    <row r="67" spans="2:11" s="1" customFormat="1" ht="15" customHeight="1">
      <c r="B67" s="256"/>
      <c r="C67" s="262"/>
      <c r="D67" s="260" t="s">
        <v>2363</v>
      </c>
      <c r="E67" s="260"/>
      <c r="F67" s="260"/>
      <c r="G67" s="260"/>
      <c r="H67" s="260"/>
      <c r="I67" s="260"/>
      <c r="J67" s="260"/>
      <c r="K67" s="258"/>
    </row>
    <row r="68" spans="2:11" s="1" customFormat="1" ht="15" customHeight="1">
      <c r="B68" s="256"/>
      <c r="C68" s="262"/>
      <c r="D68" s="260" t="s">
        <v>2364</v>
      </c>
      <c r="E68" s="260"/>
      <c r="F68" s="260"/>
      <c r="G68" s="260"/>
      <c r="H68" s="260"/>
      <c r="I68" s="260"/>
      <c r="J68" s="260"/>
      <c r="K68" s="258"/>
    </row>
    <row r="69" spans="2:11" s="1" customFormat="1" ht="15" customHeight="1">
      <c r="B69" s="256"/>
      <c r="C69" s="262"/>
      <c r="D69" s="260" t="s">
        <v>2365</v>
      </c>
      <c r="E69" s="260"/>
      <c r="F69" s="260"/>
      <c r="G69" s="260"/>
      <c r="H69" s="260"/>
      <c r="I69" s="260"/>
      <c r="J69" s="260"/>
      <c r="K69" s="258"/>
    </row>
    <row r="70" spans="2:11" s="1" customFormat="1" ht="15" customHeight="1">
      <c r="B70" s="256"/>
      <c r="C70" s="262"/>
      <c r="D70" s="260" t="s">
        <v>2366</v>
      </c>
      <c r="E70" s="260"/>
      <c r="F70" s="260"/>
      <c r="G70" s="260"/>
      <c r="H70" s="260"/>
      <c r="I70" s="260"/>
      <c r="J70" s="260"/>
      <c r="K70" s="258"/>
    </row>
    <row r="71" spans="2:11" s="1" customFormat="1" ht="12.75" customHeight="1">
      <c r="B71" s="267"/>
      <c r="C71" s="268"/>
      <c r="D71" s="268"/>
      <c r="E71" s="268"/>
      <c r="F71" s="268"/>
      <c r="G71" s="268"/>
      <c r="H71" s="268"/>
      <c r="I71" s="268"/>
      <c r="J71" s="268"/>
      <c r="K71" s="269"/>
    </row>
    <row r="72" spans="2:11" s="1" customFormat="1" ht="18.75" customHeight="1">
      <c r="B72" s="270"/>
      <c r="C72" s="270"/>
      <c r="D72" s="270"/>
      <c r="E72" s="270"/>
      <c r="F72" s="270"/>
      <c r="G72" s="270"/>
      <c r="H72" s="270"/>
      <c r="I72" s="270"/>
      <c r="J72" s="270"/>
      <c r="K72" s="271"/>
    </row>
    <row r="73" spans="2:11" s="1" customFormat="1" ht="18.75" customHeight="1">
      <c r="B73" s="271"/>
      <c r="C73" s="271"/>
      <c r="D73" s="271"/>
      <c r="E73" s="271"/>
      <c r="F73" s="271"/>
      <c r="G73" s="271"/>
      <c r="H73" s="271"/>
      <c r="I73" s="271"/>
      <c r="J73" s="271"/>
      <c r="K73" s="271"/>
    </row>
    <row r="74" spans="2:11" s="1" customFormat="1" ht="7.5" customHeight="1">
      <c r="B74" s="272"/>
      <c r="C74" s="273"/>
      <c r="D74" s="273"/>
      <c r="E74" s="273"/>
      <c r="F74" s="273"/>
      <c r="G74" s="273"/>
      <c r="H74" s="273"/>
      <c r="I74" s="273"/>
      <c r="J74" s="273"/>
      <c r="K74" s="274"/>
    </row>
    <row r="75" spans="2:11" s="1" customFormat="1" ht="45" customHeight="1">
      <c r="B75" s="275"/>
      <c r="C75" s="276" t="s">
        <v>2367</v>
      </c>
      <c r="D75" s="276"/>
      <c r="E75" s="276"/>
      <c r="F75" s="276"/>
      <c r="G75" s="276"/>
      <c r="H75" s="276"/>
      <c r="I75" s="276"/>
      <c r="J75" s="276"/>
      <c r="K75" s="277"/>
    </row>
    <row r="76" spans="2:11" s="1" customFormat="1" ht="17.25" customHeight="1">
      <c r="B76" s="275"/>
      <c r="C76" s="278" t="s">
        <v>2368</v>
      </c>
      <c r="D76" s="278"/>
      <c r="E76" s="278"/>
      <c r="F76" s="278" t="s">
        <v>2369</v>
      </c>
      <c r="G76" s="279"/>
      <c r="H76" s="278" t="s">
        <v>57</v>
      </c>
      <c r="I76" s="278" t="s">
        <v>60</v>
      </c>
      <c r="J76" s="278" t="s">
        <v>2370</v>
      </c>
      <c r="K76" s="277"/>
    </row>
    <row r="77" spans="2:11" s="1" customFormat="1" ht="17.25" customHeight="1">
      <c r="B77" s="275"/>
      <c r="C77" s="280" t="s">
        <v>2371</v>
      </c>
      <c r="D77" s="280"/>
      <c r="E77" s="280"/>
      <c r="F77" s="281" t="s">
        <v>2372</v>
      </c>
      <c r="G77" s="282"/>
      <c r="H77" s="280"/>
      <c r="I77" s="280"/>
      <c r="J77" s="280" t="s">
        <v>2373</v>
      </c>
      <c r="K77" s="277"/>
    </row>
    <row r="78" spans="2:11" s="1" customFormat="1" ht="5.25" customHeight="1">
      <c r="B78" s="275"/>
      <c r="C78" s="283"/>
      <c r="D78" s="283"/>
      <c r="E78" s="283"/>
      <c r="F78" s="283"/>
      <c r="G78" s="284"/>
      <c r="H78" s="283"/>
      <c r="I78" s="283"/>
      <c r="J78" s="283"/>
      <c r="K78" s="277"/>
    </row>
    <row r="79" spans="2:11" s="1" customFormat="1" ht="15" customHeight="1">
      <c r="B79" s="275"/>
      <c r="C79" s="263" t="s">
        <v>56</v>
      </c>
      <c r="D79" s="285"/>
      <c r="E79" s="285"/>
      <c r="F79" s="286" t="s">
        <v>2374</v>
      </c>
      <c r="G79" s="287"/>
      <c r="H79" s="263" t="s">
        <v>2375</v>
      </c>
      <c r="I79" s="263" t="s">
        <v>2376</v>
      </c>
      <c r="J79" s="263">
        <v>20</v>
      </c>
      <c r="K79" s="277"/>
    </row>
    <row r="80" spans="2:11" s="1" customFormat="1" ht="15" customHeight="1">
      <c r="B80" s="275"/>
      <c r="C80" s="263" t="s">
        <v>2377</v>
      </c>
      <c r="D80" s="263"/>
      <c r="E80" s="263"/>
      <c r="F80" s="286" t="s">
        <v>2374</v>
      </c>
      <c r="G80" s="287"/>
      <c r="H80" s="263" t="s">
        <v>2378</v>
      </c>
      <c r="I80" s="263" t="s">
        <v>2376</v>
      </c>
      <c r="J80" s="263">
        <v>120</v>
      </c>
      <c r="K80" s="277"/>
    </row>
    <row r="81" spans="2:11" s="1" customFormat="1" ht="15" customHeight="1">
      <c r="B81" s="288"/>
      <c r="C81" s="263" t="s">
        <v>2379</v>
      </c>
      <c r="D81" s="263"/>
      <c r="E81" s="263"/>
      <c r="F81" s="286" t="s">
        <v>2380</v>
      </c>
      <c r="G81" s="287"/>
      <c r="H81" s="263" t="s">
        <v>2381</v>
      </c>
      <c r="I81" s="263" t="s">
        <v>2376</v>
      </c>
      <c r="J81" s="263">
        <v>50</v>
      </c>
      <c r="K81" s="277"/>
    </row>
    <row r="82" spans="2:11" s="1" customFormat="1" ht="15" customHeight="1">
      <c r="B82" s="288"/>
      <c r="C82" s="263" t="s">
        <v>2382</v>
      </c>
      <c r="D82" s="263"/>
      <c r="E82" s="263"/>
      <c r="F82" s="286" t="s">
        <v>2374</v>
      </c>
      <c r="G82" s="287"/>
      <c r="H82" s="263" t="s">
        <v>2383</v>
      </c>
      <c r="I82" s="263" t="s">
        <v>2384</v>
      </c>
      <c r="J82" s="263"/>
      <c r="K82" s="277"/>
    </row>
    <row r="83" spans="2:11" s="1" customFormat="1" ht="15" customHeight="1">
      <c r="B83" s="288"/>
      <c r="C83" s="289" t="s">
        <v>2385</v>
      </c>
      <c r="D83" s="289"/>
      <c r="E83" s="289"/>
      <c r="F83" s="290" t="s">
        <v>2380</v>
      </c>
      <c r="G83" s="289"/>
      <c r="H83" s="289" t="s">
        <v>2386</v>
      </c>
      <c r="I83" s="289" t="s">
        <v>2376</v>
      </c>
      <c r="J83" s="289">
        <v>15</v>
      </c>
      <c r="K83" s="277"/>
    </row>
    <row r="84" spans="2:11" s="1" customFormat="1" ht="15" customHeight="1">
      <c r="B84" s="288"/>
      <c r="C84" s="289" t="s">
        <v>2387</v>
      </c>
      <c r="D84" s="289"/>
      <c r="E84" s="289"/>
      <c r="F84" s="290" t="s">
        <v>2380</v>
      </c>
      <c r="G84" s="289"/>
      <c r="H84" s="289" t="s">
        <v>2388</v>
      </c>
      <c r="I84" s="289" t="s">
        <v>2376</v>
      </c>
      <c r="J84" s="289">
        <v>15</v>
      </c>
      <c r="K84" s="277"/>
    </row>
    <row r="85" spans="2:11" s="1" customFormat="1" ht="15" customHeight="1">
      <c r="B85" s="288"/>
      <c r="C85" s="289" t="s">
        <v>2389</v>
      </c>
      <c r="D85" s="289"/>
      <c r="E85" s="289"/>
      <c r="F85" s="290" t="s">
        <v>2380</v>
      </c>
      <c r="G85" s="289"/>
      <c r="H85" s="289" t="s">
        <v>2390</v>
      </c>
      <c r="I85" s="289" t="s">
        <v>2376</v>
      </c>
      <c r="J85" s="289">
        <v>20</v>
      </c>
      <c r="K85" s="277"/>
    </row>
    <row r="86" spans="2:11" s="1" customFormat="1" ht="15" customHeight="1">
      <c r="B86" s="288"/>
      <c r="C86" s="289" t="s">
        <v>2391</v>
      </c>
      <c r="D86" s="289"/>
      <c r="E86" s="289"/>
      <c r="F86" s="290" t="s">
        <v>2380</v>
      </c>
      <c r="G86" s="289"/>
      <c r="H86" s="289" t="s">
        <v>2392</v>
      </c>
      <c r="I86" s="289" t="s">
        <v>2376</v>
      </c>
      <c r="J86" s="289">
        <v>20</v>
      </c>
      <c r="K86" s="277"/>
    </row>
    <row r="87" spans="2:11" s="1" customFormat="1" ht="15" customHeight="1">
      <c r="B87" s="288"/>
      <c r="C87" s="263" t="s">
        <v>2393</v>
      </c>
      <c r="D87" s="263"/>
      <c r="E87" s="263"/>
      <c r="F87" s="286" t="s">
        <v>2380</v>
      </c>
      <c r="G87" s="287"/>
      <c r="H87" s="263" t="s">
        <v>2394</v>
      </c>
      <c r="I87" s="263" t="s">
        <v>2376</v>
      </c>
      <c r="J87" s="263">
        <v>50</v>
      </c>
      <c r="K87" s="277"/>
    </row>
    <row r="88" spans="2:11" s="1" customFormat="1" ht="15" customHeight="1">
      <c r="B88" s="288"/>
      <c r="C88" s="263" t="s">
        <v>2395</v>
      </c>
      <c r="D88" s="263"/>
      <c r="E88" s="263"/>
      <c r="F88" s="286" t="s">
        <v>2380</v>
      </c>
      <c r="G88" s="287"/>
      <c r="H88" s="263" t="s">
        <v>2396</v>
      </c>
      <c r="I88" s="263" t="s">
        <v>2376</v>
      </c>
      <c r="J88" s="263">
        <v>20</v>
      </c>
      <c r="K88" s="277"/>
    </row>
    <row r="89" spans="2:11" s="1" customFormat="1" ht="15" customHeight="1">
      <c r="B89" s="288"/>
      <c r="C89" s="263" t="s">
        <v>2397</v>
      </c>
      <c r="D89" s="263"/>
      <c r="E89" s="263"/>
      <c r="F89" s="286" t="s">
        <v>2380</v>
      </c>
      <c r="G89" s="287"/>
      <c r="H89" s="263" t="s">
        <v>2398</v>
      </c>
      <c r="I89" s="263" t="s">
        <v>2376</v>
      </c>
      <c r="J89" s="263">
        <v>20</v>
      </c>
      <c r="K89" s="277"/>
    </row>
    <row r="90" spans="2:11" s="1" customFormat="1" ht="15" customHeight="1">
      <c r="B90" s="288"/>
      <c r="C90" s="263" t="s">
        <v>2399</v>
      </c>
      <c r="D90" s="263"/>
      <c r="E90" s="263"/>
      <c r="F90" s="286" t="s">
        <v>2380</v>
      </c>
      <c r="G90" s="287"/>
      <c r="H90" s="263" t="s">
        <v>2400</v>
      </c>
      <c r="I90" s="263" t="s">
        <v>2376</v>
      </c>
      <c r="J90" s="263">
        <v>50</v>
      </c>
      <c r="K90" s="277"/>
    </row>
    <row r="91" spans="2:11" s="1" customFormat="1" ht="15" customHeight="1">
      <c r="B91" s="288"/>
      <c r="C91" s="263" t="s">
        <v>2401</v>
      </c>
      <c r="D91" s="263"/>
      <c r="E91" s="263"/>
      <c r="F91" s="286" t="s">
        <v>2380</v>
      </c>
      <c r="G91" s="287"/>
      <c r="H91" s="263" t="s">
        <v>2401</v>
      </c>
      <c r="I91" s="263" t="s">
        <v>2376</v>
      </c>
      <c r="J91" s="263">
        <v>50</v>
      </c>
      <c r="K91" s="277"/>
    </row>
    <row r="92" spans="2:11" s="1" customFormat="1" ht="15" customHeight="1">
      <c r="B92" s="288"/>
      <c r="C92" s="263" t="s">
        <v>2402</v>
      </c>
      <c r="D92" s="263"/>
      <c r="E92" s="263"/>
      <c r="F92" s="286" t="s">
        <v>2380</v>
      </c>
      <c r="G92" s="287"/>
      <c r="H92" s="263" t="s">
        <v>2403</v>
      </c>
      <c r="I92" s="263" t="s">
        <v>2376</v>
      </c>
      <c r="J92" s="263">
        <v>255</v>
      </c>
      <c r="K92" s="277"/>
    </row>
    <row r="93" spans="2:11" s="1" customFormat="1" ht="15" customHeight="1">
      <c r="B93" s="288"/>
      <c r="C93" s="263" t="s">
        <v>2404</v>
      </c>
      <c r="D93" s="263"/>
      <c r="E93" s="263"/>
      <c r="F93" s="286" t="s">
        <v>2374</v>
      </c>
      <c r="G93" s="287"/>
      <c r="H93" s="263" t="s">
        <v>2405</v>
      </c>
      <c r="I93" s="263" t="s">
        <v>2406</v>
      </c>
      <c r="J93" s="263"/>
      <c r="K93" s="277"/>
    </row>
    <row r="94" spans="2:11" s="1" customFormat="1" ht="15" customHeight="1">
      <c r="B94" s="288"/>
      <c r="C94" s="263" t="s">
        <v>2407</v>
      </c>
      <c r="D94" s="263"/>
      <c r="E94" s="263"/>
      <c r="F94" s="286" t="s">
        <v>2374</v>
      </c>
      <c r="G94" s="287"/>
      <c r="H94" s="263" t="s">
        <v>2408</v>
      </c>
      <c r="I94" s="263" t="s">
        <v>2409</v>
      </c>
      <c r="J94" s="263"/>
      <c r="K94" s="277"/>
    </row>
    <row r="95" spans="2:11" s="1" customFormat="1" ht="15" customHeight="1">
      <c r="B95" s="288"/>
      <c r="C95" s="263" t="s">
        <v>2410</v>
      </c>
      <c r="D95" s="263"/>
      <c r="E95" s="263"/>
      <c r="F95" s="286" t="s">
        <v>2374</v>
      </c>
      <c r="G95" s="287"/>
      <c r="H95" s="263" t="s">
        <v>2410</v>
      </c>
      <c r="I95" s="263" t="s">
        <v>2409</v>
      </c>
      <c r="J95" s="263"/>
      <c r="K95" s="277"/>
    </row>
    <row r="96" spans="2:11" s="1" customFormat="1" ht="15" customHeight="1">
      <c r="B96" s="288"/>
      <c r="C96" s="263" t="s">
        <v>41</v>
      </c>
      <c r="D96" s="263"/>
      <c r="E96" s="263"/>
      <c r="F96" s="286" t="s">
        <v>2374</v>
      </c>
      <c r="G96" s="287"/>
      <c r="H96" s="263" t="s">
        <v>2411</v>
      </c>
      <c r="I96" s="263" t="s">
        <v>2409</v>
      </c>
      <c r="J96" s="263"/>
      <c r="K96" s="277"/>
    </row>
    <row r="97" spans="2:11" s="1" customFormat="1" ht="15" customHeight="1">
      <c r="B97" s="288"/>
      <c r="C97" s="263" t="s">
        <v>51</v>
      </c>
      <c r="D97" s="263"/>
      <c r="E97" s="263"/>
      <c r="F97" s="286" t="s">
        <v>2374</v>
      </c>
      <c r="G97" s="287"/>
      <c r="H97" s="263" t="s">
        <v>2412</v>
      </c>
      <c r="I97" s="263" t="s">
        <v>2409</v>
      </c>
      <c r="J97" s="263"/>
      <c r="K97" s="277"/>
    </row>
    <row r="98" spans="2:11" s="1" customFormat="1" ht="15" customHeight="1">
      <c r="B98" s="291"/>
      <c r="C98" s="292"/>
      <c r="D98" s="292"/>
      <c r="E98" s="292"/>
      <c r="F98" s="292"/>
      <c r="G98" s="292"/>
      <c r="H98" s="292"/>
      <c r="I98" s="292"/>
      <c r="J98" s="292"/>
      <c r="K98" s="293"/>
    </row>
    <row r="99" spans="2:11" s="1" customFormat="1" ht="18.75" customHeight="1">
      <c r="B99" s="294"/>
      <c r="C99" s="295"/>
      <c r="D99" s="295"/>
      <c r="E99" s="295"/>
      <c r="F99" s="295"/>
      <c r="G99" s="295"/>
      <c r="H99" s="295"/>
      <c r="I99" s="295"/>
      <c r="J99" s="295"/>
      <c r="K99" s="294"/>
    </row>
    <row r="100" spans="2:11" s="1" customFormat="1" ht="18.75" customHeight="1">
      <c r="B100" s="271"/>
      <c r="C100" s="271"/>
      <c r="D100" s="271"/>
      <c r="E100" s="271"/>
      <c r="F100" s="271"/>
      <c r="G100" s="271"/>
      <c r="H100" s="271"/>
      <c r="I100" s="271"/>
      <c r="J100" s="271"/>
      <c r="K100" s="271"/>
    </row>
    <row r="101" spans="2:11" s="1" customFormat="1" ht="7.5" customHeight="1">
      <c r="B101" s="272"/>
      <c r="C101" s="273"/>
      <c r="D101" s="273"/>
      <c r="E101" s="273"/>
      <c r="F101" s="273"/>
      <c r="G101" s="273"/>
      <c r="H101" s="273"/>
      <c r="I101" s="273"/>
      <c r="J101" s="273"/>
      <c r="K101" s="274"/>
    </row>
    <row r="102" spans="2:11" s="1" customFormat="1" ht="45" customHeight="1">
      <c r="B102" s="275"/>
      <c r="C102" s="276" t="s">
        <v>2413</v>
      </c>
      <c r="D102" s="276"/>
      <c r="E102" s="276"/>
      <c r="F102" s="276"/>
      <c r="G102" s="276"/>
      <c r="H102" s="276"/>
      <c r="I102" s="276"/>
      <c r="J102" s="276"/>
      <c r="K102" s="277"/>
    </row>
    <row r="103" spans="2:11" s="1" customFormat="1" ht="17.25" customHeight="1">
      <c r="B103" s="275"/>
      <c r="C103" s="278" t="s">
        <v>2368</v>
      </c>
      <c r="D103" s="278"/>
      <c r="E103" s="278"/>
      <c r="F103" s="278" t="s">
        <v>2369</v>
      </c>
      <c r="G103" s="279"/>
      <c r="H103" s="278" t="s">
        <v>57</v>
      </c>
      <c r="I103" s="278" t="s">
        <v>60</v>
      </c>
      <c r="J103" s="278" t="s">
        <v>2370</v>
      </c>
      <c r="K103" s="277"/>
    </row>
    <row r="104" spans="2:11" s="1" customFormat="1" ht="17.25" customHeight="1">
      <c r="B104" s="275"/>
      <c r="C104" s="280" t="s">
        <v>2371</v>
      </c>
      <c r="D104" s="280"/>
      <c r="E104" s="280"/>
      <c r="F104" s="281" t="s">
        <v>2372</v>
      </c>
      <c r="G104" s="282"/>
      <c r="H104" s="280"/>
      <c r="I104" s="280"/>
      <c r="J104" s="280" t="s">
        <v>2373</v>
      </c>
      <c r="K104" s="277"/>
    </row>
    <row r="105" spans="2:11" s="1" customFormat="1" ht="5.25" customHeight="1">
      <c r="B105" s="275"/>
      <c r="C105" s="278"/>
      <c r="D105" s="278"/>
      <c r="E105" s="278"/>
      <c r="F105" s="278"/>
      <c r="G105" s="296"/>
      <c r="H105" s="278"/>
      <c r="I105" s="278"/>
      <c r="J105" s="278"/>
      <c r="K105" s="277"/>
    </row>
    <row r="106" spans="2:11" s="1" customFormat="1" ht="15" customHeight="1">
      <c r="B106" s="275"/>
      <c r="C106" s="263" t="s">
        <v>56</v>
      </c>
      <c r="D106" s="285"/>
      <c r="E106" s="285"/>
      <c r="F106" s="286" t="s">
        <v>2374</v>
      </c>
      <c r="G106" s="263"/>
      <c r="H106" s="263" t="s">
        <v>2414</v>
      </c>
      <c r="I106" s="263" t="s">
        <v>2376</v>
      </c>
      <c r="J106" s="263">
        <v>20</v>
      </c>
      <c r="K106" s="277"/>
    </row>
    <row r="107" spans="2:11" s="1" customFormat="1" ht="15" customHeight="1">
      <c r="B107" s="275"/>
      <c r="C107" s="263" t="s">
        <v>2377</v>
      </c>
      <c r="D107" s="263"/>
      <c r="E107" s="263"/>
      <c r="F107" s="286" t="s">
        <v>2374</v>
      </c>
      <c r="G107" s="263"/>
      <c r="H107" s="263" t="s">
        <v>2414</v>
      </c>
      <c r="I107" s="263" t="s">
        <v>2376</v>
      </c>
      <c r="J107" s="263">
        <v>120</v>
      </c>
      <c r="K107" s="277"/>
    </row>
    <row r="108" spans="2:11" s="1" customFormat="1" ht="15" customHeight="1">
      <c r="B108" s="288"/>
      <c r="C108" s="263" t="s">
        <v>2379</v>
      </c>
      <c r="D108" s="263"/>
      <c r="E108" s="263"/>
      <c r="F108" s="286" t="s">
        <v>2380</v>
      </c>
      <c r="G108" s="263"/>
      <c r="H108" s="263" t="s">
        <v>2414</v>
      </c>
      <c r="I108" s="263" t="s">
        <v>2376</v>
      </c>
      <c r="J108" s="263">
        <v>50</v>
      </c>
      <c r="K108" s="277"/>
    </row>
    <row r="109" spans="2:11" s="1" customFormat="1" ht="15" customHeight="1">
      <c r="B109" s="288"/>
      <c r="C109" s="263" t="s">
        <v>2382</v>
      </c>
      <c r="D109" s="263"/>
      <c r="E109" s="263"/>
      <c r="F109" s="286" t="s">
        <v>2374</v>
      </c>
      <c r="G109" s="263"/>
      <c r="H109" s="263" t="s">
        <v>2414</v>
      </c>
      <c r="I109" s="263" t="s">
        <v>2384</v>
      </c>
      <c r="J109" s="263"/>
      <c r="K109" s="277"/>
    </row>
    <row r="110" spans="2:11" s="1" customFormat="1" ht="15" customHeight="1">
      <c r="B110" s="288"/>
      <c r="C110" s="263" t="s">
        <v>2393</v>
      </c>
      <c r="D110" s="263"/>
      <c r="E110" s="263"/>
      <c r="F110" s="286" t="s">
        <v>2380</v>
      </c>
      <c r="G110" s="263"/>
      <c r="H110" s="263" t="s">
        <v>2414</v>
      </c>
      <c r="I110" s="263" t="s">
        <v>2376</v>
      </c>
      <c r="J110" s="263">
        <v>50</v>
      </c>
      <c r="K110" s="277"/>
    </row>
    <row r="111" spans="2:11" s="1" customFormat="1" ht="15" customHeight="1">
      <c r="B111" s="288"/>
      <c r="C111" s="263" t="s">
        <v>2401</v>
      </c>
      <c r="D111" s="263"/>
      <c r="E111" s="263"/>
      <c r="F111" s="286" t="s">
        <v>2380</v>
      </c>
      <c r="G111" s="263"/>
      <c r="H111" s="263" t="s">
        <v>2414</v>
      </c>
      <c r="I111" s="263" t="s">
        <v>2376</v>
      </c>
      <c r="J111" s="263">
        <v>50</v>
      </c>
      <c r="K111" s="277"/>
    </row>
    <row r="112" spans="2:11" s="1" customFormat="1" ht="15" customHeight="1">
      <c r="B112" s="288"/>
      <c r="C112" s="263" t="s">
        <v>2399</v>
      </c>
      <c r="D112" s="263"/>
      <c r="E112" s="263"/>
      <c r="F112" s="286" t="s">
        <v>2380</v>
      </c>
      <c r="G112" s="263"/>
      <c r="H112" s="263" t="s">
        <v>2414</v>
      </c>
      <c r="I112" s="263" t="s">
        <v>2376</v>
      </c>
      <c r="J112" s="263">
        <v>50</v>
      </c>
      <c r="K112" s="277"/>
    </row>
    <row r="113" spans="2:11" s="1" customFormat="1" ht="15" customHeight="1">
      <c r="B113" s="288"/>
      <c r="C113" s="263" t="s">
        <v>56</v>
      </c>
      <c r="D113" s="263"/>
      <c r="E113" s="263"/>
      <c r="F113" s="286" t="s">
        <v>2374</v>
      </c>
      <c r="G113" s="263"/>
      <c r="H113" s="263" t="s">
        <v>2415</v>
      </c>
      <c r="I113" s="263" t="s">
        <v>2376</v>
      </c>
      <c r="J113" s="263">
        <v>20</v>
      </c>
      <c r="K113" s="277"/>
    </row>
    <row r="114" spans="2:11" s="1" customFormat="1" ht="15" customHeight="1">
      <c r="B114" s="288"/>
      <c r="C114" s="263" t="s">
        <v>2416</v>
      </c>
      <c r="D114" s="263"/>
      <c r="E114" s="263"/>
      <c r="F114" s="286" t="s">
        <v>2374</v>
      </c>
      <c r="G114" s="263"/>
      <c r="H114" s="263" t="s">
        <v>2417</v>
      </c>
      <c r="I114" s="263" t="s">
        <v>2376</v>
      </c>
      <c r="J114" s="263">
        <v>120</v>
      </c>
      <c r="K114" s="277"/>
    </row>
    <row r="115" spans="2:11" s="1" customFormat="1" ht="15" customHeight="1">
      <c r="B115" s="288"/>
      <c r="C115" s="263" t="s">
        <v>41</v>
      </c>
      <c r="D115" s="263"/>
      <c r="E115" s="263"/>
      <c r="F115" s="286" t="s">
        <v>2374</v>
      </c>
      <c r="G115" s="263"/>
      <c r="H115" s="263" t="s">
        <v>2418</v>
      </c>
      <c r="I115" s="263" t="s">
        <v>2409</v>
      </c>
      <c r="J115" s="263"/>
      <c r="K115" s="277"/>
    </row>
    <row r="116" spans="2:11" s="1" customFormat="1" ht="15" customHeight="1">
      <c r="B116" s="288"/>
      <c r="C116" s="263" t="s">
        <v>51</v>
      </c>
      <c r="D116" s="263"/>
      <c r="E116" s="263"/>
      <c r="F116" s="286" t="s">
        <v>2374</v>
      </c>
      <c r="G116" s="263"/>
      <c r="H116" s="263" t="s">
        <v>2419</v>
      </c>
      <c r="I116" s="263" t="s">
        <v>2409</v>
      </c>
      <c r="J116" s="263"/>
      <c r="K116" s="277"/>
    </row>
    <row r="117" spans="2:11" s="1" customFormat="1" ht="15" customHeight="1">
      <c r="B117" s="288"/>
      <c r="C117" s="263" t="s">
        <v>60</v>
      </c>
      <c r="D117" s="263"/>
      <c r="E117" s="263"/>
      <c r="F117" s="286" t="s">
        <v>2374</v>
      </c>
      <c r="G117" s="263"/>
      <c r="H117" s="263" t="s">
        <v>2420</v>
      </c>
      <c r="I117" s="263" t="s">
        <v>2421</v>
      </c>
      <c r="J117" s="263"/>
      <c r="K117" s="277"/>
    </row>
    <row r="118" spans="2:11" s="1" customFormat="1" ht="15" customHeight="1">
      <c r="B118" s="291"/>
      <c r="C118" s="297"/>
      <c r="D118" s="297"/>
      <c r="E118" s="297"/>
      <c r="F118" s="297"/>
      <c r="G118" s="297"/>
      <c r="H118" s="297"/>
      <c r="I118" s="297"/>
      <c r="J118" s="297"/>
      <c r="K118" s="293"/>
    </row>
    <row r="119" spans="2:11" s="1" customFormat="1" ht="18.75" customHeight="1">
      <c r="B119" s="298"/>
      <c r="C119" s="299"/>
      <c r="D119" s="299"/>
      <c r="E119" s="299"/>
      <c r="F119" s="300"/>
      <c r="G119" s="299"/>
      <c r="H119" s="299"/>
      <c r="I119" s="299"/>
      <c r="J119" s="299"/>
      <c r="K119" s="298"/>
    </row>
    <row r="120" spans="2:11" s="1" customFormat="1" ht="18.75" customHeight="1">
      <c r="B120" s="271"/>
      <c r="C120" s="271"/>
      <c r="D120" s="271"/>
      <c r="E120" s="271"/>
      <c r="F120" s="271"/>
      <c r="G120" s="271"/>
      <c r="H120" s="271"/>
      <c r="I120" s="271"/>
      <c r="J120" s="271"/>
      <c r="K120" s="271"/>
    </row>
    <row r="121" spans="2:11" s="1" customFormat="1" ht="7.5" customHeight="1">
      <c r="B121" s="301"/>
      <c r="C121" s="302"/>
      <c r="D121" s="302"/>
      <c r="E121" s="302"/>
      <c r="F121" s="302"/>
      <c r="G121" s="302"/>
      <c r="H121" s="302"/>
      <c r="I121" s="302"/>
      <c r="J121" s="302"/>
      <c r="K121" s="303"/>
    </row>
    <row r="122" spans="2:11" s="1" customFormat="1" ht="45" customHeight="1">
      <c r="B122" s="304"/>
      <c r="C122" s="254" t="s">
        <v>2422</v>
      </c>
      <c r="D122" s="254"/>
      <c r="E122" s="254"/>
      <c r="F122" s="254"/>
      <c r="G122" s="254"/>
      <c r="H122" s="254"/>
      <c r="I122" s="254"/>
      <c r="J122" s="254"/>
      <c r="K122" s="305"/>
    </row>
    <row r="123" spans="2:11" s="1" customFormat="1" ht="17.25" customHeight="1">
      <c r="B123" s="306"/>
      <c r="C123" s="278" t="s">
        <v>2368</v>
      </c>
      <c r="D123" s="278"/>
      <c r="E123" s="278"/>
      <c r="F123" s="278" t="s">
        <v>2369</v>
      </c>
      <c r="G123" s="279"/>
      <c r="H123" s="278" t="s">
        <v>57</v>
      </c>
      <c r="I123" s="278" t="s">
        <v>60</v>
      </c>
      <c r="J123" s="278" t="s">
        <v>2370</v>
      </c>
      <c r="K123" s="307"/>
    </row>
    <row r="124" spans="2:11" s="1" customFormat="1" ht="17.25" customHeight="1">
      <c r="B124" s="306"/>
      <c r="C124" s="280" t="s">
        <v>2371</v>
      </c>
      <c r="D124" s="280"/>
      <c r="E124" s="280"/>
      <c r="F124" s="281" t="s">
        <v>2372</v>
      </c>
      <c r="G124" s="282"/>
      <c r="H124" s="280"/>
      <c r="I124" s="280"/>
      <c r="J124" s="280" t="s">
        <v>2373</v>
      </c>
      <c r="K124" s="307"/>
    </row>
    <row r="125" spans="2:11" s="1" customFormat="1" ht="5.25" customHeight="1">
      <c r="B125" s="308"/>
      <c r="C125" s="283"/>
      <c r="D125" s="283"/>
      <c r="E125" s="283"/>
      <c r="F125" s="283"/>
      <c r="G125" s="309"/>
      <c r="H125" s="283"/>
      <c r="I125" s="283"/>
      <c r="J125" s="283"/>
      <c r="K125" s="310"/>
    </row>
    <row r="126" spans="2:11" s="1" customFormat="1" ht="15" customHeight="1">
      <c r="B126" s="308"/>
      <c r="C126" s="263" t="s">
        <v>2377</v>
      </c>
      <c r="D126" s="285"/>
      <c r="E126" s="285"/>
      <c r="F126" s="286" t="s">
        <v>2374</v>
      </c>
      <c r="G126" s="263"/>
      <c r="H126" s="263" t="s">
        <v>2414</v>
      </c>
      <c r="I126" s="263" t="s">
        <v>2376</v>
      </c>
      <c r="J126" s="263">
        <v>120</v>
      </c>
      <c r="K126" s="311"/>
    </row>
    <row r="127" spans="2:11" s="1" customFormat="1" ht="15" customHeight="1">
      <c r="B127" s="308"/>
      <c r="C127" s="263" t="s">
        <v>2423</v>
      </c>
      <c r="D127" s="263"/>
      <c r="E127" s="263"/>
      <c r="F127" s="286" t="s">
        <v>2374</v>
      </c>
      <c r="G127" s="263"/>
      <c r="H127" s="263" t="s">
        <v>2424</v>
      </c>
      <c r="I127" s="263" t="s">
        <v>2376</v>
      </c>
      <c r="J127" s="263" t="s">
        <v>2425</v>
      </c>
      <c r="K127" s="311"/>
    </row>
    <row r="128" spans="2:11" s="1" customFormat="1" ht="15" customHeight="1">
      <c r="B128" s="308"/>
      <c r="C128" s="263" t="s">
        <v>2322</v>
      </c>
      <c r="D128" s="263"/>
      <c r="E128" s="263"/>
      <c r="F128" s="286" t="s">
        <v>2374</v>
      </c>
      <c r="G128" s="263"/>
      <c r="H128" s="263" t="s">
        <v>2426</v>
      </c>
      <c r="I128" s="263" t="s">
        <v>2376</v>
      </c>
      <c r="J128" s="263" t="s">
        <v>2425</v>
      </c>
      <c r="K128" s="311"/>
    </row>
    <row r="129" spans="2:11" s="1" customFormat="1" ht="15" customHeight="1">
      <c r="B129" s="308"/>
      <c r="C129" s="263" t="s">
        <v>2385</v>
      </c>
      <c r="D129" s="263"/>
      <c r="E129" s="263"/>
      <c r="F129" s="286" t="s">
        <v>2380</v>
      </c>
      <c r="G129" s="263"/>
      <c r="H129" s="263" t="s">
        <v>2386</v>
      </c>
      <c r="I129" s="263" t="s">
        <v>2376</v>
      </c>
      <c r="J129" s="263">
        <v>15</v>
      </c>
      <c r="K129" s="311"/>
    </row>
    <row r="130" spans="2:11" s="1" customFormat="1" ht="15" customHeight="1">
      <c r="B130" s="308"/>
      <c r="C130" s="289" t="s">
        <v>2387</v>
      </c>
      <c r="D130" s="289"/>
      <c r="E130" s="289"/>
      <c r="F130" s="290" t="s">
        <v>2380</v>
      </c>
      <c r="G130" s="289"/>
      <c r="H130" s="289" t="s">
        <v>2388</v>
      </c>
      <c r="I130" s="289" t="s">
        <v>2376</v>
      </c>
      <c r="J130" s="289">
        <v>15</v>
      </c>
      <c r="K130" s="311"/>
    </row>
    <row r="131" spans="2:11" s="1" customFormat="1" ht="15" customHeight="1">
      <c r="B131" s="308"/>
      <c r="C131" s="289" t="s">
        <v>2389</v>
      </c>
      <c r="D131" s="289"/>
      <c r="E131" s="289"/>
      <c r="F131" s="290" t="s">
        <v>2380</v>
      </c>
      <c r="G131" s="289"/>
      <c r="H131" s="289" t="s">
        <v>2390</v>
      </c>
      <c r="I131" s="289" t="s">
        <v>2376</v>
      </c>
      <c r="J131" s="289">
        <v>20</v>
      </c>
      <c r="K131" s="311"/>
    </row>
    <row r="132" spans="2:11" s="1" customFormat="1" ht="15" customHeight="1">
      <c r="B132" s="308"/>
      <c r="C132" s="289" t="s">
        <v>2391</v>
      </c>
      <c r="D132" s="289"/>
      <c r="E132" s="289"/>
      <c r="F132" s="290" t="s">
        <v>2380</v>
      </c>
      <c r="G132" s="289"/>
      <c r="H132" s="289" t="s">
        <v>2392</v>
      </c>
      <c r="I132" s="289" t="s">
        <v>2376</v>
      </c>
      <c r="J132" s="289">
        <v>20</v>
      </c>
      <c r="K132" s="311"/>
    </row>
    <row r="133" spans="2:11" s="1" customFormat="1" ht="15" customHeight="1">
      <c r="B133" s="308"/>
      <c r="C133" s="263" t="s">
        <v>2379</v>
      </c>
      <c r="D133" s="263"/>
      <c r="E133" s="263"/>
      <c r="F133" s="286" t="s">
        <v>2380</v>
      </c>
      <c r="G133" s="263"/>
      <c r="H133" s="263" t="s">
        <v>2414</v>
      </c>
      <c r="I133" s="263" t="s">
        <v>2376</v>
      </c>
      <c r="J133" s="263">
        <v>50</v>
      </c>
      <c r="K133" s="311"/>
    </row>
    <row r="134" spans="2:11" s="1" customFormat="1" ht="15" customHeight="1">
      <c r="B134" s="308"/>
      <c r="C134" s="263" t="s">
        <v>2393</v>
      </c>
      <c r="D134" s="263"/>
      <c r="E134" s="263"/>
      <c r="F134" s="286" t="s">
        <v>2380</v>
      </c>
      <c r="G134" s="263"/>
      <c r="H134" s="263" t="s">
        <v>2414</v>
      </c>
      <c r="I134" s="263" t="s">
        <v>2376</v>
      </c>
      <c r="J134" s="263">
        <v>50</v>
      </c>
      <c r="K134" s="311"/>
    </row>
    <row r="135" spans="2:11" s="1" customFormat="1" ht="15" customHeight="1">
      <c r="B135" s="308"/>
      <c r="C135" s="263" t="s">
        <v>2399</v>
      </c>
      <c r="D135" s="263"/>
      <c r="E135" s="263"/>
      <c r="F135" s="286" t="s">
        <v>2380</v>
      </c>
      <c r="G135" s="263"/>
      <c r="H135" s="263" t="s">
        <v>2414</v>
      </c>
      <c r="I135" s="263" t="s">
        <v>2376</v>
      </c>
      <c r="J135" s="263">
        <v>50</v>
      </c>
      <c r="K135" s="311"/>
    </row>
    <row r="136" spans="2:11" s="1" customFormat="1" ht="15" customHeight="1">
      <c r="B136" s="308"/>
      <c r="C136" s="263" t="s">
        <v>2401</v>
      </c>
      <c r="D136" s="263"/>
      <c r="E136" s="263"/>
      <c r="F136" s="286" t="s">
        <v>2380</v>
      </c>
      <c r="G136" s="263"/>
      <c r="H136" s="263" t="s">
        <v>2414</v>
      </c>
      <c r="I136" s="263" t="s">
        <v>2376</v>
      </c>
      <c r="J136" s="263">
        <v>50</v>
      </c>
      <c r="K136" s="311"/>
    </row>
    <row r="137" spans="2:11" s="1" customFormat="1" ht="15" customHeight="1">
      <c r="B137" s="308"/>
      <c r="C137" s="263" t="s">
        <v>2402</v>
      </c>
      <c r="D137" s="263"/>
      <c r="E137" s="263"/>
      <c r="F137" s="286" t="s">
        <v>2380</v>
      </c>
      <c r="G137" s="263"/>
      <c r="H137" s="263" t="s">
        <v>2427</v>
      </c>
      <c r="I137" s="263" t="s">
        <v>2376</v>
      </c>
      <c r="J137" s="263">
        <v>255</v>
      </c>
      <c r="K137" s="311"/>
    </row>
    <row r="138" spans="2:11" s="1" customFormat="1" ht="15" customHeight="1">
      <c r="B138" s="308"/>
      <c r="C138" s="263" t="s">
        <v>2404</v>
      </c>
      <c r="D138" s="263"/>
      <c r="E138" s="263"/>
      <c r="F138" s="286" t="s">
        <v>2374</v>
      </c>
      <c r="G138" s="263"/>
      <c r="H138" s="263" t="s">
        <v>2428</v>
      </c>
      <c r="I138" s="263" t="s">
        <v>2406</v>
      </c>
      <c r="J138" s="263"/>
      <c r="K138" s="311"/>
    </row>
    <row r="139" spans="2:11" s="1" customFormat="1" ht="15" customHeight="1">
      <c r="B139" s="308"/>
      <c r="C139" s="263" t="s">
        <v>2407</v>
      </c>
      <c r="D139" s="263"/>
      <c r="E139" s="263"/>
      <c r="F139" s="286" t="s">
        <v>2374</v>
      </c>
      <c r="G139" s="263"/>
      <c r="H139" s="263" t="s">
        <v>2429</v>
      </c>
      <c r="I139" s="263" t="s">
        <v>2409</v>
      </c>
      <c r="J139" s="263"/>
      <c r="K139" s="311"/>
    </row>
    <row r="140" spans="2:11" s="1" customFormat="1" ht="15" customHeight="1">
      <c r="B140" s="308"/>
      <c r="C140" s="263" t="s">
        <v>2410</v>
      </c>
      <c r="D140" s="263"/>
      <c r="E140" s="263"/>
      <c r="F140" s="286" t="s">
        <v>2374</v>
      </c>
      <c r="G140" s="263"/>
      <c r="H140" s="263" t="s">
        <v>2410</v>
      </c>
      <c r="I140" s="263" t="s">
        <v>2409</v>
      </c>
      <c r="J140" s="263"/>
      <c r="K140" s="311"/>
    </row>
    <row r="141" spans="2:11" s="1" customFormat="1" ht="15" customHeight="1">
      <c r="B141" s="308"/>
      <c r="C141" s="263" t="s">
        <v>41</v>
      </c>
      <c r="D141" s="263"/>
      <c r="E141" s="263"/>
      <c r="F141" s="286" t="s">
        <v>2374</v>
      </c>
      <c r="G141" s="263"/>
      <c r="H141" s="263" t="s">
        <v>2430</v>
      </c>
      <c r="I141" s="263" t="s">
        <v>2409</v>
      </c>
      <c r="J141" s="263"/>
      <c r="K141" s="311"/>
    </row>
    <row r="142" spans="2:11" s="1" customFormat="1" ht="15" customHeight="1">
      <c r="B142" s="308"/>
      <c r="C142" s="263" t="s">
        <v>2431</v>
      </c>
      <c r="D142" s="263"/>
      <c r="E142" s="263"/>
      <c r="F142" s="286" t="s">
        <v>2374</v>
      </c>
      <c r="G142" s="263"/>
      <c r="H142" s="263" t="s">
        <v>2432</v>
      </c>
      <c r="I142" s="263" t="s">
        <v>2409</v>
      </c>
      <c r="J142" s="263"/>
      <c r="K142" s="311"/>
    </row>
    <row r="143" spans="2:11" s="1" customFormat="1" ht="15" customHeight="1">
      <c r="B143" s="312"/>
      <c r="C143" s="313"/>
      <c r="D143" s="313"/>
      <c r="E143" s="313"/>
      <c r="F143" s="313"/>
      <c r="G143" s="313"/>
      <c r="H143" s="313"/>
      <c r="I143" s="313"/>
      <c r="J143" s="313"/>
      <c r="K143" s="314"/>
    </row>
    <row r="144" spans="2:11" s="1" customFormat="1" ht="18.75" customHeight="1">
      <c r="B144" s="299"/>
      <c r="C144" s="299"/>
      <c r="D144" s="299"/>
      <c r="E144" s="299"/>
      <c r="F144" s="300"/>
      <c r="G144" s="299"/>
      <c r="H144" s="299"/>
      <c r="I144" s="299"/>
      <c r="J144" s="299"/>
      <c r="K144" s="299"/>
    </row>
    <row r="145" spans="2:11" s="1" customFormat="1" ht="18.75" customHeight="1">
      <c r="B145" s="271"/>
      <c r="C145" s="271"/>
      <c r="D145" s="271"/>
      <c r="E145" s="271"/>
      <c r="F145" s="271"/>
      <c r="G145" s="271"/>
      <c r="H145" s="271"/>
      <c r="I145" s="271"/>
      <c r="J145" s="271"/>
      <c r="K145" s="271"/>
    </row>
    <row r="146" spans="2:11" s="1" customFormat="1" ht="7.5" customHeight="1">
      <c r="B146" s="272"/>
      <c r="C146" s="273"/>
      <c r="D146" s="273"/>
      <c r="E146" s="273"/>
      <c r="F146" s="273"/>
      <c r="G146" s="273"/>
      <c r="H146" s="273"/>
      <c r="I146" s="273"/>
      <c r="J146" s="273"/>
      <c r="K146" s="274"/>
    </row>
    <row r="147" spans="2:11" s="1" customFormat="1" ht="45" customHeight="1">
      <c r="B147" s="275"/>
      <c r="C147" s="276" t="s">
        <v>2433</v>
      </c>
      <c r="D147" s="276"/>
      <c r="E147" s="276"/>
      <c r="F147" s="276"/>
      <c r="G147" s="276"/>
      <c r="H147" s="276"/>
      <c r="I147" s="276"/>
      <c r="J147" s="276"/>
      <c r="K147" s="277"/>
    </row>
    <row r="148" spans="2:11" s="1" customFormat="1" ht="17.25" customHeight="1">
      <c r="B148" s="275"/>
      <c r="C148" s="278" t="s">
        <v>2368</v>
      </c>
      <c r="D148" s="278"/>
      <c r="E148" s="278"/>
      <c r="F148" s="278" t="s">
        <v>2369</v>
      </c>
      <c r="G148" s="279"/>
      <c r="H148" s="278" t="s">
        <v>57</v>
      </c>
      <c r="I148" s="278" t="s">
        <v>60</v>
      </c>
      <c r="J148" s="278" t="s">
        <v>2370</v>
      </c>
      <c r="K148" s="277"/>
    </row>
    <row r="149" spans="2:11" s="1" customFormat="1" ht="17.25" customHeight="1">
      <c r="B149" s="275"/>
      <c r="C149" s="280" t="s">
        <v>2371</v>
      </c>
      <c r="D149" s="280"/>
      <c r="E149" s="280"/>
      <c r="F149" s="281" t="s">
        <v>2372</v>
      </c>
      <c r="G149" s="282"/>
      <c r="H149" s="280"/>
      <c r="I149" s="280"/>
      <c r="J149" s="280" t="s">
        <v>2373</v>
      </c>
      <c r="K149" s="277"/>
    </row>
    <row r="150" spans="2:11" s="1" customFormat="1" ht="5.25" customHeight="1">
      <c r="B150" s="288"/>
      <c r="C150" s="283"/>
      <c r="D150" s="283"/>
      <c r="E150" s="283"/>
      <c r="F150" s="283"/>
      <c r="G150" s="284"/>
      <c r="H150" s="283"/>
      <c r="I150" s="283"/>
      <c r="J150" s="283"/>
      <c r="K150" s="311"/>
    </row>
    <row r="151" spans="2:11" s="1" customFormat="1" ht="15" customHeight="1">
      <c r="B151" s="288"/>
      <c r="C151" s="315" t="s">
        <v>2377</v>
      </c>
      <c r="D151" s="263"/>
      <c r="E151" s="263"/>
      <c r="F151" s="316" t="s">
        <v>2374</v>
      </c>
      <c r="G151" s="263"/>
      <c r="H151" s="315" t="s">
        <v>2414</v>
      </c>
      <c r="I151" s="315" t="s">
        <v>2376</v>
      </c>
      <c r="J151" s="315">
        <v>120</v>
      </c>
      <c r="K151" s="311"/>
    </row>
    <row r="152" spans="2:11" s="1" customFormat="1" ht="15" customHeight="1">
      <c r="B152" s="288"/>
      <c r="C152" s="315" t="s">
        <v>2423</v>
      </c>
      <c r="D152" s="263"/>
      <c r="E152" s="263"/>
      <c r="F152" s="316" t="s">
        <v>2374</v>
      </c>
      <c r="G152" s="263"/>
      <c r="H152" s="315" t="s">
        <v>2434</v>
      </c>
      <c r="I152" s="315" t="s">
        <v>2376</v>
      </c>
      <c r="J152" s="315" t="s">
        <v>2425</v>
      </c>
      <c r="K152" s="311"/>
    </row>
    <row r="153" spans="2:11" s="1" customFormat="1" ht="15" customHeight="1">
      <c r="B153" s="288"/>
      <c r="C153" s="315" t="s">
        <v>2322</v>
      </c>
      <c r="D153" s="263"/>
      <c r="E153" s="263"/>
      <c r="F153" s="316" t="s">
        <v>2374</v>
      </c>
      <c r="G153" s="263"/>
      <c r="H153" s="315" t="s">
        <v>2435</v>
      </c>
      <c r="I153" s="315" t="s">
        <v>2376</v>
      </c>
      <c r="J153" s="315" t="s">
        <v>2425</v>
      </c>
      <c r="K153" s="311"/>
    </row>
    <row r="154" spans="2:11" s="1" customFormat="1" ht="15" customHeight="1">
      <c r="B154" s="288"/>
      <c r="C154" s="315" t="s">
        <v>2379</v>
      </c>
      <c r="D154" s="263"/>
      <c r="E154" s="263"/>
      <c r="F154" s="316" t="s">
        <v>2380</v>
      </c>
      <c r="G154" s="263"/>
      <c r="H154" s="315" t="s">
        <v>2414</v>
      </c>
      <c r="I154" s="315" t="s">
        <v>2376</v>
      </c>
      <c r="J154" s="315">
        <v>50</v>
      </c>
      <c r="K154" s="311"/>
    </row>
    <row r="155" spans="2:11" s="1" customFormat="1" ht="15" customHeight="1">
      <c r="B155" s="288"/>
      <c r="C155" s="315" t="s">
        <v>2382</v>
      </c>
      <c r="D155" s="263"/>
      <c r="E155" s="263"/>
      <c r="F155" s="316" t="s">
        <v>2374</v>
      </c>
      <c r="G155" s="263"/>
      <c r="H155" s="315" t="s">
        <v>2414</v>
      </c>
      <c r="I155" s="315" t="s">
        <v>2384</v>
      </c>
      <c r="J155" s="315"/>
      <c r="K155" s="311"/>
    </row>
    <row r="156" spans="2:11" s="1" customFormat="1" ht="15" customHeight="1">
      <c r="B156" s="288"/>
      <c r="C156" s="315" t="s">
        <v>2393</v>
      </c>
      <c r="D156" s="263"/>
      <c r="E156" s="263"/>
      <c r="F156" s="316" t="s">
        <v>2380</v>
      </c>
      <c r="G156" s="263"/>
      <c r="H156" s="315" t="s">
        <v>2414</v>
      </c>
      <c r="I156" s="315" t="s">
        <v>2376</v>
      </c>
      <c r="J156" s="315">
        <v>50</v>
      </c>
      <c r="K156" s="311"/>
    </row>
    <row r="157" spans="2:11" s="1" customFormat="1" ht="15" customHeight="1">
      <c r="B157" s="288"/>
      <c r="C157" s="315" t="s">
        <v>2401</v>
      </c>
      <c r="D157" s="263"/>
      <c r="E157" s="263"/>
      <c r="F157" s="316" t="s">
        <v>2380</v>
      </c>
      <c r="G157" s="263"/>
      <c r="H157" s="315" t="s">
        <v>2414</v>
      </c>
      <c r="I157" s="315" t="s">
        <v>2376</v>
      </c>
      <c r="J157" s="315">
        <v>50</v>
      </c>
      <c r="K157" s="311"/>
    </row>
    <row r="158" spans="2:11" s="1" customFormat="1" ht="15" customHeight="1">
      <c r="B158" s="288"/>
      <c r="C158" s="315" t="s">
        <v>2399</v>
      </c>
      <c r="D158" s="263"/>
      <c r="E158" s="263"/>
      <c r="F158" s="316" t="s">
        <v>2380</v>
      </c>
      <c r="G158" s="263"/>
      <c r="H158" s="315" t="s">
        <v>2414</v>
      </c>
      <c r="I158" s="315" t="s">
        <v>2376</v>
      </c>
      <c r="J158" s="315">
        <v>50</v>
      </c>
      <c r="K158" s="311"/>
    </row>
    <row r="159" spans="2:11" s="1" customFormat="1" ht="15" customHeight="1">
      <c r="B159" s="288"/>
      <c r="C159" s="315" t="s">
        <v>108</v>
      </c>
      <c r="D159" s="263"/>
      <c r="E159" s="263"/>
      <c r="F159" s="316" t="s">
        <v>2374</v>
      </c>
      <c r="G159" s="263"/>
      <c r="H159" s="315" t="s">
        <v>2436</v>
      </c>
      <c r="I159" s="315" t="s">
        <v>2376</v>
      </c>
      <c r="J159" s="315" t="s">
        <v>2437</v>
      </c>
      <c r="K159" s="311"/>
    </row>
    <row r="160" spans="2:11" s="1" customFormat="1" ht="15" customHeight="1">
      <c r="B160" s="288"/>
      <c r="C160" s="315" t="s">
        <v>2438</v>
      </c>
      <c r="D160" s="263"/>
      <c r="E160" s="263"/>
      <c r="F160" s="316" t="s">
        <v>2374</v>
      </c>
      <c r="G160" s="263"/>
      <c r="H160" s="315" t="s">
        <v>2439</v>
      </c>
      <c r="I160" s="315" t="s">
        <v>2409</v>
      </c>
      <c r="J160" s="315"/>
      <c r="K160" s="311"/>
    </row>
    <row r="161" spans="2:11" s="1" customFormat="1" ht="15" customHeight="1">
      <c r="B161" s="317"/>
      <c r="C161" s="297"/>
      <c r="D161" s="297"/>
      <c r="E161" s="297"/>
      <c r="F161" s="297"/>
      <c r="G161" s="297"/>
      <c r="H161" s="297"/>
      <c r="I161" s="297"/>
      <c r="J161" s="297"/>
      <c r="K161" s="318"/>
    </row>
    <row r="162" spans="2:11" s="1" customFormat="1" ht="18.75" customHeight="1">
      <c r="B162" s="299"/>
      <c r="C162" s="309"/>
      <c r="D162" s="309"/>
      <c r="E162" s="309"/>
      <c r="F162" s="319"/>
      <c r="G162" s="309"/>
      <c r="H162" s="309"/>
      <c r="I162" s="309"/>
      <c r="J162" s="309"/>
      <c r="K162" s="299"/>
    </row>
    <row r="163" spans="2:11" s="1" customFormat="1" ht="18.75" customHeight="1">
      <c r="B163" s="271"/>
      <c r="C163" s="271"/>
      <c r="D163" s="271"/>
      <c r="E163" s="271"/>
      <c r="F163" s="271"/>
      <c r="G163" s="271"/>
      <c r="H163" s="271"/>
      <c r="I163" s="271"/>
      <c r="J163" s="271"/>
      <c r="K163" s="271"/>
    </row>
    <row r="164" spans="2:11" s="1" customFormat="1" ht="7.5" customHeight="1">
      <c r="B164" s="250"/>
      <c r="C164" s="251"/>
      <c r="D164" s="251"/>
      <c r="E164" s="251"/>
      <c r="F164" s="251"/>
      <c r="G164" s="251"/>
      <c r="H164" s="251"/>
      <c r="I164" s="251"/>
      <c r="J164" s="251"/>
      <c r="K164" s="252"/>
    </row>
    <row r="165" spans="2:11" s="1" customFormat="1" ht="45" customHeight="1">
      <c r="B165" s="253"/>
      <c r="C165" s="254" t="s">
        <v>2440</v>
      </c>
      <c r="D165" s="254"/>
      <c r="E165" s="254"/>
      <c r="F165" s="254"/>
      <c r="G165" s="254"/>
      <c r="H165" s="254"/>
      <c r="I165" s="254"/>
      <c r="J165" s="254"/>
      <c r="K165" s="255"/>
    </row>
    <row r="166" spans="2:11" s="1" customFormat="1" ht="17.25" customHeight="1">
      <c r="B166" s="253"/>
      <c r="C166" s="278" t="s">
        <v>2368</v>
      </c>
      <c r="D166" s="278"/>
      <c r="E166" s="278"/>
      <c r="F166" s="278" t="s">
        <v>2369</v>
      </c>
      <c r="G166" s="320"/>
      <c r="H166" s="321" t="s">
        <v>57</v>
      </c>
      <c r="I166" s="321" t="s">
        <v>60</v>
      </c>
      <c r="J166" s="278" t="s">
        <v>2370</v>
      </c>
      <c r="K166" s="255"/>
    </row>
    <row r="167" spans="2:11" s="1" customFormat="1" ht="17.25" customHeight="1">
      <c r="B167" s="256"/>
      <c r="C167" s="280" t="s">
        <v>2371</v>
      </c>
      <c r="D167" s="280"/>
      <c r="E167" s="280"/>
      <c r="F167" s="281" t="s">
        <v>2372</v>
      </c>
      <c r="G167" s="322"/>
      <c r="H167" s="323"/>
      <c r="I167" s="323"/>
      <c r="J167" s="280" t="s">
        <v>2373</v>
      </c>
      <c r="K167" s="258"/>
    </row>
    <row r="168" spans="2:11" s="1" customFormat="1" ht="5.25" customHeight="1">
      <c r="B168" s="288"/>
      <c r="C168" s="283"/>
      <c r="D168" s="283"/>
      <c r="E168" s="283"/>
      <c r="F168" s="283"/>
      <c r="G168" s="284"/>
      <c r="H168" s="283"/>
      <c r="I168" s="283"/>
      <c r="J168" s="283"/>
      <c r="K168" s="311"/>
    </row>
    <row r="169" spans="2:11" s="1" customFormat="1" ht="15" customHeight="1">
      <c r="B169" s="288"/>
      <c r="C169" s="263" t="s">
        <v>2377</v>
      </c>
      <c r="D169" s="263"/>
      <c r="E169" s="263"/>
      <c r="F169" s="286" t="s">
        <v>2374</v>
      </c>
      <c r="G169" s="263"/>
      <c r="H169" s="263" t="s">
        <v>2414</v>
      </c>
      <c r="I169" s="263" t="s">
        <v>2376</v>
      </c>
      <c r="J169" s="263">
        <v>120</v>
      </c>
      <c r="K169" s="311"/>
    </row>
    <row r="170" spans="2:11" s="1" customFormat="1" ht="15" customHeight="1">
      <c r="B170" s="288"/>
      <c r="C170" s="263" t="s">
        <v>2423</v>
      </c>
      <c r="D170" s="263"/>
      <c r="E170" s="263"/>
      <c r="F170" s="286" t="s">
        <v>2374</v>
      </c>
      <c r="G170" s="263"/>
      <c r="H170" s="263" t="s">
        <v>2424</v>
      </c>
      <c r="I170" s="263" t="s">
        <v>2376</v>
      </c>
      <c r="J170" s="263" t="s">
        <v>2425</v>
      </c>
      <c r="K170" s="311"/>
    </row>
    <row r="171" spans="2:11" s="1" customFormat="1" ht="15" customHeight="1">
      <c r="B171" s="288"/>
      <c r="C171" s="263" t="s">
        <v>2322</v>
      </c>
      <c r="D171" s="263"/>
      <c r="E171" s="263"/>
      <c r="F171" s="286" t="s">
        <v>2374</v>
      </c>
      <c r="G171" s="263"/>
      <c r="H171" s="263" t="s">
        <v>2441</v>
      </c>
      <c r="I171" s="263" t="s">
        <v>2376</v>
      </c>
      <c r="J171" s="263" t="s">
        <v>2425</v>
      </c>
      <c r="K171" s="311"/>
    </row>
    <row r="172" spans="2:11" s="1" customFormat="1" ht="15" customHeight="1">
      <c r="B172" s="288"/>
      <c r="C172" s="263" t="s">
        <v>2379</v>
      </c>
      <c r="D172" s="263"/>
      <c r="E172" s="263"/>
      <c r="F172" s="286" t="s">
        <v>2380</v>
      </c>
      <c r="G172" s="263"/>
      <c r="H172" s="263" t="s">
        <v>2441</v>
      </c>
      <c r="I172" s="263" t="s">
        <v>2376</v>
      </c>
      <c r="J172" s="263">
        <v>50</v>
      </c>
      <c r="K172" s="311"/>
    </row>
    <row r="173" spans="2:11" s="1" customFormat="1" ht="15" customHeight="1">
      <c r="B173" s="288"/>
      <c r="C173" s="263" t="s">
        <v>2382</v>
      </c>
      <c r="D173" s="263"/>
      <c r="E173" s="263"/>
      <c r="F173" s="286" t="s">
        <v>2374</v>
      </c>
      <c r="G173" s="263"/>
      <c r="H173" s="263" t="s">
        <v>2441</v>
      </c>
      <c r="I173" s="263" t="s">
        <v>2384</v>
      </c>
      <c r="J173" s="263"/>
      <c r="K173" s="311"/>
    </row>
    <row r="174" spans="2:11" s="1" customFormat="1" ht="15" customHeight="1">
      <c r="B174" s="288"/>
      <c r="C174" s="263" t="s">
        <v>2393</v>
      </c>
      <c r="D174" s="263"/>
      <c r="E174" s="263"/>
      <c r="F174" s="286" t="s">
        <v>2380</v>
      </c>
      <c r="G174" s="263"/>
      <c r="H174" s="263" t="s">
        <v>2441</v>
      </c>
      <c r="I174" s="263" t="s">
        <v>2376</v>
      </c>
      <c r="J174" s="263">
        <v>50</v>
      </c>
      <c r="K174" s="311"/>
    </row>
    <row r="175" spans="2:11" s="1" customFormat="1" ht="15" customHeight="1">
      <c r="B175" s="288"/>
      <c r="C175" s="263" t="s">
        <v>2401</v>
      </c>
      <c r="D175" s="263"/>
      <c r="E175" s="263"/>
      <c r="F175" s="286" t="s">
        <v>2380</v>
      </c>
      <c r="G175" s="263"/>
      <c r="H175" s="263" t="s">
        <v>2441</v>
      </c>
      <c r="I175" s="263" t="s">
        <v>2376</v>
      </c>
      <c r="J175" s="263">
        <v>50</v>
      </c>
      <c r="K175" s="311"/>
    </row>
    <row r="176" spans="2:11" s="1" customFormat="1" ht="15" customHeight="1">
      <c r="B176" s="288"/>
      <c r="C176" s="263" t="s">
        <v>2399</v>
      </c>
      <c r="D176" s="263"/>
      <c r="E176" s="263"/>
      <c r="F176" s="286" t="s">
        <v>2380</v>
      </c>
      <c r="G176" s="263"/>
      <c r="H176" s="263" t="s">
        <v>2441</v>
      </c>
      <c r="I176" s="263" t="s">
        <v>2376</v>
      </c>
      <c r="J176" s="263">
        <v>50</v>
      </c>
      <c r="K176" s="311"/>
    </row>
    <row r="177" spans="2:11" s="1" customFormat="1" ht="15" customHeight="1">
      <c r="B177" s="288"/>
      <c r="C177" s="263" t="s">
        <v>136</v>
      </c>
      <c r="D177" s="263"/>
      <c r="E177" s="263"/>
      <c r="F177" s="286" t="s">
        <v>2374</v>
      </c>
      <c r="G177" s="263"/>
      <c r="H177" s="263" t="s">
        <v>2442</v>
      </c>
      <c r="I177" s="263" t="s">
        <v>2443</v>
      </c>
      <c r="J177" s="263"/>
      <c r="K177" s="311"/>
    </row>
    <row r="178" spans="2:11" s="1" customFormat="1" ht="15" customHeight="1">
      <c r="B178" s="288"/>
      <c r="C178" s="263" t="s">
        <v>60</v>
      </c>
      <c r="D178" s="263"/>
      <c r="E178" s="263"/>
      <c r="F178" s="286" t="s">
        <v>2374</v>
      </c>
      <c r="G178" s="263"/>
      <c r="H178" s="263" t="s">
        <v>2444</v>
      </c>
      <c r="I178" s="263" t="s">
        <v>2445</v>
      </c>
      <c r="J178" s="263">
        <v>1</v>
      </c>
      <c r="K178" s="311"/>
    </row>
    <row r="179" spans="2:11" s="1" customFormat="1" ht="15" customHeight="1">
      <c r="B179" s="288"/>
      <c r="C179" s="263" t="s">
        <v>56</v>
      </c>
      <c r="D179" s="263"/>
      <c r="E179" s="263"/>
      <c r="F179" s="286" t="s">
        <v>2374</v>
      </c>
      <c r="G179" s="263"/>
      <c r="H179" s="263" t="s">
        <v>2446</v>
      </c>
      <c r="I179" s="263" t="s">
        <v>2376</v>
      </c>
      <c r="J179" s="263">
        <v>20</v>
      </c>
      <c r="K179" s="311"/>
    </row>
    <row r="180" spans="2:11" s="1" customFormat="1" ht="15" customHeight="1">
      <c r="B180" s="288"/>
      <c r="C180" s="263" t="s">
        <v>57</v>
      </c>
      <c r="D180" s="263"/>
      <c r="E180" s="263"/>
      <c r="F180" s="286" t="s">
        <v>2374</v>
      </c>
      <c r="G180" s="263"/>
      <c r="H180" s="263" t="s">
        <v>2447</v>
      </c>
      <c r="I180" s="263" t="s">
        <v>2376</v>
      </c>
      <c r="J180" s="263">
        <v>255</v>
      </c>
      <c r="K180" s="311"/>
    </row>
    <row r="181" spans="2:11" s="1" customFormat="1" ht="15" customHeight="1">
      <c r="B181" s="288"/>
      <c r="C181" s="263" t="s">
        <v>137</v>
      </c>
      <c r="D181" s="263"/>
      <c r="E181" s="263"/>
      <c r="F181" s="286" t="s">
        <v>2374</v>
      </c>
      <c r="G181" s="263"/>
      <c r="H181" s="263" t="s">
        <v>2338</v>
      </c>
      <c r="I181" s="263" t="s">
        <v>2376</v>
      </c>
      <c r="J181" s="263">
        <v>10</v>
      </c>
      <c r="K181" s="311"/>
    </row>
    <row r="182" spans="2:11" s="1" customFormat="1" ht="15" customHeight="1">
      <c r="B182" s="288"/>
      <c r="C182" s="263" t="s">
        <v>138</v>
      </c>
      <c r="D182" s="263"/>
      <c r="E182" s="263"/>
      <c r="F182" s="286" t="s">
        <v>2374</v>
      </c>
      <c r="G182" s="263"/>
      <c r="H182" s="263" t="s">
        <v>2448</v>
      </c>
      <c r="I182" s="263" t="s">
        <v>2409</v>
      </c>
      <c r="J182" s="263"/>
      <c r="K182" s="311"/>
    </row>
    <row r="183" spans="2:11" s="1" customFormat="1" ht="15" customHeight="1">
      <c r="B183" s="288"/>
      <c r="C183" s="263" t="s">
        <v>2449</v>
      </c>
      <c r="D183" s="263"/>
      <c r="E183" s="263"/>
      <c r="F183" s="286" t="s">
        <v>2374</v>
      </c>
      <c r="G183" s="263"/>
      <c r="H183" s="263" t="s">
        <v>2450</v>
      </c>
      <c r="I183" s="263" t="s">
        <v>2409</v>
      </c>
      <c r="J183" s="263"/>
      <c r="K183" s="311"/>
    </row>
    <row r="184" spans="2:11" s="1" customFormat="1" ht="15" customHeight="1">
      <c r="B184" s="288"/>
      <c r="C184" s="263" t="s">
        <v>2438</v>
      </c>
      <c r="D184" s="263"/>
      <c r="E184" s="263"/>
      <c r="F184" s="286" t="s">
        <v>2374</v>
      </c>
      <c r="G184" s="263"/>
      <c r="H184" s="263" t="s">
        <v>2451</v>
      </c>
      <c r="I184" s="263" t="s">
        <v>2409</v>
      </c>
      <c r="J184" s="263"/>
      <c r="K184" s="311"/>
    </row>
    <row r="185" spans="2:11" s="1" customFormat="1" ht="15" customHeight="1">
      <c r="B185" s="288"/>
      <c r="C185" s="263" t="s">
        <v>140</v>
      </c>
      <c r="D185" s="263"/>
      <c r="E185" s="263"/>
      <c r="F185" s="286" t="s">
        <v>2380</v>
      </c>
      <c r="G185" s="263"/>
      <c r="H185" s="263" t="s">
        <v>2452</v>
      </c>
      <c r="I185" s="263" t="s">
        <v>2376</v>
      </c>
      <c r="J185" s="263">
        <v>50</v>
      </c>
      <c r="K185" s="311"/>
    </row>
    <row r="186" spans="2:11" s="1" customFormat="1" ht="15" customHeight="1">
      <c r="B186" s="288"/>
      <c r="C186" s="263" t="s">
        <v>2453</v>
      </c>
      <c r="D186" s="263"/>
      <c r="E186" s="263"/>
      <c r="F186" s="286" t="s">
        <v>2380</v>
      </c>
      <c r="G186" s="263"/>
      <c r="H186" s="263" t="s">
        <v>2454</v>
      </c>
      <c r="I186" s="263" t="s">
        <v>2455</v>
      </c>
      <c r="J186" s="263"/>
      <c r="K186" s="311"/>
    </row>
    <row r="187" spans="2:11" s="1" customFormat="1" ht="15" customHeight="1">
      <c r="B187" s="288"/>
      <c r="C187" s="263" t="s">
        <v>2456</v>
      </c>
      <c r="D187" s="263"/>
      <c r="E187" s="263"/>
      <c r="F187" s="286" t="s">
        <v>2380</v>
      </c>
      <c r="G187" s="263"/>
      <c r="H187" s="263" t="s">
        <v>2457</v>
      </c>
      <c r="I187" s="263" t="s">
        <v>2455</v>
      </c>
      <c r="J187" s="263"/>
      <c r="K187" s="311"/>
    </row>
    <row r="188" spans="2:11" s="1" customFormat="1" ht="15" customHeight="1">
      <c r="B188" s="288"/>
      <c r="C188" s="263" t="s">
        <v>2458</v>
      </c>
      <c r="D188" s="263"/>
      <c r="E188" s="263"/>
      <c r="F188" s="286" t="s">
        <v>2380</v>
      </c>
      <c r="G188" s="263"/>
      <c r="H188" s="263" t="s">
        <v>2459</v>
      </c>
      <c r="I188" s="263" t="s">
        <v>2455</v>
      </c>
      <c r="J188" s="263"/>
      <c r="K188" s="311"/>
    </row>
    <row r="189" spans="2:11" s="1" customFormat="1" ht="15" customHeight="1">
      <c r="B189" s="288"/>
      <c r="C189" s="324" t="s">
        <v>2460</v>
      </c>
      <c r="D189" s="263"/>
      <c r="E189" s="263"/>
      <c r="F189" s="286" t="s">
        <v>2380</v>
      </c>
      <c r="G189" s="263"/>
      <c r="H189" s="263" t="s">
        <v>2461</v>
      </c>
      <c r="I189" s="263" t="s">
        <v>2462</v>
      </c>
      <c r="J189" s="325" t="s">
        <v>2463</v>
      </c>
      <c r="K189" s="311"/>
    </row>
    <row r="190" spans="2:11" s="1" customFormat="1" ht="15" customHeight="1">
      <c r="B190" s="288"/>
      <c r="C190" s="324" t="s">
        <v>45</v>
      </c>
      <c r="D190" s="263"/>
      <c r="E190" s="263"/>
      <c r="F190" s="286" t="s">
        <v>2374</v>
      </c>
      <c r="G190" s="263"/>
      <c r="H190" s="260" t="s">
        <v>2464</v>
      </c>
      <c r="I190" s="263" t="s">
        <v>2465</v>
      </c>
      <c r="J190" s="263"/>
      <c r="K190" s="311"/>
    </row>
    <row r="191" spans="2:11" s="1" customFormat="1" ht="15" customHeight="1">
      <c r="B191" s="288"/>
      <c r="C191" s="324" t="s">
        <v>2466</v>
      </c>
      <c r="D191" s="263"/>
      <c r="E191" s="263"/>
      <c r="F191" s="286" t="s">
        <v>2374</v>
      </c>
      <c r="G191" s="263"/>
      <c r="H191" s="263" t="s">
        <v>2467</v>
      </c>
      <c r="I191" s="263" t="s">
        <v>2409</v>
      </c>
      <c r="J191" s="263"/>
      <c r="K191" s="311"/>
    </row>
    <row r="192" spans="2:11" s="1" customFormat="1" ht="15" customHeight="1">
      <c r="B192" s="288"/>
      <c r="C192" s="324" t="s">
        <v>2468</v>
      </c>
      <c r="D192" s="263"/>
      <c r="E192" s="263"/>
      <c r="F192" s="286" t="s">
        <v>2374</v>
      </c>
      <c r="G192" s="263"/>
      <c r="H192" s="263" t="s">
        <v>2469</v>
      </c>
      <c r="I192" s="263" t="s">
        <v>2409</v>
      </c>
      <c r="J192" s="263"/>
      <c r="K192" s="311"/>
    </row>
    <row r="193" spans="2:11" s="1" customFormat="1" ht="15" customHeight="1">
      <c r="B193" s="288"/>
      <c r="C193" s="324" t="s">
        <v>2470</v>
      </c>
      <c r="D193" s="263"/>
      <c r="E193" s="263"/>
      <c r="F193" s="286" t="s">
        <v>2380</v>
      </c>
      <c r="G193" s="263"/>
      <c r="H193" s="263" t="s">
        <v>2471</v>
      </c>
      <c r="I193" s="263" t="s">
        <v>2409</v>
      </c>
      <c r="J193" s="263"/>
      <c r="K193" s="311"/>
    </row>
    <row r="194" spans="2:11" s="1" customFormat="1" ht="15" customHeight="1">
      <c r="B194" s="317"/>
      <c r="C194" s="326"/>
      <c r="D194" s="297"/>
      <c r="E194" s="297"/>
      <c r="F194" s="297"/>
      <c r="G194" s="297"/>
      <c r="H194" s="297"/>
      <c r="I194" s="297"/>
      <c r="J194" s="297"/>
      <c r="K194" s="318"/>
    </row>
    <row r="195" spans="2:11" s="1" customFormat="1" ht="18.75" customHeight="1">
      <c r="B195" s="299"/>
      <c r="C195" s="309"/>
      <c r="D195" s="309"/>
      <c r="E195" s="309"/>
      <c r="F195" s="319"/>
      <c r="G195" s="309"/>
      <c r="H195" s="309"/>
      <c r="I195" s="309"/>
      <c r="J195" s="309"/>
      <c r="K195" s="299"/>
    </row>
    <row r="196" spans="2:11" s="1" customFormat="1" ht="18.75" customHeight="1">
      <c r="B196" s="299"/>
      <c r="C196" s="309"/>
      <c r="D196" s="309"/>
      <c r="E196" s="309"/>
      <c r="F196" s="319"/>
      <c r="G196" s="309"/>
      <c r="H196" s="309"/>
      <c r="I196" s="309"/>
      <c r="J196" s="309"/>
      <c r="K196" s="299"/>
    </row>
    <row r="197" spans="2:11" s="1" customFormat="1" ht="18.75" customHeight="1">
      <c r="B197" s="271"/>
      <c r="C197" s="271"/>
      <c r="D197" s="271"/>
      <c r="E197" s="271"/>
      <c r="F197" s="271"/>
      <c r="G197" s="271"/>
      <c r="H197" s="271"/>
      <c r="I197" s="271"/>
      <c r="J197" s="271"/>
      <c r="K197" s="271"/>
    </row>
    <row r="198" spans="2:11" s="1" customFormat="1" ht="13.5">
      <c r="B198" s="250"/>
      <c r="C198" s="251"/>
      <c r="D198" s="251"/>
      <c r="E198" s="251"/>
      <c r="F198" s="251"/>
      <c r="G198" s="251"/>
      <c r="H198" s="251"/>
      <c r="I198" s="251"/>
      <c r="J198" s="251"/>
      <c r="K198" s="252"/>
    </row>
    <row r="199" spans="2:11" s="1" customFormat="1" ht="21">
      <c r="B199" s="253"/>
      <c r="C199" s="254" t="s">
        <v>2472</v>
      </c>
      <c r="D199" s="254"/>
      <c r="E199" s="254"/>
      <c r="F199" s="254"/>
      <c r="G199" s="254"/>
      <c r="H199" s="254"/>
      <c r="I199" s="254"/>
      <c r="J199" s="254"/>
      <c r="K199" s="255"/>
    </row>
    <row r="200" spans="2:11" s="1" customFormat="1" ht="25.5" customHeight="1">
      <c r="B200" s="253"/>
      <c r="C200" s="327" t="s">
        <v>2473</v>
      </c>
      <c r="D200" s="327"/>
      <c r="E200" s="327"/>
      <c r="F200" s="327" t="s">
        <v>2474</v>
      </c>
      <c r="G200" s="328"/>
      <c r="H200" s="327" t="s">
        <v>2475</v>
      </c>
      <c r="I200" s="327"/>
      <c r="J200" s="327"/>
      <c r="K200" s="255"/>
    </row>
    <row r="201" spans="2:11" s="1" customFormat="1" ht="5.25" customHeight="1">
      <c r="B201" s="288"/>
      <c r="C201" s="283"/>
      <c r="D201" s="283"/>
      <c r="E201" s="283"/>
      <c r="F201" s="283"/>
      <c r="G201" s="309"/>
      <c r="H201" s="283"/>
      <c r="I201" s="283"/>
      <c r="J201" s="283"/>
      <c r="K201" s="311"/>
    </row>
    <row r="202" spans="2:11" s="1" customFormat="1" ht="15" customHeight="1">
      <c r="B202" s="288"/>
      <c r="C202" s="263" t="s">
        <v>2465</v>
      </c>
      <c r="D202" s="263"/>
      <c r="E202" s="263"/>
      <c r="F202" s="286" t="s">
        <v>46</v>
      </c>
      <c r="G202" s="263"/>
      <c r="H202" s="263" t="s">
        <v>2476</v>
      </c>
      <c r="I202" s="263"/>
      <c r="J202" s="263"/>
      <c r="K202" s="311"/>
    </row>
    <row r="203" spans="2:11" s="1" customFormat="1" ht="15" customHeight="1">
      <c r="B203" s="288"/>
      <c r="C203" s="263"/>
      <c r="D203" s="263"/>
      <c r="E203" s="263"/>
      <c r="F203" s="286" t="s">
        <v>47</v>
      </c>
      <c r="G203" s="263"/>
      <c r="H203" s="263" t="s">
        <v>2477</v>
      </c>
      <c r="I203" s="263"/>
      <c r="J203" s="263"/>
      <c r="K203" s="311"/>
    </row>
    <row r="204" spans="2:11" s="1" customFormat="1" ht="15" customHeight="1">
      <c r="B204" s="288"/>
      <c r="C204" s="263"/>
      <c r="D204" s="263"/>
      <c r="E204" s="263"/>
      <c r="F204" s="286" t="s">
        <v>50</v>
      </c>
      <c r="G204" s="263"/>
      <c r="H204" s="263" t="s">
        <v>2478</v>
      </c>
      <c r="I204" s="263"/>
      <c r="J204" s="263"/>
      <c r="K204" s="311"/>
    </row>
    <row r="205" spans="2:11" s="1" customFormat="1" ht="15" customHeight="1">
      <c r="B205" s="288"/>
      <c r="C205" s="263"/>
      <c r="D205" s="263"/>
      <c r="E205" s="263"/>
      <c r="F205" s="286" t="s">
        <v>48</v>
      </c>
      <c r="G205" s="263"/>
      <c r="H205" s="263" t="s">
        <v>2479</v>
      </c>
      <c r="I205" s="263"/>
      <c r="J205" s="263"/>
      <c r="K205" s="311"/>
    </row>
    <row r="206" spans="2:11" s="1" customFormat="1" ht="15" customHeight="1">
      <c r="B206" s="288"/>
      <c r="C206" s="263"/>
      <c r="D206" s="263"/>
      <c r="E206" s="263"/>
      <c r="F206" s="286" t="s">
        <v>49</v>
      </c>
      <c r="G206" s="263"/>
      <c r="H206" s="263" t="s">
        <v>2480</v>
      </c>
      <c r="I206" s="263"/>
      <c r="J206" s="263"/>
      <c r="K206" s="311"/>
    </row>
    <row r="207" spans="2:11" s="1" customFormat="1" ht="15" customHeight="1">
      <c r="B207" s="288"/>
      <c r="C207" s="263"/>
      <c r="D207" s="263"/>
      <c r="E207" s="263"/>
      <c r="F207" s="286"/>
      <c r="G207" s="263"/>
      <c r="H207" s="263"/>
      <c r="I207" s="263"/>
      <c r="J207" s="263"/>
      <c r="K207" s="311"/>
    </row>
    <row r="208" spans="2:11" s="1" customFormat="1" ht="15" customHeight="1">
      <c r="B208" s="288"/>
      <c r="C208" s="263" t="s">
        <v>2421</v>
      </c>
      <c r="D208" s="263"/>
      <c r="E208" s="263"/>
      <c r="F208" s="286" t="s">
        <v>82</v>
      </c>
      <c r="G208" s="263"/>
      <c r="H208" s="263" t="s">
        <v>2481</v>
      </c>
      <c r="I208" s="263"/>
      <c r="J208" s="263"/>
      <c r="K208" s="311"/>
    </row>
    <row r="209" spans="2:11" s="1" customFormat="1" ht="15" customHeight="1">
      <c r="B209" s="288"/>
      <c r="C209" s="263"/>
      <c r="D209" s="263"/>
      <c r="E209" s="263"/>
      <c r="F209" s="286" t="s">
        <v>2316</v>
      </c>
      <c r="G209" s="263"/>
      <c r="H209" s="263" t="s">
        <v>2317</v>
      </c>
      <c r="I209" s="263"/>
      <c r="J209" s="263"/>
      <c r="K209" s="311"/>
    </row>
    <row r="210" spans="2:11" s="1" customFormat="1" ht="15" customHeight="1">
      <c r="B210" s="288"/>
      <c r="C210" s="263"/>
      <c r="D210" s="263"/>
      <c r="E210" s="263"/>
      <c r="F210" s="286" t="s">
        <v>2314</v>
      </c>
      <c r="G210" s="263"/>
      <c r="H210" s="263" t="s">
        <v>2482</v>
      </c>
      <c r="I210" s="263"/>
      <c r="J210" s="263"/>
      <c r="K210" s="311"/>
    </row>
    <row r="211" spans="2:11" s="1" customFormat="1" ht="15" customHeight="1">
      <c r="B211" s="329"/>
      <c r="C211" s="263"/>
      <c r="D211" s="263"/>
      <c r="E211" s="263"/>
      <c r="F211" s="286" t="s">
        <v>2318</v>
      </c>
      <c r="G211" s="324"/>
      <c r="H211" s="315" t="s">
        <v>2319</v>
      </c>
      <c r="I211" s="315"/>
      <c r="J211" s="315"/>
      <c r="K211" s="330"/>
    </row>
    <row r="212" spans="2:11" s="1" customFormat="1" ht="15" customHeight="1">
      <c r="B212" s="329"/>
      <c r="C212" s="263"/>
      <c r="D212" s="263"/>
      <c r="E212" s="263"/>
      <c r="F212" s="286" t="s">
        <v>2320</v>
      </c>
      <c r="G212" s="324"/>
      <c r="H212" s="315" t="s">
        <v>2483</v>
      </c>
      <c r="I212" s="315"/>
      <c r="J212" s="315"/>
      <c r="K212" s="330"/>
    </row>
    <row r="213" spans="2:11" s="1" customFormat="1" ht="15" customHeight="1">
      <c r="B213" s="329"/>
      <c r="C213" s="263"/>
      <c r="D213" s="263"/>
      <c r="E213" s="263"/>
      <c r="F213" s="286"/>
      <c r="G213" s="324"/>
      <c r="H213" s="315"/>
      <c r="I213" s="315"/>
      <c r="J213" s="315"/>
      <c r="K213" s="330"/>
    </row>
    <row r="214" spans="2:11" s="1" customFormat="1" ht="15" customHeight="1">
      <c r="B214" s="329"/>
      <c r="C214" s="263" t="s">
        <v>2445</v>
      </c>
      <c r="D214" s="263"/>
      <c r="E214" s="263"/>
      <c r="F214" s="286">
        <v>1</v>
      </c>
      <c r="G214" s="324"/>
      <c r="H214" s="315" t="s">
        <v>2484</v>
      </c>
      <c r="I214" s="315"/>
      <c r="J214" s="315"/>
      <c r="K214" s="330"/>
    </row>
    <row r="215" spans="2:11" s="1" customFormat="1" ht="15" customHeight="1">
      <c r="B215" s="329"/>
      <c r="C215" s="263"/>
      <c r="D215" s="263"/>
      <c r="E215" s="263"/>
      <c r="F215" s="286">
        <v>2</v>
      </c>
      <c r="G215" s="324"/>
      <c r="H215" s="315" t="s">
        <v>2485</v>
      </c>
      <c r="I215" s="315"/>
      <c r="J215" s="315"/>
      <c r="K215" s="330"/>
    </row>
    <row r="216" spans="2:11" s="1" customFormat="1" ht="15" customHeight="1">
      <c r="B216" s="329"/>
      <c r="C216" s="263"/>
      <c r="D216" s="263"/>
      <c r="E216" s="263"/>
      <c r="F216" s="286">
        <v>3</v>
      </c>
      <c r="G216" s="324"/>
      <c r="H216" s="315" t="s">
        <v>2486</v>
      </c>
      <c r="I216" s="315"/>
      <c r="J216" s="315"/>
      <c r="K216" s="330"/>
    </row>
    <row r="217" spans="2:11" s="1" customFormat="1" ht="15" customHeight="1">
      <c r="B217" s="329"/>
      <c r="C217" s="263"/>
      <c r="D217" s="263"/>
      <c r="E217" s="263"/>
      <c r="F217" s="286">
        <v>4</v>
      </c>
      <c r="G217" s="324"/>
      <c r="H217" s="315" t="s">
        <v>2487</v>
      </c>
      <c r="I217" s="315"/>
      <c r="J217" s="315"/>
      <c r="K217" s="330"/>
    </row>
    <row r="218" spans="2:11" s="1" customFormat="1" ht="12.75" customHeight="1">
      <c r="B218" s="331"/>
      <c r="C218" s="332"/>
      <c r="D218" s="332"/>
      <c r="E218" s="332"/>
      <c r="F218" s="332"/>
      <c r="G218" s="332"/>
      <c r="H218" s="332"/>
      <c r="I218" s="332"/>
      <c r="J218" s="332"/>
      <c r="K218" s="33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Hermanek</dc:creator>
  <cp:keywords/>
  <dc:description/>
  <cp:lastModifiedBy>Hermanek</cp:lastModifiedBy>
  <dcterms:created xsi:type="dcterms:W3CDTF">2020-11-19T12:23:25Z</dcterms:created>
  <dcterms:modified xsi:type="dcterms:W3CDTF">2020-11-19T12:23:38Z</dcterms:modified>
  <cp:category/>
  <cp:version/>
  <cp:contentType/>
  <cp:contentStatus/>
</cp:coreProperties>
</file>