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Pol'!$A$1:$X$43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2" i="12"/>
  <c r="M12" i="12" s="1"/>
  <c r="I12" i="12"/>
  <c r="K12" i="12"/>
  <c r="O12" i="12"/>
  <c r="Q12" i="12"/>
  <c r="V12" i="12"/>
  <c r="G16" i="12"/>
  <c r="I16" i="12"/>
  <c r="K16" i="12"/>
  <c r="M16" i="12"/>
  <c r="O16" i="12"/>
  <c r="Q16" i="12"/>
  <c r="V16" i="12"/>
  <c r="G17" i="12"/>
  <c r="G8" i="12" s="1"/>
  <c r="I17" i="12"/>
  <c r="K17" i="12"/>
  <c r="O17" i="12"/>
  <c r="O8" i="12" s="1"/>
  <c r="Q17" i="12"/>
  <c r="V17" i="12"/>
  <c r="G21" i="12"/>
  <c r="I21" i="12"/>
  <c r="K21" i="12"/>
  <c r="M21" i="12"/>
  <c r="O21" i="12"/>
  <c r="Q21" i="12"/>
  <c r="V21" i="12"/>
  <c r="G22" i="12"/>
  <c r="K22" i="12"/>
  <c r="O22" i="12"/>
  <c r="V22" i="12"/>
  <c r="G23" i="12"/>
  <c r="I23" i="12"/>
  <c r="I22" i="12" s="1"/>
  <c r="K23" i="12"/>
  <c r="M23" i="12"/>
  <c r="M22" i="12" s="1"/>
  <c r="O23" i="12"/>
  <c r="Q23" i="12"/>
  <c r="Q22" i="12" s="1"/>
  <c r="V23" i="12"/>
  <c r="G33" i="12"/>
  <c r="G34" i="12"/>
  <c r="I34" i="12"/>
  <c r="I33" i="12" s="1"/>
  <c r="K34" i="12"/>
  <c r="M34" i="12"/>
  <c r="O34" i="12"/>
  <c r="Q34" i="12"/>
  <c r="Q33" i="12" s="1"/>
  <c r="V34" i="12"/>
  <c r="G35" i="12"/>
  <c r="M35" i="12" s="1"/>
  <c r="I35" i="12"/>
  <c r="K35" i="12"/>
  <c r="K33" i="12" s="1"/>
  <c r="O35" i="12"/>
  <c r="Q35" i="12"/>
  <c r="V35" i="12"/>
  <c r="V33" i="12" s="1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O33" i="12" s="1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I52" i="1"/>
  <c r="J51" i="1"/>
  <c r="J50" i="1"/>
  <c r="J49" i="1"/>
  <c r="J52" i="1" s="1"/>
  <c r="F42" i="1"/>
  <c r="G42" i="1"/>
  <c r="H42" i="1"/>
  <c r="I42" i="1"/>
  <c r="J40" i="1" s="1"/>
  <c r="M33" i="12" l="1"/>
  <c r="M17" i="12"/>
  <c r="M8" i="12" s="1"/>
  <c r="J39" i="1"/>
  <c r="J42" i="1" s="1"/>
  <c r="J41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<sst xmlns="http://schemas.openxmlformats.org/spreadsheetml/2006/main" count="272" uniqueCount="153">
  <si>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</si>
  <si>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</si>
  <si>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</si>
  <si>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</si>
  <si>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</si>
  <si>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</si>
  <si>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</si>
  <si>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</si>
  <si>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</si>
  <si>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</si>
  <si>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</si>
  <si>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</si>
  <si>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</si>
  <si>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</si>
  <si>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</si>
  <si>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</si>
  <si>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</si>
  <si>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</si>
  <si>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</si>
  <si>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</si>
  <si>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</si>
  <si>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</si>
  <si>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</si>
  <si>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</si>
  <si>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</si>
  <si>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</si>
  <si>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</si>
  <si>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</si>
  <si>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</si>
  <si>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</si>
  <si>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</si>
  <si>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</si>
  <si>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</si>
  <si>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</si>
  <si>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</si>
  <si>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</si>
  <si>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</si>
  <si>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</si>
  <si>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</si>
  <si>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</si>
  <si>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</si>
  <si>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</si>
  <si>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</si>
  <si>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</si>
  <si>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Změnový list č.1</t>
  </si>
  <si>
    <t>Práce nad rámec SoD č.1- oprava střechy</t>
  </si>
  <si>
    <t>Objekt:</t>
  </si>
  <si>
    <t>Rozpočet:</t>
  </si>
  <si>
    <t>2020/034</t>
  </si>
  <si>
    <t>Stavební úpravy 5 BJ-Kunčina 223</t>
  </si>
  <si>
    <t>Stavba</t>
  </si>
  <si>
    <t>Celkem za stavbu</t>
  </si>
  <si>
    <t>CZK</t>
  </si>
  <si>
    <t>Rekapitulace dílů</t>
  </si>
  <si>
    <t>Typ dílu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</si>
  <si>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</si>
  <si>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</si>
  <si>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</si>
  <si>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</si>
  <si>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</si>
  <si>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</si>
  <si>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</si>
  <si>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</si>
  <si>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</si>
  <si>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</si>
  <si>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</si>
  <si>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</si>
  <si>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</si>
  <si>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</si>
  <si>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</si>
  <si>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</si>
  <si>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</si>
  <si>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</si>
  <si>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</si>
  <si>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</si>
  <si>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</si>
  <si>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</si>
  <si>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</si>
  <si>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</si>
  <si>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</si>
  <si>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</si>
  <si>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</si>
  <si>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</si>
  <si>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</si>
  <si>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</si>
  <si>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</si>
  <si>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</si>
  <si>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</si>
  <si>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</si>
  <si>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</si>
  <si>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</si>
  <si>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762331921R00</t>
  </si>
  <si>
    <t>Vyřezání části střešní vazby do 224 cm2,do dl.3 m</t>
  </si>
  <si>
    <t>m</t>
  </si>
  <si>
    <t>RTS 20/ II</t>
  </si>
  <si>
    <t>Indiv</t>
  </si>
  <si>
    <t>Práce</t>
  </si>
  <si>
    <t>POL1_7</t>
  </si>
  <si>
    <t>krokve 12/16 : 6,1*7</t>
  </si>
  <si>
    <t>VV</t>
  </si>
  <si>
    <t>námětky 12/16 : 60*1,3</t>
  </si>
  <si>
    <t>762332932R00</t>
  </si>
  <si>
    <t xml:space="preserve">Doplnění střešní vazby z hranolů do 224 cm2 </t>
  </si>
  <si>
    <t>napojení konce krovů (změna sklonu) 12/16 : 60*1,3</t>
  </si>
  <si>
    <t>kleštiny 8/16 : 15*4</t>
  </si>
  <si>
    <t>762395000R00</t>
  </si>
  <si>
    <t>Spojovací a ochranné prostředky pro střechy</t>
  </si>
  <si>
    <t>m3</t>
  </si>
  <si>
    <t>60596002R</t>
  </si>
  <si>
    <t>Řezivo - fošny, hranoly</t>
  </si>
  <si>
    <t>SPCM</t>
  </si>
  <si>
    <t>Specifikace</t>
  </si>
  <si>
    <t>POL3_0</t>
  </si>
  <si>
    <t>krokve 12/16 : ((6,1*7)*0,12*0,16)*1,1</t>
  </si>
  <si>
    <t>námětky 12/16 : ((60*1,3)*0,12*0,16)*1,1</t>
  </si>
  <si>
    <t>kleštiny 8/16 : ((15*4)*0,08*0,16)*1,1</t>
  </si>
  <si>
    <t>998762102R00</t>
  </si>
  <si>
    <t>Přesun hmot pro tesařské konstrukce, výšky do 12 m</t>
  </si>
  <si>
    <t>t</t>
  </si>
  <si>
    <t>Kalkul</t>
  </si>
  <si>
    <t>Přesun hmot</t>
  </si>
  <si>
    <t>POL7_</t>
  </si>
  <si>
    <t>783782205R00</t>
  </si>
  <si>
    <t>Nátěr tesařských konstrukcí Bochemitem QB 2x</t>
  </si>
  <si>
    <t>m2</t>
  </si>
  <si>
    <t>krokve 12/16 : 6,1*(0,12+0,12+0,16+0,16)*7</t>
  </si>
  <si>
    <t>napojení konce krovů (změna sklonu) 12/16 : 1,3*(0,12+0,12+0,16+0,16)*60</t>
  </si>
  <si>
    <t>kleštiny 8/16 : 4*(0,08+0,08+0,16+0,16)*15</t>
  </si>
  <si>
    <t/>
  </si>
  <si>
    <t xml:space="preserve">impregnace stávajícího krovu : </t>
  </si>
  <si>
    <t>krokve 12/16 : 6,1*(0,12+0,12+0,16+0,16)*24</t>
  </si>
  <si>
    <t>sloupky 15/18 : 2*(0,15+0,15+0,18+0,18)*8</t>
  </si>
  <si>
    <t>vaznice 16/18 : 15,4*(0,16+0,16+0,18+0,18)*2</t>
  </si>
  <si>
    <t>vaznice 16/18 : 2,5*(0,16+0,16+0,18+0,18)*2</t>
  </si>
  <si>
    <t>979087113R00</t>
  </si>
  <si>
    <t>Nakládání vybour.hmot na doprav.prostředky - mosty</t>
  </si>
  <si>
    <t>Přesun suti</t>
  </si>
  <si>
    <t>POL8_</t>
  </si>
  <si>
    <t>979011111R00</t>
  </si>
  <si>
    <t>Svislá doprava suti a vybour. hmot za 2.NP a 1.PP</t>
  </si>
  <si>
    <t>979011121R00</t>
  </si>
  <si>
    <t>Příplatek za každé další podlaží</t>
  </si>
  <si>
    <t>979082111R00</t>
  </si>
  <si>
    <t>Vnitrostaveništní doprava suti do 10 m</t>
  </si>
  <si>
    <t>979082121R00</t>
  </si>
  <si>
    <t>Příplatek k vnitrost. dopravě suti za dalších 5 m</t>
  </si>
  <si>
    <t>979083117R00</t>
  </si>
  <si>
    <t>Vodorovné přemístění suti na skládku do 6000 m</t>
  </si>
  <si>
    <t>979083191R00</t>
  </si>
  <si>
    <t>Příplatek za dalších započatých 1000 m nad 6000 m</t>
  </si>
  <si>
    <t>979990002R00</t>
  </si>
  <si>
    <t>Poplatek za skládku - hořlavé materiály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</si>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</sst>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48</v>
      </c>
      <c r="E2" s="119" t="s">
        <v>49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46</v>
      </c>
      <c r="C3" s="117"/>
      <c r="D3" s="123" t="s">
        <v>43</v>
      </c>
      <c r="E3" s="124" t="s">
        <v>45</v>
      </c>
      <c r="F3" s="125"/>
      <c r="G3" s="125"/>
      <c r="H3" s="125"/>
      <c r="I3" s="125"/>
      <c r="J3" s="126"/>
    </row>
    <row r="4" spans="1:15" ht="23.25" customHeight="1" x14ac:dyDescent="0.25">
      <c r="A4" s="115">
        <v>1538</v>
      </c>
      <c r="B4" s="127" t="s">
        <v>47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3426.99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132028.91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62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63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135455.9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135455.9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20318.39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0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v>135455.9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/>
      <c r="B29" s="164" t="s">
        <v>37</v>
      </c>
      <c r="C29" s="171"/>
      <c r="D29" s="171"/>
      <c r="E29" s="171"/>
      <c r="F29" s="172"/>
      <c r="G29" s="168">
        <v>155774.29</v>
      </c>
      <c r="H29" s="168"/>
      <c r="I29" s="168"/>
      <c r="J29" s="173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50</v>
      </c>
      <c r="C39" s="146"/>
      <c r="D39" s="146"/>
      <c r="E39" s="146"/>
      <c r="F39" s="147">
        <v>135455.9</v>
      </c>
      <c r="G39" s="148">
        <v>0</v>
      </c>
      <c r="H39" s="149">
        <v>20318.39</v>
      </c>
      <c r="I39" s="149">
        <v>155774.29</v>
      </c>
      <c r="J39" s="150">
        <f>IF(CenaCelkemVypocet=0,"",I39/CenaCelkemVypocet*100)</f>
        <v>100</v>
      </c>
    </row>
    <row r="40" spans="1:10" ht="25.5" hidden="1" customHeight="1" x14ac:dyDescent="0.25">
      <c r="A40" s="135">
        <v>2</v>
      </c>
      <c r="B40" s="151" t="s">
        <v>43</v>
      </c>
      <c r="C40" s="152" t="s">
        <v>45</v>
      </c>
      <c r="D40" s="152"/>
      <c r="E40" s="152"/>
      <c r="F40" s="153">
        <v>135455.9</v>
      </c>
      <c r="G40" s="154">
        <v>0</v>
      </c>
      <c r="H40" s="154">
        <v>20318.39</v>
      </c>
      <c r="I40" s="154">
        <v>155774.29</v>
      </c>
      <c r="J40" s="155">
        <f>IF(CenaCelkemVypocet=0,"",I40/CenaCelkemVypocet*100)</f>
        <v>100</v>
      </c>
    </row>
    <row r="41" spans="1:10" ht="25.5" hidden="1" customHeight="1" x14ac:dyDescent="0.25">
      <c r="A41" s="135">
        <v>3</v>
      </c>
      <c r="B41" s="156" t="s">
        <v>43</v>
      </c>
      <c r="C41" s="146" t="s">
        <v>44</v>
      </c>
      <c r="D41" s="146"/>
      <c r="E41" s="146"/>
      <c r="F41" s="157">
        <v>135455.9</v>
      </c>
      <c r="G41" s="149">
        <v>0</v>
      </c>
      <c r="H41" s="149">
        <v>20318.39</v>
      </c>
      <c r="I41" s="149">
        <v>155774.29</v>
      </c>
      <c r="J41" s="150">
        <f>IF(CenaCelkemVypocet=0,"",I41/CenaCelkemVypocet*100)</f>
        <v>100</v>
      </c>
    </row>
    <row r="42" spans="1:10" ht="25.5" hidden="1" customHeight="1" x14ac:dyDescent="0.25">
      <c r="A42" s="135"/>
      <c r="B42" s="158" t="s">
        <v>51</v>
      </c>
      <c r="C42" s="159"/>
      <c r="D42" s="159"/>
      <c r="E42" s="160"/>
      <c r="F42" s="161">
        <f>SUMIF(A39:A41,"=1",F39:F41)</f>
        <v>135455.9</v>
      </c>
      <c r="G42" s="162">
        <f>SUMIF(A39:A41,"=1",G39:G41)</f>
        <v>0</v>
      </c>
      <c r="H42" s="162">
        <f>SUMIF(A39:A41,"=1",H39:H41)</f>
        <v>20318.39</v>
      </c>
      <c r="I42" s="162">
        <f>SUMIF(A39:A41,"=1",I39:I41)</f>
        <v>155774.29</v>
      </c>
      <c r="J42" s="163">
        <f>SUMIF(A39:A41,"=1",J39:J41)</f>
        <v>100</v>
      </c>
    </row>
    <row r="46" spans="1:10" ht="15.6" x14ac:dyDescent="0.3">
      <c r="B46" s="174" t="s">
        <v>53</v>
      </c>
    </row>
    <row r="48" spans="1:10" ht="25.5" customHeight="1" x14ac:dyDescent="0.25">
      <c r="A48" s="176"/>
      <c r="B48" s="179" t="s">
        <v>18</v>
      </c>
      <c r="C48" s="179" t="s">
        <v>6</v>
      </c>
      <c r="D48" s="180"/>
      <c r="E48" s="180"/>
      <c r="F48" s="181" t="s">
        <v>54</v>
      </c>
      <c r="G48" s="181"/>
      <c r="H48" s="181"/>
      <c r="I48" s="181" t="s">
        <v>31</v>
      </c>
      <c r="J48" s="181" t="s">
        <v>0</v>
      </c>
    </row>
    <row r="49" spans="1:10" ht="36.75" customHeight="1" x14ac:dyDescent="0.25">
      <c r="A49" s="177"/>
      <c r="B49" s="182" t="s">
        <v>55</v>
      </c>
      <c r="C49" s="183" t="s">
        <v>56</v>
      </c>
      <c r="D49" s="184"/>
      <c r="E49" s="184"/>
      <c r="F49" s="192" t="s">
        <v>27</v>
      </c>
      <c r="G49" s="185"/>
      <c r="H49" s="185"/>
      <c r="I49" s="185">
        <v>119232.11</v>
      </c>
      <c r="J49" s="190">
        <f>IF(I52=0,"",I49/I52*100)</f>
        <v>88.022825140876108</v>
      </c>
    </row>
    <row r="50" spans="1:10" ht="36.75" customHeight="1" x14ac:dyDescent="0.25">
      <c r="A50" s="177"/>
      <c r="B50" s="182" t="s">
        <v>57</v>
      </c>
      <c r="C50" s="183" t="s">
        <v>58</v>
      </c>
      <c r="D50" s="184"/>
      <c r="E50" s="184"/>
      <c r="F50" s="192" t="s">
        <v>27</v>
      </c>
      <c r="G50" s="185"/>
      <c r="H50" s="185"/>
      <c r="I50" s="185">
        <v>12796.8</v>
      </c>
      <c r="J50" s="190">
        <f>IF(I52=0,"",I50/I52*100)</f>
        <v>9.4472075413474048</v>
      </c>
    </row>
    <row r="51" spans="1:10" ht="36.75" customHeight="1" x14ac:dyDescent="0.25">
      <c r="A51" s="177"/>
      <c r="B51" s="182" t="s">
        <v>59</v>
      </c>
      <c r="C51" s="183" t="s">
        <v>60</v>
      </c>
      <c r="D51" s="184"/>
      <c r="E51" s="184"/>
      <c r="F51" s="192" t="s">
        <v>61</v>
      </c>
      <c r="G51" s="185"/>
      <c r="H51" s="185"/>
      <c r="I51" s="185">
        <v>3426.99</v>
      </c>
      <c r="J51" s="190">
        <f>IF(I52=0,"",I51/I52*100)</f>
        <v>2.5299673177764865</v>
      </c>
    </row>
    <row r="52" spans="1:10" ht="25.5" customHeight="1" x14ac:dyDescent="0.25">
      <c r="A52" s="178"/>
      <c r="B52" s="186" t="s">
        <v>1</v>
      </c>
      <c r="C52" s="187"/>
      <c r="D52" s="188"/>
      <c r="E52" s="188"/>
      <c r="F52" s="193"/>
      <c r="G52" s="189"/>
      <c r="H52" s="189"/>
      <c r="I52" s="189">
        <f>SUM(I49:I51)</f>
        <v>135455.9</v>
      </c>
      <c r="J52" s="191">
        <f>SUM(J49:J51)</f>
        <v>100</v>
      </c>
    </row>
    <row r="53" spans="1:10" x14ac:dyDescent="0.25">
      <c r="F53" s="133"/>
      <c r="G53" s="133"/>
      <c r="H53" s="133"/>
      <c r="I53" s="133"/>
      <c r="J53" s="134"/>
    </row>
    <row r="54" spans="1:10" x14ac:dyDescent="0.25">
      <c r="F54" s="133"/>
      <c r="G54" s="133"/>
      <c r="H54" s="133"/>
      <c r="I54" s="133"/>
      <c r="J54" s="134"/>
    </row>
    <row r="55" spans="1:10" x14ac:dyDescent="0.25">
      <c r="F55" s="133"/>
      <c r="G55" s="133"/>
      <c r="H55" s="133"/>
      <c r="I55" s="133"/>
      <c r="J55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64</v>
      </c>
    </row>
    <row r="2" spans="1:60" ht="25.05" customHeight="1" x14ac:dyDescent="0.25">
      <c r="A2" s="196" t="s">
        <v>8</v>
      </c>
      <c r="B2" s="49" t="s">
        <v>48</v>
      </c>
      <c r="C2" s="199" t="s">
        <v>49</v>
      </c>
      <c r="D2" s="197"/>
      <c r="E2" s="197"/>
      <c r="F2" s="197"/>
      <c r="G2" s="198"/>
      <c r="AG2" t="s">
        <v>65</v>
      </c>
    </row>
    <row r="3" spans="1:60" ht="25.05" customHeight="1" x14ac:dyDescent="0.25">
      <c r="A3" s="196" t="s">
        <v>9</v>
      </c>
      <c r="B3" s="49" t="s">
        <v>43</v>
      </c>
      <c r="C3" s="199" t="s">
        <v>45</v>
      </c>
      <c r="D3" s="197"/>
      <c r="E3" s="197"/>
      <c r="F3" s="197"/>
      <c r="G3" s="198"/>
      <c r="AC3" s="175" t="s">
        <v>65</v>
      </c>
      <c r="AG3" t="s">
        <v>66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67</v>
      </c>
    </row>
    <row r="5" spans="1:60" x14ac:dyDescent="0.25">
      <c r="D5" s="10"/>
    </row>
    <row r="6" spans="1:60" ht="39.6" x14ac:dyDescent="0.25">
      <c r="A6" s="206" t="s">
        <v>68</v>
      </c>
      <c r="B6" s="208" t="s">
        <v>69</v>
      </c>
      <c r="C6" s="208" t="s">
        <v>70</v>
      </c>
      <c r="D6" s="207" t="s">
        <v>71</v>
      </c>
      <c r="E6" s="206" t="s">
        <v>72</v>
      </c>
      <c r="F6" s="205" t="s">
        <v>73</v>
      </c>
      <c r="G6" s="206" t="s">
        <v>31</v>
      </c>
      <c r="H6" s="209" t="s">
        <v>32</v>
      </c>
      <c r="I6" s="209" t="s">
        <v>74</v>
      </c>
      <c r="J6" s="209" t="s">
        <v>33</v>
      </c>
      <c r="K6" s="209" t="s">
        <v>75</v>
      </c>
      <c r="L6" s="209" t="s">
        <v>76</v>
      </c>
      <c r="M6" s="209" t="s">
        <v>77</v>
      </c>
      <c r="N6" s="209" t="s">
        <v>78</v>
      </c>
      <c r="O6" s="209" t="s">
        <v>79</v>
      </c>
      <c r="P6" s="209" t="s">
        <v>80</v>
      </c>
      <c r="Q6" s="209" t="s">
        <v>81</v>
      </c>
      <c r="R6" s="209" t="s">
        <v>82</v>
      </c>
      <c r="S6" s="209" t="s">
        <v>83</v>
      </c>
      <c r="T6" s="209" t="s">
        <v>84</v>
      </c>
      <c r="U6" s="209" t="s">
        <v>85</v>
      </c>
      <c r="V6" s="209" t="s">
        <v>86</v>
      </c>
      <c r="W6" s="209" t="s">
        <v>87</v>
      </c>
      <c r="X6" s="209" t="s">
        <v>88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19" t="s">
        <v>89</v>
      </c>
      <c r="B8" s="220" t="s">
        <v>55</v>
      </c>
      <c r="C8" s="237" t="s">
        <v>56</v>
      </c>
      <c r="D8" s="221"/>
      <c r="E8" s="222"/>
      <c r="F8" s="223"/>
      <c r="G8" s="224">
        <f>SUMIF(AG9:AG21,"&lt;&gt;NOR",G9:G21)</f>
        <v>119232.10999999999</v>
      </c>
      <c r="H8" s="218"/>
      <c r="I8" s="218">
        <f>SUM(I9:I21)</f>
        <v>22569.97</v>
      </c>
      <c r="J8" s="218"/>
      <c r="K8" s="218">
        <f>SUM(K9:K21)</f>
        <v>96662.139999999985</v>
      </c>
      <c r="L8" s="218"/>
      <c r="M8" s="218">
        <f>SUM(M9:M21)</f>
        <v>137116.9265</v>
      </c>
      <c r="N8" s="218"/>
      <c r="O8" s="218">
        <f>SUM(O9:O21)</f>
        <v>2.75</v>
      </c>
      <c r="P8" s="218"/>
      <c r="Q8" s="218">
        <f>SUM(Q9:Q21)</f>
        <v>1.49</v>
      </c>
      <c r="R8" s="218"/>
      <c r="S8" s="218"/>
      <c r="T8" s="218"/>
      <c r="U8" s="218"/>
      <c r="V8" s="218">
        <f>SUM(V9:V21)</f>
        <v>121.51</v>
      </c>
      <c r="W8" s="218"/>
      <c r="X8" s="218"/>
      <c r="AG8" t="s">
        <v>90</v>
      </c>
    </row>
    <row r="9" spans="1:60" outlineLevel="1" x14ac:dyDescent="0.25">
      <c r="A9" s="225">
        <v>1</v>
      </c>
      <c r="B9" s="226" t="s">
        <v>91</v>
      </c>
      <c r="C9" s="238" t="s">
        <v>92</v>
      </c>
      <c r="D9" s="227" t="s">
        <v>93</v>
      </c>
      <c r="E9" s="228">
        <v>120.7</v>
      </c>
      <c r="F9" s="229">
        <v>158</v>
      </c>
      <c r="G9" s="230">
        <f>ROUND(E9*F9,2)</f>
        <v>19070.599999999999</v>
      </c>
      <c r="H9" s="215">
        <v>0</v>
      </c>
      <c r="I9" s="215">
        <f>ROUND(E9*H9,2)</f>
        <v>0</v>
      </c>
      <c r="J9" s="215">
        <v>158</v>
      </c>
      <c r="K9" s="215">
        <f>ROUND(E9*J9,2)</f>
        <v>19070.599999999999</v>
      </c>
      <c r="L9" s="215">
        <v>15</v>
      </c>
      <c r="M9" s="215">
        <f>G9*(1+L9/100)</f>
        <v>21931.189999999995</v>
      </c>
      <c r="N9" s="215">
        <v>1.6000000000000001E-4</v>
      </c>
      <c r="O9" s="215">
        <f>ROUND(E9*N9,2)</f>
        <v>0.02</v>
      </c>
      <c r="P9" s="215">
        <v>1.2319999999999999E-2</v>
      </c>
      <c r="Q9" s="215">
        <f>ROUND(E9*P9,2)</f>
        <v>1.49</v>
      </c>
      <c r="R9" s="215"/>
      <c r="S9" s="215" t="s">
        <v>94</v>
      </c>
      <c r="T9" s="215" t="s">
        <v>95</v>
      </c>
      <c r="U9" s="215">
        <v>0.33815000000000001</v>
      </c>
      <c r="V9" s="215">
        <f>ROUND(E9*U9,2)</f>
        <v>40.81</v>
      </c>
      <c r="W9" s="215"/>
      <c r="X9" s="215" t="s">
        <v>96</v>
      </c>
      <c r="Y9" s="210"/>
      <c r="Z9" s="210"/>
      <c r="AA9" s="210"/>
      <c r="AB9" s="210"/>
      <c r="AC9" s="210"/>
      <c r="AD9" s="210"/>
      <c r="AE9" s="210"/>
      <c r="AF9" s="210"/>
      <c r="AG9" s="210" t="s">
        <v>97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3"/>
      <c r="B10" s="214"/>
      <c r="C10" s="239" t="s">
        <v>98</v>
      </c>
      <c r="D10" s="216"/>
      <c r="E10" s="217">
        <v>42.7</v>
      </c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0"/>
      <c r="Z10" s="210"/>
      <c r="AA10" s="210"/>
      <c r="AB10" s="210"/>
      <c r="AC10" s="210"/>
      <c r="AD10" s="210"/>
      <c r="AE10" s="210"/>
      <c r="AF10" s="210"/>
      <c r="AG10" s="210" t="s">
        <v>99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3"/>
      <c r="B11" s="214"/>
      <c r="C11" s="239" t="s">
        <v>100</v>
      </c>
      <c r="D11" s="216"/>
      <c r="E11" s="217">
        <v>78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0"/>
      <c r="Z11" s="210"/>
      <c r="AA11" s="210"/>
      <c r="AB11" s="210"/>
      <c r="AC11" s="210"/>
      <c r="AD11" s="210"/>
      <c r="AE11" s="210"/>
      <c r="AF11" s="210"/>
      <c r="AG11" s="210" t="s">
        <v>99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25">
        <v>2</v>
      </c>
      <c r="B12" s="226" t="s">
        <v>101</v>
      </c>
      <c r="C12" s="238" t="s">
        <v>102</v>
      </c>
      <c r="D12" s="227" t="s">
        <v>93</v>
      </c>
      <c r="E12" s="228">
        <v>180.7</v>
      </c>
      <c r="F12" s="229">
        <v>384</v>
      </c>
      <c r="G12" s="230">
        <f>ROUND(E12*F12,2)</f>
        <v>69388.800000000003</v>
      </c>
      <c r="H12" s="215">
        <v>0</v>
      </c>
      <c r="I12" s="215">
        <f>ROUND(E12*H12,2)</f>
        <v>0</v>
      </c>
      <c r="J12" s="215">
        <v>384</v>
      </c>
      <c r="K12" s="215">
        <f>ROUND(E12*J12,2)</f>
        <v>69388.800000000003</v>
      </c>
      <c r="L12" s="215">
        <v>15</v>
      </c>
      <c r="M12" s="215">
        <f>G12*(1+L12/100)</f>
        <v>79797.119999999995</v>
      </c>
      <c r="N12" s="215">
        <v>1.4670000000000001E-2</v>
      </c>
      <c r="O12" s="215">
        <f>ROUND(E12*N12,2)</f>
        <v>2.65</v>
      </c>
      <c r="P12" s="215">
        <v>0</v>
      </c>
      <c r="Q12" s="215">
        <f>ROUND(E12*P12,2)</f>
        <v>0</v>
      </c>
      <c r="R12" s="215"/>
      <c r="S12" s="215" t="s">
        <v>94</v>
      </c>
      <c r="T12" s="215" t="s">
        <v>95</v>
      </c>
      <c r="U12" s="215">
        <v>0.42</v>
      </c>
      <c r="V12" s="215">
        <f>ROUND(E12*U12,2)</f>
        <v>75.89</v>
      </c>
      <c r="W12" s="215"/>
      <c r="X12" s="215" t="s">
        <v>96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97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13"/>
      <c r="B13" s="214"/>
      <c r="C13" s="239" t="s">
        <v>98</v>
      </c>
      <c r="D13" s="216"/>
      <c r="E13" s="217">
        <v>42.7</v>
      </c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0"/>
      <c r="Z13" s="210"/>
      <c r="AA13" s="210"/>
      <c r="AB13" s="210"/>
      <c r="AC13" s="210"/>
      <c r="AD13" s="210"/>
      <c r="AE13" s="210"/>
      <c r="AF13" s="210"/>
      <c r="AG13" s="210" t="s">
        <v>99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3"/>
      <c r="B14" s="214"/>
      <c r="C14" s="239" t="s">
        <v>103</v>
      </c>
      <c r="D14" s="216"/>
      <c r="E14" s="217">
        <v>78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0"/>
      <c r="Z14" s="210"/>
      <c r="AA14" s="210"/>
      <c r="AB14" s="210"/>
      <c r="AC14" s="210"/>
      <c r="AD14" s="210"/>
      <c r="AE14" s="210"/>
      <c r="AF14" s="210"/>
      <c r="AG14" s="210" t="s">
        <v>99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3"/>
      <c r="B15" s="214"/>
      <c r="C15" s="239" t="s">
        <v>104</v>
      </c>
      <c r="D15" s="216"/>
      <c r="E15" s="217">
        <v>60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0"/>
      <c r="Z15" s="210"/>
      <c r="AA15" s="210"/>
      <c r="AB15" s="210"/>
      <c r="AC15" s="210"/>
      <c r="AD15" s="210"/>
      <c r="AE15" s="210"/>
      <c r="AF15" s="210"/>
      <c r="AG15" s="210" t="s">
        <v>99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31">
        <v>3</v>
      </c>
      <c r="B16" s="232" t="s">
        <v>105</v>
      </c>
      <c r="C16" s="240" t="s">
        <v>106</v>
      </c>
      <c r="D16" s="233" t="s">
        <v>107</v>
      </c>
      <c r="E16" s="234">
        <v>3.39398</v>
      </c>
      <c r="F16" s="235">
        <v>1250</v>
      </c>
      <c r="G16" s="236">
        <f>ROUND(E16*F16,2)</f>
        <v>4242.4799999999996</v>
      </c>
      <c r="H16" s="215">
        <v>0</v>
      </c>
      <c r="I16" s="215">
        <f>ROUND(E16*H16,2)</f>
        <v>0</v>
      </c>
      <c r="J16" s="215">
        <v>1250</v>
      </c>
      <c r="K16" s="215">
        <f>ROUND(E16*J16,2)</f>
        <v>4242.4799999999996</v>
      </c>
      <c r="L16" s="215">
        <v>15</v>
      </c>
      <c r="M16" s="215">
        <f>G16*(1+L16/100)</f>
        <v>4878.851999999999</v>
      </c>
      <c r="N16" s="215">
        <v>2.3570000000000001E-2</v>
      </c>
      <c r="O16" s="215">
        <f>ROUND(E16*N16,2)</f>
        <v>0.08</v>
      </c>
      <c r="P16" s="215">
        <v>0</v>
      </c>
      <c r="Q16" s="215">
        <f>ROUND(E16*P16,2)</f>
        <v>0</v>
      </c>
      <c r="R16" s="215"/>
      <c r="S16" s="215" t="s">
        <v>94</v>
      </c>
      <c r="T16" s="215" t="s">
        <v>95</v>
      </c>
      <c r="U16" s="215">
        <v>0</v>
      </c>
      <c r="V16" s="215">
        <f>ROUND(E16*U16,2)</f>
        <v>0</v>
      </c>
      <c r="W16" s="215"/>
      <c r="X16" s="215" t="s">
        <v>96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97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25">
        <v>4</v>
      </c>
      <c r="B17" s="226" t="s">
        <v>108</v>
      </c>
      <c r="C17" s="238" t="s">
        <v>109</v>
      </c>
      <c r="D17" s="227" t="s">
        <v>107</v>
      </c>
      <c r="E17" s="228">
        <v>3.39398</v>
      </c>
      <c r="F17" s="229">
        <v>6650</v>
      </c>
      <c r="G17" s="230">
        <f>ROUND(E17*F17,2)</f>
        <v>22569.97</v>
      </c>
      <c r="H17" s="215">
        <v>6650</v>
      </c>
      <c r="I17" s="215">
        <f>ROUND(E17*H17,2)</f>
        <v>22569.97</v>
      </c>
      <c r="J17" s="215">
        <v>0</v>
      </c>
      <c r="K17" s="215">
        <f>ROUND(E17*J17,2)</f>
        <v>0</v>
      </c>
      <c r="L17" s="215">
        <v>15</v>
      </c>
      <c r="M17" s="215">
        <f>G17*(1+L17/100)</f>
        <v>25955.465499999998</v>
      </c>
      <c r="N17" s="215">
        <v>0</v>
      </c>
      <c r="O17" s="215">
        <f>ROUND(E17*N17,2)</f>
        <v>0</v>
      </c>
      <c r="P17" s="215">
        <v>0</v>
      </c>
      <c r="Q17" s="215">
        <f>ROUND(E17*P17,2)</f>
        <v>0</v>
      </c>
      <c r="R17" s="215" t="s">
        <v>110</v>
      </c>
      <c r="S17" s="215" t="s">
        <v>94</v>
      </c>
      <c r="T17" s="215" t="s">
        <v>95</v>
      </c>
      <c r="U17" s="215">
        <v>0</v>
      </c>
      <c r="V17" s="215">
        <f>ROUND(E17*U17,2)</f>
        <v>0</v>
      </c>
      <c r="W17" s="215"/>
      <c r="X17" s="215" t="s">
        <v>111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112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3"/>
      <c r="B18" s="214"/>
      <c r="C18" s="239" t="s">
        <v>113</v>
      </c>
      <c r="D18" s="216"/>
      <c r="E18" s="217">
        <v>0.90181999999999995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0"/>
      <c r="Z18" s="210"/>
      <c r="AA18" s="210"/>
      <c r="AB18" s="210"/>
      <c r="AC18" s="210"/>
      <c r="AD18" s="210"/>
      <c r="AE18" s="210"/>
      <c r="AF18" s="210"/>
      <c r="AG18" s="210" t="s">
        <v>99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3"/>
      <c r="B19" s="214"/>
      <c r="C19" s="239" t="s">
        <v>114</v>
      </c>
      <c r="D19" s="216"/>
      <c r="E19" s="217">
        <v>1.6473599999999999</v>
      </c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0"/>
      <c r="Z19" s="210"/>
      <c r="AA19" s="210"/>
      <c r="AB19" s="210"/>
      <c r="AC19" s="210"/>
      <c r="AD19" s="210"/>
      <c r="AE19" s="210"/>
      <c r="AF19" s="210"/>
      <c r="AG19" s="210" t="s">
        <v>99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3"/>
      <c r="B20" s="214"/>
      <c r="C20" s="239" t="s">
        <v>115</v>
      </c>
      <c r="D20" s="216"/>
      <c r="E20" s="217">
        <v>0.8448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0"/>
      <c r="Z20" s="210"/>
      <c r="AA20" s="210"/>
      <c r="AB20" s="210"/>
      <c r="AC20" s="210"/>
      <c r="AD20" s="210"/>
      <c r="AE20" s="210"/>
      <c r="AF20" s="210"/>
      <c r="AG20" s="210" t="s">
        <v>99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31">
        <v>5</v>
      </c>
      <c r="B21" s="232" t="s">
        <v>116</v>
      </c>
      <c r="C21" s="240" t="s">
        <v>117</v>
      </c>
      <c r="D21" s="233" t="s">
        <v>118</v>
      </c>
      <c r="E21" s="234">
        <v>2.7501799999999998</v>
      </c>
      <c r="F21" s="235">
        <v>1440</v>
      </c>
      <c r="G21" s="236">
        <f>ROUND(E21*F21,2)</f>
        <v>3960.26</v>
      </c>
      <c r="H21" s="215">
        <v>0</v>
      </c>
      <c r="I21" s="215">
        <f>ROUND(E21*H21,2)</f>
        <v>0</v>
      </c>
      <c r="J21" s="215">
        <v>1440</v>
      </c>
      <c r="K21" s="215">
        <f>ROUND(E21*J21,2)</f>
        <v>3960.26</v>
      </c>
      <c r="L21" s="215">
        <v>15</v>
      </c>
      <c r="M21" s="215">
        <f>G21*(1+L21/100)</f>
        <v>4554.299</v>
      </c>
      <c r="N21" s="215">
        <v>0</v>
      </c>
      <c r="O21" s="215">
        <f>ROUND(E21*N21,2)</f>
        <v>0</v>
      </c>
      <c r="P21" s="215">
        <v>0</v>
      </c>
      <c r="Q21" s="215">
        <f>ROUND(E21*P21,2)</f>
        <v>0</v>
      </c>
      <c r="R21" s="215"/>
      <c r="S21" s="215" t="s">
        <v>94</v>
      </c>
      <c r="T21" s="215" t="s">
        <v>119</v>
      </c>
      <c r="U21" s="215">
        <v>1.75</v>
      </c>
      <c r="V21" s="215">
        <f>ROUND(E21*U21,2)</f>
        <v>4.8099999999999996</v>
      </c>
      <c r="W21" s="215"/>
      <c r="X21" s="215" t="s">
        <v>120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121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5">
      <c r="A22" s="219" t="s">
        <v>89</v>
      </c>
      <c r="B22" s="220" t="s">
        <v>57</v>
      </c>
      <c r="C22" s="237" t="s">
        <v>58</v>
      </c>
      <c r="D22" s="221"/>
      <c r="E22" s="222"/>
      <c r="F22" s="223"/>
      <c r="G22" s="224">
        <f>SUMIF(AG23:AG32,"&lt;&gt;NOR",G23:G32)</f>
        <v>12796.8</v>
      </c>
      <c r="H22" s="218"/>
      <c r="I22" s="218">
        <f>SUM(I23:I32)</f>
        <v>0</v>
      </c>
      <c r="J22" s="218"/>
      <c r="K22" s="218">
        <f>SUM(K23:K32)</f>
        <v>12796.8</v>
      </c>
      <c r="L22" s="218"/>
      <c r="M22" s="218">
        <f>SUM(M23:M32)</f>
        <v>14716.319999999998</v>
      </c>
      <c r="N22" s="218"/>
      <c r="O22" s="218">
        <f>SUM(O23:O32)</f>
        <v>0</v>
      </c>
      <c r="P22" s="218"/>
      <c r="Q22" s="218">
        <f>SUM(Q23:Q32)</f>
        <v>0</v>
      </c>
      <c r="R22" s="218"/>
      <c r="S22" s="218"/>
      <c r="T22" s="218"/>
      <c r="U22" s="218"/>
      <c r="V22" s="218">
        <f>SUM(V23:V32)</f>
        <v>31.99</v>
      </c>
      <c r="W22" s="218"/>
      <c r="X22" s="218"/>
      <c r="AG22" t="s">
        <v>90</v>
      </c>
    </row>
    <row r="23" spans="1:60" outlineLevel="1" x14ac:dyDescent="0.25">
      <c r="A23" s="225">
        <v>6</v>
      </c>
      <c r="B23" s="226" t="s">
        <v>122</v>
      </c>
      <c r="C23" s="238" t="s">
        <v>123</v>
      </c>
      <c r="D23" s="227" t="s">
        <v>124</v>
      </c>
      <c r="E23" s="228">
        <v>213.28</v>
      </c>
      <c r="F23" s="229">
        <v>60</v>
      </c>
      <c r="G23" s="230">
        <f>ROUND(E23*F23,2)</f>
        <v>12796.8</v>
      </c>
      <c r="H23" s="215">
        <v>0</v>
      </c>
      <c r="I23" s="215">
        <f>ROUND(E23*H23,2)</f>
        <v>0</v>
      </c>
      <c r="J23" s="215">
        <v>60</v>
      </c>
      <c r="K23" s="215">
        <f>ROUND(E23*J23,2)</f>
        <v>12796.8</v>
      </c>
      <c r="L23" s="215">
        <v>15</v>
      </c>
      <c r="M23" s="215">
        <f>G23*(1+L23/100)</f>
        <v>14716.319999999998</v>
      </c>
      <c r="N23" s="215">
        <v>0</v>
      </c>
      <c r="O23" s="215">
        <f>ROUND(E23*N23,2)</f>
        <v>0</v>
      </c>
      <c r="P23" s="215">
        <v>0</v>
      </c>
      <c r="Q23" s="215">
        <f>ROUND(E23*P23,2)</f>
        <v>0</v>
      </c>
      <c r="R23" s="215"/>
      <c r="S23" s="215" t="s">
        <v>94</v>
      </c>
      <c r="T23" s="215" t="s">
        <v>95</v>
      </c>
      <c r="U23" s="215">
        <v>0.15</v>
      </c>
      <c r="V23" s="215">
        <f>ROUND(E23*U23,2)</f>
        <v>31.99</v>
      </c>
      <c r="W23" s="215"/>
      <c r="X23" s="215" t="s">
        <v>96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97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3"/>
      <c r="B24" s="214"/>
      <c r="C24" s="239" t="s">
        <v>125</v>
      </c>
      <c r="D24" s="216"/>
      <c r="E24" s="217">
        <v>23.911999999999999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0"/>
      <c r="Z24" s="210"/>
      <c r="AA24" s="210"/>
      <c r="AB24" s="210"/>
      <c r="AC24" s="210"/>
      <c r="AD24" s="210"/>
      <c r="AE24" s="210"/>
      <c r="AF24" s="210"/>
      <c r="AG24" s="210" t="s">
        <v>99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0.399999999999999" outlineLevel="1" x14ac:dyDescent="0.25">
      <c r="A25" s="213"/>
      <c r="B25" s="214"/>
      <c r="C25" s="239" t="s">
        <v>126</v>
      </c>
      <c r="D25" s="216"/>
      <c r="E25" s="217">
        <v>43.68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0"/>
      <c r="Z25" s="210"/>
      <c r="AA25" s="210"/>
      <c r="AB25" s="210"/>
      <c r="AC25" s="210"/>
      <c r="AD25" s="210"/>
      <c r="AE25" s="210"/>
      <c r="AF25" s="210"/>
      <c r="AG25" s="210" t="s">
        <v>99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3"/>
      <c r="B26" s="214"/>
      <c r="C26" s="239" t="s">
        <v>127</v>
      </c>
      <c r="D26" s="216"/>
      <c r="E26" s="217">
        <v>28.8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0"/>
      <c r="Z26" s="210"/>
      <c r="AA26" s="210"/>
      <c r="AB26" s="210"/>
      <c r="AC26" s="210"/>
      <c r="AD26" s="210"/>
      <c r="AE26" s="210"/>
      <c r="AF26" s="210"/>
      <c r="AG26" s="210" t="s">
        <v>99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3"/>
      <c r="B27" s="214"/>
      <c r="C27" s="239" t="s">
        <v>128</v>
      </c>
      <c r="D27" s="216"/>
      <c r="E27" s="217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0"/>
      <c r="Z27" s="210"/>
      <c r="AA27" s="210"/>
      <c r="AB27" s="210"/>
      <c r="AC27" s="210"/>
      <c r="AD27" s="210"/>
      <c r="AE27" s="210"/>
      <c r="AF27" s="210"/>
      <c r="AG27" s="210" t="s">
        <v>99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3"/>
      <c r="B28" s="214"/>
      <c r="C28" s="239" t="s">
        <v>129</v>
      </c>
      <c r="D28" s="216"/>
      <c r="E28" s="217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0"/>
      <c r="Z28" s="210"/>
      <c r="AA28" s="210"/>
      <c r="AB28" s="210"/>
      <c r="AC28" s="210"/>
      <c r="AD28" s="210"/>
      <c r="AE28" s="210"/>
      <c r="AF28" s="210"/>
      <c r="AG28" s="210" t="s">
        <v>99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3"/>
      <c r="B29" s="214"/>
      <c r="C29" s="239" t="s">
        <v>130</v>
      </c>
      <c r="D29" s="216"/>
      <c r="E29" s="217">
        <v>81.983999999999995</v>
      </c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0"/>
      <c r="Z29" s="210"/>
      <c r="AA29" s="210"/>
      <c r="AB29" s="210"/>
      <c r="AC29" s="210"/>
      <c r="AD29" s="210"/>
      <c r="AE29" s="210"/>
      <c r="AF29" s="210"/>
      <c r="AG29" s="210" t="s">
        <v>99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3"/>
      <c r="B30" s="214"/>
      <c r="C30" s="239" t="s">
        <v>131</v>
      </c>
      <c r="D30" s="216"/>
      <c r="E30" s="217">
        <v>10.56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0"/>
      <c r="Z30" s="210"/>
      <c r="AA30" s="210"/>
      <c r="AB30" s="210"/>
      <c r="AC30" s="210"/>
      <c r="AD30" s="210"/>
      <c r="AE30" s="210"/>
      <c r="AF30" s="210"/>
      <c r="AG30" s="210" t="s">
        <v>99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13"/>
      <c r="B31" s="214"/>
      <c r="C31" s="239" t="s">
        <v>132</v>
      </c>
      <c r="D31" s="216"/>
      <c r="E31" s="217">
        <v>20.943999999999999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0"/>
      <c r="Z31" s="210"/>
      <c r="AA31" s="210"/>
      <c r="AB31" s="210"/>
      <c r="AC31" s="210"/>
      <c r="AD31" s="210"/>
      <c r="AE31" s="210"/>
      <c r="AF31" s="210"/>
      <c r="AG31" s="210" t="s">
        <v>99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13"/>
      <c r="B32" s="214"/>
      <c r="C32" s="239" t="s">
        <v>133</v>
      </c>
      <c r="D32" s="216"/>
      <c r="E32" s="217">
        <v>3.4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0"/>
      <c r="Z32" s="210"/>
      <c r="AA32" s="210"/>
      <c r="AB32" s="210"/>
      <c r="AC32" s="210"/>
      <c r="AD32" s="210"/>
      <c r="AE32" s="210"/>
      <c r="AF32" s="210"/>
      <c r="AG32" s="210" t="s">
        <v>99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5">
      <c r="A33" s="219" t="s">
        <v>89</v>
      </c>
      <c r="B33" s="220" t="s">
        <v>59</v>
      </c>
      <c r="C33" s="237" t="s">
        <v>60</v>
      </c>
      <c r="D33" s="221"/>
      <c r="E33" s="222"/>
      <c r="F33" s="223"/>
      <c r="G33" s="224">
        <f>SUMIF(AG34:AG41,"&lt;&gt;NOR",G34:G41)</f>
        <v>3426.9900000000002</v>
      </c>
      <c r="H33" s="218"/>
      <c r="I33" s="218">
        <f>SUM(I34:I41)</f>
        <v>0</v>
      </c>
      <c r="J33" s="218"/>
      <c r="K33" s="218">
        <f>SUM(K34:K41)</f>
        <v>3426.9900000000002</v>
      </c>
      <c r="L33" s="218"/>
      <c r="M33" s="218">
        <f>SUM(M34:M41)</f>
        <v>3941.0384999999997</v>
      </c>
      <c r="N33" s="218"/>
      <c r="O33" s="218">
        <f>SUM(O34:O41)</f>
        <v>0</v>
      </c>
      <c r="P33" s="218"/>
      <c r="Q33" s="218">
        <f>SUM(Q34:Q41)</f>
        <v>0</v>
      </c>
      <c r="R33" s="218"/>
      <c r="S33" s="218"/>
      <c r="T33" s="218"/>
      <c r="U33" s="218"/>
      <c r="V33" s="218">
        <f>SUM(V34:V41)</f>
        <v>4.9299999999999988</v>
      </c>
      <c r="W33" s="218"/>
      <c r="X33" s="218"/>
      <c r="AG33" t="s">
        <v>90</v>
      </c>
    </row>
    <row r="34" spans="1:60" outlineLevel="1" x14ac:dyDescent="0.25">
      <c r="A34" s="231">
        <v>7</v>
      </c>
      <c r="B34" s="232" t="s">
        <v>134</v>
      </c>
      <c r="C34" s="240" t="s">
        <v>135</v>
      </c>
      <c r="D34" s="233" t="s">
        <v>118</v>
      </c>
      <c r="E34" s="234">
        <v>1.48702</v>
      </c>
      <c r="F34" s="235">
        <v>133.5</v>
      </c>
      <c r="G34" s="236">
        <f>ROUND(E34*F34,2)</f>
        <v>198.52</v>
      </c>
      <c r="H34" s="215">
        <v>0</v>
      </c>
      <c r="I34" s="215">
        <f>ROUND(E34*H34,2)</f>
        <v>0</v>
      </c>
      <c r="J34" s="215">
        <v>133.5</v>
      </c>
      <c r="K34" s="215">
        <f>ROUND(E34*J34,2)</f>
        <v>198.52</v>
      </c>
      <c r="L34" s="215">
        <v>15</v>
      </c>
      <c r="M34" s="215">
        <f>G34*(1+L34/100)</f>
        <v>228.298</v>
      </c>
      <c r="N34" s="215">
        <v>0</v>
      </c>
      <c r="O34" s="215">
        <f>ROUND(E34*N34,2)</f>
        <v>0</v>
      </c>
      <c r="P34" s="215">
        <v>0</v>
      </c>
      <c r="Q34" s="215">
        <f>ROUND(E34*P34,2)</f>
        <v>0</v>
      </c>
      <c r="R34" s="215"/>
      <c r="S34" s="215" t="s">
        <v>94</v>
      </c>
      <c r="T34" s="215" t="s">
        <v>95</v>
      </c>
      <c r="U34" s="215">
        <v>0.64</v>
      </c>
      <c r="V34" s="215">
        <f>ROUND(E34*U34,2)</f>
        <v>0.95</v>
      </c>
      <c r="W34" s="215"/>
      <c r="X34" s="215" t="s">
        <v>136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137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31">
        <v>8</v>
      </c>
      <c r="B35" s="232" t="s">
        <v>138</v>
      </c>
      <c r="C35" s="240" t="s">
        <v>139</v>
      </c>
      <c r="D35" s="233" t="s">
        <v>118</v>
      </c>
      <c r="E35" s="234">
        <v>1.48702</v>
      </c>
      <c r="F35" s="235">
        <v>311</v>
      </c>
      <c r="G35" s="236">
        <f>ROUND(E35*F35,2)</f>
        <v>462.46</v>
      </c>
      <c r="H35" s="215">
        <v>0</v>
      </c>
      <c r="I35" s="215">
        <f>ROUND(E35*H35,2)</f>
        <v>0</v>
      </c>
      <c r="J35" s="215">
        <v>311</v>
      </c>
      <c r="K35" s="215">
        <f>ROUND(E35*J35,2)</f>
        <v>462.46</v>
      </c>
      <c r="L35" s="215">
        <v>15</v>
      </c>
      <c r="M35" s="215">
        <f>G35*(1+L35/100)</f>
        <v>531.82899999999995</v>
      </c>
      <c r="N35" s="215">
        <v>0</v>
      </c>
      <c r="O35" s="215">
        <f>ROUND(E35*N35,2)</f>
        <v>0</v>
      </c>
      <c r="P35" s="215">
        <v>0</v>
      </c>
      <c r="Q35" s="215">
        <f>ROUND(E35*P35,2)</f>
        <v>0</v>
      </c>
      <c r="R35" s="215"/>
      <c r="S35" s="215" t="s">
        <v>94</v>
      </c>
      <c r="T35" s="215" t="s">
        <v>95</v>
      </c>
      <c r="U35" s="215">
        <v>0.93300000000000005</v>
      </c>
      <c r="V35" s="215">
        <f>ROUND(E35*U35,2)</f>
        <v>1.39</v>
      </c>
      <c r="W35" s="215"/>
      <c r="X35" s="215" t="s">
        <v>136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137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31">
        <v>9</v>
      </c>
      <c r="B36" s="232" t="s">
        <v>140</v>
      </c>
      <c r="C36" s="240" t="s">
        <v>141</v>
      </c>
      <c r="D36" s="233" t="s">
        <v>118</v>
      </c>
      <c r="E36" s="234">
        <v>1.48702</v>
      </c>
      <c r="F36" s="235">
        <v>190.5</v>
      </c>
      <c r="G36" s="236">
        <f>ROUND(E36*F36,2)</f>
        <v>283.27999999999997</v>
      </c>
      <c r="H36" s="215">
        <v>0</v>
      </c>
      <c r="I36" s="215">
        <f>ROUND(E36*H36,2)</f>
        <v>0</v>
      </c>
      <c r="J36" s="215">
        <v>190.5</v>
      </c>
      <c r="K36" s="215">
        <f>ROUND(E36*J36,2)</f>
        <v>283.27999999999997</v>
      </c>
      <c r="L36" s="215">
        <v>15</v>
      </c>
      <c r="M36" s="215">
        <f>G36*(1+L36/100)</f>
        <v>325.77199999999993</v>
      </c>
      <c r="N36" s="215">
        <v>0</v>
      </c>
      <c r="O36" s="215">
        <f>ROUND(E36*N36,2)</f>
        <v>0</v>
      </c>
      <c r="P36" s="215">
        <v>0</v>
      </c>
      <c r="Q36" s="215">
        <f>ROUND(E36*P36,2)</f>
        <v>0</v>
      </c>
      <c r="R36" s="215"/>
      <c r="S36" s="215" t="s">
        <v>94</v>
      </c>
      <c r="T36" s="215" t="s">
        <v>95</v>
      </c>
      <c r="U36" s="215">
        <v>0.65300000000000002</v>
      </c>
      <c r="V36" s="215">
        <f>ROUND(E36*U36,2)</f>
        <v>0.97</v>
      </c>
      <c r="W36" s="215"/>
      <c r="X36" s="215" t="s">
        <v>136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137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31">
        <v>10</v>
      </c>
      <c r="B37" s="232" t="s">
        <v>142</v>
      </c>
      <c r="C37" s="240" t="s">
        <v>143</v>
      </c>
      <c r="D37" s="233" t="s">
        <v>118</v>
      </c>
      <c r="E37" s="234">
        <v>1.48702</v>
      </c>
      <c r="F37" s="235">
        <v>274.5</v>
      </c>
      <c r="G37" s="236">
        <f>ROUND(E37*F37,2)</f>
        <v>408.19</v>
      </c>
      <c r="H37" s="215">
        <v>0</v>
      </c>
      <c r="I37" s="215">
        <f>ROUND(E37*H37,2)</f>
        <v>0</v>
      </c>
      <c r="J37" s="215">
        <v>274.5</v>
      </c>
      <c r="K37" s="215">
        <f>ROUND(E37*J37,2)</f>
        <v>408.19</v>
      </c>
      <c r="L37" s="215">
        <v>15</v>
      </c>
      <c r="M37" s="215">
        <f>G37*(1+L37/100)</f>
        <v>469.41849999999994</v>
      </c>
      <c r="N37" s="215">
        <v>0</v>
      </c>
      <c r="O37" s="215">
        <f>ROUND(E37*N37,2)</f>
        <v>0</v>
      </c>
      <c r="P37" s="215">
        <v>0</v>
      </c>
      <c r="Q37" s="215">
        <f>ROUND(E37*P37,2)</f>
        <v>0</v>
      </c>
      <c r="R37" s="215"/>
      <c r="S37" s="215" t="s">
        <v>94</v>
      </c>
      <c r="T37" s="215" t="s">
        <v>95</v>
      </c>
      <c r="U37" s="215">
        <v>0.94199999999999995</v>
      </c>
      <c r="V37" s="215">
        <f>ROUND(E37*U37,2)</f>
        <v>1.4</v>
      </c>
      <c r="W37" s="215"/>
      <c r="X37" s="215" t="s">
        <v>136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137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31">
        <v>11</v>
      </c>
      <c r="B38" s="232" t="s">
        <v>144</v>
      </c>
      <c r="C38" s="240" t="s">
        <v>145</v>
      </c>
      <c r="D38" s="233" t="s">
        <v>118</v>
      </c>
      <c r="E38" s="234">
        <v>1.48702</v>
      </c>
      <c r="F38" s="235">
        <v>30.6</v>
      </c>
      <c r="G38" s="236">
        <f>ROUND(E38*F38,2)</f>
        <v>45.5</v>
      </c>
      <c r="H38" s="215">
        <v>0</v>
      </c>
      <c r="I38" s="215">
        <f>ROUND(E38*H38,2)</f>
        <v>0</v>
      </c>
      <c r="J38" s="215">
        <v>30.6</v>
      </c>
      <c r="K38" s="215">
        <f>ROUND(E38*J38,2)</f>
        <v>45.5</v>
      </c>
      <c r="L38" s="215">
        <v>15</v>
      </c>
      <c r="M38" s="215">
        <f>G38*(1+L38/100)</f>
        <v>52.324999999999996</v>
      </c>
      <c r="N38" s="215">
        <v>0</v>
      </c>
      <c r="O38" s="215">
        <f>ROUND(E38*N38,2)</f>
        <v>0</v>
      </c>
      <c r="P38" s="215">
        <v>0</v>
      </c>
      <c r="Q38" s="215">
        <f>ROUND(E38*P38,2)</f>
        <v>0</v>
      </c>
      <c r="R38" s="215"/>
      <c r="S38" s="215" t="s">
        <v>94</v>
      </c>
      <c r="T38" s="215" t="s">
        <v>95</v>
      </c>
      <c r="U38" s="215">
        <v>0.105</v>
      </c>
      <c r="V38" s="215">
        <f>ROUND(E38*U38,2)</f>
        <v>0.16</v>
      </c>
      <c r="W38" s="215"/>
      <c r="X38" s="215" t="s">
        <v>136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137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31">
        <v>12</v>
      </c>
      <c r="B39" s="232" t="s">
        <v>146</v>
      </c>
      <c r="C39" s="240" t="s">
        <v>147</v>
      </c>
      <c r="D39" s="233" t="s">
        <v>118</v>
      </c>
      <c r="E39" s="234">
        <v>1.48702</v>
      </c>
      <c r="F39" s="235">
        <v>347</v>
      </c>
      <c r="G39" s="236">
        <f>ROUND(E39*F39,2)</f>
        <v>516</v>
      </c>
      <c r="H39" s="215">
        <v>0</v>
      </c>
      <c r="I39" s="215">
        <f>ROUND(E39*H39,2)</f>
        <v>0</v>
      </c>
      <c r="J39" s="215">
        <v>347</v>
      </c>
      <c r="K39" s="215">
        <f>ROUND(E39*J39,2)</f>
        <v>516</v>
      </c>
      <c r="L39" s="215">
        <v>15</v>
      </c>
      <c r="M39" s="215">
        <f>G39*(1+L39/100)</f>
        <v>593.4</v>
      </c>
      <c r="N39" s="215">
        <v>0</v>
      </c>
      <c r="O39" s="215">
        <f>ROUND(E39*N39,2)</f>
        <v>0</v>
      </c>
      <c r="P39" s="215">
        <v>0</v>
      </c>
      <c r="Q39" s="215">
        <f>ROUND(E39*P39,2)</f>
        <v>0</v>
      </c>
      <c r="R39" s="215"/>
      <c r="S39" s="215" t="s">
        <v>94</v>
      </c>
      <c r="T39" s="215" t="s">
        <v>95</v>
      </c>
      <c r="U39" s="215">
        <v>4.2000000000000003E-2</v>
      </c>
      <c r="V39" s="215">
        <f>ROUND(E39*U39,2)</f>
        <v>0.06</v>
      </c>
      <c r="W39" s="215"/>
      <c r="X39" s="215" t="s">
        <v>136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137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31">
        <v>13</v>
      </c>
      <c r="B40" s="232" t="s">
        <v>148</v>
      </c>
      <c r="C40" s="240" t="s">
        <v>149</v>
      </c>
      <c r="D40" s="233" t="s">
        <v>118</v>
      </c>
      <c r="E40" s="234">
        <v>1.48702</v>
      </c>
      <c r="F40" s="235">
        <v>27.5</v>
      </c>
      <c r="G40" s="236">
        <f>ROUND(E40*F40,2)</f>
        <v>40.89</v>
      </c>
      <c r="H40" s="215">
        <v>0</v>
      </c>
      <c r="I40" s="215">
        <f>ROUND(E40*H40,2)</f>
        <v>0</v>
      </c>
      <c r="J40" s="215">
        <v>27.5</v>
      </c>
      <c r="K40" s="215">
        <f>ROUND(E40*J40,2)</f>
        <v>40.89</v>
      </c>
      <c r="L40" s="215">
        <v>15</v>
      </c>
      <c r="M40" s="215">
        <f>G40*(1+L40/100)</f>
        <v>47.023499999999999</v>
      </c>
      <c r="N40" s="215">
        <v>0</v>
      </c>
      <c r="O40" s="215">
        <f>ROUND(E40*N40,2)</f>
        <v>0</v>
      </c>
      <c r="P40" s="215">
        <v>0</v>
      </c>
      <c r="Q40" s="215">
        <f>ROUND(E40*P40,2)</f>
        <v>0</v>
      </c>
      <c r="R40" s="215"/>
      <c r="S40" s="215" t="s">
        <v>94</v>
      </c>
      <c r="T40" s="215" t="s">
        <v>95</v>
      </c>
      <c r="U40" s="215">
        <v>0</v>
      </c>
      <c r="V40" s="215">
        <f>ROUND(E40*U40,2)</f>
        <v>0</v>
      </c>
      <c r="W40" s="215"/>
      <c r="X40" s="215" t="s">
        <v>136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137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25">
        <v>14</v>
      </c>
      <c r="B41" s="226" t="s">
        <v>150</v>
      </c>
      <c r="C41" s="238" t="s">
        <v>151</v>
      </c>
      <c r="D41" s="227" t="s">
        <v>118</v>
      </c>
      <c r="E41" s="228">
        <v>1.48702</v>
      </c>
      <c r="F41" s="229">
        <v>990</v>
      </c>
      <c r="G41" s="230">
        <f>ROUND(E41*F41,2)</f>
        <v>1472.15</v>
      </c>
      <c r="H41" s="215">
        <v>0</v>
      </c>
      <c r="I41" s="215">
        <f>ROUND(E41*H41,2)</f>
        <v>0</v>
      </c>
      <c r="J41" s="215">
        <v>990</v>
      </c>
      <c r="K41" s="215">
        <f>ROUND(E41*J41,2)</f>
        <v>1472.15</v>
      </c>
      <c r="L41" s="215">
        <v>15</v>
      </c>
      <c r="M41" s="215">
        <f>G41*(1+L41/100)</f>
        <v>1692.9725000000001</v>
      </c>
      <c r="N41" s="215">
        <v>0</v>
      </c>
      <c r="O41" s="215">
        <f>ROUND(E41*N41,2)</f>
        <v>0</v>
      </c>
      <c r="P41" s="215">
        <v>0</v>
      </c>
      <c r="Q41" s="215">
        <f>ROUND(E41*P41,2)</f>
        <v>0</v>
      </c>
      <c r="R41" s="215"/>
      <c r="S41" s="215" t="s">
        <v>94</v>
      </c>
      <c r="T41" s="215" t="s">
        <v>95</v>
      </c>
      <c r="U41" s="215">
        <v>0</v>
      </c>
      <c r="V41" s="215">
        <f>ROUND(E41*U41,2)</f>
        <v>0</v>
      </c>
      <c r="W41" s="215"/>
      <c r="X41" s="215" t="s">
        <v>136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137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x14ac:dyDescent="0.25">
      <c r="A42" s="3"/>
      <c r="B42" s="4"/>
      <c r="C42" s="241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AE42">
        <v>15</v>
      </c>
      <c r="AF42">
        <v>21</v>
      </c>
      <c r="AG42" t="s">
        <v>76</v>
      </c>
    </row>
    <row r="43" spans="1:60" x14ac:dyDescent="0.25">
      <c r="C43" s="242"/>
      <c r="D43" s="10"/>
      <c r="AG43" t="s">
        <v>152</v>
      </c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2021-01-15T11:09:11Z</dcterms:modified>
</cp:coreProperties>
</file>