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Pol'!$A$1:$X$97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87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I10" i="12" s="1"/>
  <c r="K11" i="12"/>
  <c r="M11" i="12"/>
  <c r="O11" i="12"/>
  <c r="Q11" i="12"/>
  <c r="Q10" i="12" s="1"/>
  <c r="V11" i="12"/>
  <c r="G12" i="12"/>
  <c r="G10" i="12" s="1"/>
  <c r="I12" i="12"/>
  <c r="K12" i="12"/>
  <c r="K10" i="12" s="1"/>
  <c r="O12" i="12"/>
  <c r="O10" i="12" s="1"/>
  <c r="Q12" i="12"/>
  <c r="V12" i="12"/>
  <c r="V10" i="12" s="1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K16" i="12"/>
  <c r="O16" i="12"/>
  <c r="V16" i="12"/>
  <c r="G17" i="12"/>
  <c r="I17" i="12"/>
  <c r="I16" i="12" s="1"/>
  <c r="K17" i="12"/>
  <c r="M17" i="12"/>
  <c r="M16" i="12" s="1"/>
  <c r="O17" i="12"/>
  <c r="Q17" i="12"/>
  <c r="Q16" i="12" s="1"/>
  <c r="V17" i="12"/>
  <c r="G19" i="12"/>
  <c r="I19" i="12"/>
  <c r="I18" i="12" s="1"/>
  <c r="K19" i="12"/>
  <c r="M19" i="12"/>
  <c r="O19" i="12"/>
  <c r="Q19" i="12"/>
  <c r="Q18" i="12" s="1"/>
  <c r="V19" i="12"/>
  <c r="G20" i="12"/>
  <c r="G18" i="12" s="1"/>
  <c r="I20" i="12"/>
  <c r="K20" i="12"/>
  <c r="K18" i="12" s="1"/>
  <c r="O20" i="12"/>
  <c r="O18" i="12" s="1"/>
  <c r="Q20" i="12"/>
  <c r="V20" i="12"/>
  <c r="V18" i="12" s="1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K29" i="12" s="1"/>
  <c r="O30" i="12"/>
  <c r="O29" i="12" s="1"/>
  <c r="Q30" i="12"/>
  <c r="V30" i="12"/>
  <c r="V29" i="12" s="1"/>
  <c r="G31" i="12"/>
  <c r="I31" i="12"/>
  <c r="I29" i="12" s="1"/>
  <c r="K31" i="12"/>
  <c r="M31" i="12"/>
  <c r="O31" i="12"/>
  <c r="Q31" i="12"/>
  <c r="Q29" i="12" s="1"/>
  <c r="V31" i="12"/>
  <c r="G32" i="12"/>
  <c r="M32" i="12" s="1"/>
  <c r="I32" i="12"/>
  <c r="K32" i="12"/>
  <c r="O32" i="12"/>
  <c r="Q32" i="12"/>
  <c r="V32" i="12"/>
  <c r="I33" i="12"/>
  <c r="Q33" i="12"/>
  <c r="G34" i="12"/>
  <c r="M34" i="12" s="1"/>
  <c r="M33" i="12" s="1"/>
  <c r="I34" i="12"/>
  <c r="K34" i="12"/>
  <c r="K33" i="12" s="1"/>
  <c r="O34" i="12"/>
  <c r="O33" i="12" s="1"/>
  <c r="Q34" i="12"/>
  <c r="V34" i="12"/>
  <c r="V33" i="12" s="1"/>
  <c r="G36" i="12"/>
  <c r="G35" i="12" s="1"/>
  <c r="I36" i="12"/>
  <c r="K36" i="12"/>
  <c r="K35" i="12" s="1"/>
  <c r="O36" i="12"/>
  <c r="O35" i="12" s="1"/>
  <c r="Q36" i="12"/>
  <c r="V36" i="12"/>
  <c r="V35" i="12" s="1"/>
  <c r="G37" i="12"/>
  <c r="I37" i="12"/>
  <c r="I35" i="12" s="1"/>
  <c r="K37" i="12"/>
  <c r="M37" i="12"/>
  <c r="O37" i="12"/>
  <c r="Q37" i="12"/>
  <c r="Q35" i="12" s="1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I43" i="12"/>
  <c r="Q43" i="12"/>
  <c r="G44" i="12"/>
  <c r="G43" i="12" s="1"/>
  <c r="I44" i="12"/>
  <c r="K44" i="12"/>
  <c r="K43" i="12" s="1"/>
  <c r="O44" i="12"/>
  <c r="O43" i="12" s="1"/>
  <c r="Q44" i="12"/>
  <c r="V44" i="12"/>
  <c r="V43" i="12" s="1"/>
  <c r="G46" i="12"/>
  <c r="M46" i="12" s="1"/>
  <c r="I46" i="12"/>
  <c r="K46" i="12"/>
  <c r="K45" i="12" s="1"/>
  <c r="O46" i="12"/>
  <c r="O45" i="12" s="1"/>
  <c r="Q46" i="12"/>
  <c r="V46" i="12"/>
  <c r="V45" i="12" s="1"/>
  <c r="G47" i="12"/>
  <c r="I47" i="12"/>
  <c r="I45" i="12" s="1"/>
  <c r="K47" i="12"/>
  <c r="M47" i="12"/>
  <c r="O47" i="12"/>
  <c r="Q47" i="12"/>
  <c r="Q45" i="12" s="1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K54" i="12"/>
  <c r="O54" i="12"/>
  <c r="V54" i="12"/>
  <c r="G55" i="12"/>
  <c r="I55" i="12"/>
  <c r="I54" i="12" s="1"/>
  <c r="K55" i="12"/>
  <c r="M55" i="12"/>
  <c r="M54" i="12" s="1"/>
  <c r="O55" i="12"/>
  <c r="Q55" i="12"/>
  <c r="Q54" i="12" s="1"/>
  <c r="V55" i="12"/>
  <c r="G57" i="12"/>
  <c r="I57" i="12"/>
  <c r="I56" i="12" s="1"/>
  <c r="K57" i="12"/>
  <c r="M57" i="12"/>
  <c r="O57" i="12"/>
  <c r="Q57" i="12"/>
  <c r="Q56" i="12" s="1"/>
  <c r="V57" i="12"/>
  <c r="G58" i="12"/>
  <c r="G56" i="12" s="1"/>
  <c r="I58" i="12"/>
  <c r="K58" i="12"/>
  <c r="K56" i="12" s="1"/>
  <c r="O58" i="12"/>
  <c r="O56" i="12" s="1"/>
  <c r="Q58" i="12"/>
  <c r="V58" i="12"/>
  <c r="V56" i="12" s="1"/>
  <c r="G60" i="12"/>
  <c r="G59" i="12" s="1"/>
  <c r="I60" i="12"/>
  <c r="K60" i="12"/>
  <c r="K59" i="12" s="1"/>
  <c r="O60" i="12"/>
  <c r="O59" i="12" s="1"/>
  <c r="Q60" i="12"/>
  <c r="V60" i="12"/>
  <c r="V59" i="12" s="1"/>
  <c r="G61" i="12"/>
  <c r="I61" i="12"/>
  <c r="I59" i="12" s="1"/>
  <c r="K61" i="12"/>
  <c r="M61" i="12"/>
  <c r="O61" i="12"/>
  <c r="Q61" i="12"/>
  <c r="Q59" i="12" s="1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5" i="12"/>
  <c r="I65" i="12"/>
  <c r="I64" i="12" s="1"/>
  <c r="K65" i="12"/>
  <c r="M65" i="12"/>
  <c r="O65" i="12"/>
  <c r="Q65" i="12"/>
  <c r="Q64" i="12" s="1"/>
  <c r="V65" i="12"/>
  <c r="G66" i="12"/>
  <c r="M66" i="12" s="1"/>
  <c r="I66" i="12"/>
  <c r="K66" i="12"/>
  <c r="K64" i="12" s="1"/>
  <c r="O66" i="12"/>
  <c r="Q66" i="12"/>
  <c r="V66" i="12"/>
  <c r="V64" i="12" s="1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O64" i="12" s="1"/>
  <c r="Q68" i="12"/>
  <c r="V68" i="12"/>
  <c r="I69" i="12"/>
  <c r="Q69" i="12"/>
  <c r="G70" i="12"/>
  <c r="M70" i="12" s="1"/>
  <c r="M69" i="12" s="1"/>
  <c r="I70" i="12"/>
  <c r="K70" i="12"/>
  <c r="K69" i="12" s="1"/>
  <c r="O70" i="12"/>
  <c r="O69" i="12" s="1"/>
  <c r="Q70" i="12"/>
  <c r="V70" i="12"/>
  <c r="V69" i="12" s="1"/>
  <c r="G72" i="12"/>
  <c r="G71" i="12" s="1"/>
  <c r="I72" i="12"/>
  <c r="K72" i="12"/>
  <c r="K71" i="12" s="1"/>
  <c r="O72" i="12"/>
  <c r="O71" i="12" s="1"/>
  <c r="Q72" i="12"/>
  <c r="V72" i="12"/>
  <c r="V71" i="12" s="1"/>
  <c r="G73" i="12"/>
  <c r="I73" i="12"/>
  <c r="I71" i="12" s="1"/>
  <c r="K73" i="12"/>
  <c r="M73" i="12"/>
  <c r="O73" i="12"/>
  <c r="Q73" i="12"/>
  <c r="Q71" i="12" s="1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80" i="12"/>
  <c r="G79" i="12" s="1"/>
  <c r="I80" i="12"/>
  <c r="K80" i="12"/>
  <c r="K79" i="12" s="1"/>
  <c r="O80" i="12"/>
  <c r="O79" i="12" s="1"/>
  <c r="Q80" i="12"/>
  <c r="V80" i="12"/>
  <c r="V79" i="12" s="1"/>
  <c r="G81" i="12"/>
  <c r="I81" i="12"/>
  <c r="I79" i="12" s="1"/>
  <c r="K81" i="12"/>
  <c r="M81" i="12"/>
  <c r="O81" i="12"/>
  <c r="Q81" i="12"/>
  <c r="Q79" i="12" s="1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AE87" i="12"/>
  <c r="I20" i="1"/>
  <c r="I19" i="1"/>
  <c r="I18" i="1"/>
  <c r="I17" i="1"/>
  <c r="I16" i="1"/>
  <c r="I65" i="1"/>
  <c r="J63" i="1" s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2" i="1" l="1"/>
  <c r="J56" i="1"/>
  <c r="J62" i="1"/>
  <c r="J54" i="1"/>
  <c r="J60" i="1"/>
  <c r="J50" i="1"/>
  <c r="J58" i="1"/>
  <c r="J64" i="1"/>
  <c r="J49" i="1"/>
  <c r="J51" i="1"/>
  <c r="J53" i="1"/>
  <c r="J55" i="1"/>
  <c r="J57" i="1"/>
  <c r="J59" i="1"/>
  <c r="J61" i="1"/>
  <c r="G28" i="1"/>
  <c r="G23" i="1"/>
  <c r="M64" i="12"/>
  <c r="M45" i="12"/>
  <c r="M29" i="12"/>
  <c r="G64" i="12"/>
  <c r="AF87" i="12"/>
  <c r="M80" i="12"/>
  <c r="M79" i="12" s="1"/>
  <c r="M72" i="12"/>
  <c r="M71" i="12" s="1"/>
  <c r="G69" i="12"/>
  <c r="M60" i="12"/>
  <c r="M59" i="12" s="1"/>
  <c r="G45" i="12"/>
  <c r="M44" i="12"/>
  <c r="M43" i="12" s="1"/>
  <c r="M36" i="12"/>
  <c r="M35" i="12" s="1"/>
  <c r="G33" i="12"/>
  <c r="G29" i="12"/>
  <c r="M20" i="12"/>
  <c r="M18" i="12" s="1"/>
  <c r="M12" i="12"/>
  <c r="M10" i="12" s="1"/>
  <c r="M58" i="12"/>
  <c r="M56" i="12" s="1"/>
  <c r="J40" i="1"/>
  <c r="J41" i="1"/>
  <c r="J39" i="1"/>
  <c r="J42" i="1" s="1"/>
  <c r="H42" i="1"/>
  <c r="I21" i="1"/>
  <c r="J28" i="1"/>
  <c r="J26" i="1"/>
  <c r="G38" i="1"/>
  <c r="F38" i="1"/>
  <c r="J23" i="1"/>
  <c r="J24" i="1"/>
  <c r="J25" i="1"/>
  <c r="J27" i="1"/>
  <c r="E24" i="1"/>
  <c r="E26" i="1"/>
  <c r="J65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Mareš 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<sst xmlns="http://schemas.openxmlformats.org/spreadsheetml/2006/main" count="679" uniqueCount="271">
  <si>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</si>
  <si>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</si>
  <si>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</si>
  <si>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</si>
  <si>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</si>
  <si>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</si>
  <si>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</si>
  <si>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</si>
  <si>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</si>
  <si>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</si>
  <si>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</si>
  <si>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</si>
  <si>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</si>
  <si>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</si>
  <si>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</si>
  <si>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</si>
  <si>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</si>
  <si>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</si>
  <si>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</si>
  <si>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</si>
  <si>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</si>
  <si>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</si>
  <si>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</si>
  <si>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</si>
  <si>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</si>
  <si>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</si>
  <si>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</si>
  <si>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</si>
  <si>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</si>
  <si>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</si>
  <si>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</si>
  <si>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</si>
  <si>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</si>
  <si>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</si>
  <si>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</si>
  <si>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</si>
  <si>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</si>
  <si>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</si>
  <si>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</si>
  <si>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</si>
  <si>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</si>
  <si>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</si>
  <si>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</si>
  <si>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</si>
  <si>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</si>
  <si>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Uznatelné náklady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</si>
  <si>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</si>
  <si>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</si>
  <si>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</si>
  <si>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</si>
  <si>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</si>
  <si>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</si>
  <si>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</si>
  <si>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</si>
  <si>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</si>
  <si>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4</t>
  </si>
  <si>
    <t>Vodorovné konstrukce</t>
  </si>
  <si>
    <t>62</t>
  </si>
  <si>
    <t>Úpravy povrchů vnější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</si>
  <si>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</si>
  <si>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</si>
  <si>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</si>
  <si>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</si>
  <si>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</si>
  <si>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</si>
  <si>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</si>
  <si>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</si>
  <si>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</si>
  <si>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</si>
  <si>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</si>
  <si>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</si>
  <si>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730</t>
  </si>
  <si>
    <t>Ústřední vytápění</t>
  </si>
  <si>
    <t>764</t>
  </si>
  <si>
    <t>Konstrukce klempířské</t>
  </si>
  <si>
    <t>766</t>
  </si>
  <si>
    <t>Konstrukce truhlářské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</si>
  <si>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</si>
  <si>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</si>
  <si>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</si>
  <si>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</si>
  <si>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</si>
  <si>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</si>
  <si>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</si>
  <si>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</si>
  <si>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</si>
  <si>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</si>
  <si>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</si>
  <si>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</si>
  <si>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</si>
  <si>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</si>
  <si>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</si>
  <si>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</si>
  <si>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</si>
  <si>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</si>
  <si>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</si>
  <si>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</si>
  <si>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</si>
  <si>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</si>
  <si>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</si>
  <si>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</si>
  <si>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</si>
  <si>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</si>
  <si>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</si>
  <si>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</si>
  <si>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</si>
  <si>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</si>
  <si>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</si>
  <si>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</si>
  <si>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</si>
  <si>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</si>
  <si>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</si>
  <si>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</si>
  <si>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347013111RZ1</t>
  </si>
  <si>
    <t>Předstěna SDK,tl.55mm,1xoc.kce CD,1xRB 12,5mm,izol bez dodávky izolace</t>
  </si>
  <si>
    <t>m2</t>
  </si>
  <si>
    <t>RTS 18/ II</t>
  </si>
  <si>
    <t>Práce</t>
  </si>
  <si>
    <t>POL1_</t>
  </si>
  <si>
    <t>342172155R00</t>
  </si>
  <si>
    <t>Mtž sendvičových panelů k oc.prof., podhled jednod.,AWP,tl.100mm</t>
  </si>
  <si>
    <t>342172051R00</t>
  </si>
  <si>
    <t>Montáž panelů sendvičových, lem.prvky jednoduché</t>
  </si>
  <si>
    <t>m</t>
  </si>
  <si>
    <t>416021121R00</t>
  </si>
  <si>
    <t>Podhledy SDK, kovová.kce CD. 1x deska RB 12,5 mm</t>
  </si>
  <si>
    <t>61210426R</t>
  </si>
  <si>
    <t>Panel sendvičový stěnový tl. jádra 100 mm</t>
  </si>
  <si>
    <t>SPCM</t>
  </si>
  <si>
    <t>Specifikace</t>
  </si>
  <si>
    <t>POL3_</t>
  </si>
  <si>
    <t>X04-001</t>
  </si>
  <si>
    <t>Lemovací prvky k podhledu ze sendv. panelů - dodávka</t>
  </si>
  <si>
    <t>Vlastní</t>
  </si>
  <si>
    <t>Indiv</t>
  </si>
  <si>
    <t>622319135RT1</t>
  </si>
  <si>
    <t>Zatepl. fasáda, EPS F 160 mm s omítkou akrylát, zrno 2 mm</t>
  </si>
  <si>
    <t>X64-001</t>
  </si>
  <si>
    <t>O1 - okno plastové 900x1200 mm, D+M</t>
  </si>
  <si>
    <t>ks</t>
  </si>
  <si>
    <t>X64-002</t>
  </si>
  <si>
    <t>O2 - okno plastové 1200x1500 mm, D+M</t>
  </si>
  <si>
    <t>X64-003</t>
  </si>
  <si>
    <t>O3 - okno plastové 600x850 mm, D+M</t>
  </si>
  <si>
    <t>X64-004</t>
  </si>
  <si>
    <t>D1 - deře plastové 900x2150 mm, D+M</t>
  </si>
  <si>
    <t>X64-005</t>
  </si>
  <si>
    <t>D2 - deře zateplené s PO EW15DP3 900x2020 mm, D+M</t>
  </si>
  <si>
    <t>X64-006</t>
  </si>
  <si>
    <t>V1 - deře plastové dvoukřídlé 1950x2750 mm, D+M</t>
  </si>
  <si>
    <t>X64-007</t>
  </si>
  <si>
    <t>V2 - deře hliníkové dvoukřídlé 2400x2800 mm, D+M</t>
  </si>
  <si>
    <t>X64-008</t>
  </si>
  <si>
    <t>V3 - vrata sekční, zateplená, el. pohon 3,45x2,7 mm, D+M</t>
  </si>
  <si>
    <t>X64-009</t>
  </si>
  <si>
    <t>V4 - deře plastové dvoukřídlé 1425x2025 mm, D+M</t>
  </si>
  <si>
    <t>X64-010</t>
  </si>
  <si>
    <t>V5 - deře plastové dvoukřídlé 1900x2300 mm, D+M</t>
  </si>
  <si>
    <t>941955003R00</t>
  </si>
  <si>
    <t>Lešení lehké pomocné, výška podlahy do 2,5 m</t>
  </si>
  <si>
    <t>941955004R00</t>
  </si>
  <si>
    <t>Lešení lehké pomocné, výška podlahy do 3,5 m</t>
  </si>
  <si>
    <t>180300000100R</t>
  </si>
  <si>
    <t>Pracovní plošina 0,227 tuny 12,5 m</t>
  </si>
  <si>
    <t>Sh</t>
  </si>
  <si>
    <t>STROJ</t>
  </si>
  <si>
    <t>Stroj</t>
  </si>
  <si>
    <t>POL6_</t>
  </si>
  <si>
    <t>952901111R00</t>
  </si>
  <si>
    <t>Vyčištění budov o výšce podlaží do 4 m</t>
  </si>
  <si>
    <t>968061112R00</t>
  </si>
  <si>
    <t>Vyvěšení dřevěných okenních křídel pl. do 1,5 m2</t>
  </si>
  <si>
    <t>kus</t>
  </si>
  <si>
    <t>968061136R00</t>
  </si>
  <si>
    <t>Vyvěšení dřevěných křídel vrat plochy do 4 m2</t>
  </si>
  <si>
    <t>968062244R00</t>
  </si>
  <si>
    <t>Vybourání dřevěných rámů oken jednoduch. pl. 1 m2</t>
  </si>
  <si>
    <t>968062355R00</t>
  </si>
  <si>
    <t>Vybourání dřevěných rámů oken dvojitých pl. 2 m2</t>
  </si>
  <si>
    <t>968062559R00</t>
  </si>
  <si>
    <t>Vybourání dřevěných rámů vrat pl. nad 5 m2</t>
  </si>
  <si>
    <t>968071137R00</t>
  </si>
  <si>
    <t>Vyvěšení, zavěšení kovových křídel vrat nad 4 m2</t>
  </si>
  <si>
    <t>968072559R00</t>
  </si>
  <si>
    <t>Vybourání kovových vrat plochy nad 5 m2</t>
  </si>
  <si>
    <t>998011002R00</t>
  </si>
  <si>
    <t>Přesun hmot pro budovy zděné výšky do 12 m</t>
  </si>
  <si>
    <t>t</t>
  </si>
  <si>
    <t>Přesun hmot</t>
  </si>
  <si>
    <t>POL7_</t>
  </si>
  <si>
    <t>713111111RT2</t>
  </si>
  <si>
    <t>Izolace tepelné stropů vrchem kladené volně 2 vrstvy - materiál ve specifikaci</t>
  </si>
  <si>
    <t>713111130RT2</t>
  </si>
  <si>
    <t>Izolace tepelné stropů, vložená mezi krokve 2 vrstvy - materiál ve specifikaci</t>
  </si>
  <si>
    <t>713131130R00</t>
  </si>
  <si>
    <t>Izolace tepelná stěn vložením do konstrukce</t>
  </si>
  <si>
    <t>63151406R</t>
  </si>
  <si>
    <t>Deska z minerální plsti tl. 100 mm</t>
  </si>
  <si>
    <t>63151408R</t>
  </si>
  <si>
    <t>Deska z minerální plsti tl. 120 mm</t>
  </si>
  <si>
    <t>63151410R</t>
  </si>
  <si>
    <t>Deska z minerální plsti tl. 140 mm</t>
  </si>
  <si>
    <t>63151412R</t>
  </si>
  <si>
    <t>Deska z minerální plsti tl. 150 mm</t>
  </si>
  <si>
    <t>998713102R00</t>
  </si>
  <si>
    <t>Přesun hmot pro izolace tepelné, výšky do 12 m</t>
  </si>
  <si>
    <t>X720-001</t>
  </si>
  <si>
    <t>Ústřední vytápění - viz. dílčí rozpočet</t>
  </si>
  <si>
    <t>soubor</t>
  </si>
  <si>
    <t>764410250R00</t>
  </si>
  <si>
    <t>Oplechování parapetů včetně rohů Pz, rš 330 mm</t>
  </si>
  <si>
    <t>998764102R00</t>
  </si>
  <si>
    <t>Přesun hmot pro klempířské konstr., výšky do 12 m</t>
  </si>
  <si>
    <t>766624042R00</t>
  </si>
  <si>
    <t>Montáž střešních oken rozměr 78/98 - 118 cm</t>
  </si>
  <si>
    <t>61140662R</t>
  </si>
  <si>
    <t>Lemování okna AL 74 x 118 cm</t>
  </si>
  <si>
    <t>611437110R</t>
  </si>
  <si>
    <t>Okno střešní plastové 74x118 cm</t>
  </si>
  <si>
    <t>998766102R00</t>
  </si>
  <si>
    <t>Přesun hmot pro truhlářské konstr., výšky do 12 m</t>
  </si>
  <si>
    <t>767995103R00</t>
  </si>
  <si>
    <t>Výroba a montáž kov. atypických konstr. do 20 kg konstrukce pro zavěšení podhledu</t>
  </si>
  <si>
    <t>kg</t>
  </si>
  <si>
    <t>55351012.AR</t>
  </si>
  <si>
    <t>Vaznice lehká profil Z150 tl. plechu 2,0 mm</t>
  </si>
  <si>
    <t>55351024.AR</t>
  </si>
  <si>
    <t>Vaznice lehká profil C100 tl. plechu 2,0 mm</t>
  </si>
  <si>
    <t>998767102R00</t>
  </si>
  <si>
    <t>Přesun hmot pro zámečnické konstr., výšky do 12 m</t>
  </si>
  <si>
    <t>X02</t>
  </si>
  <si>
    <t>Elektroinstalace - osvětlení</t>
  </si>
  <si>
    <t>979990001R00</t>
  </si>
  <si>
    <t>Poplatek za skládku stavební suti</t>
  </si>
  <si>
    <t>979990162R00</t>
  </si>
  <si>
    <t>Poplatek za skládku suti - dřevo+sklo</t>
  </si>
  <si>
    <t>979095312R00</t>
  </si>
  <si>
    <t>Naložení a složení suti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</si>
  <si>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</si>
  <si>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</si>
  <si>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</si>
  <si>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</si>
  <si>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</si>
  <si>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</si>
  <si>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</si>
  <si>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</si>
  <si>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</si>
  <si>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</si>
  <si>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005121010R</t>
  </si>
  <si>
    <t>Vybudování zařízení staveniště</t>
  </si>
  <si>
    <t>Soubor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</si>
  <si>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</si>
  <si>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</si>
  <si>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</si>
  <si>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</si>
  <si>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</si>
  <si>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</si>
  <si>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</si>
  <si>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</si>
  <si>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</si>
  <si>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</si>
  <si>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</si>
  <si>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</si>
  <si>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</si>
  <si>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</si>
  <si>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</si>
  <si>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</si>
  <si>
    <t>190623</t>
  </si>
  <si>
    <t>Revitalizace budovy, Strážek</t>
  </si>
  <si>
    <t>190923</t>
  </si>
  <si>
    <t xml:space="preserve">KOLEGAROVÁ s.r.o., Dolní Rožínka 24, 592 51 Dolní Rožínka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</si>
</sst>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01-DB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D41" sqref="D41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1" zoomScaleNormal="100" zoomScaleSheetLayoutView="75" workbookViewId="0">
      <selection activeCell="D6" sqref="D6:G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7" t="s">
        <v>24</v>
      </c>
      <c r="C2" s="78"/>
      <c r="D2" s="79" t="s">
        <v>267</v>
      </c>
      <c r="E2" s="225" t="s">
        <v>268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28" t="s">
        <v>44</v>
      </c>
      <c r="F3" s="229"/>
      <c r="G3" s="229"/>
      <c r="H3" s="229"/>
      <c r="I3" s="229"/>
      <c r="J3" s="230"/>
    </row>
    <row r="4" spans="1:15" ht="23.25" customHeight="1" x14ac:dyDescent="0.2">
      <c r="A4" s="76">
        <v>3471486</v>
      </c>
      <c r="B4" s="82" t="s">
        <v>47</v>
      </c>
      <c r="C4" s="83"/>
      <c r="D4" s="84" t="s">
        <v>43</v>
      </c>
      <c r="E4" s="208" t="s">
        <v>44</v>
      </c>
      <c r="F4" s="209"/>
      <c r="G4" s="209"/>
      <c r="H4" s="209"/>
      <c r="I4" s="209"/>
      <c r="J4" s="210"/>
    </row>
    <row r="5" spans="1:15" ht="24" customHeight="1" x14ac:dyDescent="0.2">
      <c r="A5" s="2"/>
      <c r="B5" s="31" t="s">
        <v>23</v>
      </c>
      <c r="D5" s="213" t="s">
        <v>270</v>
      </c>
      <c r="E5" s="214"/>
      <c r="F5" s="214"/>
      <c r="G5" s="214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5"/>
      <c r="E6" s="216"/>
      <c r="F6" s="216"/>
      <c r="G6" s="21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7"/>
      <c r="F7" s="218"/>
      <c r="G7" s="21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2"/>
      <c r="E11" s="232"/>
      <c r="F11" s="232"/>
      <c r="G11" s="232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1"/>
      <c r="F13" s="212"/>
      <c r="G13" s="21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f>SUMIF(F49:F64,A16,I49:I64)+SUMIF(F49:F64,"PSU",I49:I64)</f>
        <v>0</v>
      </c>
      <c r="J16" s="19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f>SUMIF(F49:F64,A17,I49:I64)</f>
        <v>0</v>
      </c>
      <c r="J17" s="19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f>SUMIF(F49:F64,A18,I49:I64)</f>
        <v>0</v>
      </c>
      <c r="J18" s="198"/>
    </row>
    <row r="19" spans="1:10" ht="23.25" customHeight="1" x14ac:dyDescent="0.2">
      <c r="A19" s="139" t="s">
        <v>84</v>
      </c>
      <c r="B19" s="38" t="s">
        <v>29</v>
      </c>
      <c r="C19" s="62"/>
      <c r="D19" s="63"/>
      <c r="E19" s="196"/>
      <c r="F19" s="197"/>
      <c r="G19" s="196"/>
      <c r="H19" s="197"/>
      <c r="I19" s="196">
        <f>SUMIF(F49:F64,A19,I49:I64)</f>
        <v>0</v>
      </c>
      <c r="J19" s="198"/>
    </row>
    <row r="20" spans="1:10" ht="23.25" customHeight="1" x14ac:dyDescent="0.2">
      <c r="A20" s="139" t="s">
        <v>85</v>
      </c>
      <c r="B20" s="38" t="s">
        <v>30</v>
      </c>
      <c r="C20" s="62"/>
      <c r="D20" s="63"/>
      <c r="E20" s="196"/>
      <c r="F20" s="197"/>
      <c r="G20" s="196"/>
      <c r="H20" s="197"/>
      <c r="I20" s="196">
        <f>SUMIF(F49:F64,A20,I49:I64)</f>
        <v>0</v>
      </c>
      <c r="J20" s="198"/>
    </row>
    <row r="21" spans="1:10" ht="23.25" customHeight="1" x14ac:dyDescent="0.2">
      <c r="A21" s="2"/>
      <c r="B21" s="48" t="s">
        <v>31</v>
      </c>
      <c r="C21" s="64"/>
      <c r="D21" s="65"/>
      <c r="E21" s="199"/>
      <c r="F21" s="235"/>
      <c r="G21" s="199"/>
      <c r="H21" s="235"/>
      <c r="I21" s="199">
        <f>SUM(I16:J20)</f>
        <v>0</v>
      </c>
      <c r="J21" s="20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2">
        <f>IF(A24&gt;50, ROUNDUP(A23, 0), ROUNDDOWN(A23, 0))</f>
        <v>0</v>
      </c>
      <c r="H24" s="193"/>
      <c r="I24" s="1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2">
        <f>IF(A26&gt;50, ROUNDUP(A25, 0), ROUNDDOWN(A25, 0))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2">
        <f>ZakladDPHSniVypocet+ZakladDPHZaklVypocet</f>
        <v>0</v>
      </c>
      <c r="H28" s="202"/>
      <c r="I28" s="20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1">
        <f>IF(A29&gt;50, ROUNDUP(A27, 0), ROUNDDOWN(A27, 0))</f>
        <v>0</v>
      </c>
      <c r="H29" s="201"/>
      <c r="I29" s="201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75" customHeight="1" x14ac:dyDescent="0.2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48</v>
      </c>
      <c r="C39" s="186"/>
      <c r="D39" s="186"/>
      <c r="E39" s="186"/>
      <c r="F39" s="100">
        <f>'01 01 Pol'!AE87</f>
        <v>0</v>
      </c>
      <c r="G39" s="101">
        <f>'01 01 Pol'!AF87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43</v>
      </c>
      <c r="C40" s="187" t="s">
        <v>45</v>
      </c>
      <c r="D40" s="187"/>
      <c r="E40" s="187"/>
      <c r="F40" s="105">
        <f>'01 01 Pol'!AE87</f>
        <v>0</v>
      </c>
      <c r="G40" s="106">
        <f>'01 01 Pol'!AF87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186" t="s">
        <v>44</v>
      </c>
      <c r="D41" s="186"/>
      <c r="E41" s="186"/>
      <c r="F41" s="109">
        <f>'01 01 Pol'!AE87</f>
        <v>0</v>
      </c>
      <c r="G41" s="102">
        <f>'01 01 Pol'!AF87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88" t="s">
        <v>49</v>
      </c>
      <c r="C42" s="189"/>
      <c r="D42" s="189"/>
      <c r="E42" s="19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51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52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53</v>
      </c>
      <c r="C49" s="184" t="s">
        <v>54</v>
      </c>
      <c r="D49" s="185"/>
      <c r="E49" s="185"/>
      <c r="F49" s="135" t="s">
        <v>26</v>
      </c>
      <c r="G49" s="136"/>
      <c r="H49" s="136"/>
      <c r="I49" s="136">
        <f>'01 01 Pol'!G8</f>
        <v>0</v>
      </c>
      <c r="J49" s="133" t="str">
        <f>IF(I65=0,"",I49/I65*100)</f>
        <v/>
      </c>
    </row>
    <row r="50" spans="1:10" ht="36.75" customHeight="1" x14ac:dyDescent="0.2">
      <c r="A50" s="124"/>
      <c r="B50" s="129" t="s">
        <v>55</v>
      </c>
      <c r="C50" s="184" t="s">
        <v>56</v>
      </c>
      <c r="D50" s="185"/>
      <c r="E50" s="185"/>
      <c r="F50" s="135" t="s">
        <v>26</v>
      </c>
      <c r="G50" s="136"/>
      <c r="H50" s="136"/>
      <c r="I50" s="136">
        <f>'01 01 Pol'!G10</f>
        <v>0</v>
      </c>
      <c r="J50" s="133" t="str">
        <f>IF(I65=0,"",I50/I65*100)</f>
        <v/>
      </c>
    </row>
    <row r="51" spans="1:10" ht="36.75" customHeight="1" x14ac:dyDescent="0.2">
      <c r="A51" s="124"/>
      <c r="B51" s="129" t="s">
        <v>57</v>
      </c>
      <c r="C51" s="184" t="s">
        <v>58</v>
      </c>
      <c r="D51" s="185"/>
      <c r="E51" s="185"/>
      <c r="F51" s="135" t="s">
        <v>26</v>
      </c>
      <c r="G51" s="136"/>
      <c r="H51" s="136"/>
      <c r="I51" s="136">
        <f>'01 01 Pol'!G16</f>
        <v>0</v>
      </c>
      <c r="J51" s="133" t="str">
        <f>IF(I65=0,"",I51/I65*100)</f>
        <v/>
      </c>
    </row>
    <row r="52" spans="1:10" ht="36.75" customHeight="1" x14ac:dyDescent="0.2">
      <c r="A52" s="124"/>
      <c r="B52" s="129" t="s">
        <v>59</v>
      </c>
      <c r="C52" s="184" t="s">
        <v>60</v>
      </c>
      <c r="D52" s="185"/>
      <c r="E52" s="185"/>
      <c r="F52" s="135" t="s">
        <v>26</v>
      </c>
      <c r="G52" s="136"/>
      <c r="H52" s="136"/>
      <c r="I52" s="136">
        <f>'01 01 Pol'!G18</f>
        <v>0</v>
      </c>
      <c r="J52" s="133" t="str">
        <f>IF(I65=0,"",I52/I65*100)</f>
        <v/>
      </c>
    </row>
    <row r="53" spans="1:10" ht="36.75" customHeight="1" x14ac:dyDescent="0.2">
      <c r="A53" s="124"/>
      <c r="B53" s="129" t="s">
        <v>61</v>
      </c>
      <c r="C53" s="184" t="s">
        <v>62</v>
      </c>
      <c r="D53" s="185"/>
      <c r="E53" s="185"/>
      <c r="F53" s="135" t="s">
        <v>26</v>
      </c>
      <c r="G53" s="136"/>
      <c r="H53" s="136"/>
      <c r="I53" s="136">
        <f>'01 01 Pol'!G29</f>
        <v>0</v>
      </c>
      <c r="J53" s="133" t="str">
        <f>IF(I65=0,"",I53/I65*100)</f>
        <v/>
      </c>
    </row>
    <row r="54" spans="1:10" ht="36.75" customHeight="1" x14ac:dyDescent="0.2">
      <c r="A54" s="124"/>
      <c r="B54" s="129" t="s">
        <v>63</v>
      </c>
      <c r="C54" s="184" t="s">
        <v>64</v>
      </c>
      <c r="D54" s="185"/>
      <c r="E54" s="185"/>
      <c r="F54" s="135" t="s">
        <v>26</v>
      </c>
      <c r="G54" s="136"/>
      <c r="H54" s="136"/>
      <c r="I54" s="136">
        <f>'01 01 Pol'!G33</f>
        <v>0</v>
      </c>
      <c r="J54" s="133" t="str">
        <f>IF(I65=0,"",I54/I65*100)</f>
        <v/>
      </c>
    </row>
    <row r="55" spans="1:10" ht="36.75" customHeight="1" x14ac:dyDescent="0.2">
      <c r="A55" s="124"/>
      <c r="B55" s="129" t="s">
        <v>65</v>
      </c>
      <c r="C55" s="184" t="s">
        <v>66</v>
      </c>
      <c r="D55" s="185"/>
      <c r="E55" s="185"/>
      <c r="F55" s="135" t="s">
        <v>26</v>
      </c>
      <c r="G55" s="136"/>
      <c r="H55" s="136"/>
      <c r="I55" s="136">
        <f>'01 01 Pol'!G35</f>
        <v>0</v>
      </c>
      <c r="J55" s="133" t="str">
        <f>IF(I65=0,"",I55/I65*100)</f>
        <v/>
      </c>
    </row>
    <row r="56" spans="1:10" ht="36.75" customHeight="1" x14ac:dyDescent="0.2">
      <c r="A56" s="124"/>
      <c r="B56" s="129" t="s">
        <v>67</v>
      </c>
      <c r="C56" s="184" t="s">
        <v>68</v>
      </c>
      <c r="D56" s="185"/>
      <c r="E56" s="185"/>
      <c r="F56" s="135" t="s">
        <v>26</v>
      </c>
      <c r="G56" s="136"/>
      <c r="H56" s="136"/>
      <c r="I56" s="136">
        <f>'01 01 Pol'!G43</f>
        <v>0</v>
      </c>
      <c r="J56" s="133" t="str">
        <f>IF(I65=0,"",I56/I65*100)</f>
        <v/>
      </c>
    </row>
    <row r="57" spans="1:10" ht="36.75" customHeight="1" x14ac:dyDescent="0.2">
      <c r="A57" s="124"/>
      <c r="B57" s="129" t="s">
        <v>69</v>
      </c>
      <c r="C57" s="184" t="s">
        <v>70</v>
      </c>
      <c r="D57" s="185"/>
      <c r="E57" s="185"/>
      <c r="F57" s="135" t="s">
        <v>27</v>
      </c>
      <c r="G57" s="136"/>
      <c r="H57" s="136"/>
      <c r="I57" s="136">
        <f>'01 01 Pol'!G45</f>
        <v>0</v>
      </c>
      <c r="J57" s="133" t="str">
        <f>IF(I65=0,"",I57/I65*100)</f>
        <v/>
      </c>
    </row>
    <row r="58" spans="1:10" ht="36.75" customHeight="1" x14ac:dyDescent="0.2">
      <c r="A58" s="124"/>
      <c r="B58" s="129" t="s">
        <v>71</v>
      </c>
      <c r="C58" s="184" t="s">
        <v>72</v>
      </c>
      <c r="D58" s="185"/>
      <c r="E58" s="185"/>
      <c r="F58" s="135" t="s">
        <v>27</v>
      </c>
      <c r="G58" s="136"/>
      <c r="H58" s="136"/>
      <c r="I58" s="136">
        <f>'01 01 Pol'!G54</f>
        <v>0</v>
      </c>
      <c r="J58" s="133" t="str">
        <f>IF(I65=0,"",I58/I65*100)</f>
        <v/>
      </c>
    </row>
    <row r="59" spans="1:10" ht="36.75" customHeight="1" x14ac:dyDescent="0.2">
      <c r="A59" s="124"/>
      <c r="B59" s="129" t="s">
        <v>73</v>
      </c>
      <c r="C59" s="184" t="s">
        <v>74</v>
      </c>
      <c r="D59" s="185"/>
      <c r="E59" s="185"/>
      <c r="F59" s="135" t="s">
        <v>27</v>
      </c>
      <c r="G59" s="136"/>
      <c r="H59" s="136"/>
      <c r="I59" s="136">
        <f>'01 01 Pol'!G56</f>
        <v>0</v>
      </c>
      <c r="J59" s="133" t="str">
        <f>IF(I65=0,"",I59/I65*100)</f>
        <v/>
      </c>
    </row>
    <row r="60" spans="1:10" ht="36.75" customHeight="1" x14ac:dyDescent="0.2">
      <c r="A60" s="124"/>
      <c r="B60" s="129" t="s">
        <v>75</v>
      </c>
      <c r="C60" s="184" t="s">
        <v>76</v>
      </c>
      <c r="D60" s="185"/>
      <c r="E60" s="185"/>
      <c r="F60" s="135" t="s">
        <v>27</v>
      </c>
      <c r="G60" s="136"/>
      <c r="H60" s="136"/>
      <c r="I60" s="136">
        <f>'01 01 Pol'!G59</f>
        <v>0</v>
      </c>
      <c r="J60" s="133" t="str">
        <f>IF(I65=0,"",I60/I65*100)</f>
        <v/>
      </c>
    </row>
    <row r="61" spans="1:10" ht="36.75" customHeight="1" x14ac:dyDescent="0.2">
      <c r="A61" s="124"/>
      <c r="B61" s="129" t="s">
        <v>77</v>
      </c>
      <c r="C61" s="184" t="s">
        <v>78</v>
      </c>
      <c r="D61" s="185"/>
      <c r="E61" s="185"/>
      <c r="F61" s="135" t="s">
        <v>27</v>
      </c>
      <c r="G61" s="136"/>
      <c r="H61" s="136"/>
      <c r="I61" s="136">
        <f>'01 01 Pol'!G64</f>
        <v>0</v>
      </c>
      <c r="J61" s="133" t="str">
        <f>IF(I65=0,"",I61/I65*100)</f>
        <v/>
      </c>
    </row>
    <row r="62" spans="1:10" ht="36.75" customHeight="1" x14ac:dyDescent="0.2">
      <c r="A62" s="124"/>
      <c r="B62" s="129" t="s">
        <v>79</v>
      </c>
      <c r="C62" s="184" t="s">
        <v>80</v>
      </c>
      <c r="D62" s="185"/>
      <c r="E62" s="185"/>
      <c r="F62" s="135" t="s">
        <v>28</v>
      </c>
      <c r="G62" s="136"/>
      <c r="H62" s="136"/>
      <c r="I62" s="136">
        <f>'01 01 Pol'!G69</f>
        <v>0</v>
      </c>
      <c r="J62" s="133" t="str">
        <f>IF(I65=0,"",I62/I65*100)</f>
        <v/>
      </c>
    </row>
    <row r="63" spans="1:10" ht="36.75" customHeight="1" x14ac:dyDescent="0.2">
      <c r="A63" s="124"/>
      <c r="B63" s="129" t="s">
        <v>81</v>
      </c>
      <c r="C63" s="184" t="s">
        <v>82</v>
      </c>
      <c r="D63" s="185"/>
      <c r="E63" s="185"/>
      <c r="F63" s="135" t="s">
        <v>83</v>
      </c>
      <c r="G63" s="136"/>
      <c r="H63" s="136"/>
      <c r="I63" s="136">
        <f>'01 01 Pol'!G71</f>
        <v>0</v>
      </c>
      <c r="J63" s="133" t="str">
        <f>IF(I65=0,"",I63/I65*100)</f>
        <v/>
      </c>
    </row>
    <row r="64" spans="1:10" ht="36.75" customHeight="1" x14ac:dyDescent="0.2">
      <c r="A64" s="124"/>
      <c r="B64" s="129" t="s">
        <v>84</v>
      </c>
      <c r="C64" s="184" t="s">
        <v>29</v>
      </c>
      <c r="D64" s="185"/>
      <c r="E64" s="185"/>
      <c r="F64" s="135" t="s">
        <v>84</v>
      </c>
      <c r="G64" s="136"/>
      <c r="H64" s="136"/>
      <c r="I64" s="136">
        <f>'01 01 Pol'!G79</f>
        <v>0</v>
      </c>
      <c r="J64" s="133" t="str">
        <f>IF(I65=0,"",I64/I65*100)</f>
        <v/>
      </c>
    </row>
    <row r="65" spans="1:10" ht="25.5" customHeight="1" x14ac:dyDescent="0.2">
      <c r="A65" s="125"/>
      <c r="B65" s="130" t="s">
        <v>1</v>
      </c>
      <c r="C65" s="131"/>
      <c r="D65" s="132"/>
      <c r="E65" s="132"/>
      <c r="F65" s="137"/>
      <c r="G65" s="138"/>
      <c r="H65" s="138"/>
      <c r="I65" s="138">
        <f>SUM(I49:I64)</f>
        <v>0</v>
      </c>
      <c r="J65" s="134">
        <f>SUM(J49:J64)</f>
        <v>0</v>
      </c>
    </row>
    <row r="66" spans="1:10" x14ac:dyDescent="0.2">
      <c r="F66" s="87"/>
      <c r="G66" s="87"/>
      <c r="H66" s="87"/>
      <c r="I66" s="87"/>
      <c r="J66" s="88"/>
    </row>
    <row r="67" spans="1:10" x14ac:dyDescent="0.2">
      <c r="F67" s="87"/>
      <c r="G67" s="87"/>
      <c r="H67" s="87"/>
      <c r="I67" s="87"/>
      <c r="J67" s="88"/>
    </row>
    <row r="68" spans="1:10" x14ac:dyDescent="0.2">
      <c r="F68" s="87"/>
      <c r="G68" s="87"/>
      <c r="H68" s="87"/>
      <c r="I68" s="87"/>
      <c r="J68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8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9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10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86</v>
      </c>
    </row>
    <row r="2" spans="1:60" ht="24.95" customHeight="1" x14ac:dyDescent="0.2">
      <c r="A2" s="140" t="s">
        <v>8</v>
      </c>
      <c r="B2" s="49" t="s">
        <v>269</v>
      </c>
      <c r="C2" s="253" t="s">
        <v>268</v>
      </c>
      <c r="D2" s="254"/>
      <c r="E2" s="254"/>
      <c r="F2" s="254"/>
      <c r="G2" s="255"/>
      <c r="AG2" t="s">
        <v>87</v>
      </c>
    </row>
    <row r="3" spans="1:60" ht="24.95" customHeight="1" x14ac:dyDescent="0.2">
      <c r="A3" s="140" t="s">
        <v>9</v>
      </c>
      <c r="B3" s="49" t="s">
        <v>43</v>
      </c>
      <c r="C3" s="253" t="s">
        <v>44</v>
      </c>
      <c r="D3" s="254"/>
      <c r="E3" s="254"/>
      <c r="F3" s="254"/>
      <c r="G3" s="255"/>
      <c r="AC3" s="122" t="s">
        <v>87</v>
      </c>
      <c r="AG3" t="s">
        <v>88</v>
      </c>
    </row>
    <row r="4" spans="1:60" ht="24.95" customHeight="1" x14ac:dyDescent="0.2">
      <c r="A4" s="141" t="s">
        <v>10</v>
      </c>
      <c r="B4" s="142" t="s">
        <v>43</v>
      </c>
      <c r="C4" s="256" t="s">
        <v>44</v>
      </c>
      <c r="D4" s="257"/>
      <c r="E4" s="257"/>
      <c r="F4" s="257"/>
      <c r="G4" s="258"/>
      <c r="AG4" t="s">
        <v>89</v>
      </c>
    </row>
    <row r="5" spans="1:60" x14ac:dyDescent="0.2">
      <c r="D5" s="10"/>
    </row>
    <row r="6" spans="1:60" ht="38.25" x14ac:dyDescent="0.2">
      <c r="A6" s="144" t="s">
        <v>90</v>
      </c>
      <c r="B6" s="146" t="s">
        <v>91</v>
      </c>
      <c r="C6" s="146" t="s">
        <v>92</v>
      </c>
      <c r="D6" s="145" t="s">
        <v>93</v>
      </c>
      <c r="E6" s="144" t="s">
        <v>94</v>
      </c>
      <c r="F6" s="143" t="s">
        <v>95</v>
      </c>
      <c r="G6" s="144" t="s">
        <v>31</v>
      </c>
      <c r="H6" s="147" t="s">
        <v>32</v>
      </c>
      <c r="I6" s="147" t="s">
        <v>96</v>
      </c>
      <c r="J6" s="147" t="s">
        <v>33</v>
      </c>
      <c r="K6" s="147" t="s">
        <v>97</v>
      </c>
      <c r="L6" s="147" t="s">
        <v>98</v>
      </c>
      <c r="M6" s="147" t="s">
        <v>99</v>
      </c>
      <c r="N6" s="147" t="s">
        <v>100</v>
      </c>
      <c r="O6" s="147" t="s">
        <v>101</v>
      </c>
      <c r="P6" s="147" t="s">
        <v>102</v>
      </c>
      <c r="Q6" s="147" t="s">
        <v>103</v>
      </c>
      <c r="R6" s="147" t="s">
        <v>104</v>
      </c>
      <c r="S6" s="147" t="s">
        <v>105</v>
      </c>
      <c r="T6" s="147" t="s">
        <v>106</v>
      </c>
      <c r="U6" s="147" t="s">
        <v>107</v>
      </c>
      <c r="V6" s="147" t="s">
        <v>108</v>
      </c>
      <c r="W6" s="147" t="s">
        <v>109</v>
      </c>
      <c r="X6" s="147" t="s">
        <v>110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111</v>
      </c>
      <c r="B8" s="159" t="s">
        <v>53</v>
      </c>
      <c r="C8" s="177" t="s">
        <v>54</v>
      </c>
      <c r="D8" s="160"/>
      <c r="E8" s="161"/>
      <c r="F8" s="162"/>
      <c r="G8" s="163">
        <f>SUMIF(AG9:AG9,"&lt;&gt;NOR",G9:G9)</f>
        <v>0</v>
      </c>
      <c r="H8" s="157"/>
      <c r="I8" s="157">
        <f>SUM(I9:I9)</f>
        <v>0</v>
      </c>
      <c r="J8" s="157"/>
      <c r="K8" s="157">
        <f>SUM(K9:K9)</f>
        <v>0</v>
      </c>
      <c r="L8" s="157"/>
      <c r="M8" s="157">
        <f>SUM(M9:M9)</f>
        <v>0</v>
      </c>
      <c r="N8" s="157"/>
      <c r="O8" s="157">
        <f>SUM(O9:O9)</f>
        <v>1.01</v>
      </c>
      <c r="P8" s="157"/>
      <c r="Q8" s="157">
        <f>SUM(Q9:Q9)</f>
        <v>0</v>
      </c>
      <c r="R8" s="157"/>
      <c r="S8" s="157"/>
      <c r="T8" s="157"/>
      <c r="U8" s="157"/>
      <c r="V8" s="157">
        <f>SUM(V9:V9)</f>
        <v>74.58</v>
      </c>
      <c r="W8" s="157"/>
      <c r="X8" s="157"/>
      <c r="AG8" t="s">
        <v>112</v>
      </c>
    </row>
    <row r="9" spans="1:60" ht="22.5" outlineLevel="1" x14ac:dyDescent="0.2">
      <c r="A9" s="170">
        <v>1</v>
      </c>
      <c r="B9" s="171" t="s">
        <v>113</v>
      </c>
      <c r="C9" s="178" t="s">
        <v>114</v>
      </c>
      <c r="D9" s="172" t="s">
        <v>115</v>
      </c>
      <c r="E9" s="173">
        <v>87.736500000000007</v>
      </c>
      <c r="F9" s="174"/>
      <c r="G9" s="175">
        <f>ROUND(E9*F9,2)</f>
        <v>0</v>
      </c>
      <c r="H9" s="156"/>
      <c r="I9" s="155">
        <f>ROUND(E9*H9,2)</f>
        <v>0</v>
      </c>
      <c r="J9" s="156"/>
      <c r="K9" s="155">
        <f>ROUND(E9*J9,2)</f>
        <v>0</v>
      </c>
      <c r="L9" s="155">
        <v>21</v>
      </c>
      <c r="M9" s="155">
        <f>G9*(1+L9/100)</f>
        <v>0</v>
      </c>
      <c r="N9" s="155">
        <v>1.1469999999999999E-2</v>
      </c>
      <c r="O9" s="155">
        <f>ROUND(E9*N9,2)</f>
        <v>1.01</v>
      </c>
      <c r="P9" s="155">
        <v>0</v>
      </c>
      <c r="Q9" s="155">
        <f>ROUND(E9*P9,2)</f>
        <v>0</v>
      </c>
      <c r="R9" s="155"/>
      <c r="S9" s="155" t="s">
        <v>116</v>
      </c>
      <c r="T9" s="155" t="s">
        <v>116</v>
      </c>
      <c r="U9" s="155">
        <v>0.85</v>
      </c>
      <c r="V9" s="155">
        <f>ROUND(E9*U9,2)</f>
        <v>74.58</v>
      </c>
      <c r="W9" s="155"/>
      <c r="X9" s="155" t="s">
        <v>117</v>
      </c>
      <c r="Y9" s="148"/>
      <c r="Z9" s="148"/>
      <c r="AA9" s="148"/>
      <c r="AB9" s="148"/>
      <c r="AC9" s="148"/>
      <c r="AD9" s="148"/>
      <c r="AE9" s="148"/>
      <c r="AF9" s="148"/>
      <c r="AG9" s="148" t="s">
        <v>118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58" t="s">
        <v>111</v>
      </c>
      <c r="B10" s="159" t="s">
        <v>55</v>
      </c>
      <c r="C10" s="177" t="s">
        <v>56</v>
      </c>
      <c r="D10" s="160"/>
      <c r="E10" s="161"/>
      <c r="F10" s="162"/>
      <c r="G10" s="163">
        <f>SUMIF(AG11:AG15,"&lt;&gt;NOR",G11:G15)</f>
        <v>0</v>
      </c>
      <c r="H10" s="157"/>
      <c r="I10" s="157">
        <f>SUM(I11:I15)</f>
        <v>0</v>
      </c>
      <c r="J10" s="157"/>
      <c r="K10" s="157">
        <f>SUM(K11:K15)</f>
        <v>0</v>
      </c>
      <c r="L10" s="157"/>
      <c r="M10" s="157">
        <f>SUM(M11:M15)</f>
        <v>0</v>
      </c>
      <c r="N10" s="157"/>
      <c r="O10" s="157">
        <f>SUM(O11:O15)</f>
        <v>11.92</v>
      </c>
      <c r="P10" s="157"/>
      <c r="Q10" s="157">
        <f>SUM(Q11:Q15)</f>
        <v>0</v>
      </c>
      <c r="R10" s="157"/>
      <c r="S10" s="157"/>
      <c r="T10" s="157"/>
      <c r="U10" s="157"/>
      <c r="V10" s="157">
        <f>SUM(V11:V15)</f>
        <v>639</v>
      </c>
      <c r="W10" s="157"/>
      <c r="X10" s="157"/>
      <c r="AG10" t="s">
        <v>112</v>
      </c>
    </row>
    <row r="11" spans="1:60" ht="22.5" outlineLevel="1" x14ac:dyDescent="0.2">
      <c r="A11" s="170">
        <v>2</v>
      </c>
      <c r="B11" s="171" t="s">
        <v>119</v>
      </c>
      <c r="C11" s="178" t="s">
        <v>120</v>
      </c>
      <c r="D11" s="172" t="s">
        <v>115</v>
      </c>
      <c r="E11" s="173">
        <v>843.88</v>
      </c>
      <c r="F11" s="174"/>
      <c r="G11" s="175">
        <f>ROUND(E11*F11,2)</f>
        <v>0</v>
      </c>
      <c r="H11" s="156"/>
      <c r="I11" s="155">
        <f>ROUND(E11*H11,2)</f>
        <v>0</v>
      </c>
      <c r="J11" s="156"/>
      <c r="K11" s="155">
        <f>ROUND(E11*J11,2)</f>
        <v>0</v>
      </c>
      <c r="L11" s="155">
        <v>21</v>
      </c>
      <c r="M11" s="155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5"/>
      <c r="S11" s="155" t="s">
        <v>116</v>
      </c>
      <c r="T11" s="155" t="s">
        <v>116</v>
      </c>
      <c r="U11" s="155">
        <v>0.51600000000000001</v>
      </c>
      <c r="V11" s="155">
        <f>ROUND(E11*U11,2)</f>
        <v>435.44</v>
      </c>
      <c r="W11" s="155"/>
      <c r="X11" s="155" t="s">
        <v>117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0">
        <v>3</v>
      </c>
      <c r="B12" s="171" t="s">
        <v>121</v>
      </c>
      <c r="C12" s="178" t="s">
        <v>122</v>
      </c>
      <c r="D12" s="172" t="s">
        <v>123</v>
      </c>
      <c r="E12" s="173">
        <v>506.3</v>
      </c>
      <c r="F12" s="174"/>
      <c r="G12" s="175">
        <f>ROUND(E12*F12,2)</f>
        <v>0</v>
      </c>
      <c r="H12" s="156"/>
      <c r="I12" s="155">
        <f>ROUND(E12*H12,2)</f>
        <v>0</v>
      </c>
      <c r="J12" s="156"/>
      <c r="K12" s="155">
        <f>ROUND(E12*J12,2)</f>
        <v>0</v>
      </c>
      <c r="L12" s="155">
        <v>21</v>
      </c>
      <c r="M12" s="155">
        <f>G12*(1+L12/100)</f>
        <v>0</v>
      </c>
      <c r="N12" s="155">
        <v>0</v>
      </c>
      <c r="O12" s="155">
        <f>ROUND(E12*N12,2)</f>
        <v>0</v>
      </c>
      <c r="P12" s="155">
        <v>0</v>
      </c>
      <c r="Q12" s="155">
        <f>ROUND(E12*P12,2)</f>
        <v>0</v>
      </c>
      <c r="R12" s="155"/>
      <c r="S12" s="155" t="s">
        <v>116</v>
      </c>
      <c r="T12" s="155" t="s">
        <v>116</v>
      </c>
      <c r="U12" s="155">
        <v>0.22</v>
      </c>
      <c r="V12" s="155">
        <f>ROUND(E12*U12,2)</f>
        <v>111.39</v>
      </c>
      <c r="W12" s="155"/>
      <c r="X12" s="155" t="s">
        <v>117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70">
        <v>4</v>
      </c>
      <c r="B13" s="171" t="s">
        <v>124</v>
      </c>
      <c r="C13" s="178" t="s">
        <v>125</v>
      </c>
      <c r="D13" s="172" t="s">
        <v>115</v>
      </c>
      <c r="E13" s="173">
        <v>97.02</v>
      </c>
      <c r="F13" s="174"/>
      <c r="G13" s="175">
        <f>ROUND(E13*F13,2)</f>
        <v>0</v>
      </c>
      <c r="H13" s="156"/>
      <c r="I13" s="155">
        <f>ROUND(E13*H13,2)</f>
        <v>0</v>
      </c>
      <c r="J13" s="156"/>
      <c r="K13" s="155">
        <f>ROUND(E13*J13,2)</f>
        <v>0</v>
      </c>
      <c r="L13" s="155">
        <v>21</v>
      </c>
      <c r="M13" s="155">
        <f>G13*(1+L13/100)</f>
        <v>0</v>
      </c>
      <c r="N13" s="155">
        <v>1.1900000000000001E-2</v>
      </c>
      <c r="O13" s="155">
        <f>ROUND(E13*N13,2)</f>
        <v>1.1499999999999999</v>
      </c>
      <c r="P13" s="155">
        <v>0</v>
      </c>
      <c r="Q13" s="155">
        <f>ROUND(E13*P13,2)</f>
        <v>0</v>
      </c>
      <c r="R13" s="155"/>
      <c r="S13" s="155" t="s">
        <v>116</v>
      </c>
      <c r="T13" s="155" t="s">
        <v>116</v>
      </c>
      <c r="U13" s="155">
        <v>0.95</v>
      </c>
      <c r="V13" s="155">
        <f>ROUND(E13*U13,2)</f>
        <v>92.17</v>
      </c>
      <c r="W13" s="155"/>
      <c r="X13" s="155" t="s">
        <v>117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0">
        <v>5</v>
      </c>
      <c r="B14" s="171" t="s">
        <v>126</v>
      </c>
      <c r="C14" s="178" t="s">
        <v>127</v>
      </c>
      <c r="D14" s="172" t="s">
        <v>115</v>
      </c>
      <c r="E14" s="173">
        <v>886.07399999999996</v>
      </c>
      <c r="F14" s="174"/>
      <c r="G14" s="175">
        <f>ROUND(E14*F14,2)</f>
        <v>0</v>
      </c>
      <c r="H14" s="156"/>
      <c r="I14" s="155">
        <f>ROUND(E14*H14,2)</f>
        <v>0</v>
      </c>
      <c r="J14" s="156"/>
      <c r="K14" s="155">
        <f>ROUND(E14*J14,2)</f>
        <v>0</v>
      </c>
      <c r="L14" s="155">
        <v>21</v>
      </c>
      <c r="M14" s="155">
        <f>G14*(1+L14/100)</f>
        <v>0</v>
      </c>
      <c r="N14" s="155">
        <v>1.2160000000000001E-2</v>
      </c>
      <c r="O14" s="155">
        <f>ROUND(E14*N14,2)</f>
        <v>10.77</v>
      </c>
      <c r="P14" s="155">
        <v>0</v>
      </c>
      <c r="Q14" s="155">
        <f>ROUND(E14*P14,2)</f>
        <v>0</v>
      </c>
      <c r="R14" s="155" t="s">
        <v>128</v>
      </c>
      <c r="S14" s="155" t="s">
        <v>116</v>
      </c>
      <c r="T14" s="155" t="s">
        <v>116</v>
      </c>
      <c r="U14" s="155">
        <v>0</v>
      </c>
      <c r="V14" s="155">
        <f>ROUND(E14*U14,2)</f>
        <v>0</v>
      </c>
      <c r="W14" s="155"/>
      <c r="X14" s="155" t="s">
        <v>129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130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0">
        <v>6</v>
      </c>
      <c r="B15" s="171" t="s">
        <v>131</v>
      </c>
      <c r="C15" s="178" t="s">
        <v>132</v>
      </c>
      <c r="D15" s="172" t="s">
        <v>123</v>
      </c>
      <c r="E15" s="173">
        <v>506.3</v>
      </c>
      <c r="F15" s="174"/>
      <c r="G15" s="175">
        <f>ROUND(E15*F15,2)</f>
        <v>0</v>
      </c>
      <c r="H15" s="156"/>
      <c r="I15" s="155">
        <f>ROUND(E15*H15,2)</f>
        <v>0</v>
      </c>
      <c r="J15" s="156"/>
      <c r="K15" s="155">
        <f>ROUND(E15*J15,2)</f>
        <v>0</v>
      </c>
      <c r="L15" s="155">
        <v>21</v>
      </c>
      <c r="M15" s="155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5"/>
      <c r="S15" s="155" t="s">
        <v>133</v>
      </c>
      <c r="T15" s="155" t="s">
        <v>134</v>
      </c>
      <c r="U15" s="155">
        <v>0</v>
      </c>
      <c r="V15" s="155">
        <f>ROUND(E15*U15,2)</f>
        <v>0</v>
      </c>
      <c r="W15" s="155"/>
      <c r="X15" s="155" t="s">
        <v>129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130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58" t="s">
        <v>111</v>
      </c>
      <c r="B16" s="159" t="s">
        <v>57</v>
      </c>
      <c r="C16" s="177" t="s">
        <v>58</v>
      </c>
      <c r="D16" s="160"/>
      <c r="E16" s="161"/>
      <c r="F16" s="162"/>
      <c r="G16" s="163">
        <f>SUMIF(AG17:AG17,"&lt;&gt;NOR",G17:G17)</f>
        <v>0</v>
      </c>
      <c r="H16" s="157"/>
      <c r="I16" s="157">
        <f>SUM(I17:I17)</f>
        <v>0</v>
      </c>
      <c r="J16" s="157"/>
      <c r="K16" s="157">
        <f>SUM(K17:K17)</f>
        <v>0</v>
      </c>
      <c r="L16" s="157"/>
      <c r="M16" s="157">
        <f>SUM(M17:M17)</f>
        <v>0</v>
      </c>
      <c r="N16" s="157"/>
      <c r="O16" s="157">
        <f>SUM(O17:O17)</f>
        <v>0.45</v>
      </c>
      <c r="P16" s="157"/>
      <c r="Q16" s="157">
        <f>SUM(Q17:Q17)</f>
        <v>0</v>
      </c>
      <c r="R16" s="157"/>
      <c r="S16" s="157"/>
      <c r="T16" s="157"/>
      <c r="U16" s="157"/>
      <c r="V16" s="157">
        <f>SUM(V17:V17)</f>
        <v>40.06</v>
      </c>
      <c r="W16" s="157"/>
      <c r="X16" s="157"/>
      <c r="AG16" t="s">
        <v>112</v>
      </c>
    </row>
    <row r="17" spans="1:60" ht="22.5" outlineLevel="1" x14ac:dyDescent="0.2">
      <c r="A17" s="170">
        <v>7</v>
      </c>
      <c r="B17" s="171" t="s">
        <v>135</v>
      </c>
      <c r="C17" s="178" t="s">
        <v>136</v>
      </c>
      <c r="D17" s="172" t="s">
        <v>115</v>
      </c>
      <c r="E17" s="173">
        <v>31.896249999999998</v>
      </c>
      <c r="F17" s="174"/>
      <c r="G17" s="175">
        <f>ROUND(E17*F17,2)</f>
        <v>0</v>
      </c>
      <c r="H17" s="156"/>
      <c r="I17" s="155">
        <f>ROUND(E17*H17,2)</f>
        <v>0</v>
      </c>
      <c r="J17" s="156"/>
      <c r="K17" s="155">
        <f>ROUND(E17*J17,2)</f>
        <v>0</v>
      </c>
      <c r="L17" s="155">
        <v>21</v>
      </c>
      <c r="M17" s="155">
        <f>G17*(1+L17/100)</f>
        <v>0</v>
      </c>
      <c r="N17" s="155">
        <v>1.423E-2</v>
      </c>
      <c r="O17" s="155">
        <f>ROUND(E17*N17,2)</f>
        <v>0.45</v>
      </c>
      <c r="P17" s="155">
        <v>0</v>
      </c>
      <c r="Q17" s="155">
        <f>ROUND(E17*P17,2)</f>
        <v>0</v>
      </c>
      <c r="R17" s="155"/>
      <c r="S17" s="155" t="s">
        <v>116</v>
      </c>
      <c r="T17" s="155" t="s">
        <v>116</v>
      </c>
      <c r="U17" s="155">
        <v>1.2558</v>
      </c>
      <c r="V17" s="155">
        <f>ROUND(E17*U17,2)</f>
        <v>40.06</v>
      </c>
      <c r="W17" s="155"/>
      <c r="X17" s="155" t="s">
        <v>117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58" t="s">
        <v>111</v>
      </c>
      <c r="B18" s="159" t="s">
        <v>59</v>
      </c>
      <c r="C18" s="177" t="s">
        <v>60</v>
      </c>
      <c r="D18" s="160"/>
      <c r="E18" s="161"/>
      <c r="F18" s="162"/>
      <c r="G18" s="163">
        <f>SUMIF(AG19:AG28,"&lt;&gt;NOR",G19:G28)</f>
        <v>0</v>
      </c>
      <c r="H18" s="157"/>
      <c r="I18" s="157">
        <f>SUM(I19:I28)</f>
        <v>0</v>
      </c>
      <c r="J18" s="157"/>
      <c r="K18" s="157">
        <f>SUM(K19:K28)</f>
        <v>0</v>
      </c>
      <c r="L18" s="157"/>
      <c r="M18" s="157">
        <f>SUM(M19:M28)</f>
        <v>0</v>
      </c>
      <c r="N18" s="157"/>
      <c r="O18" s="157">
        <f>SUM(O19:O28)</f>
        <v>0</v>
      </c>
      <c r="P18" s="157"/>
      <c r="Q18" s="157">
        <f>SUM(Q19:Q28)</f>
        <v>0</v>
      </c>
      <c r="R18" s="157"/>
      <c r="S18" s="157"/>
      <c r="T18" s="157"/>
      <c r="U18" s="157"/>
      <c r="V18" s="157">
        <f>SUM(V19:V28)</f>
        <v>0</v>
      </c>
      <c r="W18" s="157"/>
      <c r="X18" s="157"/>
      <c r="AG18" t="s">
        <v>112</v>
      </c>
    </row>
    <row r="19" spans="1:60" outlineLevel="1" x14ac:dyDescent="0.2">
      <c r="A19" s="170">
        <v>8</v>
      </c>
      <c r="B19" s="171" t="s">
        <v>137</v>
      </c>
      <c r="C19" s="178" t="s">
        <v>138</v>
      </c>
      <c r="D19" s="172" t="s">
        <v>139</v>
      </c>
      <c r="E19" s="173">
        <v>70</v>
      </c>
      <c r="F19" s="174"/>
      <c r="G19" s="175">
        <f t="shared" ref="G19:G28" si="0">ROUND(E19*F19,2)</f>
        <v>0</v>
      </c>
      <c r="H19" s="156"/>
      <c r="I19" s="155">
        <f t="shared" ref="I19:I28" si="1">ROUND(E19*H19,2)</f>
        <v>0</v>
      </c>
      <c r="J19" s="156"/>
      <c r="K19" s="155">
        <f t="shared" ref="K19:K28" si="2">ROUND(E19*J19,2)</f>
        <v>0</v>
      </c>
      <c r="L19" s="155">
        <v>21</v>
      </c>
      <c r="M19" s="155">
        <f t="shared" ref="M19:M28" si="3">G19*(1+L19/100)</f>
        <v>0</v>
      </c>
      <c r="N19" s="155">
        <v>0</v>
      </c>
      <c r="O19" s="155">
        <f t="shared" ref="O19:O28" si="4">ROUND(E19*N19,2)</f>
        <v>0</v>
      </c>
      <c r="P19" s="155">
        <v>0</v>
      </c>
      <c r="Q19" s="155">
        <f t="shared" ref="Q19:Q28" si="5">ROUND(E19*P19,2)</f>
        <v>0</v>
      </c>
      <c r="R19" s="155"/>
      <c r="S19" s="155" t="s">
        <v>133</v>
      </c>
      <c r="T19" s="155" t="s">
        <v>134</v>
      </c>
      <c r="U19" s="155">
        <v>0</v>
      </c>
      <c r="V19" s="155">
        <f t="shared" ref="V19:V28" si="6">ROUND(E19*U19,2)</f>
        <v>0</v>
      </c>
      <c r="W19" s="155"/>
      <c r="X19" s="155" t="s">
        <v>129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130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0">
        <v>9</v>
      </c>
      <c r="B20" s="171" t="s">
        <v>140</v>
      </c>
      <c r="C20" s="178" t="s">
        <v>141</v>
      </c>
      <c r="D20" s="172" t="s">
        <v>139</v>
      </c>
      <c r="E20" s="173">
        <v>1</v>
      </c>
      <c r="F20" s="174"/>
      <c r="G20" s="175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5">
        <v>0</v>
      </c>
      <c r="O20" s="155">
        <f t="shared" si="4"/>
        <v>0</v>
      </c>
      <c r="P20" s="155">
        <v>0</v>
      </c>
      <c r="Q20" s="155">
        <f t="shared" si="5"/>
        <v>0</v>
      </c>
      <c r="R20" s="155"/>
      <c r="S20" s="155" t="s">
        <v>133</v>
      </c>
      <c r="T20" s="155" t="s">
        <v>134</v>
      </c>
      <c r="U20" s="155">
        <v>0</v>
      </c>
      <c r="V20" s="155">
        <f t="shared" si="6"/>
        <v>0</v>
      </c>
      <c r="W20" s="155"/>
      <c r="X20" s="155" t="s">
        <v>129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130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0">
        <v>10</v>
      </c>
      <c r="B21" s="171" t="s">
        <v>142</v>
      </c>
      <c r="C21" s="178" t="s">
        <v>143</v>
      </c>
      <c r="D21" s="172" t="s">
        <v>139</v>
      </c>
      <c r="E21" s="173">
        <v>1</v>
      </c>
      <c r="F21" s="174"/>
      <c r="G21" s="175">
        <f t="shared" si="0"/>
        <v>0</v>
      </c>
      <c r="H21" s="156"/>
      <c r="I21" s="155">
        <f t="shared" si="1"/>
        <v>0</v>
      </c>
      <c r="J21" s="156"/>
      <c r="K21" s="155">
        <f t="shared" si="2"/>
        <v>0</v>
      </c>
      <c r="L21" s="155">
        <v>21</v>
      </c>
      <c r="M21" s="155">
        <f t="shared" si="3"/>
        <v>0</v>
      </c>
      <c r="N21" s="155">
        <v>0</v>
      </c>
      <c r="O21" s="155">
        <f t="shared" si="4"/>
        <v>0</v>
      </c>
      <c r="P21" s="155">
        <v>0</v>
      </c>
      <c r="Q21" s="155">
        <f t="shared" si="5"/>
        <v>0</v>
      </c>
      <c r="R21" s="155"/>
      <c r="S21" s="155" t="s">
        <v>133</v>
      </c>
      <c r="T21" s="155" t="s">
        <v>134</v>
      </c>
      <c r="U21" s="155">
        <v>0</v>
      </c>
      <c r="V21" s="155">
        <f t="shared" si="6"/>
        <v>0</v>
      </c>
      <c r="W21" s="155"/>
      <c r="X21" s="155" t="s">
        <v>129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130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0">
        <v>11</v>
      </c>
      <c r="B22" s="171" t="s">
        <v>144</v>
      </c>
      <c r="C22" s="178" t="s">
        <v>145</v>
      </c>
      <c r="D22" s="172" t="s">
        <v>139</v>
      </c>
      <c r="E22" s="173">
        <v>2</v>
      </c>
      <c r="F22" s="174"/>
      <c r="G22" s="175">
        <f t="shared" si="0"/>
        <v>0</v>
      </c>
      <c r="H22" s="156"/>
      <c r="I22" s="155">
        <f t="shared" si="1"/>
        <v>0</v>
      </c>
      <c r="J22" s="156"/>
      <c r="K22" s="155">
        <f t="shared" si="2"/>
        <v>0</v>
      </c>
      <c r="L22" s="155">
        <v>21</v>
      </c>
      <c r="M22" s="155">
        <f t="shared" si="3"/>
        <v>0</v>
      </c>
      <c r="N22" s="155">
        <v>0</v>
      </c>
      <c r="O22" s="155">
        <f t="shared" si="4"/>
        <v>0</v>
      </c>
      <c r="P22" s="155">
        <v>0</v>
      </c>
      <c r="Q22" s="155">
        <f t="shared" si="5"/>
        <v>0</v>
      </c>
      <c r="R22" s="155"/>
      <c r="S22" s="155" t="s">
        <v>133</v>
      </c>
      <c r="T22" s="155" t="s">
        <v>134</v>
      </c>
      <c r="U22" s="155">
        <v>0</v>
      </c>
      <c r="V22" s="155">
        <f t="shared" si="6"/>
        <v>0</v>
      </c>
      <c r="W22" s="155"/>
      <c r="X22" s="155" t="s">
        <v>129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0">
        <v>12</v>
      </c>
      <c r="B23" s="171" t="s">
        <v>146</v>
      </c>
      <c r="C23" s="178" t="s">
        <v>147</v>
      </c>
      <c r="D23" s="172" t="s">
        <v>139</v>
      </c>
      <c r="E23" s="173">
        <v>1</v>
      </c>
      <c r="F23" s="174"/>
      <c r="G23" s="175">
        <f t="shared" si="0"/>
        <v>0</v>
      </c>
      <c r="H23" s="156"/>
      <c r="I23" s="155">
        <f t="shared" si="1"/>
        <v>0</v>
      </c>
      <c r="J23" s="156"/>
      <c r="K23" s="155">
        <f t="shared" si="2"/>
        <v>0</v>
      </c>
      <c r="L23" s="155">
        <v>21</v>
      </c>
      <c r="M23" s="155">
        <f t="shared" si="3"/>
        <v>0</v>
      </c>
      <c r="N23" s="155">
        <v>0</v>
      </c>
      <c r="O23" s="155">
        <f t="shared" si="4"/>
        <v>0</v>
      </c>
      <c r="P23" s="155">
        <v>0</v>
      </c>
      <c r="Q23" s="155">
        <f t="shared" si="5"/>
        <v>0</v>
      </c>
      <c r="R23" s="155"/>
      <c r="S23" s="155" t="s">
        <v>133</v>
      </c>
      <c r="T23" s="155" t="s">
        <v>134</v>
      </c>
      <c r="U23" s="155">
        <v>0</v>
      </c>
      <c r="V23" s="155">
        <f t="shared" si="6"/>
        <v>0</v>
      </c>
      <c r="W23" s="155"/>
      <c r="X23" s="155" t="s">
        <v>129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130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0">
        <v>13</v>
      </c>
      <c r="B24" s="171" t="s">
        <v>148</v>
      </c>
      <c r="C24" s="178" t="s">
        <v>149</v>
      </c>
      <c r="D24" s="172" t="s">
        <v>139</v>
      </c>
      <c r="E24" s="173">
        <v>2</v>
      </c>
      <c r="F24" s="174"/>
      <c r="G24" s="175">
        <f t="shared" si="0"/>
        <v>0</v>
      </c>
      <c r="H24" s="156"/>
      <c r="I24" s="155">
        <f t="shared" si="1"/>
        <v>0</v>
      </c>
      <c r="J24" s="156"/>
      <c r="K24" s="155">
        <f t="shared" si="2"/>
        <v>0</v>
      </c>
      <c r="L24" s="155">
        <v>21</v>
      </c>
      <c r="M24" s="155">
        <f t="shared" si="3"/>
        <v>0</v>
      </c>
      <c r="N24" s="155">
        <v>0</v>
      </c>
      <c r="O24" s="155">
        <f t="shared" si="4"/>
        <v>0</v>
      </c>
      <c r="P24" s="155">
        <v>0</v>
      </c>
      <c r="Q24" s="155">
        <f t="shared" si="5"/>
        <v>0</v>
      </c>
      <c r="R24" s="155"/>
      <c r="S24" s="155" t="s">
        <v>133</v>
      </c>
      <c r="T24" s="155" t="s">
        <v>134</v>
      </c>
      <c r="U24" s="155">
        <v>0</v>
      </c>
      <c r="V24" s="155">
        <f t="shared" si="6"/>
        <v>0</v>
      </c>
      <c r="W24" s="155"/>
      <c r="X24" s="155" t="s">
        <v>129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130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0">
        <v>14</v>
      </c>
      <c r="B25" s="171" t="s">
        <v>150</v>
      </c>
      <c r="C25" s="178" t="s">
        <v>151</v>
      </c>
      <c r="D25" s="172" t="s">
        <v>139</v>
      </c>
      <c r="E25" s="173">
        <v>1</v>
      </c>
      <c r="F25" s="174"/>
      <c r="G25" s="175">
        <f t="shared" si="0"/>
        <v>0</v>
      </c>
      <c r="H25" s="156"/>
      <c r="I25" s="155">
        <f t="shared" si="1"/>
        <v>0</v>
      </c>
      <c r="J25" s="156"/>
      <c r="K25" s="155">
        <f t="shared" si="2"/>
        <v>0</v>
      </c>
      <c r="L25" s="155">
        <v>21</v>
      </c>
      <c r="M25" s="155">
        <f t="shared" si="3"/>
        <v>0</v>
      </c>
      <c r="N25" s="155">
        <v>0</v>
      </c>
      <c r="O25" s="155">
        <f t="shared" si="4"/>
        <v>0</v>
      </c>
      <c r="P25" s="155">
        <v>0</v>
      </c>
      <c r="Q25" s="155">
        <f t="shared" si="5"/>
        <v>0</v>
      </c>
      <c r="R25" s="155"/>
      <c r="S25" s="155" t="s">
        <v>133</v>
      </c>
      <c r="T25" s="155" t="s">
        <v>134</v>
      </c>
      <c r="U25" s="155">
        <v>0</v>
      </c>
      <c r="V25" s="155">
        <f t="shared" si="6"/>
        <v>0</v>
      </c>
      <c r="W25" s="155"/>
      <c r="X25" s="155" t="s">
        <v>129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130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70">
        <v>15</v>
      </c>
      <c r="B26" s="171" t="s">
        <v>152</v>
      </c>
      <c r="C26" s="178" t="s">
        <v>153</v>
      </c>
      <c r="D26" s="172" t="s">
        <v>139</v>
      </c>
      <c r="E26" s="173">
        <v>1</v>
      </c>
      <c r="F26" s="174"/>
      <c r="G26" s="175">
        <f t="shared" si="0"/>
        <v>0</v>
      </c>
      <c r="H26" s="156"/>
      <c r="I26" s="155">
        <f t="shared" si="1"/>
        <v>0</v>
      </c>
      <c r="J26" s="156"/>
      <c r="K26" s="155">
        <f t="shared" si="2"/>
        <v>0</v>
      </c>
      <c r="L26" s="155">
        <v>21</v>
      </c>
      <c r="M26" s="155">
        <f t="shared" si="3"/>
        <v>0</v>
      </c>
      <c r="N26" s="155">
        <v>0</v>
      </c>
      <c r="O26" s="155">
        <f t="shared" si="4"/>
        <v>0</v>
      </c>
      <c r="P26" s="155">
        <v>0</v>
      </c>
      <c r="Q26" s="155">
        <f t="shared" si="5"/>
        <v>0</v>
      </c>
      <c r="R26" s="155"/>
      <c r="S26" s="155" t="s">
        <v>133</v>
      </c>
      <c r="T26" s="155" t="s">
        <v>134</v>
      </c>
      <c r="U26" s="155">
        <v>0</v>
      </c>
      <c r="V26" s="155">
        <f t="shared" si="6"/>
        <v>0</v>
      </c>
      <c r="W26" s="155"/>
      <c r="X26" s="155" t="s">
        <v>129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0">
        <v>16</v>
      </c>
      <c r="B27" s="171" t="s">
        <v>154</v>
      </c>
      <c r="C27" s="178" t="s">
        <v>155</v>
      </c>
      <c r="D27" s="172" t="s">
        <v>139</v>
      </c>
      <c r="E27" s="173">
        <v>1</v>
      </c>
      <c r="F27" s="174"/>
      <c r="G27" s="175">
        <f t="shared" si="0"/>
        <v>0</v>
      </c>
      <c r="H27" s="156"/>
      <c r="I27" s="155">
        <f t="shared" si="1"/>
        <v>0</v>
      </c>
      <c r="J27" s="156"/>
      <c r="K27" s="155">
        <f t="shared" si="2"/>
        <v>0</v>
      </c>
      <c r="L27" s="155">
        <v>21</v>
      </c>
      <c r="M27" s="155">
        <f t="shared" si="3"/>
        <v>0</v>
      </c>
      <c r="N27" s="155">
        <v>0</v>
      </c>
      <c r="O27" s="155">
        <f t="shared" si="4"/>
        <v>0</v>
      </c>
      <c r="P27" s="155">
        <v>0</v>
      </c>
      <c r="Q27" s="155">
        <f t="shared" si="5"/>
        <v>0</v>
      </c>
      <c r="R27" s="155"/>
      <c r="S27" s="155" t="s">
        <v>133</v>
      </c>
      <c r="T27" s="155" t="s">
        <v>134</v>
      </c>
      <c r="U27" s="155">
        <v>0</v>
      </c>
      <c r="V27" s="155">
        <f t="shared" si="6"/>
        <v>0</v>
      </c>
      <c r="W27" s="155"/>
      <c r="X27" s="155" t="s">
        <v>129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130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0">
        <v>17</v>
      </c>
      <c r="B28" s="171" t="s">
        <v>156</v>
      </c>
      <c r="C28" s="178" t="s">
        <v>157</v>
      </c>
      <c r="D28" s="172" t="s">
        <v>139</v>
      </c>
      <c r="E28" s="173">
        <v>1</v>
      </c>
      <c r="F28" s="174"/>
      <c r="G28" s="175">
        <f t="shared" si="0"/>
        <v>0</v>
      </c>
      <c r="H28" s="156"/>
      <c r="I28" s="155">
        <f t="shared" si="1"/>
        <v>0</v>
      </c>
      <c r="J28" s="156"/>
      <c r="K28" s="155">
        <f t="shared" si="2"/>
        <v>0</v>
      </c>
      <c r="L28" s="155">
        <v>21</v>
      </c>
      <c r="M28" s="155">
        <f t="shared" si="3"/>
        <v>0</v>
      </c>
      <c r="N28" s="155">
        <v>0</v>
      </c>
      <c r="O28" s="155">
        <f t="shared" si="4"/>
        <v>0</v>
      </c>
      <c r="P28" s="155">
        <v>0</v>
      </c>
      <c r="Q28" s="155">
        <f t="shared" si="5"/>
        <v>0</v>
      </c>
      <c r="R28" s="155"/>
      <c r="S28" s="155" t="s">
        <v>133</v>
      </c>
      <c r="T28" s="155" t="s">
        <v>134</v>
      </c>
      <c r="U28" s="155">
        <v>0</v>
      </c>
      <c r="V28" s="155">
        <f t="shared" si="6"/>
        <v>0</v>
      </c>
      <c r="W28" s="155"/>
      <c r="X28" s="155" t="s">
        <v>129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130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58" t="s">
        <v>111</v>
      </c>
      <c r="B29" s="159" t="s">
        <v>61</v>
      </c>
      <c r="C29" s="177" t="s">
        <v>62</v>
      </c>
      <c r="D29" s="160"/>
      <c r="E29" s="161"/>
      <c r="F29" s="162"/>
      <c r="G29" s="163">
        <f>SUMIF(AG30:AG32,"&lt;&gt;NOR",G30:G32)</f>
        <v>0</v>
      </c>
      <c r="H29" s="157"/>
      <c r="I29" s="157">
        <f>SUM(I30:I32)</f>
        <v>0</v>
      </c>
      <c r="J29" s="157"/>
      <c r="K29" s="157">
        <f>SUM(K30:K32)</f>
        <v>0</v>
      </c>
      <c r="L29" s="157"/>
      <c r="M29" s="157">
        <f>SUM(M30:M32)</f>
        <v>0</v>
      </c>
      <c r="N29" s="157"/>
      <c r="O29" s="157">
        <f>SUM(O30:O32)</f>
        <v>5.85</v>
      </c>
      <c r="P29" s="157"/>
      <c r="Q29" s="157">
        <f>SUM(Q30:Q32)</f>
        <v>0</v>
      </c>
      <c r="R29" s="157"/>
      <c r="S29" s="157"/>
      <c r="T29" s="157"/>
      <c r="U29" s="157"/>
      <c r="V29" s="157">
        <f>SUM(V30:V32)</f>
        <v>256.77</v>
      </c>
      <c r="W29" s="157"/>
      <c r="X29" s="157"/>
      <c r="AG29" t="s">
        <v>112</v>
      </c>
    </row>
    <row r="30" spans="1:60" outlineLevel="1" x14ac:dyDescent="0.2">
      <c r="A30" s="170">
        <v>18</v>
      </c>
      <c r="B30" s="171" t="s">
        <v>158</v>
      </c>
      <c r="C30" s="178" t="s">
        <v>159</v>
      </c>
      <c r="D30" s="172" t="s">
        <v>115</v>
      </c>
      <c r="E30" s="173">
        <v>945.66</v>
      </c>
      <c r="F30" s="174"/>
      <c r="G30" s="175">
        <f>ROUND(E30*F30,2)</f>
        <v>0</v>
      </c>
      <c r="H30" s="156"/>
      <c r="I30" s="155">
        <f>ROUND(E30*H30,2)</f>
        <v>0</v>
      </c>
      <c r="J30" s="156"/>
      <c r="K30" s="155">
        <f>ROUND(E30*J30,2)</f>
        <v>0</v>
      </c>
      <c r="L30" s="155">
        <v>21</v>
      </c>
      <c r="M30" s="155">
        <f>G30*(1+L30/100)</f>
        <v>0</v>
      </c>
      <c r="N30" s="155">
        <v>5.9199999999999999E-3</v>
      </c>
      <c r="O30" s="155">
        <f>ROUND(E30*N30,2)</f>
        <v>5.6</v>
      </c>
      <c r="P30" s="155">
        <v>0</v>
      </c>
      <c r="Q30" s="155">
        <f>ROUND(E30*P30,2)</f>
        <v>0</v>
      </c>
      <c r="R30" s="155"/>
      <c r="S30" s="155" t="s">
        <v>116</v>
      </c>
      <c r="T30" s="155" t="s">
        <v>116</v>
      </c>
      <c r="U30" s="155">
        <v>0.26</v>
      </c>
      <c r="V30" s="155">
        <f>ROUND(E30*U30,2)</f>
        <v>245.87</v>
      </c>
      <c r="W30" s="155"/>
      <c r="X30" s="155" t="s">
        <v>117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0">
        <v>19</v>
      </c>
      <c r="B31" s="171" t="s">
        <v>160</v>
      </c>
      <c r="C31" s="178" t="s">
        <v>161</v>
      </c>
      <c r="D31" s="172" t="s">
        <v>115</v>
      </c>
      <c r="E31" s="173">
        <v>41.924999999999997</v>
      </c>
      <c r="F31" s="174"/>
      <c r="G31" s="175">
        <f>ROUND(E31*F31,2)</f>
        <v>0</v>
      </c>
      <c r="H31" s="156"/>
      <c r="I31" s="155">
        <f>ROUND(E31*H31,2)</f>
        <v>0</v>
      </c>
      <c r="J31" s="156"/>
      <c r="K31" s="155">
        <f>ROUND(E31*J31,2)</f>
        <v>0</v>
      </c>
      <c r="L31" s="155">
        <v>21</v>
      </c>
      <c r="M31" s="155">
        <f>G31*(1+L31/100)</f>
        <v>0</v>
      </c>
      <c r="N31" s="155">
        <v>5.9199999999999999E-3</v>
      </c>
      <c r="O31" s="155">
        <f>ROUND(E31*N31,2)</f>
        <v>0.25</v>
      </c>
      <c r="P31" s="155">
        <v>0</v>
      </c>
      <c r="Q31" s="155">
        <f>ROUND(E31*P31,2)</f>
        <v>0</v>
      </c>
      <c r="R31" s="155"/>
      <c r="S31" s="155" t="s">
        <v>116</v>
      </c>
      <c r="T31" s="155" t="s">
        <v>116</v>
      </c>
      <c r="U31" s="155">
        <v>0.26</v>
      </c>
      <c r="V31" s="155">
        <f>ROUND(E31*U31,2)</f>
        <v>10.9</v>
      </c>
      <c r="W31" s="155"/>
      <c r="X31" s="155" t="s">
        <v>117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0">
        <v>20</v>
      </c>
      <c r="B32" s="171" t="s">
        <v>162</v>
      </c>
      <c r="C32" s="178" t="s">
        <v>163</v>
      </c>
      <c r="D32" s="172" t="s">
        <v>164</v>
      </c>
      <c r="E32" s="173">
        <v>32</v>
      </c>
      <c r="F32" s="174"/>
      <c r="G32" s="175">
        <f>ROUND(E32*F32,2)</f>
        <v>0</v>
      </c>
      <c r="H32" s="156"/>
      <c r="I32" s="155">
        <f>ROUND(E32*H32,2)</f>
        <v>0</v>
      </c>
      <c r="J32" s="156"/>
      <c r="K32" s="155">
        <f>ROUND(E32*J32,2)</f>
        <v>0</v>
      </c>
      <c r="L32" s="155">
        <v>21</v>
      </c>
      <c r="M32" s="155">
        <f>G32*(1+L32/100)</f>
        <v>0</v>
      </c>
      <c r="N32" s="155">
        <v>0</v>
      </c>
      <c r="O32" s="155">
        <f>ROUND(E32*N32,2)</f>
        <v>0</v>
      </c>
      <c r="P32" s="155">
        <v>0</v>
      </c>
      <c r="Q32" s="155">
        <f>ROUND(E32*P32,2)</f>
        <v>0</v>
      </c>
      <c r="R32" s="155" t="s">
        <v>165</v>
      </c>
      <c r="S32" s="155" t="s">
        <v>116</v>
      </c>
      <c r="T32" s="155" t="s">
        <v>116</v>
      </c>
      <c r="U32" s="155">
        <v>0</v>
      </c>
      <c r="V32" s="155">
        <f>ROUND(E32*U32,2)</f>
        <v>0</v>
      </c>
      <c r="W32" s="155"/>
      <c r="X32" s="155" t="s">
        <v>166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167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5.5" x14ac:dyDescent="0.2">
      <c r="A33" s="158" t="s">
        <v>111</v>
      </c>
      <c r="B33" s="159" t="s">
        <v>63</v>
      </c>
      <c r="C33" s="177" t="s">
        <v>64</v>
      </c>
      <c r="D33" s="160"/>
      <c r="E33" s="161"/>
      <c r="F33" s="162"/>
      <c r="G33" s="163">
        <f>SUMIF(AG34:AG34,"&lt;&gt;NOR",G34:G34)</f>
        <v>0</v>
      </c>
      <c r="H33" s="157"/>
      <c r="I33" s="157">
        <f>SUM(I34:I34)</f>
        <v>0</v>
      </c>
      <c r="J33" s="157"/>
      <c r="K33" s="157">
        <f>SUM(K34:K34)</f>
        <v>0</v>
      </c>
      <c r="L33" s="157"/>
      <c r="M33" s="157">
        <f>SUM(M34:M34)</f>
        <v>0</v>
      </c>
      <c r="N33" s="157"/>
      <c r="O33" s="157">
        <f>SUM(O34:O34)</f>
        <v>7.0000000000000007E-2</v>
      </c>
      <c r="P33" s="157"/>
      <c r="Q33" s="157">
        <f>SUM(Q34:Q34)</f>
        <v>0</v>
      </c>
      <c r="R33" s="157"/>
      <c r="S33" s="157"/>
      <c r="T33" s="157"/>
      <c r="U33" s="157"/>
      <c r="V33" s="157">
        <f>SUM(V34:V34)</f>
        <v>510.6</v>
      </c>
      <c r="W33" s="157"/>
      <c r="X33" s="157"/>
      <c r="AG33" t="s">
        <v>112</v>
      </c>
    </row>
    <row r="34" spans="1:60" outlineLevel="1" x14ac:dyDescent="0.2">
      <c r="A34" s="170">
        <v>21</v>
      </c>
      <c r="B34" s="171" t="s">
        <v>168</v>
      </c>
      <c r="C34" s="178" t="s">
        <v>169</v>
      </c>
      <c r="D34" s="172" t="s">
        <v>115</v>
      </c>
      <c r="E34" s="173">
        <v>1657.79</v>
      </c>
      <c r="F34" s="174"/>
      <c r="G34" s="175">
        <f>ROUND(E34*F34,2)</f>
        <v>0</v>
      </c>
      <c r="H34" s="156"/>
      <c r="I34" s="155">
        <f>ROUND(E34*H34,2)</f>
        <v>0</v>
      </c>
      <c r="J34" s="156"/>
      <c r="K34" s="155">
        <f>ROUND(E34*J34,2)</f>
        <v>0</v>
      </c>
      <c r="L34" s="155">
        <v>21</v>
      </c>
      <c r="M34" s="155">
        <f>G34*(1+L34/100)</f>
        <v>0</v>
      </c>
      <c r="N34" s="155">
        <v>4.0000000000000003E-5</v>
      </c>
      <c r="O34" s="155">
        <f>ROUND(E34*N34,2)</f>
        <v>7.0000000000000007E-2</v>
      </c>
      <c r="P34" s="155">
        <v>0</v>
      </c>
      <c r="Q34" s="155">
        <f>ROUND(E34*P34,2)</f>
        <v>0</v>
      </c>
      <c r="R34" s="155"/>
      <c r="S34" s="155" t="s">
        <v>116</v>
      </c>
      <c r="T34" s="155" t="s">
        <v>134</v>
      </c>
      <c r="U34" s="155">
        <v>0.308</v>
      </c>
      <c r="V34" s="155">
        <f>ROUND(E34*U34,2)</f>
        <v>510.6</v>
      </c>
      <c r="W34" s="155"/>
      <c r="X34" s="155" t="s">
        <v>117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58" t="s">
        <v>111</v>
      </c>
      <c r="B35" s="159" t="s">
        <v>65</v>
      </c>
      <c r="C35" s="177" t="s">
        <v>66</v>
      </c>
      <c r="D35" s="160"/>
      <c r="E35" s="161"/>
      <c r="F35" s="162"/>
      <c r="G35" s="163">
        <f>SUMIF(AG36:AG42,"&lt;&gt;NOR",G36:G42)</f>
        <v>0</v>
      </c>
      <c r="H35" s="157"/>
      <c r="I35" s="157">
        <f>SUM(I36:I42)</f>
        <v>0</v>
      </c>
      <c r="J35" s="157"/>
      <c r="K35" s="157">
        <f>SUM(K36:K42)</f>
        <v>0</v>
      </c>
      <c r="L35" s="157"/>
      <c r="M35" s="157">
        <f>SUM(M36:M42)</f>
        <v>0</v>
      </c>
      <c r="N35" s="157"/>
      <c r="O35" s="157">
        <f>SUM(O36:O42)</f>
        <v>0.21000000000000002</v>
      </c>
      <c r="P35" s="157"/>
      <c r="Q35" s="157">
        <f>SUM(Q36:Q42)</f>
        <v>6.8</v>
      </c>
      <c r="R35" s="157"/>
      <c r="S35" s="157"/>
      <c r="T35" s="157"/>
      <c r="U35" s="157"/>
      <c r="V35" s="157">
        <f>SUM(V36:V42)</f>
        <v>72.649999999999991</v>
      </c>
      <c r="W35" s="157"/>
      <c r="X35" s="157"/>
      <c r="AG35" t="s">
        <v>112</v>
      </c>
    </row>
    <row r="36" spans="1:60" outlineLevel="1" x14ac:dyDescent="0.2">
      <c r="A36" s="170">
        <v>22</v>
      </c>
      <c r="B36" s="171" t="s">
        <v>170</v>
      </c>
      <c r="C36" s="178" t="s">
        <v>171</v>
      </c>
      <c r="D36" s="172" t="s">
        <v>172</v>
      </c>
      <c r="E36" s="173">
        <v>74</v>
      </c>
      <c r="F36" s="174"/>
      <c r="G36" s="175">
        <f t="shared" ref="G36:G42" si="7">ROUND(E36*F36,2)</f>
        <v>0</v>
      </c>
      <c r="H36" s="156"/>
      <c r="I36" s="155">
        <f t="shared" ref="I36:I42" si="8">ROUND(E36*H36,2)</f>
        <v>0</v>
      </c>
      <c r="J36" s="156"/>
      <c r="K36" s="155">
        <f t="shared" ref="K36:K42" si="9">ROUND(E36*J36,2)</f>
        <v>0</v>
      </c>
      <c r="L36" s="155">
        <v>21</v>
      </c>
      <c r="M36" s="155">
        <f t="shared" ref="M36:M42" si="10">G36*(1+L36/100)</f>
        <v>0</v>
      </c>
      <c r="N36" s="155">
        <v>0</v>
      </c>
      <c r="O36" s="155">
        <f t="shared" ref="O36:O42" si="11">ROUND(E36*N36,2)</f>
        <v>0</v>
      </c>
      <c r="P36" s="155">
        <v>0</v>
      </c>
      <c r="Q36" s="155">
        <f t="shared" ref="Q36:Q42" si="12">ROUND(E36*P36,2)</f>
        <v>0</v>
      </c>
      <c r="R36" s="155"/>
      <c r="S36" s="155" t="s">
        <v>116</v>
      </c>
      <c r="T36" s="155" t="s">
        <v>116</v>
      </c>
      <c r="U36" s="155">
        <v>0.03</v>
      </c>
      <c r="V36" s="155">
        <f t="shared" ref="V36:V42" si="13">ROUND(E36*U36,2)</f>
        <v>2.2200000000000002</v>
      </c>
      <c r="W36" s="155"/>
      <c r="X36" s="155" t="s">
        <v>117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0">
        <v>23</v>
      </c>
      <c r="B37" s="171" t="s">
        <v>173</v>
      </c>
      <c r="C37" s="178" t="s">
        <v>174</v>
      </c>
      <c r="D37" s="172" t="s">
        <v>172</v>
      </c>
      <c r="E37" s="173">
        <v>10</v>
      </c>
      <c r="F37" s="174"/>
      <c r="G37" s="175">
        <f t="shared" si="7"/>
        <v>0</v>
      </c>
      <c r="H37" s="156"/>
      <c r="I37" s="155">
        <f t="shared" si="8"/>
        <v>0</v>
      </c>
      <c r="J37" s="156"/>
      <c r="K37" s="155">
        <f t="shared" si="9"/>
        <v>0</v>
      </c>
      <c r="L37" s="155">
        <v>21</v>
      </c>
      <c r="M37" s="155">
        <f t="shared" si="10"/>
        <v>0</v>
      </c>
      <c r="N37" s="155">
        <v>0</v>
      </c>
      <c r="O37" s="155">
        <f t="shared" si="11"/>
        <v>0</v>
      </c>
      <c r="P37" s="155">
        <v>0</v>
      </c>
      <c r="Q37" s="155">
        <f t="shared" si="12"/>
        <v>0</v>
      </c>
      <c r="R37" s="155"/>
      <c r="S37" s="155" t="s">
        <v>116</v>
      </c>
      <c r="T37" s="155" t="s">
        <v>116</v>
      </c>
      <c r="U37" s="155">
        <v>0.23</v>
      </c>
      <c r="V37" s="155">
        <f t="shared" si="13"/>
        <v>2.2999999999999998</v>
      </c>
      <c r="W37" s="155"/>
      <c r="X37" s="155" t="s">
        <v>117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0">
        <v>24</v>
      </c>
      <c r="B38" s="171" t="s">
        <v>175</v>
      </c>
      <c r="C38" s="178" t="s">
        <v>176</v>
      </c>
      <c r="D38" s="172" t="s">
        <v>115</v>
      </c>
      <c r="E38" s="173">
        <v>78.27</v>
      </c>
      <c r="F38" s="174"/>
      <c r="G38" s="175">
        <f t="shared" si="7"/>
        <v>0</v>
      </c>
      <c r="H38" s="156"/>
      <c r="I38" s="155">
        <f t="shared" si="8"/>
        <v>0</v>
      </c>
      <c r="J38" s="156"/>
      <c r="K38" s="155">
        <f t="shared" si="9"/>
        <v>0</v>
      </c>
      <c r="L38" s="155">
        <v>21</v>
      </c>
      <c r="M38" s="155">
        <f t="shared" si="10"/>
        <v>0</v>
      </c>
      <c r="N38" s="155">
        <v>2.1900000000000001E-3</v>
      </c>
      <c r="O38" s="155">
        <f t="shared" si="11"/>
        <v>0.17</v>
      </c>
      <c r="P38" s="155">
        <v>4.1000000000000002E-2</v>
      </c>
      <c r="Q38" s="155">
        <f t="shared" si="12"/>
        <v>3.21</v>
      </c>
      <c r="R38" s="155"/>
      <c r="S38" s="155" t="s">
        <v>116</v>
      </c>
      <c r="T38" s="155" t="s">
        <v>116</v>
      </c>
      <c r="U38" s="155">
        <v>0.52</v>
      </c>
      <c r="V38" s="155">
        <f t="shared" si="13"/>
        <v>40.700000000000003</v>
      </c>
      <c r="W38" s="155"/>
      <c r="X38" s="155" t="s">
        <v>117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0">
        <v>25</v>
      </c>
      <c r="B39" s="171" t="s">
        <v>177</v>
      </c>
      <c r="C39" s="178" t="s">
        <v>178</v>
      </c>
      <c r="D39" s="172" t="s">
        <v>115</v>
      </c>
      <c r="E39" s="173">
        <v>1.8</v>
      </c>
      <c r="F39" s="174"/>
      <c r="G39" s="175">
        <f t="shared" si="7"/>
        <v>0</v>
      </c>
      <c r="H39" s="156"/>
      <c r="I39" s="155">
        <f t="shared" si="8"/>
        <v>0</v>
      </c>
      <c r="J39" s="156"/>
      <c r="K39" s="155">
        <f t="shared" si="9"/>
        <v>0</v>
      </c>
      <c r="L39" s="155">
        <v>21</v>
      </c>
      <c r="M39" s="155">
        <f t="shared" si="10"/>
        <v>0</v>
      </c>
      <c r="N39" s="155">
        <v>1E-3</v>
      </c>
      <c r="O39" s="155">
        <f t="shared" si="11"/>
        <v>0</v>
      </c>
      <c r="P39" s="155">
        <v>6.2E-2</v>
      </c>
      <c r="Q39" s="155">
        <f t="shared" si="12"/>
        <v>0.11</v>
      </c>
      <c r="R39" s="155"/>
      <c r="S39" s="155" t="s">
        <v>116</v>
      </c>
      <c r="T39" s="155" t="s">
        <v>116</v>
      </c>
      <c r="U39" s="155">
        <v>0.61199999999999999</v>
      </c>
      <c r="V39" s="155">
        <f t="shared" si="13"/>
        <v>1.1000000000000001</v>
      </c>
      <c r="W39" s="155"/>
      <c r="X39" s="155" t="s">
        <v>117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0">
        <v>26</v>
      </c>
      <c r="B40" s="171" t="s">
        <v>179</v>
      </c>
      <c r="C40" s="178" t="s">
        <v>180</v>
      </c>
      <c r="D40" s="172" t="s">
        <v>115</v>
      </c>
      <c r="E40" s="173">
        <v>40.215000000000003</v>
      </c>
      <c r="F40" s="174"/>
      <c r="G40" s="175">
        <f t="shared" si="7"/>
        <v>0</v>
      </c>
      <c r="H40" s="156"/>
      <c r="I40" s="155">
        <f t="shared" si="8"/>
        <v>0</v>
      </c>
      <c r="J40" s="156"/>
      <c r="K40" s="155">
        <f t="shared" si="9"/>
        <v>0</v>
      </c>
      <c r="L40" s="155">
        <v>21</v>
      </c>
      <c r="M40" s="155">
        <f t="shared" si="10"/>
        <v>0</v>
      </c>
      <c r="N40" s="155">
        <v>8.3000000000000001E-4</v>
      </c>
      <c r="O40" s="155">
        <f t="shared" si="11"/>
        <v>0.03</v>
      </c>
      <c r="P40" s="155">
        <v>5.1999999999999998E-2</v>
      </c>
      <c r="Q40" s="155">
        <f t="shared" si="12"/>
        <v>2.09</v>
      </c>
      <c r="R40" s="155"/>
      <c r="S40" s="155" t="s">
        <v>116</v>
      </c>
      <c r="T40" s="155" t="s">
        <v>116</v>
      </c>
      <c r="U40" s="155">
        <v>0.25700000000000001</v>
      </c>
      <c r="V40" s="155">
        <f t="shared" si="13"/>
        <v>10.34</v>
      </c>
      <c r="W40" s="155"/>
      <c r="X40" s="155" t="s">
        <v>117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0">
        <v>27</v>
      </c>
      <c r="B41" s="171" t="s">
        <v>181</v>
      </c>
      <c r="C41" s="178" t="s">
        <v>182</v>
      </c>
      <c r="D41" s="172" t="s">
        <v>172</v>
      </c>
      <c r="E41" s="173">
        <v>21.12</v>
      </c>
      <c r="F41" s="174"/>
      <c r="G41" s="175">
        <f t="shared" si="7"/>
        <v>0</v>
      </c>
      <c r="H41" s="156"/>
      <c r="I41" s="155">
        <f t="shared" si="8"/>
        <v>0</v>
      </c>
      <c r="J41" s="156"/>
      <c r="K41" s="155">
        <f t="shared" si="9"/>
        <v>0</v>
      </c>
      <c r="L41" s="155">
        <v>21</v>
      </c>
      <c r="M41" s="155">
        <f t="shared" si="10"/>
        <v>0</v>
      </c>
      <c r="N41" s="155">
        <v>0</v>
      </c>
      <c r="O41" s="155">
        <f t="shared" si="11"/>
        <v>0</v>
      </c>
      <c r="P41" s="155">
        <v>0</v>
      </c>
      <c r="Q41" s="155">
        <f t="shared" si="12"/>
        <v>0</v>
      </c>
      <c r="R41" s="155"/>
      <c r="S41" s="155" t="s">
        <v>116</v>
      </c>
      <c r="T41" s="155" t="s">
        <v>116</v>
      </c>
      <c r="U41" s="155">
        <v>0.41</v>
      </c>
      <c r="V41" s="155">
        <f t="shared" si="13"/>
        <v>8.66</v>
      </c>
      <c r="W41" s="155"/>
      <c r="X41" s="155" t="s">
        <v>117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0">
        <v>28</v>
      </c>
      <c r="B42" s="171" t="s">
        <v>183</v>
      </c>
      <c r="C42" s="178" t="s">
        <v>184</v>
      </c>
      <c r="D42" s="172" t="s">
        <v>115</v>
      </c>
      <c r="E42" s="173">
        <v>21.12</v>
      </c>
      <c r="F42" s="174"/>
      <c r="G42" s="175">
        <f t="shared" si="7"/>
        <v>0</v>
      </c>
      <c r="H42" s="156"/>
      <c r="I42" s="155">
        <f t="shared" si="8"/>
        <v>0</v>
      </c>
      <c r="J42" s="156"/>
      <c r="K42" s="155">
        <f t="shared" si="9"/>
        <v>0</v>
      </c>
      <c r="L42" s="155">
        <v>21</v>
      </c>
      <c r="M42" s="155">
        <f t="shared" si="10"/>
        <v>0</v>
      </c>
      <c r="N42" s="155">
        <v>5.5999999999999995E-4</v>
      </c>
      <c r="O42" s="155">
        <f t="shared" si="11"/>
        <v>0.01</v>
      </c>
      <c r="P42" s="155">
        <v>6.6000000000000003E-2</v>
      </c>
      <c r="Q42" s="155">
        <f t="shared" si="12"/>
        <v>1.39</v>
      </c>
      <c r="R42" s="155"/>
      <c r="S42" s="155" t="s">
        <v>116</v>
      </c>
      <c r="T42" s="155" t="s">
        <v>116</v>
      </c>
      <c r="U42" s="155">
        <v>0.34699999999999998</v>
      </c>
      <c r="V42" s="155">
        <f t="shared" si="13"/>
        <v>7.33</v>
      </c>
      <c r="W42" s="155"/>
      <c r="X42" s="155" t="s">
        <v>117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">
      <c r="A43" s="158" t="s">
        <v>111</v>
      </c>
      <c r="B43" s="159" t="s">
        <v>67</v>
      </c>
      <c r="C43" s="177" t="s">
        <v>68</v>
      </c>
      <c r="D43" s="160"/>
      <c r="E43" s="161"/>
      <c r="F43" s="162"/>
      <c r="G43" s="163">
        <f>SUMIF(AG44:AG44,"&lt;&gt;NOR",G44:G44)</f>
        <v>0</v>
      </c>
      <c r="H43" s="157"/>
      <c r="I43" s="157">
        <f>SUM(I44:I44)</f>
        <v>0</v>
      </c>
      <c r="J43" s="157"/>
      <c r="K43" s="157">
        <f>SUM(K44:K44)</f>
        <v>0</v>
      </c>
      <c r="L43" s="157"/>
      <c r="M43" s="157">
        <f>SUM(M44:M44)</f>
        <v>0</v>
      </c>
      <c r="N43" s="157"/>
      <c r="O43" s="157">
        <f>SUM(O44:O44)</f>
        <v>0</v>
      </c>
      <c r="P43" s="157"/>
      <c r="Q43" s="157">
        <f>SUM(Q44:Q44)</f>
        <v>0</v>
      </c>
      <c r="R43" s="157"/>
      <c r="S43" s="157"/>
      <c r="T43" s="157"/>
      <c r="U43" s="157"/>
      <c r="V43" s="157">
        <f>SUM(V44:V44)</f>
        <v>5.99</v>
      </c>
      <c r="W43" s="157"/>
      <c r="X43" s="157"/>
      <c r="AG43" t="s">
        <v>112</v>
      </c>
    </row>
    <row r="44" spans="1:60" outlineLevel="1" x14ac:dyDescent="0.2">
      <c r="A44" s="170">
        <v>29</v>
      </c>
      <c r="B44" s="171" t="s">
        <v>185</v>
      </c>
      <c r="C44" s="178" t="s">
        <v>186</v>
      </c>
      <c r="D44" s="172" t="s">
        <v>187</v>
      </c>
      <c r="E44" s="173">
        <v>19.52065</v>
      </c>
      <c r="F44" s="174"/>
      <c r="G44" s="175">
        <f>ROUND(E44*F44,2)</f>
        <v>0</v>
      </c>
      <c r="H44" s="156"/>
      <c r="I44" s="155">
        <f>ROUND(E44*H44,2)</f>
        <v>0</v>
      </c>
      <c r="J44" s="156"/>
      <c r="K44" s="155">
        <f>ROUND(E44*J44,2)</f>
        <v>0</v>
      </c>
      <c r="L44" s="155">
        <v>21</v>
      </c>
      <c r="M44" s="155">
        <f>G44*(1+L44/100)</f>
        <v>0</v>
      </c>
      <c r="N44" s="155">
        <v>0</v>
      </c>
      <c r="O44" s="155">
        <f>ROUND(E44*N44,2)</f>
        <v>0</v>
      </c>
      <c r="P44" s="155">
        <v>0</v>
      </c>
      <c r="Q44" s="155">
        <f>ROUND(E44*P44,2)</f>
        <v>0</v>
      </c>
      <c r="R44" s="155"/>
      <c r="S44" s="155" t="s">
        <v>116</v>
      </c>
      <c r="T44" s="155" t="s">
        <v>116</v>
      </c>
      <c r="U44" s="155">
        <v>0.307</v>
      </c>
      <c r="V44" s="155">
        <f>ROUND(E44*U44,2)</f>
        <v>5.99</v>
      </c>
      <c r="W44" s="155"/>
      <c r="X44" s="155" t="s">
        <v>188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189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158" t="s">
        <v>111</v>
      </c>
      <c r="B45" s="159" t="s">
        <v>69</v>
      </c>
      <c r="C45" s="177" t="s">
        <v>70</v>
      </c>
      <c r="D45" s="160"/>
      <c r="E45" s="161"/>
      <c r="F45" s="162"/>
      <c r="G45" s="163">
        <f>SUMIF(AG46:AG53,"&lt;&gt;NOR",G46:G53)</f>
        <v>0</v>
      </c>
      <c r="H45" s="157"/>
      <c r="I45" s="157">
        <f>SUM(I46:I53)</f>
        <v>0</v>
      </c>
      <c r="J45" s="157"/>
      <c r="K45" s="157">
        <f>SUM(K46:K53)</f>
        <v>0</v>
      </c>
      <c r="L45" s="157"/>
      <c r="M45" s="157">
        <f>SUM(M46:M53)</f>
        <v>0</v>
      </c>
      <c r="N45" s="157"/>
      <c r="O45" s="157">
        <f>SUM(O46:O53)</f>
        <v>2.13</v>
      </c>
      <c r="P45" s="157"/>
      <c r="Q45" s="157">
        <f>SUM(Q46:Q53)</f>
        <v>0</v>
      </c>
      <c r="R45" s="157"/>
      <c r="S45" s="157"/>
      <c r="T45" s="157"/>
      <c r="U45" s="157"/>
      <c r="V45" s="157">
        <f>SUM(V46:V53)</f>
        <v>75.41</v>
      </c>
      <c r="W45" s="157"/>
      <c r="X45" s="157"/>
      <c r="AG45" t="s">
        <v>112</v>
      </c>
    </row>
    <row r="46" spans="1:60" ht="22.5" outlineLevel="1" x14ac:dyDescent="0.2">
      <c r="A46" s="170">
        <v>30</v>
      </c>
      <c r="B46" s="171" t="s">
        <v>190</v>
      </c>
      <c r="C46" s="178" t="s">
        <v>191</v>
      </c>
      <c r="D46" s="172" t="s">
        <v>115</v>
      </c>
      <c r="E46" s="173">
        <v>178.2</v>
      </c>
      <c r="F46" s="174"/>
      <c r="G46" s="175">
        <f t="shared" ref="G46:G53" si="14">ROUND(E46*F46,2)</f>
        <v>0</v>
      </c>
      <c r="H46" s="156"/>
      <c r="I46" s="155">
        <f t="shared" ref="I46:I53" si="15">ROUND(E46*H46,2)</f>
        <v>0</v>
      </c>
      <c r="J46" s="156"/>
      <c r="K46" s="155">
        <f t="shared" ref="K46:K53" si="16">ROUND(E46*J46,2)</f>
        <v>0</v>
      </c>
      <c r="L46" s="155">
        <v>21</v>
      </c>
      <c r="M46" s="155">
        <f t="shared" ref="M46:M53" si="17">G46*(1+L46/100)</f>
        <v>0</v>
      </c>
      <c r="N46" s="155">
        <v>0</v>
      </c>
      <c r="O46" s="155">
        <f t="shared" ref="O46:O53" si="18">ROUND(E46*N46,2)</f>
        <v>0</v>
      </c>
      <c r="P46" s="155">
        <v>0</v>
      </c>
      <c r="Q46" s="155">
        <f t="shared" ref="Q46:Q53" si="19">ROUND(E46*P46,2)</f>
        <v>0</v>
      </c>
      <c r="R46" s="155"/>
      <c r="S46" s="155" t="s">
        <v>116</v>
      </c>
      <c r="T46" s="155" t="s">
        <v>116</v>
      </c>
      <c r="U46" s="155">
        <v>0.18</v>
      </c>
      <c r="V46" s="155">
        <f t="shared" ref="V46:V53" si="20">ROUND(E46*U46,2)</f>
        <v>32.08</v>
      </c>
      <c r="W46" s="155"/>
      <c r="X46" s="155" t="s">
        <v>117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70">
        <v>31</v>
      </c>
      <c r="B47" s="171" t="s">
        <v>192</v>
      </c>
      <c r="C47" s="178" t="s">
        <v>193</v>
      </c>
      <c r="D47" s="172" t="s">
        <v>115</v>
      </c>
      <c r="E47" s="173">
        <v>78.540000000000006</v>
      </c>
      <c r="F47" s="174"/>
      <c r="G47" s="175">
        <f t="shared" si="14"/>
        <v>0</v>
      </c>
      <c r="H47" s="156"/>
      <c r="I47" s="155">
        <f t="shared" si="15"/>
        <v>0</v>
      </c>
      <c r="J47" s="156"/>
      <c r="K47" s="155">
        <f t="shared" si="16"/>
        <v>0</v>
      </c>
      <c r="L47" s="155">
        <v>21</v>
      </c>
      <c r="M47" s="155">
        <f t="shared" si="17"/>
        <v>0</v>
      </c>
      <c r="N47" s="155">
        <v>2.3000000000000001E-4</v>
      </c>
      <c r="O47" s="155">
        <f t="shared" si="18"/>
        <v>0.02</v>
      </c>
      <c r="P47" s="155">
        <v>0</v>
      </c>
      <c r="Q47" s="155">
        <f t="shared" si="19"/>
        <v>0</v>
      </c>
      <c r="R47" s="155"/>
      <c r="S47" s="155" t="s">
        <v>116</v>
      </c>
      <c r="T47" s="155" t="s">
        <v>116</v>
      </c>
      <c r="U47" s="155">
        <v>0.36199999999999999</v>
      </c>
      <c r="V47" s="155">
        <f t="shared" si="20"/>
        <v>28.43</v>
      </c>
      <c r="W47" s="155"/>
      <c r="X47" s="155" t="s">
        <v>117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0">
        <v>32</v>
      </c>
      <c r="B48" s="171" t="s">
        <v>194</v>
      </c>
      <c r="C48" s="178" t="s">
        <v>195</v>
      </c>
      <c r="D48" s="172" t="s">
        <v>115</v>
      </c>
      <c r="E48" s="173">
        <v>68.296499999999995</v>
      </c>
      <c r="F48" s="174"/>
      <c r="G48" s="175">
        <f t="shared" si="14"/>
        <v>0</v>
      </c>
      <c r="H48" s="156"/>
      <c r="I48" s="155">
        <f t="shared" si="15"/>
        <v>0</v>
      </c>
      <c r="J48" s="156"/>
      <c r="K48" s="155">
        <f t="shared" si="16"/>
        <v>0</v>
      </c>
      <c r="L48" s="155">
        <v>21</v>
      </c>
      <c r="M48" s="155">
        <f t="shared" si="17"/>
        <v>0</v>
      </c>
      <c r="N48" s="155">
        <v>2.3000000000000001E-4</v>
      </c>
      <c r="O48" s="155">
        <f t="shared" si="18"/>
        <v>0.02</v>
      </c>
      <c r="P48" s="155">
        <v>0</v>
      </c>
      <c r="Q48" s="155">
        <f t="shared" si="19"/>
        <v>0</v>
      </c>
      <c r="R48" s="155"/>
      <c r="S48" s="155" t="s">
        <v>116</v>
      </c>
      <c r="T48" s="155" t="s">
        <v>116</v>
      </c>
      <c r="U48" s="155">
        <v>0.161</v>
      </c>
      <c r="V48" s="155">
        <f t="shared" si="20"/>
        <v>11</v>
      </c>
      <c r="W48" s="155"/>
      <c r="X48" s="155" t="s">
        <v>117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0">
        <v>33</v>
      </c>
      <c r="B49" s="171" t="s">
        <v>196</v>
      </c>
      <c r="C49" s="178" t="s">
        <v>197</v>
      </c>
      <c r="D49" s="172" t="s">
        <v>115</v>
      </c>
      <c r="E49" s="173">
        <v>75.126149999999996</v>
      </c>
      <c r="F49" s="174"/>
      <c r="G49" s="175">
        <f t="shared" si="14"/>
        <v>0</v>
      </c>
      <c r="H49" s="156"/>
      <c r="I49" s="155">
        <f t="shared" si="15"/>
        <v>0</v>
      </c>
      <c r="J49" s="156"/>
      <c r="K49" s="155">
        <f t="shared" si="16"/>
        <v>0</v>
      </c>
      <c r="L49" s="155">
        <v>21</v>
      </c>
      <c r="M49" s="155">
        <f t="shared" si="17"/>
        <v>0</v>
      </c>
      <c r="N49" s="155">
        <v>4.0000000000000001E-3</v>
      </c>
      <c r="O49" s="155">
        <f t="shared" si="18"/>
        <v>0.3</v>
      </c>
      <c r="P49" s="155">
        <v>0</v>
      </c>
      <c r="Q49" s="155">
        <f t="shared" si="19"/>
        <v>0</v>
      </c>
      <c r="R49" s="155" t="s">
        <v>128</v>
      </c>
      <c r="S49" s="155" t="s">
        <v>116</v>
      </c>
      <c r="T49" s="155" t="s">
        <v>116</v>
      </c>
      <c r="U49" s="155">
        <v>0</v>
      </c>
      <c r="V49" s="155">
        <f t="shared" si="20"/>
        <v>0</v>
      </c>
      <c r="W49" s="155"/>
      <c r="X49" s="155" t="s">
        <v>129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130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0">
        <v>34</v>
      </c>
      <c r="B50" s="171" t="s">
        <v>198</v>
      </c>
      <c r="C50" s="178" t="s">
        <v>199</v>
      </c>
      <c r="D50" s="172" t="s">
        <v>115</v>
      </c>
      <c r="E50" s="173">
        <v>196.02</v>
      </c>
      <c r="F50" s="174"/>
      <c r="G50" s="175">
        <f t="shared" si="14"/>
        <v>0</v>
      </c>
      <c r="H50" s="156"/>
      <c r="I50" s="155">
        <f t="shared" si="15"/>
        <v>0</v>
      </c>
      <c r="J50" s="156"/>
      <c r="K50" s="155">
        <f t="shared" si="16"/>
        <v>0</v>
      </c>
      <c r="L50" s="155">
        <v>21</v>
      </c>
      <c r="M50" s="155">
        <f t="shared" si="17"/>
        <v>0</v>
      </c>
      <c r="N50" s="155">
        <v>4.7999999999999996E-3</v>
      </c>
      <c r="O50" s="155">
        <f t="shared" si="18"/>
        <v>0.94</v>
      </c>
      <c r="P50" s="155">
        <v>0</v>
      </c>
      <c r="Q50" s="155">
        <f t="shared" si="19"/>
        <v>0</v>
      </c>
      <c r="R50" s="155" t="s">
        <v>128</v>
      </c>
      <c r="S50" s="155" t="s">
        <v>116</v>
      </c>
      <c r="T50" s="155" t="s">
        <v>116</v>
      </c>
      <c r="U50" s="155">
        <v>0</v>
      </c>
      <c r="V50" s="155">
        <f t="shared" si="20"/>
        <v>0</v>
      </c>
      <c r="W50" s="155"/>
      <c r="X50" s="155" t="s">
        <v>129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130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0">
        <v>35</v>
      </c>
      <c r="B51" s="171" t="s">
        <v>200</v>
      </c>
      <c r="C51" s="178" t="s">
        <v>201</v>
      </c>
      <c r="D51" s="172" t="s">
        <v>115</v>
      </c>
      <c r="E51" s="173">
        <v>86.394000000000005</v>
      </c>
      <c r="F51" s="174"/>
      <c r="G51" s="175">
        <f t="shared" si="14"/>
        <v>0</v>
      </c>
      <c r="H51" s="156"/>
      <c r="I51" s="155">
        <f t="shared" si="15"/>
        <v>0</v>
      </c>
      <c r="J51" s="156"/>
      <c r="K51" s="155">
        <f t="shared" si="16"/>
        <v>0</v>
      </c>
      <c r="L51" s="155">
        <v>21</v>
      </c>
      <c r="M51" s="155">
        <f t="shared" si="17"/>
        <v>0</v>
      </c>
      <c r="N51" s="155">
        <v>5.5999999999999999E-3</v>
      </c>
      <c r="O51" s="155">
        <f t="shared" si="18"/>
        <v>0.48</v>
      </c>
      <c r="P51" s="155">
        <v>0</v>
      </c>
      <c r="Q51" s="155">
        <f t="shared" si="19"/>
        <v>0</v>
      </c>
      <c r="R51" s="155" t="s">
        <v>128</v>
      </c>
      <c r="S51" s="155" t="s">
        <v>116</v>
      </c>
      <c r="T51" s="155" t="s">
        <v>116</v>
      </c>
      <c r="U51" s="155">
        <v>0</v>
      </c>
      <c r="V51" s="155">
        <f t="shared" si="20"/>
        <v>0</v>
      </c>
      <c r="W51" s="155"/>
      <c r="X51" s="155" t="s">
        <v>129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130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0">
        <v>36</v>
      </c>
      <c r="B52" s="171" t="s">
        <v>202</v>
      </c>
      <c r="C52" s="178" t="s">
        <v>203</v>
      </c>
      <c r="D52" s="172" t="s">
        <v>115</v>
      </c>
      <c r="E52" s="173">
        <v>57.904000000000003</v>
      </c>
      <c r="F52" s="174"/>
      <c r="G52" s="175">
        <f t="shared" si="14"/>
        <v>0</v>
      </c>
      <c r="H52" s="156"/>
      <c r="I52" s="155">
        <f t="shared" si="15"/>
        <v>0</v>
      </c>
      <c r="J52" s="156"/>
      <c r="K52" s="155">
        <f t="shared" si="16"/>
        <v>0</v>
      </c>
      <c r="L52" s="155">
        <v>21</v>
      </c>
      <c r="M52" s="155">
        <f t="shared" si="17"/>
        <v>0</v>
      </c>
      <c r="N52" s="155">
        <v>6.4000000000000003E-3</v>
      </c>
      <c r="O52" s="155">
        <f t="shared" si="18"/>
        <v>0.37</v>
      </c>
      <c r="P52" s="155">
        <v>0</v>
      </c>
      <c r="Q52" s="155">
        <f t="shared" si="19"/>
        <v>0</v>
      </c>
      <c r="R52" s="155" t="s">
        <v>128</v>
      </c>
      <c r="S52" s="155" t="s">
        <v>116</v>
      </c>
      <c r="T52" s="155" t="s">
        <v>116</v>
      </c>
      <c r="U52" s="155">
        <v>0</v>
      </c>
      <c r="V52" s="155">
        <f t="shared" si="20"/>
        <v>0</v>
      </c>
      <c r="W52" s="155"/>
      <c r="X52" s="155" t="s">
        <v>129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130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0">
        <v>37</v>
      </c>
      <c r="B53" s="171" t="s">
        <v>204</v>
      </c>
      <c r="C53" s="178" t="s">
        <v>205</v>
      </c>
      <c r="D53" s="172" t="s">
        <v>187</v>
      </c>
      <c r="E53" s="173">
        <v>2.1295600000000001</v>
      </c>
      <c r="F53" s="174"/>
      <c r="G53" s="175">
        <f t="shared" si="14"/>
        <v>0</v>
      </c>
      <c r="H53" s="156"/>
      <c r="I53" s="155">
        <f t="shared" si="15"/>
        <v>0</v>
      </c>
      <c r="J53" s="156"/>
      <c r="K53" s="155">
        <f t="shared" si="16"/>
        <v>0</v>
      </c>
      <c r="L53" s="155">
        <v>21</v>
      </c>
      <c r="M53" s="155">
        <f t="shared" si="17"/>
        <v>0</v>
      </c>
      <c r="N53" s="155">
        <v>0</v>
      </c>
      <c r="O53" s="155">
        <f t="shared" si="18"/>
        <v>0</v>
      </c>
      <c r="P53" s="155">
        <v>0</v>
      </c>
      <c r="Q53" s="155">
        <f t="shared" si="19"/>
        <v>0</v>
      </c>
      <c r="R53" s="155"/>
      <c r="S53" s="155" t="s">
        <v>116</v>
      </c>
      <c r="T53" s="155" t="s">
        <v>116</v>
      </c>
      <c r="U53" s="155">
        <v>1.831</v>
      </c>
      <c r="V53" s="155">
        <f t="shared" si="20"/>
        <v>3.9</v>
      </c>
      <c r="W53" s="155"/>
      <c r="X53" s="155" t="s">
        <v>188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189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x14ac:dyDescent="0.2">
      <c r="A54" s="158" t="s">
        <v>111</v>
      </c>
      <c r="B54" s="159" t="s">
        <v>71</v>
      </c>
      <c r="C54" s="177" t="s">
        <v>72</v>
      </c>
      <c r="D54" s="160"/>
      <c r="E54" s="161"/>
      <c r="F54" s="162"/>
      <c r="G54" s="163">
        <f>SUMIF(AG55:AG55,"&lt;&gt;NOR",G55:G55)</f>
        <v>0</v>
      </c>
      <c r="H54" s="157"/>
      <c r="I54" s="157">
        <f>SUM(I55:I55)</f>
        <v>0</v>
      </c>
      <c r="J54" s="157"/>
      <c r="K54" s="157">
        <f>SUM(K55:K55)</f>
        <v>0</v>
      </c>
      <c r="L54" s="157"/>
      <c r="M54" s="157">
        <f>SUM(M55:M55)</f>
        <v>0</v>
      </c>
      <c r="N54" s="157"/>
      <c r="O54" s="157">
        <f>SUM(O55:O55)</f>
        <v>0</v>
      </c>
      <c r="P54" s="157"/>
      <c r="Q54" s="157">
        <f>SUM(Q55:Q55)</f>
        <v>0</v>
      </c>
      <c r="R54" s="157"/>
      <c r="S54" s="157"/>
      <c r="T54" s="157"/>
      <c r="U54" s="157"/>
      <c r="V54" s="157">
        <f>SUM(V55:V55)</f>
        <v>0</v>
      </c>
      <c r="W54" s="157"/>
      <c r="X54" s="157"/>
      <c r="AG54" t="s">
        <v>112</v>
      </c>
    </row>
    <row r="55" spans="1:60" outlineLevel="1" x14ac:dyDescent="0.2">
      <c r="A55" s="170">
        <v>38</v>
      </c>
      <c r="B55" s="171" t="s">
        <v>206</v>
      </c>
      <c r="C55" s="178" t="s">
        <v>207</v>
      </c>
      <c r="D55" s="172" t="s">
        <v>208</v>
      </c>
      <c r="E55" s="173">
        <v>1</v>
      </c>
      <c r="F55" s="174"/>
      <c r="G55" s="175">
        <f>ROUND(E55*F55,2)</f>
        <v>0</v>
      </c>
      <c r="H55" s="156"/>
      <c r="I55" s="155">
        <f>ROUND(E55*H55,2)</f>
        <v>0</v>
      </c>
      <c r="J55" s="156"/>
      <c r="K55" s="155">
        <f>ROUND(E55*J55,2)</f>
        <v>0</v>
      </c>
      <c r="L55" s="155">
        <v>21</v>
      </c>
      <c r="M55" s="155">
        <f>G55*(1+L55/100)</f>
        <v>0</v>
      </c>
      <c r="N55" s="155">
        <v>0</v>
      </c>
      <c r="O55" s="155">
        <f>ROUND(E55*N55,2)</f>
        <v>0</v>
      </c>
      <c r="P55" s="155">
        <v>0</v>
      </c>
      <c r="Q55" s="155">
        <f>ROUND(E55*P55,2)</f>
        <v>0</v>
      </c>
      <c r="R55" s="155"/>
      <c r="S55" s="155" t="s">
        <v>133</v>
      </c>
      <c r="T55" s="155" t="s">
        <v>134</v>
      </c>
      <c r="U55" s="155">
        <v>0</v>
      </c>
      <c r="V55" s="155">
        <f>ROUND(E55*U55,2)</f>
        <v>0</v>
      </c>
      <c r="W55" s="155"/>
      <c r="X55" s="155" t="s">
        <v>129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130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x14ac:dyDescent="0.2">
      <c r="A56" s="158" t="s">
        <v>111</v>
      </c>
      <c r="B56" s="159" t="s">
        <v>73</v>
      </c>
      <c r="C56" s="177" t="s">
        <v>74</v>
      </c>
      <c r="D56" s="160"/>
      <c r="E56" s="161"/>
      <c r="F56" s="162"/>
      <c r="G56" s="163">
        <f>SUMIF(AG57:AG58,"&lt;&gt;NOR",G57:G58)</f>
        <v>0</v>
      </c>
      <c r="H56" s="157"/>
      <c r="I56" s="157">
        <f>SUM(I57:I58)</f>
        <v>0</v>
      </c>
      <c r="J56" s="157"/>
      <c r="K56" s="157">
        <f>SUM(K57:K58)</f>
        <v>0</v>
      </c>
      <c r="L56" s="157"/>
      <c r="M56" s="157">
        <f>SUM(M57:M58)</f>
        <v>0</v>
      </c>
      <c r="N56" s="157"/>
      <c r="O56" s="157">
        <f>SUM(O57:O58)</f>
        <v>0.22</v>
      </c>
      <c r="P56" s="157"/>
      <c r="Q56" s="157">
        <f>SUM(Q57:Q58)</f>
        <v>0</v>
      </c>
      <c r="R56" s="157"/>
      <c r="S56" s="157"/>
      <c r="T56" s="157"/>
      <c r="U56" s="157"/>
      <c r="V56" s="157">
        <f>SUM(V57:V58)</f>
        <v>53.99</v>
      </c>
      <c r="W56" s="157"/>
      <c r="X56" s="157"/>
      <c r="AG56" t="s">
        <v>112</v>
      </c>
    </row>
    <row r="57" spans="1:60" outlineLevel="1" x14ac:dyDescent="0.2">
      <c r="A57" s="170">
        <v>39</v>
      </c>
      <c r="B57" s="171" t="s">
        <v>209</v>
      </c>
      <c r="C57" s="178" t="s">
        <v>210</v>
      </c>
      <c r="D57" s="172" t="s">
        <v>123</v>
      </c>
      <c r="E57" s="173">
        <v>64.599999999999994</v>
      </c>
      <c r="F57" s="174"/>
      <c r="G57" s="175">
        <f>ROUND(E57*F57,2)</f>
        <v>0</v>
      </c>
      <c r="H57" s="156"/>
      <c r="I57" s="155">
        <f>ROUND(E57*H57,2)</f>
        <v>0</v>
      </c>
      <c r="J57" s="156"/>
      <c r="K57" s="155">
        <f>ROUND(E57*J57,2)</f>
        <v>0</v>
      </c>
      <c r="L57" s="155">
        <v>21</v>
      </c>
      <c r="M57" s="155">
        <f>G57*(1+L57/100)</f>
        <v>0</v>
      </c>
      <c r="N57" s="155">
        <v>3.4499999999999999E-3</v>
      </c>
      <c r="O57" s="155">
        <f>ROUND(E57*N57,2)</f>
        <v>0.22</v>
      </c>
      <c r="P57" s="155">
        <v>0</v>
      </c>
      <c r="Q57" s="155">
        <f>ROUND(E57*P57,2)</f>
        <v>0</v>
      </c>
      <c r="R57" s="155"/>
      <c r="S57" s="155" t="s">
        <v>116</v>
      </c>
      <c r="T57" s="155" t="s">
        <v>116</v>
      </c>
      <c r="U57" s="155">
        <v>0.81915000000000004</v>
      </c>
      <c r="V57" s="155">
        <f>ROUND(E57*U57,2)</f>
        <v>52.92</v>
      </c>
      <c r="W57" s="155"/>
      <c r="X57" s="155" t="s">
        <v>117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0">
        <v>40</v>
      </c>
      <c r="B58" s="171" t="s">
        <v>211</v>
      </c>
      <c r="C58" s="178" t="s">
        <v>212</v>
      </c>
      <c r="D58" s="172" t="s">
        <v>187</v>
      </c>
      <c r="E58" s="173">
        <v>0.22287000000000001</v>
      </c>
      <c r="F58" s="174"/>
      <c r="G58" s="175">
        <f>ROUND(E58*F58,2)</f>
        <v>0</v>
      </c>
      <c r="H58" s="156"/>
      <c r="I58" s="155">
        <f>ROUND(E58*H58,2)</f>
        <v>0</v>
      </c>
      <c r="J58" s="156"/>
      <c r="K58" s="155">
        <f>ROUND(E58*J58,2)</f>
        <v>0</v>
      </c>
      <c r="L58" s="155">
        <v>21</v>
      </c>
      <c r="M58" s="155">
        <f>G58*(1+L58/100)</f>
        <v>0</v>
      </c>
      <c r="N58" s="155">
        <v>0</v>
      </c>
      <c r="O58" s="155">
        <f>ROUND(E58*N58,2)</f>
        <v>0</v>
      </c>
      <c r="P58" s="155">
        <v>0</v>
      </c>
      <c r="Q58" s="155">
        <f>ROUND(E58*P58,2)</f>
        <v>0</v>
      </c>
      <c r="R58" s="155"/>
      <c r="S58" s="155" t="s">
        <v>116</v>
      </c>
      <c r="T58" s="155" t="s">
        <v>116</v>
      </c>
      <c r="U58" s="155">
        <v>4.82</v>
      </c>
      <c r="V58" s="155">
        <f>ROUND(E58*U58,2)</f>
        <v>1.07</v>
      </c>
      <c r="W58" s="155"/>
      <c r="X58" s="155" t="s">
        <v>188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189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58" t="s">
        <v>111</v>
      </c>
      <c r="B59" s="159" t="s">
        <v>75</v>
      </c>
      <c r="C59" s="177" t="s">
        <v>76</v>
      </c>
      <c r="D59" s="160"/>
      <c r="E59" s="161"/>
      <c r="F59" s="162"/>
      <c r="G59" s="163">
        <f>SUMIF(AG60:AG63,"&lt;&gt;NOR",G60:G63)</f>
        <v>0</v>
      </c>
      <c r="H59" s="157"/>
      <c r="I59" s="157">
        <f>SUM(I60:I63)</f>
        <v>0</v>
      </c>
      <c r="J59" s="157"/>
      <c r="K59" s="157">
        <f>SUM(K60:K63)</f>
        <v>0</v>
      </c>
      <c r="L59" s="157"/>
      <c r="M59" s="157">
        <f>SUM(M60:M63)</f>
        <v>0</v>
      </c>
      <c r="N59" s="157"/>
      <c r="O59" s="157">
        <f>SUM(O60:O63)</f>
        <v>0.67</v>
      </c>
      <c r="P59" s="157"/>
      <c r="Q59" s="157">
        <f>SUM(Q60:Q63)</f>
        <v>0</v>
      </c>
      <c r="R59" s="157"/>
      <c r="S59" s="157"/>
      <c r="T59" s="157"/>
      <c r="U59" s="157"/>
      <c r="V59" s="157">
        <f>SUM(V60:V63)</f>
        <v>43.980000000000004</v>
      </c>
      <c r="W59" s="157"/>
      <c r="X59" s="157"/>
      <c r="AG59" t="s">
        <v>112</v>
      </c>
    </row>
    <row r="60" spans="1:60" outlineLevel="1" x14ac:dyDescent="0.2">
      <c r="A60" s="170">
        <v>41</v>
      </c>
      <c r="B60" s="171" t="s">
        <v>213</v>
      </c>
      <c r="C60" s="178" t="s">
        <v>214</v>
      </c>
      <c r="D60" s="172" t="s">
        <v>172</v>
      </c>
      <c r="E60" s="173">
        <v>12</v>
      </c>
      <c r="F60" s="174"/>
      <c r="G60" s="175">
        <f>ROUND(E60*F60,2)</f>
        <v>0</v>
      </c>
      <c r="H60" s="156"/>
      <c r="I60" s="155">
        <f>ROUND(E60*H60,2)</f>
        <v>0</v>
      </c>
      <c r="J60" s="156"/>
      <c r="K60" s="155">
        <f>ROUND(E60*J60,2)</f>
        <v>0</v>
      </c>
      <c r="L60" s="155">
        <v>21</v>
      </c>
      <c r="M60" s="155">
        <f>G60*(1+L60/100)</f>
        <v>0</v>
      </c>
      <c r="N60" s="155">
        <v>2.7999999999999998E-4</v>
      </c>
      <c r="O60" s="155">
        <f>ROUND(E60*N60,2)</f>
        <v>0</v>
      </c>
      <c r="P60" s="155">
        <v>0</v>
      </c>
      <c r="Q60" s="155">
        <f>ROUND(E60*P60,2)</f>
        <v>0</v>
      </c>
      <c r="R60" s="155"/>
      <c r="S60" s="155" t="s">
        <v>116</v>
      </c>
      <c r="T60" s="155" t="s">
        <v>116</v>
      </c>
      <c r="U60" s="155">
        <v>3.528</v>
      </c>
      <c r="V60" s="155">
        <f>ROUND(E60*U60,2)</f>
        <v>42.34</v>
      </c>
      <c r="W60" s="155"/>
      <c r="X60" s="155" t="s">
        <v>117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0">
        <v>42</v>
      </c>
      <c r="B61" s="171" t="s">
        <v>215</v>
      </c>
      <c r="C61" s="178" t="s">
        <v>216</v>
      </c>
      <c r="D61" s="172" t="s">
        <v>172</v>
      </c>
      <c r="E61" s="173">
        <v>12</v>
      </c>
      <c r="F61" s="174"/>
      <c r="G61" s="175">
        <f>ROUND(E61*F61,2)</f>
        <v>0</v>
      </c>
      <c r="H61" s="156"/>
      <c r="I61" s="155">
        <f>ROUND(E61*H61,2)</f>
        <v>0</v>
      </c>
      <c r="J61" s="156"/>
      <c r="K61" s="155">
        <f>ROUND(E61*J61,2)</f>
        <v>0</v>
      </c>
      <c r="L61" s="155">
        <v>21</v>
      </c>
      <c r="M61" s="155">
        <f>G61*(1+L61/100)</f>
        <v>0</v>
      </c>
      <c r="N61" s="155">
        <v>4.0000000000000001E-3</v>
      </c>
      <c r="O61" s="155">
        <f>ROUND(E61*N61,2)</f>
        <v>0.05</v>
      </c>
      <c r="P61" s="155">
        <v>0</v>
      </c>
      <c r="Q61" s="155">
        <f>ROUND(E61*P61,2)</f>
        <v>0</v>
      </c>
      <c r="R61" s="155" t="s">
        <v>128</v>
      </c>
      <c r="S61" s="155" t="s">
        <v>116</v>
      </c>
      <c r="T61" s="155" t="s">
        <v>116</v>
      </c>
      <c r="U61" s="155">
        <v>0</v>
      </c>
      <c r="V61" s="155">
        <f>ROUND(E61*U61,2)</f>
        <v>0</v>
      </c>
      <c r="W61" s="155"/>
      <c r="X61" s="155" t="s">
        <v>129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130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0">
        <v>43</v>
      </c>
      <c r="B62" s="171" t="s">
        <v>217</v>
      </c>
      <c r="C62" s="178" t="s">
        <v>218</v>
      </c>
      <c r="D62" s="172" t="s">
        <v>172</v>
      </c>
      <c r="E62" s="173">
        <v>12</v>
      </c>
      <c r="F62" s="174"/>
      <c r="G62" s="175">
        <f>ROUND(E62*F62,2)</f>
        <v>0</v>
      </c>
      <c r="H62" s="156"/>
      <c r="I62" s="155">
        <f>ROUND(E62*H62,2)</f>
        <v>0</v>
      </c>
      <c r="J62" s="156"/>
      <c r="K62" s="155">
        <f>ROUND(E62*J62,2)</f>
        <v>0</v>
      </c>
      <c r="L62" s="155">
        <v>21</v>
      </c>
      <c r="M62" s="155">
        <f>G62*(1+L62/100)</f>
        <v>0</v>
      </c>
      <c r="N62" s="155">
        <v>5.1999999999999998E-2</v>
      </c>
      <c r="O62" s="155">
        <f>ROUND(E62*N62,2)</f>
        <v>0.62</v>
      </c>
      <c r="P62" s="155">
        <v>0</v>
      </c>
      <c r="Q62" s="155">
        <f>ROUND(E62*P62,2)</f>
        <v>0</v>
      </c>
      <c r="R62" s="155" t="s">
        <v>128</v>
      </c>
      <c r="S62" s="155" t="s">
        <v>116</v>
      </c>
      <c r="T62" s="155" t="s">
        <v>116</v>
      </c>
      <c r="U62" s="155">
        <v>0</v>
      </c>
      <c r="V62" s="155">
        <f>ROUND(E62*U62,2)</f>
        <v>0</v>
      </c>
      <c r="W62" s="155"/>
      <c r="X62" s="155" t="s">
        <v>129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130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0">
        <v>44</v>
      </c>
      <c r="B63" s="171" t="s">
        <v>219</v>
      </c>
      <c r="C63" s="178" t="s">
        <v>220</v>
      </c>
      <c r="D63" s="172" t="s">
        <v>187</v>
      </c>
      <c r="E63" s="173">
        <v>0.67535999999999996</v>
      </c>
      <c r="F63" s="174"/>
      <c r="G63" s="175">
        <f>ROUND(E63*F63,2)</f>
        <v>0</v>
      </c>
      <c r="H63" s="156"/>
      <c r="I63" s="155">
        <f>ROUND(E63*H63,2)</f>
        <v>0</v>
      </c>
      <c r="J63" s="156"/>
      <c r="K63" s="155">
        <f>ROUND(E63*J63,2)</f>
        <v>0</v>
      </c>
      <c r="L63" s="155">
        <v>21</v>
      </c>
      <c r="M63" s="155">
        <f>G63*(1+L63/100)</f>
        <v>0</v>
      </c>
      <c r="N63" s="155">
        <v>0</v>
      </c>
      <c r="O63" s="155">
        <f>ROUND(E63*N63,2)</f>
        <v>0</v>
      </c>
      <c r="P63" s="155">
        <v>0</v>
      </c>
      <c r="Q63" s="155">
        <f>ROUND(E63*P63,2)</f>
        <v>0</v>
      </c>
      <c r="R63" s="155"/>
      <c r="S63" s="155" t="s">
        <v>116</v>
      </c>
      <c r="T63" s="155" t="s">
        <v>116</v>
      </c>
      <c r="U63" s="155">
        <v>2.4209999999999998</v>
      </c>
      <c r="V63" s="155">
        <f>ROUND(E63*U63,2)</f>
        <v>1.64</v>
      </c>
      <c r="W63" s="155"/>
      <c r="X63" s="155" t="s">
        <v>188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189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x14ac:dyDescent="0.2">
      <c r="A64" s="158" t="s">
        <v>111</v>
      </c>
      <c r="B64" s="159" t="s">
        <v>77</v>
      </c>
      <c r="C64" s="177" t="s">
        <v>78</v>
      </c>
      <c r="D64" s="160"/>
      <c r="E64" s="161"/>
      <c r="F64" s="162"/>
      <c r="G64" s="163">
        <f>SUMIF(AG65:AG68,"&lt;&gt;NOR",G65:G68)</f>
        <v>0</v>
      </c>
      <c r="H64" s="157"/>
      <c r="I64" s="157">
        <f>SUM(I65:I68)</f>
        <v>0</v>
      </c>
      <c r="J64" s="157"/>
      <c r="K64" s="157">
        <f>SUM(K65:K68)</f>
        <v>0</v>
      </c>
      <c r="L64" s="157"/>
      <c r="M64" s="157">
        <f>SUM(M65:M68)</f>
        <v>0</v>
      </c>
      <c r="N64" s="157"/>
      <c r="O64" s="157">
        <f>SUM(O65:O68)</f>
        <v>1.3199999999999998</v>
      </c>
      <c r="P64" s="157"/>
      <c r="Q64" s="157">
        <f>SUM(Q65:Q68)</f>
        <v>0</v>
      </c>
      <c r="R64" s="157"/>
      <c r="S64" s="157"/>
      <c r="T64" s="157"/>
      <c r="U64" s="157"/>
      <c r="V64" s="157">
        <f>SUM(V65:V68)</f>
        <v>233.20000000000002</v>
      </c>
      <c r="W64" s="157"/>
      <c r="X64" s="157"/>
      <c r="AG64" t="s">
        <v>112</v>
      </c>
    </row>
    <row r="65" spans="1:60" ht="22.5" outlineLevel="1" x14ac:dyDescent="0.2">
      <c r="A65" s="170">
        <v>45</v>
      </c>
      <c r="B65" s="171" t="s">
        <v>221</v>
      </c>
      <c r="C65" s="178" t="s">
        <v>222</v>
      </c>
      <c r="D65" s="172" t="s">
        <v>223</v>
      </c>
      <c r="E65" s="173">
        <v>1037.2670000000001</v>
      </c>
      <c r="F65" s="174"/>
      <c r="G65" s="175">
        <f>ROUND(E65*F65,2)</f>
        <v>0</v>
      </c>
      <c r="H65" s="156"/>
      <c r="I65" s="155">
        <f>ROUND(E65*H65,2)</f>
        <v>0</v>
      </c>
      <c r="J65" s="156"/>
      <c r="K65" s="155">
        <f>ROUND(E65*J65,2)</f>
        <v>0</v>
      </c>
      <c r="L65" s="155">
        <v>21</v>
      </c>
      <c r="M65" s="155">
        <f>G65*(1+L65/100)</f>
        <v>0</v>
      </c>
      <c r="N65" s="155">
        <v>6.0000000000000002E-5</v>
      </c>
      <c r="O65" s="155">
        <f>ROUND(E65*N65,2)</f>
        <v>0.06</v>
      </c>
      <c r="P65" s="155">
        <v>0</v>
      </c>
      <c r="Q65" s="155">
        <f>ROUND(E65*P65,2)</f>
        <v>0</v>
      </c>
      <c r="R65" s="155"/>
      <c r="S65" s="155" t="s">
        <v>116</v>
      </c>
      <c r="T65" s="155" t="s">
        <v>116</v>
      </c>
      <c r="U65" s="155">
        <v>0.221</v>
      </c>
      <c r="V65" s="155">
        <f>ROUND(E65*U65,2)</f>
        <v>229.24</v>
      </c>
      <c r="W65" s="155"/>
      <c r="X65" s="155" t="s">
        <v>117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0">
        <v>46</v>
      </c>
      <c r="B66" s="171" t="s">
        <v>224</v>
      </c>
      <c r="C66" s="178" t="s">
        <v>225</v>
      </c>
      <c r="D66" s="172" t="s">
        <v>123</v>
      </c>
      <c r="E66" s="173">
        <v>214.95650000000001</v>
      </c>
      <c r="F66" s="174"/>
      <c r="G66" s="175">
        <f>ROUND(E66*F66,2)</f>
        <v>0</v>
      </c>
      <c r="H66" s="156"/>
      <c r="I66" s="155">
        <f>ROUND(E66*H66,2)</f>
        <v>0</v>
      </c>
      <c r="J66" s="156"/>
      <c r="K66" s="155">
        <f>ROUND(E66*J66,2)</f>
        <v>0</v>
      </c>
      <c r="L66" s="155">
        <v>21</v>
      </c>
      <c r="M66" s="155">
        <f>G66*(1+L66/100)</f>
        <v>0</v>
      </c>
      <c r="N66" s="155">
        <v>4.2199999999999998E-3</v>
      </c>
      <c r="O66" s="155">
        <f>ROUND(E66*N66,2)</f>
        <v>0.91</v>
      </c>
      <c r="P66" s="155">
        <v>0</v>
      </c>
      <c r="Q66" s="155">
        <f>ROUND(E66*P66,2)</f>
        <v>0</v>
      </c>
      <c r="R66" s="155" t="s">
        <v>128</v>
      </c>
      <c r="S66" s="155" t="s">
        <v>116</v>
      </c>
      <c r="T66" s="155" t="s">
        <v>116</v>
      </c>
      <c r="U66" s="155">
        <v>0</v>
      </c>
      <c r="V66" s="155">
        <f>ROUND(E66*U66,2)</f>
        <v>0</v>
      </c>
      <c r="W66" s="155"/>
      <c r="X66" s="155" t="s">
        <v>129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130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0">
        <v>47</v>
      </c>
      <c r="B67" s="171" t="s">
        <v>226</v>
      </c>
      <c r="C67" s="178" t="s">
        <v>227</v>
      </c>
      <c r="D67" s="172" t="s">
        <v>123</v>
      </c>
      <c r="E67" s="173">
        <v>101.15600000000001</v>
      </c>
      <c r="F67" s="174"/>
      <c r="G67" s="175">
        <f>ROUND(E67*F67,2)</f>
        <v>0</v>
      </c>
      <c r="H67" s="156"/>
      <c r="I67" s="155">
        <f>ROUND(E67*H67,2)</f>
        <v>0</v>
      </c>
      <c r="J67" s="156"/>
      <c r="K67" s="155">
        <f>ROUND(E67*J67,2)</f>
        <v>0</v>
      </c>
      <c r="L67" s="155">
        <v>21</v>
      </c>
      <c r="M67" s="155">
        <f>G67*(1+L67/100)</f>
        <v>0</v>
      </c>
      <c r="N67" s="155">
        <v>3.4299999999999999E-3</v>
      </c>
      <c r="O67" s="155">
        <f>ROUND(E67*N67,2)</f>
        <v>0.35</v>
      </c>
      <c r="P67" s="155">
        <v>0</v>
      </c>
      <c r="Q67" s="155">
        <f>ROUND(E67*P67,2)</f>
        <v>0</v>
      </c>
      <c r="R67" s="155" t="s">
        <v>128</v>
      </c>
      <c r="S67" s="155" t="s">
        <v>116</v>
      </c>
      <c r="T67" s="155" t="s">
        <v>116</v>
      </c>
      <c r="U67" s="155">
        <v>0</v>
      </c>
      <c r="V67" s="155">
        <f>ROUND(E67*U67,2)</f>
        <v>0</v>
      </c>
      <c r="W67" s="155"/>
      <c r="X67" s="155" t="s">
        <v>129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130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0">
        <v>48</v>
      </c>
      <c r="B68" s="171" t="s">
        <v>228</v>
      </c>
      <c r="C68" s="178" t="s">
        <v>229</v>
      </c>
      <c r="D68" s="172" t="s">
        <v>187</v>
      </c>
      <c r="E68" s="173">
        <v>1.3163199999999999</v>
      </c>
      <c r="F68" s="174"/>
      <c r="G68" s="175">
        <f>ROUND(E68*F68,2)</f>
        <v>0</v>
      </c>
      <c r="H68" s="156"/>
      <c r="I68" s="155">
        <f>ROUND(E68*H68,2)</f>
        <v>0</v>
      </c>
      <c r="J68" s="156"/>
      <c r="K68" s="155">
        <f>ROUND(E68*J68,2)</f>
        <v>0</v>
      </c>
      <c r="L68" s="155">
        <v>21</v>
      </c>
      <c r="M68" s="155">
        <f>G68*(1+L68/100)</f>
        <v>0</v>
      </c>
      <c r="N68" s="155">
        <v>0</v>
      </c>
      <c r="O68" s="155">
        <f>ROUND(E68*N68,2)</f>
        <v>0</v>
      </c>
      <c r="P68" s="155">
        <v>0</v>
      </c>
      <c r="Q68" s="155">
        <f>ROUND(E68*P68,2)</f>
        <v>0</v>
      </c>
      <c r="R68" s="155"/>
      <c r="S68" s="155" t="s">
        <v>116</v>
      </c>
      <c r="T68" s="155" t="s">
        <v>116</v>
      </c>
      <c r="U68" s="155">
        <v>3.0059999999999998</v>
      </c>
      <c r="V68" s="155">
        <f>ROUND(E68*U68,2)</f>
        <v>3.96</v>
      </c>
      <c r="W68" s="155"/>
      <c r="X68" s="155" t="s">
        <v>188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189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58" t="s">
        <v>111</v>
      </c>
      <c r="B69" s="159" t="s">
        <v>79</v>
      </c>
      <c r="C69" s="177" t="s">
        <v>80</v>
      </c>
      <c r="D69" s="160"/>
      <c r="E69" s="161"/>
      <c r="F69" s="162"/>
      <c r="G69" s="163">
        <f>SUMIF(AG70:AG70,"&lt;&gt;NOR",G70:G70)</f>
        <v>0</v>
      </c>
      <c r="H69" s="157"/>
      <c r="I69" s="157">
        <f>SUM(I70:I70)</f>
        <v>0</v>
      </c>
      <c r="J69" s="157"/>
      <c r="K69" s="157">
        <f>SUM(K70:K70)</f>
        <v>0</v>
      </c>
      <c r="L69" s="157"/>
      <c r="M69" s="157">
        <f>SUM(M70:M70)</f>
        <v>0</v>
      </c>
      <c r="N69" s="157"/>
      <c r="O69" s="157">
        <f>SUM(O70:O70)</f>
        <v>0</v>
      </c>
      <c r="P69" s="157"/>
      <c r="Q69" s="157">
        <f>SUM(Q70:Q70)</f>
        <v>0</v>
      </c>
      <c r="R69" s="157"/>
      <c r="S69" s="157"/>
      <c r="T69" s="157"/>
      <c r="U69" s="157"/>
      <c r="V69" s="157">
        <f>SUM(V70:V70)</f>
        <v>0</v>
      </c>
      <c r="W69" s="157"/>
      <c r="X69" s="157"/>
      <c r="AG69" t="s">
        <v>112</v>
      </c>
    </row>
    <row r="70" spans="1:60" outlineLevel="1" x14ac:dyDescent="0.2">
      <c r="A70" s="170">
        <v>49</v>
      </c>
      <c r="B70" s="171" t="s">
        <v>230</v>
      </c>
      <c r="C70" s="178" t="s">
        <v>231</v>
      </c>
      <c r="D70" s="172" t="s">
        <v>208</v>
      </c>
      <c r="E70" s="173">
        <v>1</v>
      </c>
      <c r="F70" s="174"/>
      <c r="G70" s="175">
        <f>ROUND(E70*F70,2)</f>
        <v>0</v>
      </c>
      <c r="H70" s="156"/>
      <c r="I70" s="155">
        <f>ROUND(E70*H70,2)</f>
        <v>0</v>
      </c>
      <c r="J70" s="156"/>
      <c r="K70" s="155">
        <f>ROUND(E70*J70,2)</f>
        <v>0</v>
      </c>
      <c r="L70" s="155">
        <v>21</v>
      </c>
      <c r="M70" s="155">
        <f>G70*(1+L70/100)</f>
        <v>0</v>
      </c>
      <c r="N70" s="155">
        <v>0</v>
      </c>
      <c r="O70" s="155">
        <f>ROUND(E70*N70,2)</f>
        <v>0</v>
      </c>
      <c r="P70" s="155">
        <v>0</v>
      </c>
      <c r="Q70" s="155">
        <f>ROUND(E70*P70,2)</f>
        <v>0</v>
      </c>
      <c r="R70" s="155"/>
      <c r="S70" s="155" t="s">
        <v>133</v>
      </c>
      <c r="T70" s="155" t="s">
        <v>134</v>
      </c>
      <c r="U70" s="155">
        <v>0</v>
      </c>
      <c r="V70" s="155">
        <f>ROUND(E70*U70,2)</f>
        <v>0</v>
      </c>
      <c r="W70" s="155"/>
      <c r="X70" s="155" t="s">
        <v>117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x14ac:dyDescent="0.2">
      <c r="A71" s="158" t="s">
        <v>111</v>
      </c>
      <c r="B71" s="159" t="s">
        <v>81</v>
      </c>
      <c r="C71" s="177" t="s">
        <v>82</v>
      </c>
      <c r="D71" s="160"/>
      <c r="E71" s="161"/>
      <c r="F71" s="162"/>
      <c r="G71" s="163">
        <f>SUMIF(AG72:AG78,"&lt;&gt;NOR",G72:G78)</f>
        <v>0</v>
      </c>
      <c r="H71" s="157"/>
      <c r="I71" s="157">
        <f>SUM(I72:I78)</f>
        <v>0</v>
      </c>
      <c r="J71" s="157"/>
      <c r="K71" s="157">
        <f>SUM(K72:K78)</f>
        <v>0</v>
      </c>
      <c r="L71" s="157"/>
      <c r="M71" s="157">
        <f>SUM(M72:M78)</f>
        <v>0</v>
      </c>
      <c r="N71" s="157"/>
      <c r="O71" s="157">
        <f>SUM(O72:O78)</f>
        <v>0</v>
      </c>
      <c r="P71" s="157"/>
      <c r="Q71" s="157">
        <f>SUM(Q72:Q78)</f>
        <v>0</v>
      </c>
      <c r="R71" s="157"/>
      <c r="S71" s="157"/>
      <c r="T71" s="157"/>
      <c r="U71" s="157"/>
      <c r="V71" s="157">
        <f>SUM(V72:V78)</f>
        <v>24.83</v>
      </c>
      <c r="W71" s="157"/>
      <c r="X71" s="157"/>
      <c r="AG71" t="s">
        <v>112</v>
      </c>
    </row>
    <row r="72" spans="1:60" outlineLevel="1" x14ac:dyDescent="0.2">
      <c r="A72" s="170">
        <v>50</v>
      </c>
      <c r="B72" s="171" t="s">
        <v>232</v>
      </c>
      <c r="C72" s="178" t="s">
        <v>233</v>
      </c>
      <c r="D72" s="172" t="s">
        <v>187</v>
      </c>
      <c r="E72" s="173">
        <v>5.0557999999999996</v>
      </c>
      <c r="F72" s="174"/>
      <c r="G72" s="175">
        <f t="shared" ref="G72:G78" si="21">ROUND(E72*F72,2)</f>
        <v>0</v>
      </c>
      <c r="H72" s="156"/>
      <c r="I72" s="155">
        <f t="shared" ref="I72:I78" si="22">ROUND(E72*H72,2)</f>
        <v>0</v>
      </c>
      <c r="J72" s="156"/>
      <c r="K72" s="155">
        <f t="shared" ref="K72:K78" si="23">ROUND(E72*J72,2)</f>
        <v>0</v>
      </c>
      <c r="L72" s="155">
        <v>21</v>
      </c>
      <c r="M72" s="155">
        <f t="shared" ref="M72:M78" si="24">G72*(1+L72/100)</f>
        <v>0</v>
      </c>
      <c r="N72" s="155">
        <v>0</v>
      </c>
      <c r="O72" s="155">
        <f t="shared" ref="O72:O78" si="25">ROUND(E72*N72,2)</f>
        <v>0</v>
      </c>
      <c r="P72" s="155">
        <v>0</v>
      </c>
      <c r="Q72" s="155">
        <f t="shared" ref="Q72:Q78" si="26">ROUND(E72*P72,2)</f>
        <v>0</v>
      </c>
      <c r="R72" s="155"/>
      <c r="S72" s="155" t="s">
        <v>116</v>
      </c>
      <c r="T72" s="155" t="s">
        <v>116</v>
      </c>
      <c r="U72" s="155">
        <v>0</v>
      </c>
      <c r="V72" s="155">
        <f t="shared" ref="V72:V78" si="27">ROUND(E72*U72,2)</f>
        <v>0</v>
      </c>
      <c r="W72" s="155"/>
      <c r="X72" s="155" t="s">
        <v>117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0">
        <v>51</v>
      </c>
      <c r="B73" s="171" t="s">
        <v>234</v>
      </c>
      <c r="C73" s="178" t="s">
        <v>235</v>
      </c>
      <c r="D73" s="172" t="s">
        <v>187</v>
      </c>
      <c r="E73" s="173">
        <v>1.756</v>
      </c>
      <c r="F73" s="174"/>
      <c r="G73" s="175">
        <f t="shared" si="21"/>
        <v>0</v>
      </c>
      <c r="H73" s="156"/>
      <c r="I73" s="155">
        <f t="shared" si="22"/>
        <v>0</v>
      </c>
      <c r="J73" s="156"/>
      <c r="K73" s="155">
        <f t="shared" si="23"/>
        <v>0</v>
      </c>
      <c r="L73" s="155">
        <v>21</v>
      </c>
      <c r="M73" s="155">
        <f t="shared" si="24"/>
        <v>0</v>
      </c>
      <c r="N73" s="155">
        <v>0</v>
      </c>
      <c r="O73" s="155">
        <f t="shared" si="25"/>
        <v>0</v>
      </c>
      <c r="P73" s="155">
        <v>0</v>
      </c>
      <c r="Q73" s="155">
        <f t="shared" si="26"/>
        <v>0</v>
      </c>
      <c r="R73" s="155"/>
      <c r="S73" s="155" t="s">
        <v>116</v>
      </c>
      <c r="T73" s="155" t="s">
        <v>116</v>
      </c>
      <c r="U73" s="155">
        <v>0</v>
      </c>
      <c r="V73" s="155">
        <f t="shared" si="27"/>
        <v>0</v>
      </c>
      <c r="W73" s="155"/>
      <c r="X73" s="155" t="s">
        <v>117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0">
        <v>52</v>
      </c>
      <c r="B74" s="171" t="s">
        <v>236</v>
      </c>
      <c r="C74" s="178" t="s">
        <v>237</v>
      </c>
      <c r="D74" s="172" t="s">
        <v>187</v>
      </c>
      <c r="E74" s="173">
        <v>6.8057699999999999</v>
      </c>
      <c r="F74" s="174"/>
      <c r="G74" s="175">
        <f t="shared" si="21"/>
        <v>0</v>
      </c>
      <c r="H74" s="156"/>
      <c r="I74" s="155">
        <f t="shared" si="22"/>
        <v>0</v>
      </c>
      <c r="J74" s="156"/>
      <c r="K74" s="155">
        <f t="shared" si="23"/>
        <v>0</v>
      </c>
      <c r="L74" s="155">
        <v>21</v>
      </c>
      <c r="M74" s="155">
        <f t="shared" si="24"/>
        <v>0</v>
      </c>
      <c r="N74" s="155">
        <v>0</v>
      </c>
      <c r="O74" s="155">
        <f t="shared" si="25"/>
        <v>0</v>
      </c>
      <c r="P74" s="155">
        <v>0</v>
      </c>
      <c r="Q74" s="155">
        <f t="shared" si="26"/>
        <v>0</v>
      </c>
      <c r="R74" s="155"/>
      <c r="S74" s="155" t="s">
        <v>116</v>
      </c>
      <c r="T74" s="155" t="s">
        <v>116</v>
      </c>
      <c r="U74" s="155">
        <v>0.95599999999999996</v>
      </c>
      <c r="V74" s="155">
        <f t="shared" si="27"/>
        <v>6.51</v>
      </c>
      <c r="W74" s="155"/>
      <c r="X74" s="155" t="s">
        <v>238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239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0">
        <v>53</v>
      </c>
      <c r="B75" s="171" t="s">
        <v>240</v>
      </c>
      <c r="C75" s="178" t="s">
        <v>241</v>
      </c>
      <c r="D75" s="172" t="s">
        <v>187</v>
      </c>
      <c r="E75" s="173">
        <v>6.8057699999999999</v>
      </c>
      <c r="F75" s="174"/>
      <c r="G75" s="175">
        <f t="shared" si="21"/>
        <v>0</v>
      </c>
      <c r="H75" s="156"/>
      <c r="I75" s="155">
        <f t="shared" si="22"/>
        <v>0</v>
      </c>
      <c r="J75" s="156"/>
      <c r="K75" s="155">
        <f t="shared" si="23"/>
        <v>0</v>
      </c>
      <c r="L75" s="155">
        <v>21</v>
      </c>
      <c r="M75" s="155">
        <f t="shared" si="24"/>
        <v>0</v>
      </c>
      <c r="N75" s="155">
        <v>0</v>
      </c>
      <c r="O75" s="155">
        <f t="shared" si="25"/>
        <v>0</v>
      </c>
      <c r="P75" s="155">
        <v>0</v>
      </c>
      <c r="Q75" s="155">
        <f t="shared" si="26"/>
        <v>0</v>
      </c>
      <c r="R75" s="155"/>
      <c r="S75" s="155" t="s">
        <v>116</v>
      </c>
      <c r="T75" s="155" t="s">
        <v>116</v>
      </c>
      <c r="U75" s="155">
        <v>0.49</v>
      </c>
      <c r="V75" s="155">
        <f t="shared" si="27"/>
        <v>3.33</v>
      </c>
      <c r="W75" s="155"/>
      <c r="X75" s="155" t="s">
        <v>238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239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0">
        <v>54</v>
      </c>
      <c r="B76" s="171" t="s">
        <v>242</v>
      </c>
      <c r="C76" s="178" t="s">
        <v>243</v>
      </c>
      <c r="D76" s="172" t="s">
        <v>187</v>
      </c>
      <c r="E76" s="173">
        <v>136.11539999999999</v>
      </c>
      <c r="F76" s="174"/>
      <c r="G76" s="175">
        <f t="shared" si="21"/>
        <v>0</v>
      </c>
      <c r="H76" s="156"/>
      <c r="I76" s="155">
        <f t="shared" si="22"/>
        <v>0</v>
      </c>
      <c r="J76" s="156"/>
      <c r="K76" s="155">
        <f t="shared" si="23"/>
        <v>0</v>
      </c>
      <c r="L76" s="155">
        <v>21</v>
      </c>
      <c r="M76" s="155">
        <f t="shared" si="24"/>
        <v>0</v>
      </c>
      <c r="N76" s="155">
        <v>0</v>
      </c>
      <c r="O76" s="155">
        <f t="shared" si="25"/>
        <v>0</v>
      </c>
      <c r="P76" s="155">
        <v>0</v>
      </c>
      <c r="Q76" s="155">
        <f t="shared" si="26"/>
        <v>0</v>
      </c>
      <c r="R76" s="155"/>
      <c r="S76" s="155" t="s">
        <v>116</v>
      </c>
      <c r="T76" s="155" t="s">
        <v>116</v>
      </c>
      <c r="U76" s="155">
        <v>0</v>
      </c>
      <c r="V76" s="155">
        <f t="shared" si="27"/>
        <v>0</v>
      </c>
      <c r="W76" s="155"/>
      <c r="X76" s="155" t="s">
        <v>238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239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0">
        <v>55</v>
      </c>
      <c r="B77" s="171" t="s">
        <v>244</v>
      </c>
      <c r="C77" s="178" t="s">
        <v>245</v>
      </c>
      <c r="D77" s="172" t="s">
        <v>187</v>
      </c>
      <c r="E77" s="173">
        <v>6.8057699999999999</v>
      </c>
      <c r="F77" s="174"/>
      <c r="G77" s="175">
        <f t="shared" si="21"/>
        <v>0</v>
      </c>
      <c r="H77" s="156"/>
      <c r="I77" s="155">
        <f t="shared" si="22"/>
        <v>0</v>
      </c>
      <c r="J77" s="156"/>
      <c r="K77" s="155">
        <f t="shared" si="23"/>
        <v>0</v>
      </c>
      <c r="L77" s="155">
        <v>21</v>
      </c>
      <c r="M77" s="155">
        <f t="shared" si="24"/>
        <v>0</v>
      </c>
      <c r="N77" s="155">
        <v>0</v>
      </c>
      <c r="O77" s="155">
        <f t="shared" si="25"/>
        <v>0</v>
      </c>
      <c r="P77" s="155">
        <v>0</v>
      </c>
      <c r="Q77" s="155">
        <f t="shared" si="26"/>
        <v>0</v>
      </c>
      <c r="R77" s="155"/>
      <c r="S77" s="155" t="s">
        <v>116</v>
      </c>
      <c r="T77" s="155" t="s">
        <v>116</v>
      </c>
      <c r="U77" s="155">
        <v>0.94199999999999995</v>
      </c>
      <c r="V77" s="155">
        <f t="shared" si="27"/>
        <v>6.41</v>
      </c>
      <c r="W77" s="155"/>
      <c r="X77" s="155" t="s">
        <v>238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239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0">
        <v>56</v>
      </c>
      <c r="B78" s="171" t="s">
        <v>246</v>
      </c>
      <c r="C78" s="178" t="s">
        <v>247</v>
      </c>
      <c r="D78" s="172" t="s">
        <v>187</v>
      </c>
      <c r="E78" s="173">
        <v>81.669240000000002</v>
      </c>
      <c r="F78" s="174"/>
      <c r="G78" s="175">
        <f t="shared" si="21"/>
        <v>0</v>
      </c>
      <c r="H78" s="156"/>
      <c r="I78" s="155">
        <f t="shared" si="22"/>
        <v>0</v>
      </c>
      <c r="J78" s="156"/>
      <c r="K78" s="155">
        <f t="shared" si="23"/>
        <v>0</v>
      </c>
      <c r="L78" s="155">
        <v>21</v>
      </c>
      <c r="M78" s="155">
        <f t="shared" si="24"/>
        <v>0</v>
      </c>
      <c r="N78" s="155">
        <v>0</v>
      </c>
      <c r="O78" s="155">
        <f t="shared" si="25"/>
        <v>0</v>
      </c>
      <c r="P78" s="155">
        <v>0</v>
      </c>
      <c r="Q78" s="155">
        <f t="shared" si="26"/>
        <v>0</v>
      </c>
      <c r="R78" s="155"/>
      <c r="S78" s="155" t="s">
        <v>116</v>
      </c>
      <c r="T78" s="155" t="s">
        <v>116</v>
      </c>
      <c r="U78" s="155">
        <v>0.105</v>
      </c>
      <c r="V78" s="155">
        <f t="shared" si="27"/>
        <v>8.58</v>
      </c>
      <c r="W78" s="155"/>
      <c r="X78" s="155" t="s">
        <v>238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239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58" t="s">
        <v>111</v>
      </c>
      <c r="B79" s="159" t="s">
        <v>84</v>
      </c>
      <c r="C79" s="177" t="s">
        <v>29</v>
      </c>
      <c r="D79" s="160"/>
      <c r="E79" s="161"/>
      <c r="F79" s="162"/>
      <c r="G79" s="163">
        <f>SUMIF(AG80:AG85,"&lt;&gt;NOR",G80:G85)</f>
        <v>0</v>
      </c>
      <c r="H79" s="157"/>
      <c r="I79" s="157">
        <f>SUM(I80:I85)</f>
        <v>0</v>
      </c>
      <c r="J79" s="157"/>
      <c r="K79" s="157">
        <f>SUM(K80:K85)</f>
        <v>0</v>
      </c>
      <c r="L79" s="157"/>
      <c r="M79" s="157">
        <f>SUM(M80:M85)</f>
        <v>0</v>
      </c>
      <c r="N79" s="157"/>
      <c r="O79" s="157">
        <f>SUM(O80:O85)</f>
        <v>0</v>
      </c>
      <c r="P79" s="157"/>
      <c r="Q79" s="157">
        <f>SUM(Q80:Q85)</f>
        <v>0</v>
      </c>
      <c r="R79" s="157"/>
      <c r="S79" s="157"/>
      <c r="T79" s="157"/>
      <c r="U79" s="157"/>
      <c r="V79" s="157">
        <f>SUM(V80:V85)</f>
        <v>0</v>
      </c>
      <c r="W79" s="157"/>
      <c r="X79" s="157"/>
      <c r="AG79" t="s">
        <v>112</v>
      </c>
    </row>
    <row r="80" spans="1:60" outlineLevel="1" x14ac:dyDescent="0.2">
      <c r="A80" s="170">
        <v>57</v>
      </c>
      <c r="B80" s="171" t="s">
        <v>248</v>
      </c>
      <c r="C80" s="178" t="s">
        <v>249</v>
      </c>
      <c r="D80" s="172" t="s">
        <v>250</v>
      </c>
      <c r="E80" s="173">
        <v>1</v>
      </c>
      <c r="F80" s="174"/>
      <c r="G80" s="175">
        <f t="shared" ref="G80:G85" si="28">ROUND(E80*F80,2)</f>
        <v>0</v>
      </c>
      <c r="H80" s="156"/>
      <c r="I80" s="155">
        <f t="shared" ref="I80:I85" si="29">ROUND(E80*H80,2)</f>
        <v>0</v>
      </c>
      <c r="J80" s="156"/>
      <c r="K80" s="155">
        <f t="shared" ref="K80:K85" si="30">ROUND(E80*J80,2)</f>
        <v>0</v>
      </c>
      <c r="L80" s="155">
        <v>21</v>
      </c>
      <c r="M80" s="155">
        <f t="shared" ref="M80:M85" si="31">G80*(1+L80/100)</f>
        <v>0</v>
      </c>
      <c r="N80" s="155">
        <v>0</v>
      </c>
      <c r="O80" s="155">
        <f t="shared" ref="O80:O85" si="32">ROUND(E80*N80,2)</f>
        <v>0</v>
      </c>
      <c r="P80" s="155">
        <v>0</v>
      </c>
      <c r="Q80" s="155">
        <f t="shared" ref="Q80:Q85" si="33">ROUND(E80*P80,2)</f>
        <v>0</v>
      </c>
      <c r="R80" s="155"/>
      <c r="S80" s="155" t="s">
        <v>116</v>
      </c>
      <c r="T80" s="155" t="s">
        <v>134</v>
      </c>
      <c r="U80" s="155">
        <v>0</v>
      </c>
      <c r="V80" s="155">
        <f t="shared" ref="V80:V85" si="34">ROUND(E80*U80,2)</f>
        <v>0</v>
      </c>
      <c r="W80" s="155"/>
      <c r="X80" s="155" t="s">
        <v>251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252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0">
        <v>58</v>
      </c>
      <c r="B81" s="171" t="s">
        <v>253</v>
      </c>
      <c r="C81" s="178" t="s">
        <v>254</v>
      </c>
      <c r="D81" s="172" t="s">
        <v>250</v>
      </c>
      <c r="E81" s="173">
        <v>1</v>
      </c>
      <c r="F81" s="174"/>
      <c r="G81" s="175">
        <f t="shared" si="28"/>
        <v>0</v>
      </c>
      <c r="H81" s="156"/>
      <c r="I81" s="155">
        <f t="shared" si="29"/>
        <v>0</v>
      </c>
      <c r="J81" s="156"/>
      <c r="K81" s="155">
        <f t="shared" si="30"/>
        <v>0</v>
      </c>
      <c r="L81" s="155">
        <v>21</v>
      </c>
      <c r="M81" s="155">
        <f t="shared" si="31"/>
        <v>0</v>
      </c>
      <c r="N81" s="155">
        <v>0</v>
      </c>
      <c r="O81" s="155">
        <f t="shared" si="32"/>
        <v>0</v>
      </c>
      <c r="P81" s="155">
        <v>0</v>
      </c>
      <c r="Q81" s="155">
        <f t="shared" si="33"/>
        <v>0</v>
      </c>
      <c r="R81" s="155"/>
      <c r="S81" s="155" t="s">
        <v>116</v>
      </c>
      <c r="T81" s="155" t="s">
        <v>134</v>
      </c>
      <c r="U81" s="155">
        <v>0</v>
      </c>
      <c r="V81" s="155">
        <f t="shared" si="34"/>
        <v>0</v>
      </c>
      <c r="W81" s="155"/>
      <c r="X81" s="155" t="s">
        <v>251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252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0">
        <v>59</v>
      </c>
      <c r="B82" s="171" t="s">
        <v>255</v>
      </c>
      <c r="C82" s="178" t="s">
        <v>256</v>
      </c>
      <c r="D82" s="172" t="s">
        <v>250</v>
      </c>
      <c r="E82" s="173">
        <v>1</v>
      </c>
      <c r="F82" s="174"/>
      <c r="G82" s="175">
        <f t="shared" si="28"/>
        <v>0</v>
      </c>
      <c r="H82" s="156"/>
      <c r="I82" s="155">
        <f t="shared" si="29"/>
        <v>0</v>
      </c>
      <c r="J82" s="156"/>
      <c r="K82" s="155">
        <f t="shared" si="30"/>
        <v>0</v>
      </c>
      <c r="L82" s="155">
        <v>21</v>
      </c>
      <c r="M82" s="155">
        <f t="shared" si="31"/>
        <v>0</v>
      </c>
      <c r="N82" s="155">
        <v>0</v>
      </c>
      <c r="O82" s="155">
        <f t="shared" si="32"/>
        <v>0</v>
      </c>
      <c r="P82" s="155">
        <v>0</v>
      </c>
      <c r="Q82" s="155">
        <f t="shared" si="33"/>
        <v>0</v>
      </c>
      <c r="R82" s="155"/>
      <c r="S82" s="155" t="s">
        <v>116</v>
      </c>
      <c r="T82" s="155" t="s">
        <v>134</v>
      </c>
      <c r="U82" s="155">
        <v>0</v>
      </c>
      <c r="V82" s="155">
        <f t="shared" si="34"/>
        <v>0</v>
      </c>
      <c r="W82" s="155"/>
      <c r="X82" s="155" t="s">
        <v>251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252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0">
        <v>60</v>
      </c>
      <c r="B83" s="171" t="s">
        <v>257</v>
      </c>
      <c r="C83" s="178" t="s">
        <v>258</v>
      </c>
      <c r="D83" s="172" t="s">
        <v>250</v>
      </c>
      <c r="E83" s="173">
        <v>1</v>
      </c>
      <c r="F83" s="174"/>
      <c r="G83" s="175">
        <f t="shared" si="28"/>
        <v>0</v>
      </c>
      <c r="H83" s="156"/>
      <c r="I83" s="155">
        <f t="shared" si="29"/>
        <v>0</v>
      </c>
      <c r="J83" s="156"/>
      <c r="K83" s="155">
        <f t="shared" si="30"/>
        <v>0</v>
      </c>
      <c r="L83" s="155">
        <v>21</v>
      </c>
      <c r="M83" s="155">
        <f t="shared" si="31"/>
        <v>0</v>
      </c>
      <c r="N83" s="155">
        <v>0</v>
      </c>
      <c r="O83" s="155">
        <f t="shared" si="32"/>
        <v>0</v>
      </c>
      <c r="P83" s="155">
        <v>0</v>
      </c>
      <c r="Q83" s="155">
        <f t="shared" si="33"/>
        <v>0</v>
      </c>
      <c r="R83" s="155"/>
      <c r="S83" s="155" t="s">
        <v>116</v>
      </c>
      <c r="T83" s="155" t="s">
        <v>134</v>
      </c>
      <c r="U83" s="155">
        <v>0</v>
      </c>
      <c r="V83" s="155">
        <f t="shared" si="34"/>
        <v>0</v>
      </c>
      <c r="W83" s="155"/>
      <c r="X83" s="155" t="s">
        <v>251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252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0">
        <v>61</v>
      </c>
      <c r="B84" s="171" t="s">
        <v>259</v>
      </c>
      <c r="C84" s="178" t="s">
        <v>260</v>
      </c>
      <c r="D84" s="172" t="s">
        <v>250</v>
      </c>
      <c r="E84" s="173">
        <v>1</v>
      </c>
      <c r="F84" s="174"/>
      <c r="G84" s="175">
        <f t="shared" si="28"/>
        <v>0</v>
      </c>
      <c r="H84" s="156"/>
      <c r="I84" s="155">
        <f t="shared" si="29"/>
        <v>0</v>
      </c>
      <c r="J84" s="156"/>
      <c r="K84" s="155">
        <f t="shared" si="30"/>
        <v>0</v>
      </c>
      <c r="L84" s="155">
        <v>21</v>
      </c>
      <c r="M84" s="155">
        <f t="shared" si="31"/>
        <v>0</v>
      </c>
      <c r="N84" s="155">
        <v>0</v>
      </c>
      <c r="O84" s="155">
        <f t="shared" si="32"/>
        <v>0</v>
      </c>
      <c r="P84" s="155">
        <v>0</v>
      </c>
      <c r="Q84" s="155">
        <f t="shared" si="33"/>
        <v>0</v>
      </c>
      <c r="R84" s="155"/>
      <c r="S84" s="155" t="s">
        <v>116</v>
      </c>
      <c r="T84" s="155" t="s">
        <v>134</v>
      </c>
      <c r="U84" s="155">
        <v>0</v>
      </c>
      <c r="V84" s="155">
        <f t="shared" si="34"/>
        <v>0</v>
      </c>
      <c r="W84" s="155"/>
      <c r="X84" s="155" t="s">
        <v>251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252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4">
        <v>62</v>
      </c>
      <c r="B85" s="165" t="s">
        <v>261</v>
      </c>
      <c r="C85" s="179" t="s">
        <v>262</v>
      </c>
      <c r="D85" s="166" t="s">
        <v>250</v>
      </c>
      <c r="E85" s="167">
        <v>1</v>
      </c>
      <c r="F85" s="168"/>
      <c r="G85" s="169">
        <f t="shared" si="28"/>
        <v>0</v>
      </c>
      <c r="H85" s="156"/>
      <c r="I85" s="155">
        <f t="shared" si="29"/>
        <v>0</v>
      </c>
      <c r="J85" s="156"/>
      <c r="K85" s="155">
        <f t="shared" si="30"/>
        <v>0</v>
      </c>
      <c r="L85" s="155">
        <v>21</v>
      </c>
      <c r="M85" s="155">
        <f t="shared" si="31"/>
        <v>0</v>
      </c>
      <c r="N85" s="155">
        <v>0</v>
      </c>
      <c r="O85" s="155">
        <f t="shared" si="32"/>
        <v>0</v>
      </c>
      <c r="P85" s="155">
        <v>0</v>
      </c>
      <c r="Q85" s="155">
        <f t="shared" si="33"/>
        <v>0</v>
      </c>
      <c r="R85" s="155"/>
      <c r="S85" s="155" t="s">
        <v>116</v>
      </c>
      <c r="T85" s="155" t="s">
        <v>134</v>
      </c>
      <c r="U85" s="155">
        <v>0</v>
      </c>
      <c r="V85" s="155">
        <f t="shared" si="34"/>
        <v>0</v>
      </c>
      <c r="W85" s="155"/>
      <c r="X85" s="155" t="s">
        <v>251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252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x14ac:dyDescent="0.2">
      <c r="A86" s="3"/>
      <c r="B86" s="4"/>
      <c r="C86" s="180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AE86">
        <v>15</v>
      </c>
      <c r="AF86">
        <v>21</v>
      </c>
      <c r="AG86" t="s">
        <v>98</v>
      </c>
    </row>
    <row r="87" spans="1:60" x14ac:dyDescent="0.2">
      <c r="A87" s="151"/>
      <c r="B87" s="152" t="s">
        <v>31</v>
      </c>
      <c r="C87" s="181"/>
      <c r="D87" s="153"/>
      <c r="E87" s="154"/>
      <c r="F87" s="154"/>
      <c r="G87" s="176">
        <f>G8+G10+G16+G18+G29+G33+G35+G43+G45+G54+G56+G59+G64+G69+G71+G79</f>
        <v>0</v>
      </c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f>SUMIF(L7:L85,AE86,G7:G85)</f>
        <v>0</v>
      </c>
      <c r="AF87">
        <f>SUMIF(L7:L85,AF86,G7:G85)</f>
        <v>0</v>
      </c>
      <c r="AG87" t="s">
        <v>263</v>
      </c>
    </row>
    <row r="88" spans="1:60" x14ac:dyDescent="0.2">
      <c r="A88" s="3"/>
      <c r="B88" s="4"/>
      <c r="C88" s="180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60" x14ac:dyDescent="0.2">
      <c r="A89" s="3"/>
      <c r="B89" s="4"/>
      <c r="C89" s="180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">
      <c r="A90" s="259" t="s">
        <v>264</v>
      </c>
      <c r="B90" s="259"/>
      <c r="C90" s="260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40"/>
      <c r="B91" s="241"/>
      <c r="C91" s="242"/>
      <c r="D91" s="241"/>
      <c r="E91" s="241"/>
      <c r="F91" s="241"/>
      <c r="G91" s="24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G91" t="s">
        <v>265</v>
      </c>
    </row>
    <row r="92" spans="1:60" x14ac:dyDescent="0.2">
      <c r="A92" s="244"/>
      <c r="B92" s="245"/>
      <c r="C92" s="246"/>
      <c r="D92" s="245"/>
      <c r="E92" s="245"/>
      <c r="F92" s="245"/>
      <c r="G92" s="247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244"/>
      <c r="B93" s="245"/>
      <c r="C93" s="246"/>
      <c r="D93" s="245"/>
      <c r="E93" s="245"/>
      <c r="F93" s="245"/>
      <c r="G93" s="247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">
      <c r="A94" s="244"/>
      <c r="B94" s="245"/>
      <c r="C94" s="246"/>
      <c r="D94" s="245"/>
      <c r="E94" s="245"/>
      <c r="F94" s="245"/>
      <c r="G94" s="247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">
      <c r="A95" s="248"/>
      <c r="B95" s="249"/>
      <c r="C95" s="250"/>
      <c r="D95" s="249"/>
      <c r="E95" s="249"/>
      <c r="F95" s="249"/>
      <c r="G95" s="251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">
      <c r="A96" s="3"/>
      <c r="B96" s="4"/>
      <c r="C96" s="180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3:33" x14ac:dyDescent="0.2">
      <c r="C97" s="182"/>
      <c r="D97" s="10"/>
      <c r="AG97" t="s">
        <v>266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91:G95"/>
    <mergeCell ref="A1:G1"/>
    <mergeCell ref="C2:G2"/>
    <mergeCell ref="C3:G3"/>
    <mergeCell ref="C4:G4"/>
    <mergeCell ref="A90:C9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Petr</dc:creator>
  <cp:lastModifiedBy>Mareš Petr</cp:lastModifiedBy>
  <cp:lastPrinted>2019-03-19T12:27:02Z</cp:lastPrinted>
  <dcterms:created xsi:type="dcterms:W3CDTF">2009-04-08T07:15:50Z</dcterms:created>
  <dcterms:modified xsi:type="dcterms:W3CDTF">2019-11-26T05:15:56Z</dcterms:modified>
</cp:coreProperties>
</file>