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ČOV - D.2.1 - ČOV - Čistí..."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'ČOV - D.2.1 - ČOV - Čistí...'!$C$120:$K$251</definedName>
    <definedName name="_xlnm.Print_Area" localSheetId="1">'ČOV - D.2.1 - ČOV - Čistí...'!$C$4:$J$39,'ČOV - D.2.1 - ČOV - Čistí...'!$C$50:$J$76,'ČOV - D.2.1 - ČOV - Čistí...'!$C$82:$J$102,'ČOV - D.2.1 - ČOV - Čistí...'!$C$108:$K$251</definedName>
    <definedName name="_xlnm.Print_Titles" localSheetId="1">'ČOV - D.2.1 - ČOV - Čistí...'!$120:$120</definedName>
  </definedNames>
  <calcPr/>
</workbook>
</file>

<file path=xl/calcChain.xml><?xml version="1.0" encoding="utf-8"?>
<calcChain xmlns="http://schemas.openxmlformats.org/spreadsheetml/2006/main">
  <c i="2" l="1" r="J37"/>
  <c r="J36"/>
  <c i="1" r="AY95"/>
  <c i="2" r="J35"/>
  <c i="1" r="AX95"/>
  <c i="2" r="BI249"/>
  <c r="BH249"/>
  <c r="BG249"/>
  <c r="BF249"/>
  <c r="T249"/>
  <c r="T248"/>
  <c r="R249"/>
  <c r="R248"/>
  <c r="P249"/>
  <c r="P248"/>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3"/>
  <c r="BH223"/>
  <c r="BG223"/>
  <c r="BF223"/>
  <c r="T223"/>
  <c r="R223"/>
  <c r="P223"/>
  <c r="BI220"/>
  <c r="BH220"/>
  <c r="BG220"/>
  <c r="BF220"/>
  <c r="T220"/>
  <c r="R220"/>
  <c r="P220"/>
  <c r="BI216"/>
  <c r="BH216"/>
  <c r="BG216"/>
  <c r="BF216"/>
  <c r="T216"/>
  <c r="R216"/>
  <c r="P216"/>
  <c r="BI212"/>
  <c r="BH212"/>
  <c r="BG212"/>
  <c r="BF212"/>
  <c r="T212"/>
  <c r="R212"/>
  <c r="P212"/>
  <c r="BI209"/>
  <c r="BH209"/>
  <c r="BG209"/>
  <c r="BF209"/>
  <c r="T209"/>
  <c r="R209"/>
  <c r="P209"/>
  <c r="BI205"/>
  <c r="BH205"/>
  <c r="BG205"/>
  <c r="BF205"/>
  <c r="T205"/>
  <c r="R205"/>
  <c r="P205"/>
  <c r="BI199"/>
  <c r="BH199"/>
  <c r="BG199"/>
  <c r="BF199"/>
  <c r="T199"/>
  <c r="R199"/>
  <c r="P199"/>
  <c r="BI195"/>
  <c r="BH195"/>
  <c r="BG195"/>
  <c r="BF195"/>
  <c r="T195"/>
  <c r="R195"/>
  <c r="P195"/>
  <c r="BI191"/>
  <c r="BH191"/>
  <c r="BG191"/>
  <c r="BF191"/>
  <c r="T191"/>
  <c r="R191"/>
  <c r="P191"/>
  <c r="BI183"/>
  <c r="BH183"/>
  <c r="BG183"/>
  <c r="BF183"/>
  <c r="T183"/>
  <c r="R183"/>
  <c r="P183"/>
  <c r="BI180"/>
  <c r="BH180"/>
  <c r="BG180"/>
  <c r="BF180"/>
  <c r="T180"/>
  <c r="R180"/>
  <c r="P180"/>
  <c r="BI176"/>
  <c r="BH176"/>
  <c r="BG176"/>
  <c r="BF176"/>
  <c r="T176"/>
  <c r="R176"/>
  <c r="P176"/>
  <c r="BI172"/>
  <c r="BH172"/>
  <c r="BG172"/>
  <c r="BF172"/>
  <c r="T172"/>
  <c r="R172"/>
  <c r="P172"/>
  <c r="BI159"/>
  <c r="BH159"/>
  <c r="BG159"/>
  <c r="BF159"/>
  <c r="T159"/>
  <c r="R159"/>
  <c r="P159"/>
  <c r="BI157"/>
  <c r="BH157"/>
  <c r="BG157"/>
  <c r="BF157"/>
  <c r="T157"/>
  <c r="R157"/>
  <c r="P157"/>
  <c r="BI153"/>
  <c r="BH153"/>
  <c r="BG153"/>
  <c r="BF153"/>
  <c r="T153"/>
  <c r="R153"/>
  <c r="P153"/>
  <c r="BI150"/>
  <c r="BH150"/>
  <c r="BG150"/>
  <c r="BF150"/>
  <c r="T150"/>
  <c r="R150"/>
  <c r="P150"/>
  <c r="BI144"/>
  <c r="BH144"/>
  <c r="BG144"/>
  <c r="BF144"/>
  <c r="T144"/>
  <c r="R144"/>
  <c r="P144"/>
  <c r="BI140"/>
  <c r="BH140"/>
  <c r="BG140"/>
  <c r="BF140"/>
  <c r="T140"/>
  <c r="R140"/>
  <c r="P140"/>
  <c r="BI134"/>
  <c r="BH134"/>
  <c r="BG134"/>
  <c r="BF134"/>
  <c r="T134"/>
  <c r="R134"/>
  <c r="P134"/>
  <c r="BI128"/>
  <c r="BH128"/>
  <c r="BG128"/>
  <c r="BF128"/>
  <c r="T128"/>
  <c r="R128"/>
  <c r="P128"/>
  <c r="BI124"/>
  <c r="BH124"/>
  <c r="BG124"/>
  <c r="BF124"/>
  <c r="T124"/>
  <c r="R124"/>
  <c r="P124"/>
  <c r="J118"/>
  <c r="J117"/>
  <c r="F117"/>
  <c r="F115"/>
  <c r="E113"/>
  <c r="J92"/>
  <c r="J91"/>
  <c r="F91"/>
  <c r="F89"/>
  <c r="E87"/>
  <c r="J18"/>
  <c r="E18"/>
  <c r="F118"/>
  <c r="J17"/>
  <c r="J12"/>
  <c r="J115"/>
  <c r="E7"/>
  <c r="E111"/>
  <c i="1" r="L90"/>
  <c r="AM90"/>
  <c r="AM89"/>
  <c r="L89"/>
  <c r="AM87"/>
  <c r="L87"/>
  <c r="L85"/>
  <c r="L84"/>
  <c i="2" r="BK249"/>
  <c r="BK245"/>
  <c r="BK243"/>
  <c r="J243"/>
  <c r="BK241"/>
  <c r="J241"/>
  <c r="BK239"/>
  <c r="J239"/>
  <c r="BK237"/>
  <c r="J237"/>
  <c r="BK234"/>
  <c r="J234"/>
  <c r="BK232"/>
  <c r="J232"/>
  <c r="BK230"/>
  <c r="J230"/>
  <c r="BK228"/>
  <c r="J228"/>
  <c r="BK226"/>
  <c r="J226"/>
  <c r="BK223"/>
  <c r="J223"/>
  <c r="BK220"/>
  <c r="J220"/>
  <c r="BK216"/>
  <c r="J216"/>
  <c r="BK212"/>
  <c r="J212"/>
  <c r="BK209"/>
  <c r="J209"/>
  <c r="BK205"/>
  <c r="J205"/>
  <c r="BK199"/>
  <c r="J199"/>
  <c r="BK195"/>
  <c r="J195"/>
  <c r="BK191"/>
  <c r="J191"/>
  <c r="BK183"/>
  <c r="J183"/>
  <c r="BK180"/>
  <c r="J180"/>
  <c r="BK176"/>
  <c r="J176"/>
  <c r="BK172"/>
  <c r="J172"/>
  <c r="BK159"/>
  <c r="J159"/>
  <c r="BK157"/>
  <c r="J157"/>
  <c r="BK153"/>
  <c r="J153"/>
  <c r="J150"/>
  <c r="J144"/>
  <c r="J140"/>
  <c r="BK134"/>
  <c r="J134"/>
  <c r="BK128"/>
  <c r="J128"/>
  <c r="BK124"/>
  <c r="J124"/>
  <c r="J249"/>
  <c r="J245"/>
  <c r="BK150"/>
  <c r="BK144"/>
  <c r="BK140"/>
  <c i="1" r="AS94"/>
  <c i="2" l="1" r="T215"/>
  <c r="BK215"/>
  <c r="J215"/>
  <c r="J100"/>
  <c r="R215"/>
  <c r="BK123"/>
  <c r="J123"/>
  <c r="J98"/>
  <c r="P123"/>
  <c r="R123"/>
  <c r="R122"/>
  <c r="R121"/>
  <c r="T123"/>
  <c r="BK198"/>
  <c r="J198"/>
  <c r="J99"/>
  <c r="P198"/>
  <c r="R198"/>
  <c r="T198"/>
  <c r="P215"/>
  <c r="BE140"/>
  <c r="BE144"/>
  <c r="BE243"/>
  <c r="BE245"/>
  <c r="BK248"/>
  <c r="J248"/>
  <c r="J101"/>
  <c r="E85"/>
  <c r="J89"/>
  <c r="F92"/>
  <c r="BE124"/>
  <c r="BE128"/>
  <c r="BE134"/>
  <c r="BE150"/>
  <c r="BE153"/>
  <c r="BE157"/>
  <c r="BE159"/>
  <c r="BE172"/>
  <c r="BE176"/>
  <c r="BE180"/>
  <c r="BE183"/>
  <c r="BE191"/>
  <c r="BE195"/>
  <c r="BE199"/>
  <c r="BE205"/>
  <c r="BE209"/>
  <c r="BE212"/>
  <c r="BE216"/>
  <c r="BE220"/>
  <c r="BE223"/>
  <c r="BE226"/>
  <c r="BE228"/>
  <c r="BE230"/>
  <c r="BE232"/>
  <c r="BE234"/>
  <c r="BE237"/>
  <c r="BE239"/>
  <c r="BE241"/>
  <c r="BE249"/>
  <c r="F37"/>
  <c i="1" r="BD95"/>
  <c r="BD94"/>
  <c r="W33"/>
  <c i="2" r="J34"/>
  <c i="1" r="AW95"/>
  <c i="2" r="F36"/>
  <c i="1" r="BC95"/>
  <c r="BC94"/>
  <c r="W32"/>
  <c i="2" r="F34"/>
  <c i="1" r="BA95"/>
  <c r="BA94"/>
  <c r="W30"/>
  <c i="2" r="F35"/>
  <c i="1" r="BB95"/>
  <c r="BB94"/>
  <c r="W31"/>
  <c i="2" l="1" r="T122"/>
  <c r="T121"/>
  <c r="P122"/>
  <c r="P121"/>
  <c i="1" r="AU95"/>
  <c i="2" r="BK122"/>
  <c r="J122"/>
  <c r="J97"/>
  <c i="1" r="AU94"/>
  <c r="AX94"/>
  <c i="2" r="F33"/>
  <c i="1" r="AZ95"/>
  <c r="AZ94"/>
  <c r="W29"/>
  <c r="AW94"/>
  <c r="AK30"/>
  <c r="AY94"/>
  <c i="2" r="J33"/>
  <c i="1" r="AV95"/>
  <c r="AT95"/>
  <c i="2" l="1" r="BK121"/>
  <c r="J121"/>
  <c r="J96"/>
  <c i="1" r="AV94"/>
  <c r="AK29"/>
  <c i="2" l="1" r="J30"/>
  <c i="1" r="AG95"/>
  <c r="AN95"/>
  <c r="AT94"/>
  <c i="2" l="1" r="J39"/>
  <c i="1" r="AG94"/>
  <c r="AK26"/>
  <c r="AK35"/>
  <c l="1" r="AN94"/>
</calcChain>
</file>

<file path=xl/sharedStrings.xml><?xml version="1.0" encoding="utf-8"?>
<sst xmlns="http://schemas.openxmlformats.org/spreadsheetml/2006/main">
  <si>
    <t>Export Komplet</t>
  </si>
  <si>
    <t/>
  </si>
  <si>
    <t>2.0</t>
  </si>
  <si>
    <t>ZAMOK</t>
  </si>
  <si>
    <t>False</t>
  </si>
  <si>
    <t>{307db9e4-1b98-4707-bc02-75789183c6a8}</t>
  </si>
  <si>
    <t>0,01</t>
  </si>
  <si>
    <t>21</t>
  </si>
  <si>
    <t>15</t>
  </si>
  <si>
    <t>REKAPITULACE STAVBY</t>
  </si>
  <si>
    <t xml:space="preserve">v ---  níže se nacházejí doplnkové a pomocné údaje k sestavám  --- v</t>
  </si>
  <si>
    <t>Návod na vyplnění</t>
  </si>
  <si>
    <t>Kód:</t>
  </si>
  <si>
    <t>FaraStaryBydzov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</si>
  <si>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</si>
  <si>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</si>
  <si>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REVITALIZACE OBJEKTU BÝVALÉ FARY čp.1 - STARÝ BYDŽOV - PŘÍSTAVBA A STAVEBNÍ ÚPRAVY</t>
  </si>
  <si>
    <t>KSO:</t>
  </si>
  <si>
    <t>827 2</t>
  </si>
  <si>
    <t>CC-CZ:</t>
  </si>
  <si>
    <t>Místo:</t>
  </si>
  <si>
    <t>Nový Bydžov</t>
  </si>
  <si>
    <t>Datum:</t>
  </si>
  <si>
    <t>26. 10. 2020</t>
  </si>
  <si>
    <t>Zadavatel:</t>
  </si>
  <si>
    <t>IČ:</t>
  </si>
  <si>
    <t>OBEC STARÝ BYDŽOV, čp.13, STARÝ BYDŽOV, 503 57</t>
  </si>
  <si>
    <t>DIČ:</t>
  </si>
  <si>
    <t>Uchazeč:</t>
  </si>
  <si>
    <t>Vyplň údaj</t>
  </si>
  <si>
    <t>Projektant:</t>
  </si>
  <si>
    <t>P-AQUA s.r.o., Jižní 870, 500 03 Hradec Králové</t>
  </si>
  <si>
    <t>True</t>
  </si>
  <si>
    <t>Zpracovatel:</t>
  </si>
  <si>
    <t>Ing. Tomáš Růžička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</si>
  <si>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</si>
  <si>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</si>
  <si>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</si>
  <si>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</si>
  <si>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</si>
  <si>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</si>
  <si>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</si>
  <si>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</si>
  <si>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</si>
  <si>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</si>
  <si>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</si>
  <si>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</si>
  <si>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</si>
  <si>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</si>
  <si>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</si>
  <si>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</si>
  <si>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</si>
  <si>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</si>
  <si>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</si>
  <si>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</si>
  <si>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</si>
  <si>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</si>
  <si>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</si>
  <si>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</si>
  <si>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</si>
  <si>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</si>
  <si>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</si>
  <si>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</si>
  <si>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</si>
  <si>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</si>
  <si>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</si>
  <si>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</si>
  <si>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</si>
  <si>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</si>
  <si>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</si>
  <si>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</si>
  <si>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</si>
  <si>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</si>
  <si>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</si>
  <si>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</si>
  <si>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</si>
  <si>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</si>
  <si>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</si>
  <si>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</si>
  <si>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</si>
  <si>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</si>
  <si>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ČOV</t>
  </si>
  <si>
    <t>D.2.1 - ČOV - Čistírna odpadních vod</t>
  </si>
  <si>
    <t>STA</t>
  </si>
  <si>
    <t>1</t>
  </si>
  <si>
    <t>{f04acde1-e288-483c-badc-71efdcd25805}</t>
  </si>
  <si>
    <t>2</t>
  </si>
  <si>
    <t>KRYCÍ LIST SOUPISU PRACÍ</t>
  </si>
  <si>
    <t>Objekt:</t>
  </si>
  <si>
    <t>ČOV - D.2.1 - ČOV - Čistírna odpadních vod</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</si>
  <si>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</si>
  <si>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</si>
  <si>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</si>
  <si>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</si>
  <si>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</si>
  <si>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</si>
  <si>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</si>
  <si>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</si>
  <si>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8 - Trubní vedení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</si>
  <si>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</si>
  <si>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</si>
  <si>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</si>
  <si>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</si>
  <si>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</si>
  <si>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</si>
  <si>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</si>
  <si>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</si>
  <si>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</si>
  <si>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</si>
  <si>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</si>
  <si>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</si>
  <si>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</si>
  <si>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</si>
  <si>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</si>
  <si>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</si>
  <si>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</si>
  <si>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</si>
  <si>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</si>
  <si>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131251201</t>
  </si>
  <si>
    <t>Hloubení jam zapažených v hornině třídy těžitelnosti I, skupiny 3 objem do 20 m3 strojně</t>
  </si>
  <si>
    <t>m3</t>
  </si>
  <si>
    <t>CS ÚRS 2020 01</t>
  </si>
  <si>
    <t>4</t>
  </si>
  <si>
    <t>-92058988</t>
  </si>
  <si>
    <t>PP</t>
  </si>
  <si>
    <t>Hloubení zapažených jam a zářezů strojně s urovnáním dna do předepsaného profilu a spádu v hornině třídy těžitelnosti I skupiny 3 do 20 m3</t>
  </si>
  <si>
    <t>PSC</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</si>
  <si>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 </t>
  </si>
  <si>
    <t>VV</t>
  </si>
  <si>
    <t>2,27*2,50*2,50 "ČOV"</t>
  </si>
  <si>
    <t>132254201</t>
  </si>
  <si>
    <t>Hloubení zapažených rýh š do 2000 mm v hornině třídy těžitelnosti I, skupiny 3 objem do 20 m3</t>
  </si>
  <si>
    <t>1335053835</t>
  </si>
  <si>
    <t>Hloubení zapažených rýh šířky přes 800 do 2 000 mm strojně s urovnáním dna do předepsaného profilu a spádu v hornině třídy těžitelnosti I skupiny 3 do 20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</si>
  <si>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</si>
  <si>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((1,10+0,85)/2)*1,00*6,00 "Š1-ČOV"</t>
  </si>
  <si>
    <t>((0,75+0,77)/2)*1,00*2,50 "ČOV-Š2"</t>
  </si>
  <si>
    <t>Součet</t>
  </si>
  <si>
    <t>3</t>
  </si>
  <si>
    <t>133254101</t>
  </si>
  <si>
    <t>Hloubení šachet zapažených v hornině třídy těžitelnosti I, skupiny 3 objem do 20 m3</t>
  </si>
  <si>
    <t>-111268329</t>
  </si>
  <si>
    <t>Hloubení 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</si>
  <si>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</si>
  <si>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1,60*0,60*1,10 "Š1"</t>
  </si>
  <si>
    <t>1,60*0,60*0,75 "Š2"</t>
  </si>
  <si>
    <t>139001101</t>
  </si>
  <si>
    <t>Příplatek za ztížení vykopávky v blízkosti podzemního vedení</t>
  </si>
  <si>
    <t>-892556269</t>
  </si>
  <si>
    <t>Příplatek k cenám hloubených vykopávek za ztížení vykopávky v blízkosti podzemního vedení nebo výbušnin pro jakoukoliv třídu horniny</t>
  </si>
  <si>
    <t xml:space="preserve">Poznámka k souboru cen:_x000d_
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 </t>
  </si>
  <si>
    <t>1,00 + 1,00 "napojení na stáv. kanalizaci + křížení vod. přípojky"</t>
  </si>
  <si>
    <t>5</t>
  </si>
  <si>
    <t>151201101</t>
  </si>
  <si>
    <t>Zřízení zátažného pažení a rozepření stěn rýh hl do 2 m</t>
  </si>
  <si>
    <t>m2</t>
  </si>
  <si>
    <t>-1728282459</t>
  </si>
  <si>
    <t>Zřízení pažení a rozepření stěn rýh pro podzemní vedení zátažné,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</si>
  <si>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 </t>
  </si>
  <si>
    <t>((1,10+0,85)/2)*2*6,00 "Š1-ČOV"</t>
  </si>
  <si>
    <t>((0,75+0,77)/2)*2*2,50 "ČOV-Š2"</t>
  </si>
  <si>
    <t>6</t>
  </si>
  <si>
    <t>151201111</t>
  </si>
  <si>
    <t>Odstranění zátažného pažení a rozepření stěn rýh hl do 2 m</t>
  </si>
  <si>
    <t>1905701203</t>
  </si>
  <si>
    <t>Odstranění pažení a rozepření stěn rýh pro podzemní vedení s uložením materiálu na vzdálenost do 3 m od kraje výkopu zátažné, hloubky do 2 m</t>
  </si>
  <si>
    <t>P</t>
  </si>
  <si>
    <t>Poznámka k položce:_x000d_
viz položka výše</t>
  </si>
  <si>
    <t>7</t>
  </si>
  <si>
    <t>151201201</t>
  </si>
  <si>
    <t>Zřízení zátažného pažení stěn výkopu hl do 4 m</t>
  </si>
  <si>
    <t>-1983128744</t>
  </si>
  <si>
    <t>Zřízení pažení stěn výkopu bez rozepření nebo vzepření zátažné,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</si>
  <si>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</si>
  <si>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2,27*2,50*4 "pažení výkopu ČOV"</t>
  </si>
  <si>
    <t>8</t>
  </si>
  <si>
    <t>151201211</t>
  </si>
  <si>
    <t>Odstranění pažení stěn zátažného hl do 4 m</t>
  </si>
  <si>
    <t>1521166035</t>
  </si>
  <si>
    <t>Odstranění pažení stěn výkopu bez rozepření nebo vzepření s uložením pažin na vzdálenost do 3 m od okraje výkopu zátažné, hloubky do 4 m</t>
  </si>
  <si>
    <t>9</t>
  </si>
  <si>
    <t>162751117</t>
  </si>
  <si>
    <t>Vodorovné přemístění do 10000 m výkopku/sypaniny z horniny třídy těžitelnosti I, skupiny 1 až 3</t>
  </si>
  <si>
    <t>408375929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</si>
  <si>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</si>
  <si>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</si>
  <si>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"Vytlačená zemina"</t>
  </si>
  <si>
    <t>9,0*0,075*0,075*3,14 "potrubí DN 150"</t>
  </si>
  <si>
    <t>4,50*0,0025*0,0025*3,14 "chránička DN 50"</t>
  </si>
  <si>
    <t>9,0*0,43 "obsyp DN 150"</t>
  </si>
  <si>
    <t>9,0*0,10"lože DN 150"</t>
  </si>
  <si>
    <t>(1,10+0,75)*0,30*0,30*3,14 "Š1+Š2"</t>
  </si>
  <si>
    <t>2,27*0,74*0,74*3,14 "ČOV"</t>
  </si>
  <si>
    <t>1,80*1,80*0,15 "deska ČOV"</t>
  </si>
  <si>
    <t>2,00*2,00*0,10 "lože ČOV"</t>
  </si>
  <si>
    <t>10</t>
  </si>
  <si>
    <t>167151101</t>
  </si>
  <si>
    <t>Nakládání výkopku z hornin třídy těžitelnosti I, skupiny 1 až 3 do 100 m3</t>
  </si>
  <si>
    <t>1256730984</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</si>
  <si>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</si>
  <si>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</si>
  <si>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11</t>
  </si>
  <si>
    <t>171251201</t>
  </si>
  <si>
    <t>Uložení sypaniny na skládky nebo meziskládky</t>
  </si>
  <si>
    <t>-1846167900</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</si>
  <si>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</si>
  <si>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</si>
  <si>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12</t>
  </si>
  <si>
    <t>17126</t>
  </si>
  <si>
    <t>Poplatek za uložení na skládky</t>
  </si>
  <si>
    <t>-1087025174</t>
  </si>
  <si>
    <t>13</t>
  </si>
  <si>
    <t>174151101</t>
  </si>
  <si>
    <t>Zásyp jam, šachet rýh nebo kolem objektů sypaninou se zhutněním</t>
  </si>
  <si>
    <t>757895352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</si>
  <si>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</si>
  <si>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</si>
  <si>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14,19 "hloubení jam"</t>
  </si>
  <si>
    <t>7,75 "hloubení rýh"</t>
  </si>
  <si>
    <t>1,78 "hloubení šachet</t>
  </si>
  <si>
    <t>-10,24 "vytlačená zemina"</t>
  </si>
  <si>
    <t>14</t>
  </si>
  <si>
    <t>175111101</t>
  </si>
  <si>
    <t>Obsypání potrubí ručně sypaninou bez prohození, uloženou do 3 m</t>
  </si>
  <si>
    <t>769132360</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</si>
  <si>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</si>
  <si>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</si>
  <si>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9,0*0,43 "obsyp potrubí DN 150"</t>
  </si>
  <si>
    <t>M</t>
  </si>
  <si>
    <t>58331351</t>
  </si>
  <si>
    <t>kamenivo těžené drobné frakce 0/4</t>
  </si>
  <si>
    <t>t</t>
  </si>
  <si>
    <t>-1568372081</t>
  </si>
  <si>
    <t>3,87*2 'Přepočtené koeficientem množství</t>
  </si>
  <si>
    <t>Vodorovné konstrukce</t>
  </si>
  <si>
    <t>16</t>
  </si>
  <si>
    <t>451573111</t>
  </si>
  <si>
    <t>Lože pod potrubí otevřený výkop ze štěrkopísku</t>
  </si>
  <si>
    <t>-138524031</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</si>
  <si>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</si>
  <si>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</si>
  <si>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9,0*0,10 "lože DN 150"</t>
  </si>
  <si>
    <t>17</t>
  </si>
  <si>
    <t>452311141</t>
  </si>
  <si>
    <t>Podkladní desky z betonu prostého tř. C 16/20 otevřený výkop</t>
  </si>
  <si>
    <t>-537240726</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</si>
  <si>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</si>
  <si>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</si>
  <si>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18</t>
  </si>
  <si>
    <t>452351101</t>
  </si>
  <si>
    <t>Bednění podkladních desek nebo bloků nebo sedlového lože otevřený výkop</t>
  </si>
  <si>
    <t>-1637436845</t>
  </si>
  <si>
    <t>Bednění podkladních a zajišťovacích konstrukcí v otevřeném výkopu desek nebo sedlových loží pod potrubí, stoky a drobné objekty</t>
  </si>
  <si>
    <t>1,80*0,15*4 "bednění desky ČOV"</t>
  </si>
  <si>
    <t>19</t>
  </si>
  <si>
    <t>452368211</t>
  </si>
  <si>
    <t>Výztuž podkladních desek nebo bloků nebo pražců otevřený výkop ze svařovaných sítí Kari</t>
  </si>
  <si>
    <t>-291306335</t>
  </si>
  <si>
    <t>Výztuž podkladních desek, bloků nebo pražců v otevřeném výkopu ze svařovaných sítí typu Kari</t>
  </si>
  <si>
    <t>1,80*1,80*2*0,008 "2x výztuž desky ČOV"</t>
  </si>
  <si>
    <t>Trubní vedení</t>
  </si>
  <si>
    <t>20</t>
  </si>
  <si>
    <t>871211211</t>
  </si>
  <si>
    <t>Montáž potrubí z PE100 SDR 11 otevřený výkop svařovaných elektrotvarovkou D 63 x 5,8 mm</t>
  </si>
  <si>
    <t>m</t>
  </si>
  <si>
    <t>1415546999</t>
  </si>
  <si>
    <t>Montáž vodovodního potrubí z plastů v otevřeném výkopu z polyetylenu PE 100 svařovaných elektrotvarovkou SDR 11/PN16 D 63 x 5,8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</si>
  <si>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</si>
  <si>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Poznámka k položce:_x000d_
chránička pro hadici dmychadla</t>
  </si>
  <si>
    <t>28613173</t>
  </si>
  <si>
    <t>potrubí vodovodní PE100 SDR11 se signalizační vrstvou 100m 63x5,8mm</t>
  </si>
  <si>
    <t>-119223138</t>
  </si>
  <si>
    <t>6,5*1,015 'Přepočtené koeficientem množství</t>
  </si>
  <si>
    <t>22</t>
  </si>
  <si>
    <t>871315221</t>
  </si>
  <si>
    <t>Kanalizační potrubí z tvrdého PVC jednovrstvé tuhost třídy SN8 DN 160</t>
  </si>
  <si>
    <t>-1353810571</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</si>
  <si>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</si>
  <si>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</si>
  <si>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23</t>
  </si>
  <si>
    <t>pc5</t>
  </si>
  <si>
    <t>Montáž a osazení plastové revizní šachty DN600, včetně seříznutí a osazení poklopu</t>
  </si>
  <si>
    <t>kus</t>
  </si>
  <si>
    <t>-806202521</t>
  </si>
  <si>
    <t>24</t>
  </si>
  <si>
    <t>28661863</t>
  </si>
  <si>
    <t xml:space="preserve">dno šachtové 600 KG 160 </t>
  </si>
  <si>
    <t>-274226064</t>
  </si>
  <si>
    <t>dno šachtové 600 KG 160 úhel 90°</t>
  </si>
  <si>
    <t>25</t>
  </si>
  <si>
    <t>28661040</t>
  </si>
  <si>
    <t>roura šachtová PP korugovaná dno DN 600 dl 1m</t>
  </si>
  <si>
    <t>-209559999</t>
  </si>
  <si>
    <t>26</t>
  </si>
  <si>
    <t>28661939</t>
  </si>
  <si>
    <t>prstenec šachtový betonový dno DN 600</t>
  </si>
  <si>
    <t>CS ÚRS 2019 01</t>
  </si>
  <si>
    <t>915871772</t>
  </si>
  <si>
    <t>27</t>
  </si>
  <si>
    <t>899104112</t>
  </si>
  <si>
    <t>Osazení poklopů litinových nebo ocelových včetně rámů pro třídu zatížení D400, E600</t>
  </si>
  <si>
    <t>1956842487</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</si>
  <si>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</si>
  <si>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</si>
  <si>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28</t>
  </si>
  <si>
    <t>28661935</t>
  </si>
  <si>
    <t>poklop šachtový litinový dno DN 600 pro třídu zatížení D400</t>
  </si>
  <si>
    <t>-1243450311</t>
  </si>
  <si>
    <t>29</t>
  </si>
  <si>
    <t>pc1-1</t>
  </si>
  <si>
    <t>Napojení na stávající přípojku (dešťové) kanalizace</t>
  </si>
  <si>
    <t>kpl</t>
  </si>
  <si>
    <t>1740191487</t>
  </si>
  <si>
    <t>Sek / řez stávající přípojky, po osazení šachty propojení a zatěsnění původního nátoku a odtoku a nového potrubí, vč. případných tvarovek (spojky, hrdly, ...), těsnící hmoty a/nebo dobetonávky</t>
  </si>
  <si>
    <t>30</t>
  </si>
  <si>
    <t>pc1-2</t>
  </si>
  <si>
    <t>Napojení vývodvu vnitř. kanalizace do šachty</t>
  </si>
  <si>
    <t>-1602956236</t>
  </si>
  <si>
    <t>Napojení do šachty - osazení, zatěsnění - , vč. případných tvarovek (spojky, hrdly, ...), těsnící hmoty a/nebo dobetonávky</t>
  </si>
  <si>
    <t>31</t>
  </si>
  <si>
    <t>pc2</t>
  </si>
  <si>
    <t>Dodávka + montáž - Čistička odpadních vod 6-10 EO, prům. 1,4 m a h= 2,02 m, včetně pochozího víka s nosností 200 kg</t>
  </si>
  <si>
    <t>161649047</t>
  </si>
  <si>
    <t>Dodávka + montáž - Čistička odpadních vod pro 6-10 EO, plastová, prům. 1,4 m a h= 2,02 m, včetně pochozího víka s nosností 200 kg
- včetně dmychadlo, ovládacího modulu, skříňky pro dmychadlo vč. hadice</t>
  </si>
  <si>
    <t>32</t>
  </si>
  <si>
    <t>892312121</t>
  </si>
  <si>
    <t>Tlaková zkouška vzduchem potrubí DN 150 těsnícím vakem ucpávkovým</t>
  </si>
  <si>
    <t>úsek</t>
  </si>
  <si>
    <t>-1382614259</t>
  </si>
  <si>
    <t>Tlakové zkoušky vzduchem těsnícími vaky ucpávkovými DN 150</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</si>
  <si>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</si>
  <si>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998</t>
  </si>
  <si>
    <t>Přesun hmot</t>
  </si>
  <si>
    <t>33</t>
  </si>
  <si>
    <t>998276101</t>
  </si>
  <si>
    <t>Přesun hmot pro trubní vedení z trub z plastických hmot otevřený výkop</t>
  </si>
  <si>
    <t>-961747402</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</si>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</sst>
</file>

<file path=xl/styles.xml><?xml version="1.0" encoding="utf-8"?>
<styleSheet xmlns="http://schemas.openxmlformats.org/spreadsheetml/2006/main">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4"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4"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1" customFormat="1" ht="12" customHeight="1">
      <c r="B5" s="21"/>
      <c r="C5" s="22"/>
      <c r="D5" s="26" t="s">
        <v>12</v>
      </c>
      <c r="E5" s="22"/>
      <c r="F5" s="22"/>
      <c r="G5" s="22"/>
      <c r="H5" s="22"/>
      <c r="I5" s="22"/>
      <c r="J5" s="22"/>
      <c r="K5" s="27" t="s">
        <v>13</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14</v>
      </c>
      <c r="BS5" s="17" t="s">
        <v>6</v>
      </c>
    </row>
    <row r="6" s="1" customFormat="1" ht="36.96" customHeight="1">
      <c r="B6" s="21"/>
      <c r="C6" s="22"/>
      <c r="D6" s="29" t="s">
        <v>15</v>
      </c>
      <c r="E6" s="22"/>
      <c r="F6" s="22"/>
      <c r="G6" s="22"/>
      <c r="H6" s="22"/>
      <c r="I6" s="22"/>
      <c r="J6" s="22"/>
      <c r="K6" s="30" t="s">
        <v>16</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12</v>
      </c>
      <c r="D84" s="71"/>
      <c r="E84" s="71"/>
      <c r="F84" s="71"/>
      <c r="G84" s="71"/>
      <c r="H84" s="71"/>
      <c r="I84" s="71"/>
      <c r="J84" s="71"/>
      <c r="K84" s="71"/>
      <c r="L84" s="71" t="str">
        <f>K5</f>
        <v>FaraStaryBydzov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15</v>
      </c>
      <c r="D85" s="75"/>
      <c r="E85" s="75"/>
      <c r="F85" s="75"/>
      <c r="G85" s="75"/>
      <c r="H85" s="75"/>
      <c r="I85" s="75"/>
      <c r="J85" s="75"/>
      <c r="K85" s="75"/>
      <c r="L85" s="76" t="str">
        <f>K6</f>
        <v>REVITALIZACE OBJEKTU BÝVALÉ FARY čp.1 - STARÝ BYDŽOV - PŘÍSTAVBA A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Nový Bydžov</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26. 10. 2020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OBEC STARÝ BYDŽOV, čp.13, STARÝ BYDŽOV, 503 57</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P-AQUA s.r.o., Jižní 870, 500 03 Hradec Králové</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Ing. Tomáš Růžička</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75</v>
      </c>
      <c r="BT94" s="117" t="s">
        <v>76</v>
      </c>
      <c r="BU94" s="118" t="s">
        <v>77</v>
      </c>
      <c r="BV94" s="117" t="s">
        <v>78</v>
      </c>
      <c r="BW94" s="117" t="s">
        <v>5</v>
      </c>
      <c r="BX94" s="117" t="s">
        <v>79</v>
      </c>
      <c r="CL94" s="117" t="s">
        <v>18</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'ČOV - D.2.1 - ČOV - Čistí...'!J30</f>
        <v>0</v>
      </c>
      <c r="AH95" s="123"/>
      <c r="AI95" s="123"/>
      <c r="AJ95" s="123"/>
      <c r="AK95" s="123"/>
      <c r="AL95" s="123"/>
      <c r="AM95" s="123"/>
      <c r="AN95" s="124">
        <f>SUM(AG95,AT95)</f>
        <v>0</v>
      </c>
      <c r="AO95" s="123"/>
      <c r="AP95" s="123"/>
      <c r="AQ95" s="125" t="s">
        <v>83</v>
      </c>
      <c r="AR95" s="126"/>
      <c r="AS95" s="127">
        <v>0</v>
      </c>
      <c r="AT95" s="128">
        <f>ROUND(SUM(AV95:AW95),2)</f>
        <v>0</v>
      </c>
      <c r="AU95" s="129">
        <f>'ČOV - D.2.1 - ČOV - Čistí...'!P121</f>
        <v>0</v>
      </c>
      <c r="AV95" s="128">
        <f>'ČOV - D.2.1 - ČOV - Čistí...'!J33</f>
        <v>0</v>
      </c>
      <c r="AW95" s="128">
        <f>'ČOV - D.2.1 - ČOV - Čistí...'!J34</f>
        <v>0</v>
      </c>
      <c r="AX95" s="128">
        <f>'ČOV - D.2.1 - ČOV - Čistí...'!J35</f>
        <v>0</v>
      </c>
      <c r="AY95" s="128">
        <f>'ČOV - D.2.1 - ČOV - Čistí...'!J36</f>
        <v>0</v>
      </c>
      <c r="AZ95" s="128">
        <f>'ČOV - D.2.1 - ČOV - Čistí...'!F33</f>
        <v>0</v>
      </c>
      <c r="BA95" s="128">
        <f>'ČOV - D.2.1 - ČOV - Čistí...'!F34</f>
        <v>0</v>
      </c>
      <c r="BB95" s="128">
        <f>'ČOV - D.2.1 - ČOV - Čistí...'!F35</f>
        <v>0</v>
      </c>
      <c r="BC95" s="128">
        <f>'ČOV - D.2.1 - ČOV - Čistí...'!F36</f>
        <v>0</v>
      </c>
      <c r="BD95" s="130">
        <f>'ČOV - D.2.1 - ČOV - Čistí...'!F37</f>
        <v>0</v>
      </c>
      <c r="BE95" s="7"/>
      <c r="BT95" s="131" t="s">
        <v>84</v>
      </c>
      <c r="BV95" s="131" t="s">
        <v>78</v>
      </c>
      <c r="BW95" s="131" t="s">
        <v>85</v>
      </c>
      <c r="BX95" s="131" t="s">
        <v>5</v>
      </c>
      <c r="CL95" s="131" t="s">
        <v>18</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vVdLoROZRph8UXDBsTFR+nUBLuiEQ9tAZ0kRmWPc0EtBW6xsM1L9gtHZej+R8U1hw+v0niGnKZoy3A8PnoTkwA==" hashValue="e7KRwL+4qqsG0Qf11TchavqRICkdUzPthnksVjAlDC+sWn7K0e28gCJJ5MbbSG8/q58OHwe9mg1rki1ZXube9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ČOV - D.2.1 - ČOV - Čist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2"/>
      <c r="L2" s="1"/>
      <c r="M2" s="1"/>
      <c r="N2" s="1"/>
      <c r="O2" s="1"/>
      <c r="P2" s="1"/>
      <c r="Q2" s="1"/>
      <c r="R2" s="1"/>
      <c r="S2" s="1"/>
      <c r="T2" s="1"/>
      <c r="U2" s="1"/>
      <c r="V2" s="1"/>
      <c r="AT2" s="17" t="s">
        <v>85</v>
      </c>
    </row>
    <row r="3" s="1" customFormat="1" ht="6.96" customHeight="1">
      <c r="B3" s="133"/>
      <c r="C3" s="134"/>
      <c r="D3" s="134"/>
      <c r="E3" s="134"/>
      <c r="F3" s="134"/>
      <c r="G3" s="134"/>
      <c r="H3" s="134"/>
      <c r="I3" s="135"/>
      <c r="J3" s="134"/>
      <c r="K3" s="134"/>
      <c r="L3" s="20"/>
      <c r="AT3" s="17" t="s">
        <v>86</v>
      </c>
    </row>
    <row r="4" s="1" customFormat="1" ht="24.96" customHeight="1">
      <c r="B4" s="20"/>
      <c r="D4" s="136" t="s">
        <v>87</v>
      </c>
      <c r="I4" s="132"/>
      <c r="L4" s="20"/>
      <c r="M4" s="137" t="s">
        <v>10</v>
      </c>
      <c r="AT4" s="17" t="s">
        <v>4</v>
      </c>
    </row>
    <row r="5" s="1" customFormat="1" ht="6.96" customHeight="1">
      <c r="B5" s="20"/>
      <c r="I5" s="132"/>
      <c r="L5" s="20"/>
    </row>
    <row r="6" s="1" customFormat="1" ht="12" customHeight="1">
      <c r="B6" s="20"/>
      <c r="D6" s="138" t="s">
        <v>15</v>
      </c>
      <c r="I6" s="132"/>
      <c r="L6" s="20"/>
    </row>
    <row r="7" s="1" customFormat="1" ht="16.5" customHeight="1">
      <c r="B7" s="20"/>
      <c r="E7" s="139" t="str">
        <f>'Rekapitulace stavby'!K6</f>
        <v>REVITALIZACE OBJEKTU BÝVALÉ FARY čp.1 - STARÝ BYDŽOV - PŘÍSTAVBA A STAVEBNÍ ÚPRAVY</v>
      </c>
      <c r="F7" s="138"/>
      <c r="G7" s="138"/>
      <c r="H7" s="138"/>
      <c r="I7" s="132"/>
      <c r="L7" s="20"/>
    </row>
    <row r="8" s="2" customFormat="1" ht="12" customHeight="1">
      <c r="A8" s="38"/>
      <c r="B8" s="44"/>
      <c r="C8" s="38"/>
      <c r="D8" s="138" t="s">
        <v>88</v>
      </c>
      <c r="E8" s="38"/>
      <c r="F8" s="38"/>
      <c r="G8" s="38"/>
      <c r="H8" s="38"/>
      <c r="I8" s="140"/>
      <c r="J8" s="38"/>
      <c r="K8" s="38"/>
      <c r="L8" s="63"/>
      <c r="S8" s="38"/>
      <c r="T8" s="38"/>
      <c r="U8" s="38"/>
      <c r="V8" s="38"/>
      <c r="W8" s="38"/>
      <c r="X8" s="38"/>
      <c r="Y8" s="38"/>
      <c r="Z8" s="38"/>
      <c r="AA8" s="38"/>
      <c r="AB8" s="38"/>
      <c r="AC8" s="38"/>
      <c r="AD8" s="38"/>
      <c r="AE8" s="38"/>
    </row>
    <row r="9" s="2" customFormat="1" ht="16.5" customHeight="1">
      <c r="A9" s="38"/>
      <c r="B9" s="44"/>
      <c r="C9" s="38"/>
      <c r="D9" s="38"/>
      <c r="E9" s="141" t="s">
        <v>89</v>
      </c>
      <c r="F9" s="38"/>
      <c r="G9" s="38"/>
      <c r="H9" s="38"/>
      <c r="I9" s="140"/>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0"/>
      <c r="J10" s="38"/>
      <c r="K10" s="38"/>
      <c r="L10" s="63"/>
      <c r="S10" s="38"/>
      <c r="T10" s="38"/>
      <c r="U10" s="38"/>
      <c r="V10" s="38"/>
      <c r="W10" s="38"/>
      <c r="X10" s="38"/>
      <c r="Y10" s="38"/>
      <c r="Z10" s="38"/>
      <c r="AA10" s="38"/>
      <c r="AB10" s="38"/>
      <c r="AC10" s="38"/>
      <c r="AD10" s="38"/>
      <c r="AE10" s="38"/>
    </row>
    <row r="11" s="2" customFormat="1" ht="12" customHeight="1">
      <c r="A11" s="38"/>
      <c r="B11" s="44"/>
      <c r="C11" s="38"/>
      <c r="D11" s="138" t="s">
        <v>17</v>
      </c>
      <c r="E11" s="38"/>
      <c r="F11" s="142" t="s">
        <v>18</v>
      </c>
      <c r="G11" s="38"/>
      <c r="H11" s="38"/>
      <c r="I11" s="143" t="s">
        <v>19</v>
      </c>
      <c r="J11" s="142" t="s">
        <v>1</v>
      </c>
      <c r="K11" s="38"/>
      <c r="L11" s="63"/>
      <c r="S11" s="38"/>
      <c r="T11" s="38"/>
      <c r="U11" s="38"/>
      <c r="V11" s="38"/>
      <c r="W11" s="38"/>
      <c r="X11" s="38"/>
      <c r="Y11" s="38"/>
      <c r="Z11" s="38"/>
      <c r="AA11" s="38"/>
      <c r="AB11" s="38"/>
      <c r="AC11" s="38"/>
      <c r="AD11" s="38"/>
      <c r="AE11" s="38"/>
    </row>
    <row r="12" s="2" customFormat="1" ht="12" customHeight="1">
      <c r="A12" s="38"/>
      <c r="B12" s="44"/>
      <c r="C12" s="38"/>
      <c r="D12" s="138" t="s">
        <v>20</v>
      </c>
      <c r="E12" s="38"/>
      <c r="F12" s="142" t="s">
        <v>21</v>
      </c>
      <c r="G12" s="38"/>
      <c r="H12" s="38"/>
      <c r="I12" s="143" t="s">
        <v>22</v>
      </c>
      <c r="J12" s="144" t="str">
        <f>'Rekapitulace stavby'!AN8</f>
        <v>26. 10. 2020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0"/>
      <c r="J13" s="38"/>
      <c r="K13" s="38"/>
      <c r="L13" s="63"/>
      <c r="S13" s="38"/>
      <c r="T13" s="38"/>
      <c r="U13" s="38"/>
      <c r="V13" s="38"/>
      <c r="W13" s="38"/>
      <c r="X13" s="38"/>
      <c r="Y13" s="38"/>
      <c r="Z13" s="38"/>
      <c r="AA13" s="38"/>
      <c r="AB13" s="38"/>
      <c r="AC13" s="38"/>
      <c r="AD13" s="38"/>
      <c r="AE13" s="38"/>
    </row>
    <row r="14" s="2" customFormat="1" ht="12" customHeight="1">
      <c r="A14" s="38"/>
      <c r="B14" s="44"/>
      <c r="C14" s="38"/>
      <c r="D14" s="138" t="s">
        <v>24</v>
      </c>
      <c r="E14" s="38"/>
      <c r="F14" s="38"/>
      <c r="G14" s="38"/>
      <c r="H14" s="38"/>
      <c r="I14" s="143" t="s">
        <v>25</v>
      </c>
      <c r="J14" s="142"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2" t="s">
        <v>26</v>
      </c>
      <c r="F15" s="38"/>
      <c r="G15" s="38"/>
      <c r="H15" s="38"/>
      <c r="I15" s="143" t="s">
        <v>27</v>
      </c>
      <c r="J15" s="142"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0"/>
      <c r="J16" s="38"/>
      <c r="K16" s="38"/>
      <c r="L16" s="63"/>
      <c r="S16" s="38"/>
      <c r="T16" s="38"/>
      <c r="U16" s="38"/>
      <c r="V16" s="38"/>
      <c r="W16" s="38"/>
      <c r="X16" s="38"/>
      <c r="Y16" s="38"/>
      <c r="Z16" s="38"/>
      <c r="AA16" s="38"/>
      <c r="AB16" s="38"/>
      <c r="AC16" s="38"/>
      <c r="AD16" s="38"/>
      <c r="AE16" s="38"/>
    </row>
    <row r="17" s="2" customFormat="1" ht="12" customHeight="1">
      <c r="A17" s="38"/>
      <c r="B17" s="44"/>
      <c r="C17" s="38"/>
      <c r="D17" s="138" t="s">
        <v>28</v>
      </c>
      <c r="E17" s="38"/>
      <c r="F17" s="38"/>
      <c r="G17" s="38"/>
      <c r="H17" s="38"/>
      <c r="I17" s="143"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2"/>
      <c r="G18" s="142"/>
      <c r="H18" s="142"/>
      <c r="I18" s="143"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0"/>
      <c r="J19" s="38"/>
      <c r="K19" s="38"/>
      <c r="L19" s="63"/>
      <c r="S19" s="38"/>
      <c r="T19" s="38"/>
      <c r="U19" s="38"/>
      <c r="V19" s="38"/>
      <c r="W19" s="38"/>
      <c r="X19" s="38"/>
      <c r="Y19" s="38"/>
      <c r="Z19" s="38"/>
      <c r="AA19" s="38"/>
      <c r="AB19" s="38"/>
      <c r="AC19" s="38"/>
      <c r="AD19" s="38"/>
      <c r="AE19" s="38"/>
    </row>
    <row r="20" s="2" customFormat="1" ht="12" customHeight="1">
      <c r="A20" s="38"/>
      <c r="B20" s="44"/>
      <c r="C20" s="38"/>
      <c r="D20" s="138" t="s">
        <v>30</v>
      </c>
      <c r="E20" s="38"/>
      <c r="F20" s="38"/>
      <c r="G20" s="38"/>
      <c r="H20" s="38"/>
      <c r="I20" s="143" t="s">
        <v>25</v>
      </c>
      <c r="J20" s="142"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2" t="s">
        <v>31</v>
      </c>
      <c r="F21" s="38"/>
      <c r="G21" s="38"/>
      <c r="H21" s="38"/>
      <c r="I21" s="143" t="s">
        <v>27</v>
      </c>
      <c r="J21" s="142"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0"/>
      <c r="J22" s="38"/>
      <c r="K22" s="38"/>
      <c r="L22" s="63"/>
      <c r="S22" s="38"/>
      <c r="T22" s="38"/>
      <c r="U22" s="38"/>
      <c r="V22" s="38"/>
      <c r="W22" s="38"/>
      <c r="X22" s="38"/>
      <c r="Y22" s="38"/>
      <c r="Z22" s="38"/>
      <c r="AA22" s="38"/>
      <c r="AB22" s="38"/>
      <c r="AC22" s="38"/>
      <c r="AD22" s="38"/>
      <c r="AE22" s="38"/>
    </row>
    <row r="23" s="2" customFormat="1" ht="12" customHeight="1">
      <c r="A23" s="38"/>
      <c r="B23" s="44"/>
      <c r="C23" s="38"/>
      <c r="D23" s="138" t="s">
        <v>33</v>
      </c>
      <c r="E23" s="38"/>
      <c r="F23" s="38"/>
      <c r="G23" s="38"/>
      <c r="H23" s="38"/>
      <c r="I23" s="143" t="s">
        <v>25</v>
      </c>
      <c r="J23" s="142"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2" t="s">
        <v>34</v>
      </c>
      <c r="F24" s="38"/>
      <c r="G24" s="38"/>
      <c r="H24" s="38"/>
      <c r="I24" s="143" t="s">
        <v>27</v>
      </c>
      <c r="J24" s="142"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0"/>
      <c r="J25" s="38"/>
      <c r="K25" s="38"/>
      <c r="L25" s="63"/>
      <c r="S25" s="38"/>
      <c r="T25" s="38"/>
      <c r="U25" s="38"/>
      <c r="V25" s="38"/>
      <c r="W25" s="38"/>
      <c r="X25" s="38"/>
      <c r="Y25" s="38"/>
      <c r="Z25" s="38"/>
      <c r="AA25" s="38"/>
      <c r="AB25" s="38"/>
      <c r="AC25" s="38"/>
      <c r="AD25" s="38"/>
      <c r="AE25" s="38"/>
    </row>
    <row r="26" s="2" customFormat="1" ht="12" customHeight="1">
      <c r="A26" s="38"/>
      <c r="B26" s="44"/>
      <c r="C26" s="38"/>
      <c r="D26" s="138" t="s">
        <v>35</v>
      </c>
      <c r="E26" s="38"/>
      <c r="F26" s="38"/>
      <c r="G26" s="38"/>
      <c r="H26" s="38"/>
      <c r="I26" s="140"/>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140"/>
      <c r="J28" s="38"/>
      <c r="K28" s="38"/>
      <c r="L28" s="63"/>
      <c r="S28" s="38"/>
      <c r="T28" s="38"/>
      <c r="U28" s="38"/>
      <c r="V28" s="38"/>
      <c r="W28" s="38"/>
      <c r="X28" s="38"/>
      <c r="Y28" s="38"/>
      <c r="Z28" s="38"/>
      <c r="AA28" s="38"/>
      <c r="AB28" s="38"/>
      <c r="AC28" s="38"/>
      <c r="AD28" s="38"/>
      <c r="AE28" s="38"/>
    </row>
    <row r="29" s="2" customFormat="1" ht="6.96" customHeight="1">
      <c r="A29" s="38"/>
      <c r="B29" s="44"/>
      <c r="C29" s="38"/>
      <c r="D29" s="150"/>
      <c r="E29" s="150"/>
      <c r="F29" s="150"/>
      <c r="G29" s="150"/>
      <c r="H29" s="150"/>
      <c r="I29" s="151"/>
      <c r="J29" s="150"/>
      <c r="K29" s="150"/>
      <c r="L29" s="63"/>
      <c r="S29" s="38"/>
      <c r="T29" s="38"/>
      <c r="U29" s="38"/>
      <c r="V29" s="38"/>
      <c r="W29" s="38"/>
      <c r="X29" s="38"/>
      <c r="Y29" s="38"/>
      <c r="Z29" s="38"/>
      <c r="AA29" s="38"/>
      <c r="AB29" s="38"/>
      <c r="AC29" s="38"/>
      <c r="AD29" s="38"/>
      <c r="AE29" s="38"/>
    </row>
    <row r="30" s="2" customFormat="1" ht="25.44" customHeight="1">
      <c r="A30" s="38"/>
      <c r="B30" s="44"/>
      <c r="C30" s="38"/>
      <c r="D30" s="152" t="s">
        <v>36</v>
      </c>
      <c r="E30" s="38"/>
      <c r="F30" s="38"/>
      <c r="G30" s="38"/>
      <c r="H30" s="38"/>
      <c r="I30" s="140"/>
      <c r="J30" s="153">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0"/>
      <c r="E31" s="150"/>
      <c r="F31" s="150"/>
      <c r="G31" s="150"/>
      <c r="H31" s="150"/>
      <c r="I31" s="151"/>
      <c r="J31" s="150"/>
      <c r="K31" s="150"/>
      <c r="L31" s="63"/>
      <c r="S31" s="38"/>
      <c r="T31" s="38"/>
      <c r="U31" s="38"/>
      <c r="V31" s="38"/>
      <c r="W31" s="38"/>
      <c r="X31" s="38"/>
      <c r="Y31" s="38"/>
      <c r="Z31" s="38"/>
      <c r="AA31" s="38"/>
      <c r="AB31" s="38"/>
      <c r="AC31" s="38"/>
      <c r="AD31" s="38"/>
      <c r="AE31" s="38"/>
    </row>
    <row r="32" s="2" customFormat="1" ht="14.4" customHeight="1">
      <c r="A32" s="38"/>
      <c r="B32" s="44"/>
      <c r="C32" s="38"/>
      <c r="D32" s="38"/>
      <c r="E32" s="38"/>
      <c r="F32" s="154" t="s">
        <v>38</v>
      </c>
      <c r="G32" s="38"/>
      <c r="H32" s="38"/>
      <c r="I32" s="155" t="s">
        <v>37</v>
      </c>
      <c r="J32" s="154" t="s">
        <v>39</v>
      </c>
      <c r="K32" s="38"/>
      <c r="L32" s="63"/>
      <c r="S32" s="38"/>
      <c r="T32" s="38"/>
      <c r="U32" s="38"/>
      <c r="V32" s="38"/>
      <c r="W32" s="38"/>
      <c r="X32" s="38"/>
      <c r="Y32" s="38"/>
      <c r="Z32" s="38"/>
      <c r="AA32" s="38"/>
      <c r="AB32" s="38"/>
      <c r="AC32" s="38"/>
      <c r="AD32" s="38"/>
      <c r="AE32" s="38"/>
    </row>
    <row r="33" s="2" customFormat="1" ht="14.4" customHeight="1">
      <c r="A33" s="38"/>
      <c r="B33" s="44"/>
      <c r="C33" s="38"/>
      <c r="D33" s="156" t="s">
        <v>40</v>
      </c>
      <c r="E33" s="138" t="s">
        <v>41</v>
      </c>
      <c r="F33" s="157">
        <f>ROUND((SUM(BE121:BE251)),  2)</f>
        <v>0</v>
      </c>
      <c r="G33" s="38"/>
      <c r="H33" s="38"/>
      <c r="I33" s="158">
        <v>0.20999999999999999</v>
      </c>
      <c r="J33" s="157">
        <f>ROUND(((SUM(BE121:BE251))*I33),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8" t="s">
        <v>42</v>
      </c>
      <c r="F34" s="157">
        <f>ROUND((SUM(BF121:BF251)),  2)</f>
        <v>0</v>
      </c>
      <c r="G34" s="38"/>
      <c r="H34" s="38"/>
      <c r="I34" s="158">
        <v>0.14999999999999999</v>
      </c>
      <c r="J34" s="157">
        <f>ROUND(((SUM(BF121:BF251))*I34),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8" t="s">
        <v>43</v>
      </c>
      <c r="F35" s="157">
        <f>ROUND((SUM(BG121:BG251)),  2)</f>
        <v>0</v>
      </c>
      <c r="G35" s="38"/>
      <c r="H35" s="38"/>
      <c r="I35" s="158">
        <v>0.20999999999999999</v>
      </c>
      <c r="J35" s="157">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8" t="s">
        <v>44</v>
      </c>
      <c r="F36" s="157">
        <f>ROUND((SUM(BH121:BH251)),  2)</f>
        <v>0</v>
      </c>
      <c r="G36" s="38"/>
      <c r="H36" s="38"/>
      <c r="I36" s="158">
        <v>0.14999999999999999</v>
      </c>
      <c r="J36" s="157">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8" t="s">
        <v>45</v>
      </c>
      <c r="F37" s="157">
        <f>ROUND((SUM(BI121:BI251)),  2)</f>
        <v>0</v>
      </c>
      <c r="G37" s="38"/>
      <c r="H37" s="38"/>
      <c r="I37" s="158">
        <v>0</v>
      </c>
      <c r="J37" s="157">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0"/>
      <c r="J38" s="38"/>
      <c r="K38" s="38"/>
      <c r="L38" s="63"/>
      <c r="S38" s="38"/>
      <c r="T38" s="38"/>
      <c r="U38" s="38"/>
      <c r="V38" s="38"/>
      <c r="W38" s="38"/>
      <c r="X38" s="38"/>
      <c r="Y38" s="38"/>
      <c r="Z38" s="38"/>
      <c r="AA38" s="38"/>
      <c r="AB38" s="38"/>
      <c r="AC38" s="38"/>
      <c r="AD38" s="38"/>
      <c r="AE38" s="38"/>
    </row>
    <row r="39" s="2" customFormat="1" ht="25.44" customHeight="1">
      <c r="A39" s="38"/>
      <c r="B39" s="44"/>
      <c r="C39" s="159"/>
      <c r="D39" s="160" t="s">
        <v>46</v>
      </c>
      <c r="E39" s="161"/>
      <c r="F39" s="161"/>
      <c r="G39" s="162" t="s">
        <v>47</v>
      </c>
      <c r="H39" s="163" t="s">
        <v>48</v>
      </c>
      <c r="I39" s="164"/>
      <c r="J39" s="165">
        <f>SUM(J30:J37)</f>
        <v>0</v>
      </c>
      <c r="K39" s="166"/>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0"/>
      <c r="J40" s="38"/>
      <c r="K40" s="38"/>
      <c r="L40" s="63"/>
      <c r="S40" s="38"/>
      <c r="T40" s="38"/>
      <c r="U40" s="38"/>
      <c r="V40" s="38"/>
      <c r="W40" s="38"/>
      <c r="X40" s="38"/>
      <c r="Y40" s="38"/>
      <c r="Z40" s="38"/>
      <c r="AA40" s="38"/>
      <c r="AB40" s="38"/>
      <c r="AC40" s="38"/>
      <c r="AD40" s="38"/>
      <c r="AE40" s="38"/>
    </row>
    <row r="41" s="1" customFormat="1" ht="14.4" customHeight="1">
      <c r="B41" s="20"/>
      <c r="I41" s="132"/>
      <c r="L41" s="20"/>
    </row>
    <row r="42" s="1" customFormat="1" ht="14.4" customHeight="1">
      <c r="B42" s="20"/>
      <c r="I42" s="132"/>
      <c r="L42" s="20"/>
    </row>
    <row r="43" s="1" customFormat="1" ht="14.4" customHeight="1">
      <c r="B43" s="20"/>
      <c r="I43" s="132"/>
      <c r="L43" s="20"/>
    </row>
    <row r="44" s="1" customFormat="1" ht="14.4" customHeight="1">
      <c r="B44" s="20"/>
      <c r="I44" s="132"/>
      <c r="L44" s="20"/>
    </row>
    <row r="45" s="1" customFormat="1" ht="14.4" customHeight="1">
      <c r="B45" s="20"/>
      <c r="I45" s="132"/>
      <c r="L45" s="20"/>
    </row>
    <row r="46" s="1" customFormat="1" ht="14.4" customHeight="1">
      <c r="B46" s="20"/>
      <c r="I46" s="132"/>
      <c r="L46" s="20"/>
    </row>
    <row r="47" s="1" customFormat="1" ht="14.4" customHeight="1">
      <c r="B47" s="20"/>
      <c r="I47" s="132"/>
      <c r="L47" s="20"/>
    </row>
    <row r="48" s="1" customFormat="1" ht="14.4" customHeight="1">
      <c r="B48" s="20"/>
      <c r="I48" s="132"/>
      <c r="L48" s="20"/>
    </row>
    <row r="49" s="1" customFormat="1" ht="14.4" customHeight="1">
      <c r="B49" s="20"/>
      <c r="I49" s="132"/>
      <c r="L49" s="20"/>
    </row>
    <row r="50" s="2" customFormat="1" ht="14.4" customHeight="1">
      <c r="B50" s="63"/>
      <c r="D50" s="167" t="s">
        <v>49</v>
      </c>
      <c r="E50" s="168"/>
      <c r="F50" s="168"/>
      <c r="G50" s="167" t="s">
        <v>50</v>
      </c>
      <c r="H50" s="168"/>
      <c r="I50" s="169"/>
      <c r="J50" s="168"/>
      <c r="K50" s="16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0" t="s">
        <v>51</v>
      </c>
      <c r="E61" s="171"/>
      <c r="F61" s="172" t="s">
        <v>52</v>
      </c>
      <c r="G61" s="170" t="s">
        <v>51</v>
      </c>
      <c r="H61" s="171"/>
      <c r="I61" s="173"/>
      <c r="J61" s="174" t="s">
        <v>52</v>
      </c>
      <c r="K61" s="171"/>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7" t="s">
        <v>53</v>
      </c>
      <c r="E65" s="175"/>
      <c r="F65" s="175"/>
      <c r="G65" s="167" t="s">
        <v>54</v>
      </c>
      <c r="H65" s="175"/>
      <c r="I65" s="176"/>
      <c r="J65" s="175"/>
      <c r="K65" s="17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0" t="s">
        <v>51</v>
      </c>
      <c r="E76" s="171"/>
      <c r="F76" s="172" t="s">
        <v>52</v>
      </c>
      <c r="G76" s="170" t="s">
        <v>51</v>
      </c>
      <c r="H76" s="171"/>
      <c r="I76" s="173"/>
      <c r="J76" s="174" t="s">
        <v>52</v>
      </c>
      <c r="K76" s="171"/>
      <c r="L76" s="63"/>
      <c r="S76" s="38"/>
      <c r="T76" s="38"/>
      <c r="U76" s="38"/>
      <c r="V76" s="38"/>
      <c r="W76" s="38"/>
      <c r="X76" s="38"/>
      <c r="Y76" s="38"/>
      <c r="Z76" s="38"/>
      <c r="AA76" s="38"/>
      <c r="AB76" s="38"/>
      <c r="AC76" s="38"/>
      <c r="AD76" s="38"/>
      <c r="AE76" s="38"/>
    </row>
    <row r="77" s="2" customFormat="1" ht="14.4" customHeight="1">
      <c r="A77" s="38"/>
      <c r="B77" s="177"/>
      <c r="C77" s="178"/>
      <c r="D77" s="178"/>
      <c r="E77" s="178"/>
      <c r="F77" s="178"/>
      <c r="G77" s="178"/>
      <c r="H77" s="178"/>
      <c r="I77" s="179"/>
      <c r="J77" s="178"/>
      <c r="K77" s="178"/>
      <c r="L77" s="63"/>
      <c r="S77" s="38"/>
      <c r="T77" s="38"/>
      <c r="U77" s="38"/>
      <c r="V77" s="38"/>
      <c r="W77" s="38"/>
      <c r="X77" s="38"/>
      <c r="Y77" s="38"/>
      <c r="Z77" s="38"/>
      <c r="AA77" s="38"/>
      <c r="AB77" s="38"/>
      <c r="AC77" s="38"/>
      <c r="AD77" s="38"/>
      <c r="AE77" s="38"/>
    </row>
    <row r="81" s="2" customFormat="1" ht="6.96" customHeight="1">
      <c r="A81" s="38"/>
      <c r="B81" s="180"/>
      <c r="C81" s="181"/>
      <c r="D81" s="181"/>
      <c r="E81" s="181"/>
      <c r="F81" s="181"/>
      <c r="G81" s="181"/>
      <c r="H81" s="181"/>
      <c r="I81" s="182"/>
      <c r="J81" s="181"/>
      <c r="K81" s="181"/>
      <c r="L81" s="63"/>
      <c r="S81" s="38"/>
      <c r="T81" s="38"/>
      <c r="U81" s="38"/>
      <c r="V81" s="38"/>
      <c r="W81" s="38"/>
      <c r="X81" s="38"/>
      <c r="Y81" s="38"/>
      <c r="Z81" s="38"/>
      <c r="AA81" s="38"/>
      <c r="AB81" s="38"/>
      <c r="AC81" s="38"/>
      <c r="AD81" s="38"/>
      <c r="AE81" s="38"/>
    </row>
    <row r="82" s="2" customFormat="1" ht="24.96" customHeight="1">
      <c r="A82" s="38"/>
      <c r="B82" s="39"/>
      <c r="C82" s="23" t="s">
        <v>90</v>
      </c>
      <c r="D82" s="40"/>
      <c r="E82" s="40"/>
      <c r="F82" s="40"/>
      <c r="G82" s="40"/>
      <c r="H82" s="40"/>
      <c r="I82" s="1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0"/>
      <c r="J83" s="40"/>
      <c r="K83" s="40"/>
      <c r="L83" s="63"/>
      <c r="S83" s="38"/>
      <c r="T83" s="38"/>
      <c r="U83" s="38"/>
      <c r="V83" s="38"/>
      <c r="W83" s="38"/>
      <c r="X83" s="38"/>
      <c r="Y83" s="38"/>
      <c r="Z83" s="38"/>
      <c r="AA83" s="38"/>
      <c r="AB83" s="38"/>
      <c r="AC83" s="38"/>
      <c r="AD83" s="38"/>
      <c r="AE83" s="38"/>
    </row>
    <row r="84" s="2" customFormat="1" ht="12" customHeight="1">
      <c r="A84" s="38"/>
      <c r="B84" s="39"/>
      <c r="C84" s="32" t="s">
        <v>15</v>
      </c>
      <c r="D84" s="40"/>
      <c r="E84" s="40"/>
      <c r="F84" s="40"/>
      <c r="G84" s="40"/>
      <c r="H84" s="40"/>
      <c r="I84" s="1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REVITALIZACE OBJEKTU BÝVALÉ FARY čp.1 - STARÝ BYDŽOV - PŘÍSTAVBA A STAVEBNÍ ÚPRAVY</v>
      </c>
      <c r="F85" s="32"/>
      <c r="G85" s="32"/>
      <c r="H85" s="32"/>
      <c r="I85" s="140"/>
      <c r="J85" s="40"/>
      <c r="K85" s="40"/>
      <c r="L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1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ČOV - D.2.1 - ČOV - Čistírna odpadních vod</v>
      </c>
      <c r="F87" s="40"/>
      <c r="G87" s="40"/>
      <c r="H87" s="40"/>
      <c r="I87" s="1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Nový Bydžov</v>
      </c>
      <c r="G89" s="40"/>
      <c r="H89" s="40"/>
      <c r="I89" s="143" t="s">
        <v>22</v>
      </c>
      <c r="J89" s="79" t="str">
        <f>IF(J12="","",J12)</f>
        <v>26. 10. 2020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0"/>
      <c r="J90" s="40"/>
      <c r="K90" s="40"/>
      <c r="L90" s="63"/>
      <c r="S90" s="38"/>
      <c r="T90" s="38"/>
      <c r="U90" s="38"/>
      <c r="V90" s="38"/>
      <c r="W90" s="38"/>
      <c r="X90" s="38"/>
      <c r="Y90" s="38"/>
      <c r="Z90" s="38"/>
      <c r="AA90" s="38"/>
      <c r="AB90" s="38"/>
      <c r="AC90" s="38"/>
      <c r="AD90" s="38"/>
      <c r="AE90" s="38"/>
    </row>
    <row r="91" s="2" customFormat="1" ht="40.05" customHeight="1">
      <c r="A91" s="38"/>
      <c r="B91" s="39"/>
      <c r="C91" s="32" t="s">
        <v>24</v>
      </c>
      <c r="D91" s="40"/>
      <c r="E91" s="40"/>
      <c r="F91" s="27" t="str">
        <f>E15</f>
        <v>OBEC STARÝ BYDŽOV, čp.13, STARÝ BYDŽOV, 503 57</v>
      </c>
      <c r="G91" s="40"/>
      <c r="H91" s="40"/>
      <c r="I91" s="143" t="s">
        <v>30</v>
      </c>
      <c r="J91" s="36" t="str">
        <f>E21</f>
        <v>P-AQUA s.r.o., Jižní 870, 500 03 Hradec Králové</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143" t="s">
        <v>33</v>
      </c>
      <c r="J92" s="36" t="str">
        <f>E24</f>
        <v>Ing. Tomáš Růžička</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0"/>
      <c r="J93" s="40"/>
      <c r="K93" s="40"/>
      <c r="L93" s="63"/>
      <c r="S93" s="38"/>
      <c r="T93" s="38"/>
      <c r="U93" s="38"/>
      <c r="V93" s="38"/>
      <c r="W93" s="38"/>
      <c r="X93" s="38"/>
      <c r="Y93" s="38"/>
      <c r="Z93" s="38"/>
      <c r="AA93" s="38"/>
      <c r="AB93" s="38"/>
      <c r="AC93" s="38"/>
      <c r="AD93" s="38"/>
      <c r="AE93" s="38"/>
    </row>
    <row r="94" s="2" customFormat="1" ht="29.28" customHeight="1">
      <c r="A94" s="38"/>
      <c r="B94" s="39"/>
      <c r="C94" s="184" t="s">
        <v>91</v>
      </c>
      <c r="D94" s="185"/>
      <c r="E94" s="185"/>
      <c r="F94" s="185"/>
      <c r="G94" s="185"/>
      <c r="H94" s="185"/>
      <c r="I94" s="186"/>
      <c r="J94" s="187" t="s">
        <v>92</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0"/>
      <c r="J95" s="40"/>
      <c r="K95" s="40"/>
      <c r="L95" s="63"/>
      <c r="S95" s="38"/>
      <c r="T95" s="38"/>
      <c r="U95" s="38"/>
      <c r="V95" s="38"/>
      <c r="W95" s="38"/>
      <c r="X95" s="38"/>
      <c r="Y95" s="38"/>
      <c r="Z95" s="38"/>
      <c r="AA95" s="38"/>
      <c r="AB95" s="38"/>
      <c r="AC95" s="38"/>
      <c r="AD95" s="38"/>
      <c r="AE95" s="38"/>
    </row>
    <row r="96" s="2" customFormat="1" ht="22.8" customHeight="1">
      <c r="A96" s="38"/>
      <c r="B96" s="39"/>
      <c r="C96" s="188" t="s">
        <v>93</v>
      </c>
      <c r="D96" s="40"/>
      <c r="E96" s="40"/>
      <c r="F96" s="40"/>
      <c r="G96" s="40"/>
      <c r="H96" s="40"/>
      <c r="I96" s="140"/>
      <c r="J96" s="110">
        <f>J121</f>
        <v>0</v>
      </c>
      <c r="K96" s="40"/>
      <c r="L96" s="63"/>
      <c r="S96" s="38"/>
      <c r="T96" s="38"/>
      <c r="U96" s="38"/>
      <c r="V96" s="38"/>
      <c r="W96" s="38"/>
      <c r="X96" s="38"/>
      <c r="Y96" s="38"/>
      <c r="Z96" s="38"/>
      <c r="AA96" s="38"/>
      <c r="AB96" s="38"/>
      <c r="AC96" s="38"/>
      <c r="AD96" s="38"/>
      <c r="AE96" s="38"/>
      <c r="AU96" s="17" t="s">
        <v>94</v>
      </c>
    </row>
    <row r="97" s="9" customFormat="1" ht="24.96" customHeight="1">
      <c r="A97" s="9"/>
      <c r="B97" s="189"/>
      <c r="C97" s="190"/>
      <c r="D97" s="191" t="s">
        <v>95</v>
      </c>
      <c r="E97" s="192"/>
      <c r="F97" s="192"/>
      <c r="G97" s="192"/>
      <c r="H97" s="192"/>
      <c r="I97" s="193"/>
      <c r="J97" s="194">
        <f>J122</f>
        <v>0</v>
      </c>
      <c r="K97" s="190"/>
      <c r="L97" s="195"/>
      <c r="S97" s="9"/>
      <c r="T97" s="9"/>
      <c r="U97" s="9"/>
      <c r="V97" s="9"/>
      <c r="W97" s="9"/>
      <c r="X97" s="9"/>
      <c r="Y97" s="9"/>
      <c r="Z97" s="9"/>
      <c r="AA97" s="9"/>
      <c r="AB97" s="9"/>
      <c r="AC97" s="9"/>
      <c r="AD97" s="9"/>
      <c r="AE97" s="9"/>
    </row>
    <row r="98" s="10" customFormat="1" ht="19.92" customHeight="1">
      <c r="A98" s="10"/>
      <c r="B98" s="196"/>
      <c r="C98" s="197"/>
      <c r="D98" s="198" t="s">
        <v>96</v>
      </c>
      <c r="E98" s="199"/>
      <c r="F98" s="199"/>
      <c r="G98" s="199"/>
      <c r="H98" s="199"/>
      <c r="I98" s="200"/>
      <c r="J98" s="201">
        <f>J123</f>
        <v>0</v>
      </c>
      <c r="K98" s="197"/>
      <c r="L98" s="202"/>
      <c r="S98" s="10"/>
      <c r="T98" s="10"/>
      <c r="U98" s="10"/>
      <c r="V98" s="10"/>
      <c r="W98" s="10"/>
      <c r="X98" s="10"/>
      <c r="Y98" s="10"/>
      <c r="Z98" s="10"/>
      <c r="AA98" s="10"/>
      <c r="AB98" s="10"/>
      <c r="AC98" s="10"/>
      <c r="AD98" s="10"/>
      <c r="AE98" s="10"/>
    </row>
    <row r="99" s="10" customFormat="1" ht="19.92" customHeight="1">
      <c r="A99" s="10"/>
      <c r="B99" s="196"/>
      <c r="C99" s="197"/>
      <c r="D99" s="198" t="s">
        <v>97</v>
      </c>
      <c r="E99" s="199"/>
      <c r="F99" s="199"/>
      <c r="G99" s="199"/>
      <c r="H99" s="199"/>
      <c r="I99" s="200"/>
      <c r="J99" s="201">
        <f>J198</f>
        <v>0</v>
      </c>
      <c r="K99" s="197"/>
      <c r="L99" s="202"/>
      <c r="S99" s="10"/>
      <c r="T99" s="10"/>
      <c r="U99" s="10"/>
      <c r="V99" s="10"/>
      <c r="W99" s="10"/>
      <c r="X99" s="10"/>
      <c r="Y99" s="10"/>
      <c r="Z99" s="10"/>
      <c r="AA99" s="10"/>
      <c r="AB99" s="10"/>
      <c r="AC99" s="10"/>
      <c r="AD99" s="10"/>
      <c r="AE99" s="10"/>
    </row>
    <row r="100" s="10" customFormat="1" ht="19.92" customHeight="1">
      <c r="A100" s="10"/>
      <c r="B100" s="196"/>
      <c r="C100" s="197"/>
      <c r="D100" s="198" t="s">
        <v>98</v>
      </c>
      <c r="E100" s="199"/>
      <c r="F100" s="199"/>
      <c r="G100" s="199"/>
      <c r="H100" s="199"/>
      <c r="I100" s="200"/>
      <c r="J100" s="201">
        <f>J215</f>
        <v>0</v>
      </c>
      <c r="K100" s="197"/>
      <c r="L100" s="202"/>
      <c r="S100" s="10"/>
      <c r="T100" s="10"/>
      <c r="U100" s="10"/>
      <c r="V100" s="10"/>
      <c r="W100" s="10"/>
      <c r="X100" s="10"/>
      <c r="Y100" s="10"/>
      <c r="Z100" s="10"/>
      <c r="AA100" s="10"/>
      <c r="AB100" s="10"/>
      <c r="AC100" s="10"/>
      <c r="AD100" s="10"/>
      <c r="AE100" s="10"/>
    </row>
    <row r="101" s="10" customFormat="1" ht="19.92" customHeight="1">
      <c r="A101" s="10"/>
      <c r="B101" s="196"/>
      <c r="C101" s="197"/>
      <c r="D101" s="198" t="s">
        <v>99</v>
      </c>
      <c r="E101" s="199"/>
      <c r="F101" s="199"/>
      <c r="G101" s="199"/>
      <c r="H101" s="199"/>
      <c r="I101" s="200"/>
      <c r="J101" s="201">
        <f>J248</f>
        <v>0</v>
      </c>
      <c r="K101" s="197"/>
      <c r="L101" s="202"/>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79"/>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2"/>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100</v>
      </c>
      <c r="D108" s="40"/>
      <c r="E108" s="40"/>
      <c r="F108" s="40"/>
      <c r="G108" s="40"/>
      <c r="H108" s="40"/>
      <c r="I108" s="1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15</v>
      </c>
      <c r="D110" s="40"/>
      <c r="E110" s="40"/>
      <c r="F110" s="40"/>
      <c r="G110" s="40"/>
      <c r="H110" s="40"/>
      <c r="I110" s="1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3" t="str">
        <f>E7</f>
        <v>REVITALIZACE OBJEKTU BÝVALÉ FARY čp.1 - STARÝ BYDŽOV - PŘÍSTAVBA A STAVEBNÍ ÚPRAVY</v>
      </c>
      <c r="F111" s="32"/>
      <c r="G111" s="32"/>
      <c r="H111" s="32"/>
      <c r="I111" s="1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88</v>
      </c>
      <c r="D112" s="40"/>
      <c r="E112" s="40"/>
      <c r="F112" s="40"/>
      <c r="G112" s="40"/>
      <c r="H112" s="40"/>
      <c r="I112" s="1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ČOV - D.2.1 - ČOV - Čistírna odpadních vod</v>
      </c>
      <c r="F113" s="40"/>
      <c r="G113" s="40"/>
      <c r="H113" s="40"/>
      <c r="I113" s="1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Nový Bydžov</v>
      </c>
      <c r="G115" s="40"/>
      <c r="H115" s="40"/>
      <c r="I115" s="143" t="s">
        <v>22</v>
      </c>
      <c r="J115" s="79" t="str">
        <f>IF(J12="","",J12)</f>
        <v>26. 10. 2020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0"/>
      <c r="J116" s="40"/>
      <c r="K116" s="40"/>
      <c r="L116" s="63"/>
      <c r="S116" s="38"/>
      <c r="T116" s="38"/>
      <c r="U116" s="38"/>
      <c r="V116" s="38"/>
      <c r="W116" s="38"/>
      <c r="X116" s="38"/>
      <c r="Y116" s="38"/>
      <c r="Z116" s="38"/>
      <c r="AA116" s="38"/>
      <c r="AB116" s="38"/>
      <c r="AC116" s="38"/>
      <c r="AD116" s="38"/>
      <c r="AE116" s="38"/>
    </row>
    <row r="117" s="2" customFormat="1" ht="40.05" customHeight="1">
      <c r="A117" s="38"/>
      <c r="B117" s="39"/>
      <c r="C117" s="32" t="s">
        <v>24</v>
      </c>
      <c r="D117" s="40"/>
      <c r="E117" s="40"/>
      <c r="F117" s="27" t="str">
        <f>E15</f>
        <v>OBEC STARÝ BYDŽOV, čp.13, STARÝ BYDŽOV, 503 57</v>
      </c>
      <c r="G117" s="40"/>
      <c r="H117" s="40"/>
      <c r="I117" s="143" t="s">
        <v>30</v>
      </c>
      <c r="J117" s="36" t="str">
        <f>E21</f>
        <v>P-AQUA s.r.o., Jižní 870, 500 03 Hradec Králové</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43" t="s">
        <v>33</v>
      </c>
      <c r="J118" s="36" t="str">
        <f>E24</f>
        <v>Ing. Tomáš Růžička</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0"/>
      <c r="J119" s="40"/>
      <c r="K119" s="40"/>
      <c r="L119" s="63"/>
      <c r="S119" s="38"/>
      <c r="T119" s="38"/>
      <c r="U119" s="38"/>
      <c r="V119" s="38"/>
      <c r="W119" s="38"/>
      <c r="X119" s="38"/>
      <c r="Y119" s="38"/>
      <c r="Z119" s="38"/>
      <c r="AA119" s="38"/>
      <c r="AB119" s="38"/>
      <c r="AC119" s="38"/>
      <c r="AD119" s="38"/>
      <c r="AE119" s="38"/>
    </row>
    <row r="120" s="11" customFormat="1" ht="29.28" customHeight="1">
      <c r="A120" s="203"/>
      <c r="B120" s="204"/>
      <c r="C120" s="205" t="s">
        <v>101</v>
      </c>
      <c r="D120" s="206" t="s">
        <v>61</v>
      </c>
      <c r="E120" s="206" t="s">
        <v>57</v>
      </c>
      <c r="F120" s="206" t="s">
        <v>58</v>
      </c>
      <c r="G120" s="206" t="s">
        <v>102</v>
      </c>
      <c r="H120" s="206" t="s">
        <v>103</v>
      </c>
      <c r="I120" s="207" t="s">
        <v>104</v>
      </c>
      <c r="J120" s="206" t="s">
        <v>92</v>
      </c>
      <c r="K120" s="208" t="s">
        <v>105</v>
      </c>
      <c r="L120" s="209"/>
      <c r="M120" s="100" t="s">
        <v>1</v>
      </c>
      <c r="N120" s="101" t="s">
        <v>40</v>
      </c>
      <c r="O120" s="101" t="s">
        <v>106</v>
      </c>
      <c r="P120" s="101" t="s">
        <v>107</v>
      </c>
      <c r="Q120" s="101" t="s">
        <v>108</v>
      </c>
      <c r="R120" s="101" t="s">
        <v>109</v>
      </c>
      <c r="S120" s="101" t="s">
        <v>110</v>
      </c>
      <c r="T120" s="102" t="s">
        <v>111</v>
      </c>
      <c r="U120" s="203"/>
      <c r="V120" s="203"/>
      <c r="W120" s="203"/>
      <c r="X120" s="203"/>
      <c r="Y120" s="203"/>
      <c r="Z120" s="203"/>
      <c r="AA120" s="203"/>
      <c r="AB120" s="203"/>
      <c r="AC120" s="203"/>
      <c r="AD120" s="203"/>
      <c r="AE120" s="203"/>
    </row>
    <row r="121" s="2" customFormat="1" ht="22.8" customHeight="1">
      <c r="A121" s="38"/>
      <c r="B121" s="39"/>
      <c r="C121" s="107" t="s">
        <v>112</v>
      </c>
      <c r="D121" s="40"/>
      <c r="E121" s="40"/>
      <c r="F121" s="40"/>
      <c r="G121" s="40"/>
      <c r="H121" s="40"/>
      <c r="I121" s="140"/>
      <c r="J121" s="210">
        <f>BK121</f>
        <v>0</v>
      </c>
      <c r="K121" s="40"/>
      <c r="L121" s="44"/>
      <c r="M121" s="103"/>
      <c r="N121" s="211"/>
      <c r="O121" s="104"/>
      <c r="P121" s="212">
        <f>P122</f>
        <v>0</v>
      </c>
      <c r="Q121" s="104"/>
      <c r="R121" s="212">
        <f>R122</f>
        <v>9.0589796000000007</v>
      </c>
      <c r="S121" s="104"/>
      <c r="T121" s="213">
        <f>T122</f>
        <v>0</v>
      </c>
      <c r="U121" s="38"/>
      <c r="V121" s="38"/>
      <c r="W121" s="38"/>
      <c r="X121" s="38"/>
      <c r="Y121" s="38"/>
      <c r="Z121" s="38"/>
      <c r="AA121" s="38"/>
      <c r="AB121" s="38"/>
      <c r="AC121" s="38"/>
      <c r="AD121" s="38"/>
      <c r="AE121" s="38"/>
      <c r="AT121" s="17" t="s">
        <v>75</v>
      </c>
      <c r="AU121" s="17" t="s">
        <v>94</v>
      </c>
      <c r="BK121" s="214">
        <f>BK122</f>
        <v>0</v>
      </c>
    </row>
    <row r="122" s="12" customFormat="1" ht="25.92" customHeight="1">
      <c r="A122" s="12"/>
      <c r="B122" s="215"/>
      <c r="C122" s="216"/>
      <c r="D122" s="217" t="s">
        <v>75</v>
      </c>
      <c r="E122" s="218" t="s">
        <v>113</v>
      </c>
      <c r="F122" s="218" t="s">
        <v>114</v>
      </c>
      <c r="G122" s="216"/>
      <c r="H122" s="216"/>
      <c r="I122" s="219"/>
      <c r="J122" s="220">
        <f>BK122</f>
        <v>0</v>
      </c>
      <c r="K122" s="216"/>
      <c r="L122" s="221"/>
      <c r="M122" s="222"/>
      <c r="N122" s="223"/>
      <c r="O122" s="223"/>
      <c r="P122" s="224">
        <f>P123+P198+P215+P248</f>
        <v>0</v>
      </c>
      <c r="Q122" s="223"/>
      <c r="R122" s="224">
        <f>R123+R198+R215+R248</f>
        <v>9.0589796000000007</v>
      </c>
      <c r="S122" s="223"/>
      <c r="T122" s="225">
        <f>T123+T198+T215+T248</f>
        <v>0</v>
      </c>
      <c r="U122" s="12"/>
      <c r="V122" s="12"/>
      <c r="W122" s="12"/>
      <c r="X122" s="12"/>
      <c r="Y122" s="12"/>
      <c r="Z122" s="12"/>
      <c r="AA122" s="12"/>
      <c r="AB122" s="12"/>
      <c r="AC122" s="12"/>
      <c r="AD122" s="12"/>
      <c r="AE122" s="12"/>
      <c r="AR122" s="226" t="s">
        <v>84</v>
      </c>
      <c r="AT122" s="227" t="s">
        <v>75</v>
      </c>
      <c r="AU122" s="227" t="s">
        <v>76</v>
      </c>
      <c r="AY122" s="226" t="s">
        <v>115</v>
      </c>
      <c r="BK122" s="228">
        <f>BK123+BK198+BK215+BK248</f>
        <v>0</v>
      </c>
    </row>
    <row r="123" s="12" customFormat="1" ht="22.8" customHeight="1">
      <c r="A123" s="12"/>
      <c r="B123" s="215"/>
      <c r="C123" s="216"/>
      <c r="D123" s="217" t="s">
        <v>75</v>
      </c>
      <c r="E123" s="229" t="s">
        <v>84</v>
      </c>
      <c r="F123" s="229" t="s">
        <v>116</v>
      </c>
      <c r="G123" s="216"/>
      <c r="H123" s="216"/>
      <c r="I123" s="219"/>
      <c r="J123" s="230">
        <f>BK123</f>
        <v>0</v>
      </c>
      <c r="K123" s="216"/>
      <c r="L123" s="221"/>
      <c r="M123" s="222"/>
      <c r="N123" s="223"/>
      <c r="O123" s="223"/>
      <c r="P123" s="224">
        <f>SUM(P124:P197)</f>
        <v>0</v>
      </c>
      <c r="Q123" s="223"/>
      <c r="R123" s="224">
        <f>SUM(R124:R197)</f>
        <v>7.8046680000000004</v>
      </c>
      <c r="S123" s="223"/>
      <c r="T123" s="225">
        <f>SUM(T124:T197)</f>
        <v>0</v>
      </c>
      <c r="U123" s="12"/>
      <c r="V123" s="12"/>
      <c r="W123" s="12"/>
      <c r="X123" s="12"/>
      <c r="Y123" s="12"/>
      <c r="Z123" s="12"/>
      <c r="AA123" s="12"/>
      <c r="AB123" s="12"/>
      <c r="AC123" s="12"/>
      <c r="AD123" s="12"/>
      <c r="AE123" s="12"/>
      <c r="AR123" s="226" t="s">
        <v>84</v>
      </c>
      <c r="AT123" s="227" t="s">
        <v>75</v>
      </c>
      <c r="AU123" s="227" t="s">
        <v>84</v>
      </c>
      <c r="AY123" s="226" t="s">
        <v>115</v>
      </c>
      <c r="BK123" s="228">
        <f>SUM(BK124:BK197)</f>
        <v>0</v>
      </c>
    </row>
    <row r="124" s="2" customFormat="1" ht="16.5" customHeight="1">
      <c r="A124" s="38"/>
      <c r="B124" s="39"/>
      <c r="C124" s="231" t="s">
        <v>84</v>
      </c>
      <c r="D124" s="231" t="s">
        <v>117</v>
      </c>
      <c r="E124" s="232" t="s">
        <v>118</v>
      </c>
      <c r="F124" s="233" t="s">
        <v>119</v>
      </c>
      <c r="G124" s="234" t="s">
        <v>120</v>
      </c>
      <c r="H124" s="235">
        <v>14.19</v>
      </c>
      <c r="I124" s="236"/>
      <c r="J124" s="235">
        <f>ROUND(I124*H124,2)</f>
        <v>0</v>
      </c>
      <c r="K124" s="233" t="s">
        <v>121</v>
      </c>
      <c r="L124" s="44"/>
      <c r="M124" s="237" t="s">
        <v>1</v>
      </c>
      <c r="N124" s="238" t="s">
        <v>41</v>
      </c>
      <c r="O124" s="91"/>
      <c r="P124" s="239">
        <f>O124*H124</f>
        <v>0</v>
      </c>
      <c r="Q124" s="239">
        <v>0</v>
      </c>
      <c r="R124" s="239">
        <f>Q124*H124</f>
        <v>0</v>
      </c>
      <c r="S124" s="239">
        <v>0</v>
      </c>
      <c r="T124" s="240">
        <f>S124*H124</f>
        <v>0</v>
      </c>
      <c r="U124" s="38"/>
      <c r="V124" s="38"/>
      <c r="W124" s="38"/>
      <c r="X124" s="38"/>
      <c r="Y124" s="38"/>
      <c r="Z124" s="38"/>
      <c r="AA124" s="38"/>
      <c r="AB124" s="38"/>
      <c r="AC124" s="38"/>
      <c r="AD124" s="38"/>
      <c r="AE124" s="38"/>
      <c r="AR124" s="241" t="s">
        <v>122</v>
      </c>
      <c r="AT124" s="241" t="s">
        <v>117</v>
      </c>
      <c r="AU124" s="241" t="s">
        <v>86</v>
      </c>
      <c r="AY124" s="17" t="s">
        <v>115</v>
      </c>
      <c r="BE124" s="242">
        <f>IF(N124="základní",J124,0)</f>
        <v>0</v>
      </c>
      <c r="BF124" s="242">
        <f>IF(N124="snížená",J124,0)</f>
        <v>0</v>
      </c>
      <c r="BG124" s="242">
        <f>IF(N124="zákl. přenesená",J124,0)</f>
        <v>0</v>
      </c>
      <c r="BH124" s="242">
        <f>IF(N124="sníž. přenesená",J124,0)</f>
        <v>0</v>
      </c>
      <c r="BI124" s="242">
        <f>IF(N124="nulová",J124,0)</f>
        <v>0</v>
      </c>
      <c r="BJ124" s="17" t="s">
        <v>84</v>
      </c>
      <c r="BK124" s="242">
        <f>ROUND(I124*H124,2)</f>
        <v>0</v>
      </c>
      <c r="BL124" s="17" t="s">
        <v>122</v>
      </c>
      <c r="BM124" s="241" t="s">
        <v>123</v>
      </c>
    </row>
    <row r="125" s="2" customFormat="1">
      <c r="A125" s="38"/>
      <c r="B125" s="39"/>
      <c r="C125" s="40"/>
      <c r="D125" s="243" t="s">
        <v>124</v>
      </c>
      <c r="E125" s="40"/>
      <c r="F125" s="244" t="s">
        <v>125</v>
      </c>
      <c r="G125" s="40"/>
      <c r="H125" s="40"/>
      <c r="I125" s="140"/>
      <c r="J125" s="40"/>
      <c r="K125" s="40"/>
      <c r="L125" s="44"/>
      <c r="M125" s="245"/>
      <c r="N125" s="246"/>
      <c r="O125" s="91"/>
      <c r="P125" s="91"/>
      <c r="Q125" s="91"/>
      <c r="R125" s="91"/>
      <c r="S125" s="91"/>
      <c r="T125" s="92"/>
      <c r="U125" s="38"/>
      <c r="V125" s="38"/>
      <c r="W125" s="38"/>
      <c r="X125" s="38"/>
      <c r="Y125" s="38"/>
      <c r="Z125" s="38"/>
      <c r="AA125" s="38"/>
      <c r="AB125" s="38"/>
      <c r="AC125" s="38"/>
      <c r="AD125" s="38"/>
      <c r="AE125" s="38"/>
      <c r="AT125" s="17" t="s">
        <v>124</v>
      </c>
      <c r="AU125" s="17" t="s">
        <v>86</v>
      </c>
    </row>
    <row r="126" s="2" customFormat="1">
      <c r="A126" s="38"/>
      <c r="B126" s="39"/>
      <c r="C126" s="40"/>
      <c r="D126" s="243" t="s">
        <v>126</v>
      </c>
      <c r="E126" s="40"/>
      <c r="F126" s="247" t="s">
        <v>127</v>
      </c>
      <c r="G126" s="40"/>
      <c r="H126" s="40"/>
      <c r="I126" s="140"/>
      <c r="J126" s="40"/>
      <c r="K126" s="40"/>
      <c r="L126" s="44"/>
      <c r="M126" s="245"/>
      <c r="N126" s="246"/>
      <c r="O126" s="91"/>
      <c r="P126" s="91"/>
      <c r="Q126" s="91"/>
      <c r="R126" s="91"/>
      <c r="S126" s="91"/>
      <c r="T126" s="92"/>
      <c r="U126" s="38"/>
      <c r="V126" s="38"/>
      <c r="W126" s="38"/>
      <c r="X126" s="38"/>
      <c r="Y126" s="38"/>
      <c r="Z126" s="38"/>
      <c r="AA126" s="38"/>
      <c r="AB126" s="38"/>
      <c r="AC126" s="38"/>
      <c r="AD126" s="38"/>
      <c r="AE126" s="38"/>
      <c r="AT126" s="17" t="s">
        <v>126</v>
      </c>
      <c r="AU126" s="17" t="s">
        <v>86</v>
      </c>
    </row>
    <row r="127" s="13" customFormat="1">
      <c r="A127" s="13"/>
      <c r="B127" s="248"/>
      <c r="C127" s="249"/>
      <c r="D127" s="243" t="s">
        <v>128</v>
      </c>
      <c r="E127" s="250" t="s">
        <v>1</v>
      </c>
      <c r="F127" s="251" t="s">
        <v>129</v>
      </c>
      <c r="G127" s="249"/>
      <c r="H127" s="252">
        <v>14.19</v>
      </c>
      <c r="I127" s="253"/>
      <c r="J127" s="249"/>
      <c r="K127" s="249"/>
      <c r="L127" s="254"/>
      <c r="M127" s="255"/>
      <c r="N127" s="256"/>
      <c r="O127" s="256"/>
      <c r="P127" s="256"/>
      <c r="Q127" s="256"/>
      <c r="R127" s="256"/>
      <c r="S127" s="256"/>
      <c r="T127" s="257"/>
      <c r="U127" s="13"/>
      <c r="V127" s="13"/>
      <c r="W127" s="13"/>
      <c r="X127" s="13"/>
      <c r="Y127" s="13"/>
      <c r="Z127" s="13"/>
      <c r="AA127" s="13"/>
      <c r="AB127" s="13"/>
      <c r="AC127" s="13"/>
      <c r="AD127" s="13"/>
      <c r="AE127" s="13"/>
      <c r="AT127" s="258" t="s">
        <v>128</v>
      </c>
      <c r="AU127" s="258" t="s">
        <v>86</v>
      </c>
      <c r="AV127" s="13" t="s">
        <v>86</v>
      </c>
      <c r="AW127" s="13" t="s">
        <v>32</v>
      </c>
      <c r="AX127" s="13" t="s">
        <v>84</v>
      </c>
      <c r="AY127" s="258" t="s">
        <v>115</v>
      </c>
    </row>
    <row r="128" s="2" customFormat="1" ht="16.5" customHeight="1">
      <c r="A128" s="38"/>
      <c r="B128" s="39"/>
      <c r="C128" s="231" t="s">
        <v>86</v>
      </c>
      <c r="D128" s="231" t="s">
        <v>117</v>
      </c>
      <c r="E128" s="232" t="s">
        <v>130</v>
      </c>
      <c r="F128" s="233" t="s">
        <v>131</v>
      </c>
      <c r="G128" s="234" t="s">
        <v>120</v>
      </c>
      <c r="H128" s="235">
        <v>7.75</v>
      </c>
      <c r="I128" s="236"/>
      <c r="J128" s="235">
        <f>ROUND(I128*H128,2)</f>
        <v>0</v>
      </c>
      <c r="K128" s="233" t="s">
        <v>121</v>
      </c>
      <c r="L128" s="44"/>
      <c r="M128" s="237" t="s">
        <v>1</v>
      </c>
      <c r="N128" s="238" t="s">
        <v>41</v>
      </c>
      <c r="O128" s="91"/>
      <c r="P128" s="239">
        <f>O128*H128</f>
        <v>0</v>
      </c>
      <c r="Q128" s="239">
        <v>0</v>
      </c>
      <c r="R128" s="239">
        <f>Q128*H128</f>
        <v>0</v>
      </c>
      <c r="S128" s="239">
        <v>0</v>
      </c>
      <c r="T128" s="240">
        <f>S128*H128</f>
        <v>0</v>
      </c>
      <c r="U128" s="38"/>
      <c r="V128" s="38"/>
      <c r="W128" s="38"/>
      <c r="X128" s="38"/>
      <c r="Y128" s="38"/>
      <c r="Z128" s="38"/>
      <c r="AA128" s="38"/>
      <c r="AB128" s="38"/>
      <c r="AC128" s="38"/>
      <c r="AD128" s="38"/>
      <c r="AE128" s="38"/>
      <c r="AR128" s="241" t="s">
        <v>122</v>
      </c>
      <c r="AT128" s="241" t="s">
        <v>117</v>
      </c>
      <c r="AU128" s="241" t="s">
        <v>86</v>
      </c>
      <c r="AY128" s="17" t="s">
        <v>115</v>
      </c>
      <c r="BE128" s="242">
        <f>IF(N128="základní",J128,0)</f>
        <v>0</v>
      </c>
      <c r="BF128" s="242">
        <f>IF(N128="snížená",J128,0)</f>
        <v>0</v>
      </c>
      <c r="BG128" s="242">
        <f>IF(N128="zákl. přenesená",J128,0)</f>
        <v>0</v>
      </c>
      <c r="BH128" s="242">
        <f>IF(N128="sníž. přenesená",J128,0)</f>
        <v>0</v>
      </c>
      <c r="BI128" s="242">
        <f>IF(N128="nulová",J128,0)</f>
        <v>0</v>
      </c>
      <c r="BJ128" s="17" t="s">
        <v>84</v>
      </c>
      <c r="BK128" s="242">
        <f>ROUND(I128*H128,2)</f>
        <v>0</v>
      </c>
      <c r="BL128" s="17" t="s">
        <v>122</v>
      </c>
      <c r="BM128" s="241" t="s">
        <v>132</v>
      </c>
    </row>
    <row r="129" s="2" customFormat="1">
      <c r="A129" s="38"/>
      <c r="B129" s="39"/>
      <c r="C129" s="40"/>
      <c r="D129" s="243" t="s">
        <v>124</v>
      </c>
      <c r="E129" s="40"/>
      <c r="F129" s="244" t="s">
        <v>133</v>
      </c>
      <c r="G129" s="40"/>
      <c r="H129" s="40"/>
      <c r="I129" s="140"/>
      <c r="J129" s="40"/>
      <c r="K129" s="40"/>
      <c r="L129" s="44"/>
      <c r="M129" s="245"/>
      <c r="N129" s="246"/>
      <c r="O129" s="91"/>
      <c r="P129" s="91"/>
      <c r="Q129" s="91"/>
      <c r="R129" s="91"/>
      <c r="S129" s="91"/>
      <c r="T129" s="92"/>
      <c r="U129" s="38"/>
      <c r="V129" s="38"/>
      <c r="W129" s="38"/>
      <c r="X129" s="38"/>
      <c r="Y129" s="38"/>
      <c r="Z129" s="38"/>
      <c r="AA129" s="38"/>
      <c r="AB129" s="38"/>
      <c r="AC129" s="38"/>
      <c r="AD129" s="38"/>
      <c r="AE129" s="38"/>
      <c r="AT129" s="17" t="s">
        <v>124</v>
      </c>
      <c r="AU129" s="17" t="s">
        <v>86</v>
      </c>
    </row>
    <row r="130" s="2" customFormat="1">
      <c r="A130" s="38"/>
      <c r="B130" s="39"/>
      <c r="C130" s="40"/>
      <c r="D130" s="243" t="s">
        <v>126</v>
      </c>
      <c r="E130" s="40"/>
      <c r="F130" s="247" t="s">
        <v>134</v>
      </c>
      <c r="G130" s="40"/>
      <c r="H130" s="40"/>
      <c r="I130" s="140"/>
      <c r="J130" s="40"/>
      <c r="K130" s="40"/>
      <c r="L130" s="44"/>
      <c r="M130" s="245"/>
      <c r="N130" s="246"/>
      <c r="O130" s="91"/>
      <c r="P130" s="91"/>
      <c r="Q130" s="91"/>
      <c r="R130" s="91"/>
      <c r="S130" s="91"/>
      <c r="T130" s="92"/>
      <c r="U130" s="38"/>
      <c r="V130" s="38"/>
      <c r="W130" s="38"/>
      <c r="X130" s="38"/>
      <c r="Y130" s="38"/>
      <c r="Z130" s="38"/>
      <c r="AA130" s="38"/>
      <c r="AB130" s="38"/>
      <c r="AC130" s="38"/>
      <c r="AD130" s="38"/>
      <c r="AE130" s="38"/>
      <c r="AT130" s="17" t="s">
        <v>126</v>
      </c>
      <c r="AU130" s="17" t="s">
        <v>86</v>
      </c>
    </row>
    <row r="131" s="13" customFormat="1">
      <c r="A131" s="13"/>
      <c r="B131" s="248"/>
      <c r="C131" s="249"/>
      <c r="D131" s="243" t="s">
        <v>128</v>
      </c>
      <c r="E131" s="250" t="s">
        <v>1</v>
      </c>
      <c r="F131" s="251" t="s">
        <v>135</v>
      </c>
      <c r="G131" s="249"/>
      <c r="H131" s="252">
        <v>5.8499999999999996</v>
      </c>
      <c r="I131" s="253"/>
      <c r="J131" s="249"/>
      <c r="K131" s="249"/>
      <c r="L131" s="254"/>
      <c r="M131" s="255"/>
      <c r="N131" s="256"/>
      <c r="O131" s="256"/>
      <c r="P131" s="256"/>
      <c r="Q131" s="256"/>
      <c r="R131" s="256"/>
      <c r="S131" s="256"/>
      <c r="T131" s="257"/>
      <c r="U131" s="13"/>
      <c r="V131" s="13"/>
      <c r="W131" s="13"/>
      <c r="X131" s="13"/>
      <c r="Y131" s="13"/>
      <c r="Z131" s="13"/>
      <c r="AA131" s="13"/>
      <c r="AB131" s="13"/>
      <c r="AC131" s="13"/>
      <c r="AD131" s="13"/>
      <c r="AE131" s="13"/>
      <c r="AT131" s="258" t="s">
        <v>128</v>
      </c>
      <c r="AU131" s="258" t="s">
        <v>86</v>
      </c>
      <c r="AV131" s="13" t="s">
        <v>86</v>
      </c>
      <c r="AW131" s="13" t="s">
        <v>32</v>
      </c>
      <c r="AX131" s="13" t="s">
        <v>76</v>
      </c>
      <c r="AY131" s="258" t="s">
        <v>115</v>
      </c>
    </row>
    <row r="132" s="13" customFormat="1">
      <c r="A132" s="13"/>
      <c r="B132" s="248"/>
      <c r="C132" s="249"/>
      <c r="D132" s="243" t="s">
        <v>128</v>
      </c>
      <c r="E132" s="250" t="s">
        <v>1</v>
      </c>
      <c r="F132" s="251" t="s">
        <v>136</v>
      </c>
      <c r="G132" s="249"/>
      <c r="H132" s="252">
        <v>1.8999999999999999</v>
      </c>
      <c r="I132" s="253"/>
      <c r="J132" s="249"/>
      <c r="K132" s="249"/>
      <c r="L132" s="254"/>
      <c r="M132" s="255"/>
      <c r="N132" s="256"/>
      <c r="O132" s="256"/>
      <c r="P132" s="256"/>
      <c r="Q132" s="256"/>
      <c r="R132" s="256"/>
      <c r="S132" s="256"/>
      <c r="T132" s="257"/>
      <c r="U132" s="13"/>
      <c r="V132" s="13"/>
      <c r="W132" s="13"/>
      <c r="X132" s="13"/>
      <c r="Y132" s="13"/>
      <c r="Z132" s="13"/>
      <c r="AA132" s="13"/>
      <c r="AB132" s="13"/>
      <c r="AC132" s="13"/>
      <c r="AD132" s="13"/>
      <c r="AE132" s="13"/>
      <c r="AT132" s="258" t="s">
        <v>128</v>
      </c>
      <c r="AU132" s="258" t="s">
        <v>86</v>
      </c>
      <c r="AV132" s="13" t="s">
        <v>86</v>
      </c>
      <c r="AW132" s="13" t="s">
        <v>32</v>
      </c>
      <c r="AX132" s="13" t="s">
        <v>76</v>
      </c>
      <c r="AY132" s="258" t="s">
        <v>115</v>
      </c>
    </row>
    <row r="133" s="14" customFormat="1">
      <c r="A133" s="14"/>
      <c r="B133" s="259"/>
      <c r="C133" s="260"/>
      <c r="D133" s="243" t="s">
        <v>128</v>
      </c>
      <c r="E133" s="261" t="s">
        <v>1</v>
      </c>
      <c r="F133" s="262" t="s">
        <v>137</v>
      </c>
      <c r="G133" s="260"/>
      <c r="H133" s="263">
        <v>7.75</v>
      </c>
      <c r="I133" s="264"/>
      <c r="J133" s="260"/>
      <c r="K133" s="260"/>
      <c r="L133" s="265"/>
      <c r="M133" s="266"/>
      <c r="N133" s="267"/>
      <c r="O133" s="267"/>
      <c r="P133" s="267"/>
      <c r="Q133" s="267"/>
      <c r="R133" s="267"/>
      <c r="S133" s="267"/>
      <c r="T133" s="268"/>
      <c r="U133" s="14"/>
      <c r="V133" s="14"/>
      <c r="W133" s="14"/>
      <c r="X133" s="14"/>
      <c r="Y133" s="14"/>
      <c r="Z133" s="14"/>
      <c r="AA133" s="14"/>
      <c r="AB133" s="14"/>
      <c r="AC133" s="14"/>
      <c r="AD133" s="14"/>
      <c r="AE133" s="14"/>
      <c r="AT133" s="269" t="s">
        <v>128</v>
      </c>
      <c r="AU133" s="269" t="s">
        <v>86</v>
      </c>
      <c r="AV133" s="14" t="s">
        <v>122</v>
      </c>
      <c r="AW133" s="14" t="s">
        <v>32</v>
      </c>
      <c r="AX133" s="14" t="s">
        <v>84</v>
      </c>
      <c r="AY133" s="269" t="s">
        <v>115</v>
      </c>
    </row>
    <row r="134" s="2" customFormat="1" ht="16.5" customHeight="1">
      <c r="A134" s="38"/>
      <c r="B134" s="39"/>
      <c r="C134" s="231" t="s">
        <v>138</v>
      </c>
      <c r="D134" s="231" t="s">
        <v>117</v>
      </c>
      <c r="E134" s="232" t="s">
        <v>139</v>
      </c>
      <c r="F134" s="233" t="s">
        <v>140</v>
      </c>
      <c r="G134" s="234" t="s">
        <v>120</v>
      </c>
      <c r="H134" s="235">
        <v>1.78</v>
      </c>
      <c r="I134" s="236"/>
      <c r="J134" s="235">
        <f>ROUND(I134*H134,2)</f>
        <v>0</v>
      </c>
      <c r="K134" s="233" t="s">
        <v>121</v>
      </c>
      <c r="L134" s="44"/>
      <c r="M134" s="237" t="s">
        <v>1</v>
      </c>
      <c r="N134" s="238" t="s">
        <v>41</v>
      </c>
      <c r="O134" s="91"/>
      <c r="P134" s="239">
        <f>O134*H134</f>
        <v>0</v>
      </c>
      <c r="Q134" s="239">
        <v>0</v>
      </c>
      <c r="R134" s="239">
        <f>Q134*H134</f>
        <v>0</v>
      </c>
      <c r="S134" s="239">
        <v>0</v>
      </c>
      <c r="T134" s="240">
        <f>S134*H134</f>
        <v>0</v>
      </c>
      <c r="U134" s="38"/>
      <c r="V134" s="38"/>
      <c r="W134" s="38"/>
      <c r="X134" s="38"/>
      <c r="Y134" s="38"/>
      <c r="Z134" s="38"/>
      <c r="AA134" s="38"/>
      <c r="AB134" s="38"/>
      <c r="AC134" s="38"/>
      <c r="AD134" s="38"/>
      <c r="AE134" s="38"/>
      <c r="AR134" s="241" t="s">
        <v>122</v>
      </c>
      <c r="AT134" s="241" t="s">
        <v>117</v>
      </c>
      <c r="AU134" s="241" t="s">
        <v>86</v>
      </c>
      <c r="AY134" s="17" t="s">
        <v>115</v>
      </c>
      <c r="BE134" s="242">
        <f>IF(N134="základní",J134,0)</f>
        <v>0</v>
      </c>
      <c r="BF134" s="242">
        <f>IF(N134="snížená",J134,0)</f>
        <v>0</v>
      </c>
      <c r="BG134" s="242">
        <f>IF(N134="zákl. přenesená",J134,0)</f>
        <v>0</v>
      </c>
      <c r="BH134" s="242">
        <f>IF(N134="sníž. přenesená",J134,0)</f>
        <v>0</v>
      </c>
      <c r="BI134" s="242">
        <f>IF(N134="nulová",J134,0)</f>
        <v>0</v>
      </c>
      <c r="BJ134" s="17" t="s">
        <v>84</v>
      </c>
      <c r="BK134" s="242">
        <f>ROUND(I134*H134,2)</f>
        <v>0</v>
      </c>
      <c r="BL134" s="17" t="s">
        <v>122</v>
      </c>
      <c r="BM134" s="241" t="s">
        <v>141</v>
      </c>
    </row>
    <row r="135" s="2" customFormat="1">
      <c r="A135" s="38"/>
      <c r="B135" s="39"/>
      <c r="C135" s="40"/>
      <c r="D135" s="243" t="s">
        <v>124</v>
      </c>
      <c r="E135" s="40"/>
      <c r="F135" s="244" t="s">
        <v>142</v>
      </c>
      <c r="G135" s="40"/>
      <c r="H135" s="40"/>
      <c r="I135" s="140"/>
      <c r="J135" s="40"/>
      <c r="K135" s="40"/>
      <c r="L135" s="44"/>
      <c r="M135" s="245"/>
      <c r="N135" s="246"/>
      <c r="O135" s="91"/>
      <c r="P135" s="91"/>
      <c r="Q135" s="91"/>
      <c r="R135" s="91"/>
      <c r="S135" s="91"/>
      <c r="T135" s="92"/>
      <c r="U135" s="38"/>
      <c r="V135" s="38"/>
      <c r="W135" s="38"/>
      <c r="X135" s="38"/>
      <c r="Y135" s="38"/>
      <c r="Z135" s="38"/>
      <c r="AA135" s="38"/>
      <c r="AB135" s="38"/>
      <c r="AC135" s="38"/>
      <c r="AD135" s="38"/>
      <c r="AE135" s="38"/>
      <c r="AT135" s="17" t="s">
        <v>124</v>
      </c>
      <c r="AU135" s="17" t="s">
        <v>86</v>
      </c>
    </row>
    <row r="136" s="2" customFormat="1">
      <c r="A136" s="38"/>
      <c r="B136" s="39"/>
      <c r="C136" s="40"/>
      <c r="D136" s="243" t="s">
        <v>126</v>
      </c>
      <c r="E136" s="40"/>
      <c r="F136" s="247" t="s">
        <v>143</v>
      </c>
      <c r="G136" s="40"/>
      <c r="H136" s="40"/>
      <c r="I136" s="140"/>
      <c r="J136" s="40"/>
      <c r="K136" s="40"/>
      <c r="L136" s="44"/>
      <c r="M136" s="245"/>
      <c r="N136" s="246"/>
      <c r="O136" s="91"/>
      <c r="P136" s="91"/>
      <c r="Q136" s="91"/>
      <c r="R136" s="91"/>
      <c r="S136" s="91"/>
      <c r="T136" s="92"/>
      <c r="U136" s="38"/>
      <c r="V136" s="38"/>
      <c r="W136" s="38"/>
      <c r="X136" s="38"/>
      <c r="Y136" s="38"/>
      <c r="Z136" s="38"/>
      <c r="AA136" s="38"/>
      <c r="AB136" s="38"/>
      <c r="AC136" s="38"/>
      <c r="AD136" s="38"/>
      <c r="AE136" s="38"/>
      <c r="AT136" s="17" t="s">
        <v>126</v>
      </c>
      <c r="AU136" s="17" t="s">
        <v>86</v>
      </c>
    </row>
    <row r="137" s="13" customFormat="1">
      <c r="A137" s="13"/>
      <c r="B137" s="248"/>
      <c r="C137" s="249"/>
      <c r="D137" s="243" t="s">
        <v>128</v>
      </c>
      <c r="E137" s="250" t="s">
        <v>1</v>
      </c>
      <c r="F137" s="251" t="s">
        <v>144</v>
      </c>
      <c r="G137" s="249"/>
      <c r="H137" s="252">
        <v>1.0600000000000001</v>
      </c>
      <c r="I137" s="253"/>
      <c r="J137" s="249"/>
      <c r="K137" s="249"/>
      <c r="L137" s="254"/>
      <c r="M137" s="255"/>
      <c r="N137" s="256"/>
      <c r="O137" s="256"/>
      <c r="P137" s="256"/>
      <c r="Q137" s="256"/>
      <c r="R137" s="256"/>
      <c r="S137" s="256"/>
      <c r="T137" s="257"/>
      <c r="U137" s="13"/>
      <c r="V137" s="13"/>
      <c r="W137" s="13"/>
      <c r="X137" s="13"/>
      <c r="Y137" s="13"/>
      <c r="Z137" s="13"/>
      <c r="AA137" s="13"/>
      <c r="AB137" s="13"/>
      <c r="AC137" s="13"/>
      <c r="AD137" s="13"/>
      <c r="AE137" s="13"/>
      <c r="AT137" s="258" t="s">
        <v>128</v>
      </c>
      <c r="AU137" s="258" t="s">
        <v>86</v>
      </c>
      <c r="AV137" s="13" t="s">
        <v>86</v>
      </c>
      <c r="AW137" s="13" t="s">
        <v>32</v>
      </c>
      <c r="AX137" s="13" t="s">
        <v>76</v>
      </c>
      <c r="AY137" s="258" t="s">
        <v>115</v>
      </c>
    </row>
    <row r="138" s="13" customFormat="1">
      <c r="A138" s="13"/>
      <c r="B138" s="248"/>
      <c r="C138" s="249"/>
      <c r="D138" s="243" t="s">
        <v>128</v>
      </c>
      <c r="E138" s="250" t="s">
        <v>1</v>
      </c>
      <c r="F138" s="251" t="s">
        <v>145</v>
      </c>
      <c r="G138" s="249"/>
      <c r="H138" s="252">
        <v>0.71999999999999997</v>
      </c>
      <c r="I138" s="253"/>
      <c r="J138" s="249"/>
      <c r="K138" s="249"/>
      <c r="L138" s="254"/>
      <c r="M138" s="255"/>
      <c r="N138" s="256"/>
      <c r="O138" s="256"/>
      <c r="P138" s="256"/>
      <c r="Q138" s="256"/>
      <c r="R138" s="256"/>
      <c r="S138" s="256"/>
      <c r="T138" s="257"/>
      <c r="U138" s="13"/>
      <c r="V138" s="13"/>
      <c r="W138" s="13"/>
      <c r="X138" s="13"/>
      <c r="Y138" s="13"/>
      <c r="Z138" s="13"/>
      <c r="AA138" s="13"/>
      <c r="AB138" s="13"/>
      <c r="AC138" s="13"/>
      <c r="AD138" s="13"/>
      <c r="AE138" s="13"/>
      <c r="AT138" s="258" t="s">
        <v>128</v>
      </c>
      <c r="AU138" s="258" t="s">
        <v>86</v>
      </c>
      <c r="AV138" s="13" t="s">
        <v>86</v>
      </c>
      <c r="AW138" s="13" t="s">
        <v>32</v>
      </c>
      <c r="AX138" s="13" t="s">
        <v>76</v>
      </c>
      <c r="AY138" s="258" t="s">
        <v>115</v>
      </c>
    </row>
    <row r="139" s="14" customFormat="1">
      <c r="A139" s="14"/>
      <c r="B139" s="259"/>
      <c r="C139" s="260"/>
      <c r="D139" s="243" t="s">
        <v>128</v>
      </c>
      <c r="E139" s="261" t="s">
        <v>1</v>
      </c>
      <c r="F139" s="262" t="s">
        <v>137</v>
      </c>
      <c r="G139" s="260"/>
      <c r="H139" s="263">
        <v>1.78</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128</v>
      </c>
      <c r="AU139" s="269" t="s">
        <v>86</v>
      </c>
      <c r="AV139" s="14" t="s">
        <v>122</v>
      </c>
      <c r="AW139" s="14" t="s">
        <v>32</v>
      </c>
      <c r="AX139" s="14" t="s">
        <v>84</v>
      </c>
      <c r="AY139" s="269" t="s">
        <v>115</v>
      </c>
    </row>
    <row r="140" s="2" customFormat="1" ht="16.5" customHeight="1">
      <c r="A140" s="38"/>
      <c r="B140" s="39"/>
      <c r="C140" s="231" t="s">
        <v>122</v>
      </c>
      <c r="D140" s="231" t="s">
        <v>117</v>
      </c>
      <c r="E140" s="232" t="s">
        <v>146</v>
      </c>
      <c r="F140" s="233" t="s">
        <v>147</v>
      </c>
      <c r="G140" s="234" t="s">
        <v>120</v>
      </c>
      <c r="H140" s="235">
        <v>2</v>
      </c>
      <c r="I140" s="236"/>
      <c r="J140" s="235">
        <f>ROUND(I140*H140,2)</f>
        <v>0</v>
      </c>
      <c r="K140" s="233" t="s">
        <v>121</v>
      </c>
      <c r="L140" s="44"/>
      <c r="M140" s="237" t="s">
        <v>1</v>
      </c>
      <c r="N140" s="238" t="s">
        <v>41</v>
      </c>
      <c r="O140" s="91"/>
      <c r="P140" s="239">
        <f>O140*H140</f>
        <v>0</v>
      </c>
      <c r="Q140" s="239">
        <v>0</v>
      </c>
      <c r="R140" s="239">
        <f>Q140*H140</f>
        <v>0</v>
      </c>
      <c r="S140" s="239">
        <v>0</v>
      </c>
      <c r="T140" s="240">
        <f>S140*H140</f>
        <v>0</v>
      </c>
      <c r="U140" s="38"/>
      <c r="V140" s="38"/>
      <c r="W140" s="38"/>
      <c r="X140" s="38"/>
      <c r="Y140" s="38"/>
      <c r="Z140" s="38"/>
      <c r="AA140" s="38"/>
      <c r="AB140" s="38"/>
      <c r="AC140" s="38"/>
      <c r="AD140" s="38"/>
      <c r="AE140" s="38"/>
      <c r="AR140" s="241" t="s">
        <v>122</v>
      </c>
      <c r="AT140" s="241" t="s">
        <v>117</v>
      </c>
      <c r="AU140" s="241" t="s">
        <v>86</v>
      </c>
      <c r="AY140" s="17" t="s">
        <v>115</v>
      </c>
      <c r="BE140" s="242">
        <f>IF(N140="základní",J140,0)</f>
        <v>0</v>
      </c>
      <c r="BF140" s="242">
        <f>IF(N140="snížená",J140,0)</f>
        <v>0</v>
      </c>
      <c r="BG140" s="242">
        <f>IF(N140="zákl. přenesená",J140,0)</f>
        <v>0</v>
      </c>
      <c r="BH140" s="242">
        <f>IF(N140="sníž. přenesená",J140,0)</f>
        <v>0</v>
      </c>
      <c r="BI140" s="242">
        <f>IF(N140="nulová",J140,0)</f>
        <v>0</v>
      </c>
      <c r="BJ140" s="17" t="s">
        <v>84</v>
      </c>
      <c r="BK140" s="242">
        <f>ROUND(I140*H140,2)</f>
        <v>0</v>
      </c>
      <c r="BL140" s="17" t="s">
        <v>122</v>
      </c>
      <c r="BM140" s="241" t="s">
        <v>148</v>
      </c>
    </row>
    <row r="141" s="2" customFormat="1">
      <c r="A141" s="38"/>
      <c r="B141" s="39"/>
      <c r="C141" s="40"/>
      <c r="D141" s="243" t="s">
        <v>124</v>
      </c>
      <c r="E141" s="40"/>
      <c r="F141" s="244" t="s">
        <v>149</v>
      </c>
      <c r="G141" s="40"/>
      <c r="H141" s="40"/>
      <c r="I141" s="140"/>
      <c r="J141" s="40"/>
      <c r="K141" s="40"/>
      <c r="L141" s="44"/>
      <c r="M141" s="245"/>
      <c r="N141" s="246"/>
      <c r="O141" s="91"/>
      <c r="P141" s="91"/>
      <c r="Q141" s="91"/>
      <c r="R141" s="91"/>
      <c r="S141" s="91"/>
      <c r="T141" s="92"/>
      <c r="U141" s="38"/>
      <c r="V141" s="38"/>
      <c r="W141" s="38"/>
      <c r="X141" s="38"/>
      <c r="Y141" s="38"/>
      <c r="Z141" s="38"/>
      <c r="AA141" s="38"/>
      <c r="AB141" s="38"/>
      <c r="AC141" s="38"/>
      <c r="AD141" s="38"/>
      <c r="AE141" s="38"/>
      <c r="AT141" s="17" t="s">
        <v>124</v>
      </c>
      <c r="AU141" s="17" t="s">
        <v>86</v>
      </c>
    </row>
    <row r="142" s="2" customFormat="1">
      <c r="A142" s="38"/>
      <c r="B142" s="39"/>
      <c r="C142" s="40"/>
      <c r="D142" s="243" t="s">
        <v>126</v>
      </c>
      <c r="E142" s="40"/>
      <c r="F142" s="247" t="s">
        <v>150</v>
      </c>
      <c r="G142" s="40"/>
      <c r="H142" s="40"/>
      <c r="I142" s="140"/>
      <c r="J142" s="40"/>
      <c r="K142" s="40"/>
      <c r="L142" s="44"/>
      <c r="M142" s="245"/>
      <c r="N142" s="246"/>
      <c r="O142" s="91"/>
      <c r="P142" s="91"/>
      <c r="Q142" s="91"/>
      <c r="R142" s="91"/>
      <c r="S142" s="91"/>
      <c r="T142" s="92"/>
      <c r="U142" s="38"/>
      <c r="V142" s="38"/>
      <c r="W142" s="38"/>
      <c r="X142" s="38"/>
      <c r="Y142" s="38"/>
      <c r="Z142" s="38"/>
      <c r="AA142" s="38"/>
      <c r="AB142" s="38"/>
      <c r="AC142" s="38"/>
      <c r="AD142" s="38"/>
      <c r="AE142" s="38"/>
      <c r="AT142" s="17" t="s">
        <v>126</v>
      </c>
      <c r="AU142" s="17" t="s">
        <v>86</v>
      </c>
    </row>
    <row r="143" s="13" customFormat="1">
      <c r="A143" s="13"/>
      <c r="B143" s="248"/>
      <c r="C143" s="249"/>
      <c r="D143" s="243" t="s">
        <v>128</v>
      </c>
      <c r="E143" s="250" t="s">
        <v>1</v>
      </c>
      <c r="F143" s="251" t="s">
        <v>151</v>
      </c>
      <c r="G143" s="249"/>
      <c r="H143" s="252">
        <v>2</v>
      </c>
      <c r="I143" s="253"/>
      <c r="J143" s="249"/>
      <c r="K143" s="249"/>
      <c r="L143" s="254"/>
      <c r="M143" s="255"/>
      <c r="N143" s="256"/>
      <c r="O143" s="256"/>
      <c r="P143" s="256"/>
      <c r="Q143" s="256"/>
      <c r="R143" s="256"/>
      <c r="S143" s="256"/>
      <c r="T143" s="257"/>
      <c r="U143" s="13"/>
      <c r="V143" s="13"/>
      <c r="W143" s="13"/>
      <c r="X143" s="13"/>
      <c r="Y143" s="13"/>
      <c r="Z143" s="13"/>
      <c r="AA143" s="13"/>
      <c r="AB143" s="13"/>
      <c r="AC143" s="13"/>
      <c r="AD143" s="13"/>
      <c r="AE143" s="13"/>
      <c r="AT143" s="258" t="s">
        <v>128</v>
      </c>
      <c r="AU143" s="258" t="s">
        <v>86</v>
      </c>
      <c r="AV143" s="13" t="s">
        <v>86</v>
      </c>
      <c r="AW143" s="13" t="s">
        <v>32</v>
      </c>
      <c r="AX143" s="13" t="s">
        <v>84</v>
      </c>
      <c r="AY143" s="258" t="s">
        <v>115</v>
      </c>
    </row>
    <row r="144" s="2" customFormat="1" ht="16.5" customHeight="1">
      <c r="A144" s="38"/>
      <c r="B144" s="39"/>
      <c r="C144" s="231" t="s">
        <v>152</v>
      </c>
      <c r="D144" s="231" t="s">
        <v>117</v>
      </c>
      <c r="E144" s="232" t="s">
        <v>153</v>
      </c>
      <c r="F144" s="233" t="s">
        <v>154</v>
      </c>
      <c r="G144" s="234" t="s">
        <v>155</v>
      </c>
      <c r="H144" s="235">
        <v>15.5</v>
      </c>
      <c r="I144" s="236"/>
      <c r="J144" s="235">
        <f>ROUND(I144*H144,2)</f>
        <v>0</v>
      </c>
      <c r="K144" s="233" t="s">
        <v>121</v>
      </c>
      <c r="L144" s="44"/>
      <c r="M144" s="237" t="s">
        <v>1</v>
      </c>
      <c r="N144" s="238" t="s">
        <v>41</v>
      </c>
      <c r="O144" s="91"/>
      <c r="P144" s="239">
        <f>O144*H144</f>
        <v>0</v>
      </c>
      <c r="Q144" s="239">
        <v>0.00199</v>
      </c>
      <c r="R144" s="239">
        <f>Q144*H144</f>
        <v>0.030845000000000001</v>
      </c>
      <c r="S144" s="239">
        <v>0</v>
      </c>
      <c r="T144" s="240">
        <f>S144*H144</f>
        <v>0</v>
      </c>
      <c r="U144" s="38"/>
      <c r="V144" s="38"/>
      <c r="W144" s="38"/>
      <c r="X144" s="38"/>
      <c r="Y144" s="38"/>
      <c r="Z144" s="38"/>
      <c r="AA144" s="38"/>
      <c r="AB144" s="38"/>
      <c r="AC144" s="38"/>
      <c r="AD144" s="38"/>
      <c r="AE144" s="38"/>
      <c r="AR144" s="241" t="s">
        <v>122</v>
      </c>
      <c r="AT144" s="241" t="s">
        <v>117</v>
      </c>
      <c r="AU144" s="241" t="s">
        <v>86</v>
      </c>
      <c r="AY144" s="17" t="s">
        <v>115</v>
      </c>
      <c r="BE144" s="242">
        <f>IF(N144="základní",J144,0)</f>
        <v>0</v>
      </c>
      <c r="BF144" s="242">
        <f>IF(N144="snížená",J144,0)</f>
        <v>0</v>
      </c>
      <c r="BG144" s="242">
        <f>IF(N144="zákl. přenesená",J144,0)</f>
        <v>0</v>
      </c>
      <c r="BH144" s="242">
        <f>IF(N144="sníž. přenesená",J144,0)</f>
        <v>0</v>
      </c>
      <c r="BI144" s="242">
        <f>IF(N144="nulová",J144,0)</f>
        <v>0</v>
      </c>
      <c r="BJ144" s="17" t="s">
        <v>84</v>
      </c>
      <c r="BK144" s="242">
        <f>ROUND(I144*H144,2)</f>
        <v>0</v>
      </c>
      <c r="BL144" s="17" t="s">
        <v>122</v>
      </c>
      <c r="BM144" s="241" t="s">
        <v>156</v>
      </c>
    </row>
    <row r="145" s="2" customFormat="1">
      <c r="A145" s="38"/>
      <c r="B145" s="39"/>
      <c r="C145" s="40"/>
      <c r="D145" s="243" t="s">
        <v>124</v>
      </c>
      <c r="E145" s="40"/>
      <c r="F145" s="244" t="s">
        <v>157</v>
      </c>
      <c r="G145" s="40"/>
      <c r="H145" s="40"/>
      <c r="I145" s="140"/>
      <c r="J145" s="40"/>
      <c r="K145" s="40"/>
      <c r="L145" s="44"/>
      <c r="M145" s="245"/>
      <c r="N145" s="246"/>
      <c r="O145" s="91"/>
      <c r="P145" s="91"/>
      <c r="Q145" s="91"/>
      <c r="R145" s="91"/>
      <c r="S145" s="91"/>
      <c r="T145" s="92"/>
      <c r="U145" s="38"/>
      <c r="V145" s="38"/>
      <c r="W145" s="38"/>
      <c r="X145" s="38"/>
      <c r="Y145" s="38"/>
      <c r="Z145" s="38"/>
      <c r="AA145" s="38"/>
      <c r="AB145" s="38"/>
      <c r="AC145" s="38"/>
      <c r="AD145" s="38"/>
      <c r="AE145" s="38"/>
      <c r="AT145" s="17" t="s">
        <v>124</v>
      </c>
      <c r="AU145" s="17" t="s">
        <v>86</v>
      </c>
    </row>
    <row r="146" s="2" customFormat="1">
      <c r="A146" s="38"/>
      <c r="B146" s="39"/>
      <c r="C146" s="40"/>
      <c r="D146" s="243" t="s">
        <v>126</v>
      </c>
      <c r="E146" s="40"/>
      <c r="F146" s="247" t="s">
        <v>158</v>
      </c>
      <c r="G146" s="40"/>
      <c r="H146" s="40"/>
      <c r="I146" s="140"/>
      <c r="J146" s="40"/>
      <c r="K146" s="40"/>
      <c r="L146" s="44"/>
      <c r="M146" s="245"/>
      <c r="N146" s="246"/>
      <c r="O146" s="91"/>
      <c r="P146" s="91"/>
      <c r="Q146" s="91"/>
      <c r="R146" s="91"/>
      <c r="S146" s="91"/>
      <c r="T146" s="92"/>
      <c r="U146" s="38"/>
      <c r="V146" s="38"/>
      <c r="W146" s="38"/>
      <c r="X146" s="38"/>
      <c r="Y146" s="38"/>
      <c r="Z146" s="38"/>
      <c r="AA146" s="38"/>
      <c r="AB146" s="38"/>
      <c r="AC146" s="38"/>
      <c r="AD146" s="38"/>
      <c r="AE146" s="38"/>
      <c r="AT146" s="17" t="s">
        <v>126</v>
      </c>
      <c r="AU146" s="17" t="s">
        <v>86</v>
      </c>
    </row>
    <row r="147" s="13" customFormat="1">
      <c r="A147" s="13"/>
      <c r="B147" s="248"/>
      <c r="C147" s="249"/>
      <c r="D147" s="243" t="s">
        <v>128</v>
      </c>
      <c r="E147" s="250" t="s">
        <v>1</v>
      </c>
      <c r="F147" s="251" t="s">
        <v>159</v>
      </c>
      <c r="G147" s="249"/>
      <c r="H147" s="252">
        <v>11.699999999999999</v>
      </c>
      <c r="I147" s="253"/>
      <c r="J147" s="249"/>
      <c r="K147" s="249"/>
      <c r="L147" s="254"/>
      <c r="M147" s="255"/>
      <c r="N147" s="256"/>
      <c r="O147" s="256"/>
      <c r="P147" s="256"/>
      <c r="Q147" s="256"/>
      <c r="R147" s="256"/>
      <c r="S147" s="256"/>
      <c r="T147" s="257"/>
      <c r="U147" s="13"/>
      <c r="V147" s="13"/>
      <c r="W147" s="13"/>
      <c r="X147" s="13"/>
      <c r="Y147" s="13"/>
      <c r="Z147" s="13"/>
      <c r="AA147" s="13"/>
      <c r="AB147" s="13"/>
      <c r="AC147" s="13"/>
      <c r="AD147" s="13"/>
      <c r="AE147" s="13"/>
      <c r="AT147" s="258" t="s">
        <v>128</v>
      </c>
      <c r="AU147" s="258" t="s">
        <v>86</v>
      </c>
      <c r="AV147" s="13" t="s">
        <v>86</v>
      </c>
      <c r="AW147" s="13" t="s">
        <v>32</v>
      </c>
      <c r="AX147" s="13" t="s">
        <v>76</v>
      </c>
      <c r="AY147" s="258" t="s">
        <v>115</v>
      </c>
    </row>
    <row r="148" s="13" customFormat="1">
      <c r="A148" s="13"/>
      <c r="B148" s="248"/>
      <c r="C148" s="249"/>
      <c r="D148" s="243" t="s">
        <v>128</v>
      </c>
      <c r="E148" s="250" t="s">
        <v>1</v>
      </c>
      <c r="F148" s="251" t="s">
        <v>160</v>
      </c>
      <c r="G148" s="249"/>
      <c r="H148" s="252">
        <v>3.7999999999999998</v>
      </c>
      <c r="I148" s="253"/>
      <c r="J148" s="249"/>
      <c r="K148" s="249"/>
      <c r="L148" s="254"/>
      <c r="M148" s="255"/>
      <c r="N148" s="256"/>
      <c r="O148" s="256"/>
      <c r="P148" s="256"/>
      <c r="Q148" s="256"/>
      <c r="R148" s="256"/>
      <c r="S148" s="256"/>
      <c r="T148" s="257"/>
      <c r="U148" s="13"/>
      <c r="V148" s="13"/>
      <c r="W148" s="13"/>
      <c r="X148" s="13"/>
      <c r="Y148" s="13"/>
      <c r="Z148" s="13"/>
      <c r="AA148" s="13"/>
      <c r="AB148" s="13"/>
      <c r="AC148" s="13"/>
      <c r="AD148" s="13"/>
      <c r="AE148" s="13"/>
      <c r="AT148" s="258" t="s">
        <v>128</v>
      </c>
      <c r="AU148" s="258" t="s">
        <v>86</v>
      </c>
      <c r="AV148" s="13" t="s">
        <v>86</v>
      </c>
      <c r="AW148" s="13" t="s">
        <v>32</v>
      </c>
      <c r="AX148" s="13" t="s">
        <v>76</v>
      </c>
      <c r="AY148" s="258" t="s">
        <v>115</v>
      </c>
    </row>
    <row r="149" s="14" customFormat="1">
      <c r="A149" s="14"/>
      <c r="B149" s="259"/>
      <c r="C149" s="260"/>
      <c r="D149" s="243" t="s">
        <v>128</v>
      </c>
      <c r="E149" s="261" t="s">
        <v>1</v>
      </c>
      <c r="F149" s="262" t="s">
        <v>137</v>
      </c>
      <c r="G149" s="260"/>
      <c r="H149" s="263">
        <v>15.5</v>
      </c>
      <c r="I149" s="264"/>
      <c r="J149" s="260"/>
      <c r="K149" s="260"/>
      <c r="L149" s="265"/>
      <c r="M149" s="266"/>
      <c r="N149" s="267"/>
      <c r="O149" s="267"/>
      <c r="P149" s="267"/>
      <c r="Q149" s="267"/>
      <c r="R149" s="267"/>
      <c r="S149" s="267"/>
      <c r="T149" s="268"/>
      <c r="U149" s="14"/>
      <c r="V149" s="14"/>
      <c r="W149" s="14"/>
      <c r="X149" s="14"/>
      <c r="Y149" s="14"/>
      <c r="Z149" s="14"/>
      <c r="AA149" s="14"/>
      <c r="AB149" s="14"/>
      <c r="AC149" s="14"/>
      <c r="AD149" s="14"/>
      <c r="AE149" s="14"/>
      <c r="AT149" s="269" t="s">
        <v>128</v>
      </c>
      <c r="AU149" s="269" t="s">
        <v>86</v>
      </c>
      <c r="AV149" s="14" t="s">
        <v>122</v>
      </c>
      <c r="AW149" s="14" t="s">
        <v>32</v>
      </c>
      <c r="AX149" s="14" t="s">
        <v>84</v>
      </c>
      <c r="AY149" s="269" t="s">
        <v>115</v>
      </c>
    </row>
    <row r="150" s="2" customFormat="1" ht="16.5" customHeight="1">
      <c r="A150" s="38"/>
      <c r="B150" s="39"/>
      <c r="C150" s="231" t="s">
        <v>161</v>
      </c>
      <c r="D150" s="231" t="s">
        <v>117</v>
      </c>
      <c r="E150" s="232" t="s">
        <v>162</v>
      </c>
      <c r="F150" s="233" t="s">
        <v>163</v>
      </c>
      <c r="G150" s="234" t="s">
        <v>155</v>
      </c>
      <c r="H150" s="235">
        <v>15.5</v>
      </c>
      <c r="I150" s="236"/>
      <c r="J150" s="235">
        <f>ROUND(I150*H150,2)</f>
        <v>0</v>
      </c>
      <c r="K150" s="233" t="s">
        <v>121</v>
      </c>
      <c r="L150" s="44"/>
      <c r="M150" s="237" t="s">
        <v>1</v>
      </c>
      <c r="N150" s="238" t="s">
        <v>41</v>
      </c>
      <c r="O150" s="91"/>
      <c r="P150" s="239">
        <f>O150*H150</f>
        <v>0</v>
      </c>
      <c r="Q150" s="239">
        <v>0</v>
      </c>
      <c r="R150" s="239">
        <f>Q150*H150</f>
        <v>0</v>
      </c>
      <c r="S150" s="239">
        <v>0</v>
      </c>
      <c r="T150" s="240">
        <f>S150*H150</f>
        <v>0</v>
      </c>
      <c r="U150" s="38"/>
      <c r="V150" s="38"/>
      <c r="W150" s="38"/>
      <c r="X150" s="38"/>
      <c r="Y150" s="38"/>
      <c r="Z150" s="38"/>
      <c r="AA150" s="38"/>
      <c r="AB150" s="38"/>
      <c r="AC150" s="38"/>
      <c r="AD150" s="38"/>
      <c r="AE150" s="38"/>
      <c r="AR150" s="241" t="s">
        <v>122</v>
      </c>
      <c r="AT150" s="241" t="s">
        <v>117</v>
      </c>
      <c r="AU150" s="241" t="s">
        <v>86</v>
      </c>
      <c r="AY150" s="17" t="s">
        <v>115</v>
      </c>
      <c r="BE150" s="242">
        <f>IF(N150="základní",J150,0)</f>
        <v>0</v>
      </c>
      <c r="BF150" s="242">
        <f>IF(N150="snížená",J150,0)</f>
        <v>0</v>
      </c>
      <c r="BG150" s="242">
        <f>IF(N150="zákl. přenesená",J150,0)</f>
        <v>0</v>
      </c>
      <c r="BH150" s="242">
        <f>IF(N150="sníž. přenesená",J150,0)</f>
        <v>0</v>
      </c>
      <c r="BI150" s="242">
        <f>IF(N150="nulová",J150,0)</f>
        <v>0</v>
      </c>
      <c r="BJ150" s="17" t="s">
        <v>84</v>
      </c>
      <c r="BK150" s="242">
        <f>ROUND(I150*H150,2)</f>
        <v>0</v>
      </c>
      <c r="BL150" s="17" t="s">
        <v>122</v>
      </c>
      <c r="BM150" s="241" t="s">
        <v>164</v>
      </c>
    </row>
    <row r="151" s="2" customFormat="1">
      <c r="A151" s="38"/>
      <c r="B151" s="39"/>
      <c r="C151" s="40"/>
      <c r="D151" s="243" t="s">
        <v>124</v>
      </c>
      <c r="E151" s="40"/>
      <c r="F151" s="244" t="s">
        <v>165</v>
      </c>
      <c r="G151" s="40"/>
      <c r="H151" s="40"/>
      <c r="I151" s="140"/>
      <c r="J151" s="40"/>
      <c r="K151" s="40"/>
      <c r="L151" s="44"/>
      <c r="M151" s="245"/>
      <c r="N151" s="246"/>
      <c r="O151" s="91"/>
      <c r="P151" s="91"/>
      <c r="Q151" s="91"/>
      <c r="R151" s="91"/>
      <c r="S151" s="91"/>
      <c r="T151" s="92"/>
      <c r="U151" s="38"/>
      <c r="V151" s="38"/>
      <c r="W151" s="38"/>
      <c r="X151" s="38"/>
      <c r="Y151" s="38"/>
      <c r="Z151" s="38"/>
      <c r="AA151" s="38"/>
      <c r="AB151" s="38"/>
      <c r="AC151" s="38"/>
      <c r="AD151" s="38"/>
      <c r="AE151" s="38"/>
      <c r="AT151" s="17" t="s">
        <v>124</v>
      </c>
      <c r="AU151" s="17" t="s">
        <v>86</v>
      </c>
    </row>
    <row r="152" s="2" customFormat="1">
      <c r="A152" s="38"/>
      <c r="B152" s="39"/>
      <c r="C152" s="40"/>
      <c r="D152" s="243" t="s">
        <v>166</v>
      </c>
      <c r="E152" s="40"/>
      <c r="F152" s="247" t="s">
        <v>167</v>
      </c>
      <c r="G152" s="40"/>
      <c r="H152" s="40"/>
      <c r="I152" s="140"/>
      <c r="J152" s="40"/>
      <c r="K152" s="40"/>
      <c r="L152" s="44"/>
      <c r="M152" s="245"/>
      <c r="N152" s="246"/>
      <c r="O152" s="91"/>
      <c r="P152" s="91"/>
      <c r="Q152" s="91"/>
      <c r="R152" s="91"/>
      <c r="S152" s="91"/>
      <c r="T152" s="92"/>
      <c r="U152" s="38"/>
      <c r="V152" s="38"/>
      <c r="W152" s="38"/>
      <c r="X152" s="38"/>
      <c r="Y152" s="38"/>
      <c r="Z152" s="38"/>
      <c r="AA152" s="38"/>
      <c r="AB152" s="38"/>
      <c r="AC152" s="38"/>
      <c r="AD152" s="38"/>
      <c r="AE152" s="38"/>
      <c r="AT152" s="17" t="s">
        <v>166</v>
      </c>
      <c r="AU152" s="17" t="s">
        <v>86</v>
      </c>
    </row>
    <row r="153" s="2" customFormat="1" ht="16.5" customHeight="1">
      <c r="A153" s="38"/>
      <c r="B153" s="39"/>
      <c r="C153" s="231" t="s">
        <v>168</v>
      </c>
      <c r="D153" s="231" t="s">
        <v>117</v>
      </c>
      <c r="E153" s="232" t="s">
        <v>169</v>
      </c>
      <c r="F153" s="233" t="s">
        <v>170</v>
      </c>
      <c r="G153" s="234" t="s">
        <v>155</v>
      </c>
      <c r="H153" s="235">
        <v>22.699999999999999</v>
      </c>
      <c r="I153" s="236"/>
      <c r="J153" s="235">
        <f>ROUND(I153*H153,2)</f>
        <v>0</v>
      </c>
      <c r="K153" s="233" t="s">
        <v>121</v>
      </c>
      <c r="L153" s="44"/>
      <c r="M153" s="237" t="s">
        <v>1</v>
      </c>
      <c r="N153" s="238" t="s">
        <v>41</v>
      </c>
      <c r="O153" s="91"/>
      <c r="P153" s="239">
        <f>O153*H153</f>
        <v>0</v>
      </c>
      <c r="Q153" s="239">
        <v>0.00149</v>
      </c>
      <c r="R153" s="239">
        <f>Q153*H153</f>
        <v>0.033822999999999999</v>
      </c>
      <c r="S153" s="239">
        <v>0</v>
      </c>
      <c r="T153" s="240">
        <f>S153*H153</f>
        <v>0</v>
      </c>
      <c r="U153" s="38"/>
      <c r="V153" s="38"/>
      <c r="W153" s="38"/>
      <c r="X153" s="38"/>
      <c r="Y153" s="38"/>
      <c r="Z153" s="38"/>
      <c r="AA153" s="38"/>
      <c r="AB153" s="38"/>
      <c r="AC153" s="38"/>
      <c r="AD153" s="38"/>
      <c r="AE153" s="38"/>
      <c r="AR153" s="241" t="s">
        <v>122</v>
      </c>
      <c r="AT153" s="241" t="s">
        <v>117</v>
      </c>
      <c r="AU153" s="241" t="s">
        <v>86</v>
      </c>
      <c r="AY153" s="17" t="s">
        <v>115</v>
      </c>
      <c r="BE153" s="242">
        <f>IF(N153="základní",J153,0)</f>
        <v>0</v>
      </c>
      <c r="BF153" s="242">
        <f>IF(N153="snížená",J153,0)</f>
        <v>0</v>
      </c>
      <c r="BG153" s="242">
        <f>IF(N153="zákl. přenesená",J153,0)</f>
        <v>0</v>
      </c>
      <c r="BH153" s="242">
        <f>IF(N153="sníž. přenesená",J153,0)</f>
        <v>0</v>
      </c>
      <c r="BI153" s="242">
        <f>IF(N153="nulová",J153,0)</f>
        <v>0</v>
      </c>
      <c r="BJ153" s="17" t="s">
        <v>84</v>
      </c>
      <c r="BK153" s="242">
        <f>ROUND(I153*H153,2)</f>
        <v>0</v>
      </c>
      <c r="BL153" s="17" t="s">
        <v>122</v>
      </c>
      <c r="BM153" s="241" t="s">
        <v>171</v>
      </c>
    </row>
    <row r="154" s="2" customFormat="1">
      <c r="A154" s="38"/>
      <c r="B154" s="39"/>
      <c r="C154" s="40"/>
      <c r="D154" s="243" t="s">
        <v>124</v>
      </c>
      <c r="E154" s="40"/>
      <c r="F154" s="244" t="s">
        <v>172</v>
      </c>
      <c r="G154" s="40"/>
      <c r="H154" s="40"/>
      <c r="I154" s="140"/>
      <c r="J154" s="40"/>
      <c r="K154" s="40"/>
      <c r="L154" s="44"/>
      <c r="M154" s="245"/>
      <c r="N154" s="246"/>
      <c r="O154" s="91"/>
      <c r="P154" s="91"/>
      <c r="Q154" s="91"/>
      <c r="R154" s="91"/>
      <c r="S154" s="91"/>
      <c r="T154" s="92"/>
      <c r="U154" s="38"/>
      <c r="V154" s="38"/>
      <c r="W154" s="38"/>
      <c r="X154" s="38"/>
      <c r="Y154" s="38"/>
      <c r="Z154" s="38"/>
      <c r="AA154" s="38"/>
      <c r="AB154" s="38"/>
      <c r="AC154" s="38"/>
      <c r="AD154" s="38"/>
      <c r="AE154" s="38"/>
      <c r="AT154" s="17" t="s">
        <v>124</v>
      </c>
      <c r="AU154" s="17" t="s">
        <v>86</v>
      </c>
    </row>
    <row r="155" s="2" customFormat="1">
      <c r="A155" s="38"/>
      <c r="B155" s="39"/>
      <c r="C155" s="40"/>
      <c r="D155" s="243" t="s">
        <v>126</v>
      </c>
      <c r="E155" s="40"/>
      <c r="F155" s="247" t="s">
        <v>173</v>
      </c>
      <c r="G155" s="40"/>
      <c r="H155" s="40"/>
      <c r="I155" s="140"/>
      <c r="J155" s="40"/>
      <c r="K155" s="40"/>
      <c r="L155" s="44"/>
      <c r="M155" s="245"/>
      <c r="N155" s="246"/>
      <c r="O155" s="91"/>
      <c r="P155" s="91"/>
      <c r="Q155" s="91"/>
      <c r="R155" s="91"/>
      <c r="S155" s="91"/>
      <c r="T155" s="92"/>
      <c r="U155" s="38"/>
      <c r="V155" s="38"/>
      <c r="W155" s="38"/>
      <c r="X155" s="38"/>
      <c r="Y155" s="38"/>
      <c r="Z155" s="38"/>
      <c r="AA155" s="38"/>
      <c r="AB155" s="38"/>
      <c r="AC155" s="38"/>
      <c r="AD155" s="38"/>
      <c r="AE155" s="38"/>
      <c r="AT155" s="17" t="s">
        <v>126</v>
      </c>
      <c r="AU155" s="17" t="s">
        <v>86</v>
      </c>
    </row>
    <row r="156" s="13" customFormat="1">
      <c r="A156" s="13"/>
      <c r="B156" s="248"/>
      <c r="C156" s="249"/>
      <c r="D156" s="243" t="s">
        <v>128</v>
      </c>
      <c r="E156" s="250" t="s">
        <v>1</v>
      </c>
      <c r="F156" s="251" t="s">
        <v>174</v>
      </c>
      <c r="G156" s="249"/>
      <c r="H156" s="252">
        <v>22.699999999999999</v>
      </c>
      <c r="I156" s="253"/>
      <c r="J156" s="249"/>
      <c r="K156" s="249"/>
      <c r="L156" s="254"/>
      <c r="M156" s="255"/>
      <c r="N156" s="256"/>
      <c r="O156" s="256"/>
      <c r="P156" s="256"/>
      <c r="Q156" s="256"/>
      <c r="R156" s="256"/>
      <c r="S156" s="256"/>
      <c r="T156" s="257"/>
      <c r="U156" s="13"/>
      <c r="V156" s="13"/>
      <c r="W156" s="13"/>
      <c r="X156" s="13"/>
      <c r="Y156" s="13"/>
      <c r="Z156" s="13"/>
      <c r="AA156" s="13"/>
      <c r="AB156" s="13"/>
      <c r="AC156" s="13"/>
      <c r="AD156" s="13"/>
      <c r="AE156" s="13"/>
      <c r="AT156" s="258" t="s">
        <v>128</v>
      </c>
      <c r="AU156" s="258" t="s">
        <v>86</v>
      </c>
      <c r="AV156" s="13" t="s">
        <v>86</v>
      </c>
      <c r="AW156" s="13" t="s">
        <v>32</v>
      </c>
      <c r="AX156" s="13" t="s">
        <v>84</v>
      </c>
      <c r="AY156" s="258" t="s">
        <v>115</v>
      </c>
    </row>
    <row r="157" s="2" customFormat="1" ht="16.5" customHeight="1">
      <c r="A157" s="38"/>
      <c r="B157" s="39"/>
      <c r="C157" s="231" t="s">
        <v>175</v>
      </c>
      <c r="D157" s="231" t="s">
        <v>117</v>
      </c>
      <c r="E157" s="232" t="s">
        <v>176</v>
      </c>
      <c r="F157" s="233" t="s">
        <v>177</v>
      </c>
      <c r="G157" s="234" t="s">
        <v>155</v>
      </c>
      <c r="H157" s="235">
        <v>22.699999999999999</v>
      </c>
      <c r="I157" s="236"/>
      <c r="J157" s="235">
        <f>ROUND(I157*H157,2)</f>
        <v>0</v>
      </c>
      <c r="K157" s="233" t="s">
        <v>121</v>
      </c>
      <c r="L157" s="44"/>
      <c r="M157" s="237" t="s">
        <v>1</v>
      </c>
      <c r="N157" s="238" t="s">
        <v>41</v>
      </c>
      <c r="O157" s="91"/>
      <c r="P157" s="239">
        <f>O157*H157</f>
        <v>0</v>
      </c>
      <c r="Q157" s="239">
        <v>0</v>
      </c>
      <c r="R157" s="239">
        <f>Q157*H157</f>
        <v>0</v>
      </c>
      <c r="S157" s="239">
        <v>0</v>
      </c>
      <c r="T157" s="240">
        <f>S157*H157</f>
        <v>0</v>
      </c>
      <c r="U157" s="38"/>
      <c r="V157" s="38"/>
      <c r="W157" s="38"/>
      <c r="X157" s="38"/>
      <c r="Y157" s="38"/>
      <c r="Z157" s="38"/>
      <c r="AA157" s="38"/>
      <c r="AB157" s="38"/>
      <c r="AC157" s="38"/>
      <c r="AD157" s="38"/>
      <c r="AE157" s="38"/>
      <c r="AR157" s="241" t="s">
        <v>122</v>
      </c>
      <c r="AT157" s="241" t="s">
        <v>117</v>
      </c>
      <c r="AU157" s="241" t="s">
        <v>86</v>
      </c>
      <c r="AY157" s="17" t="s">
        <v>115</v>
      </c>
      <c r="BE157" s="242">
        <f>IF(N157="základní",J157,0)</f>
        <v>0</v>
      </c>
      <c r="BF157" s="242">
        <f>IF(N157="snížená",J157,0)</f>
        <v>0</v>
      </c>
      <c r="BG157" s="242">
        <f>IF(N157="zákl. přenesená",J157,0)</f>
        <v>0</v>
      </c>
      <c r="BH157" s="242">
        <f>IF(N157="sníž. přenesená",J157,0)</f>
        <v>0</v>
      </c>
      <c r="BI157" s="242">
        <f>IF(N157="nulová",J157,0)</f>
        <v>0</v>
      </c>
      <c r="BJ157" s="17" t="s">
        <v>84</v>
      </c>
      <c r="BK157" s="242">
        <f>ROUND(I157*H157,2)</f>
        <v>0</v>
      </c>
      <c r="BL157" s="17" t="s">
        <v>122</v>
      </c>
      <c r="BM157" s="241" t="s">
        <v>178</v>
      </c>
    </row>
    <row r="158" s="2" customFormat="1">
      <c r="A158" s="38"/>
      <c r="B158" s="39"/>
      <c r="C158" s="40"/>
      <c r="D158" s="243" t="s">
        <v>124</v>
      </c>
      <c r="E158" s="40"/>
      <c r="F158" s="244" t="s">
        <v>179</v>
      </c>
      <c r="G158" s="40"/>
      <c r="H158" s="40"/>
      <c r="I158" s="140"/>
      <c r="J158" s="40"/>
      <c r="K158" s="40"/>
      <c r="L158" s="44"/>
      <c r="M158" s="245"/>
      <c r="N158" s="246"/>
      <c r="O158" s="91"/>
      <c r="P158" s="91"/>
      <c r="Q158" s="91"/>
      <c r="R158" s="91"/>
      <c r="S158" s="91"/>
      <c r="T158" s="92"/>
      <c r="U158" s="38"/>
      <c r="V158" s="38"/>
      <c r="W158" s="38"/>
      <c r="X158" s="38"/>
      <c r="Y158" s="38"/>
      <c r="Z158" s="38"/>
      <c r="AA158" s="38"/>
      <c r="AB158" s="38"/>
      <c r="AC158" s="38"/>
      <c r="AD158" s="38"/>
      <c r="AE158" s="38"/>
      <c r="AT158" s="17" t="s">
        <v>124</v>
      </c>
      <c r="AU158" s="17" t="s">
        <v>86</v>
      </c>
    </row>
    <row r="159" s="2" customFormat="1" ht="16.5" customHeight="1">
      <c r="A159" s="38"/>
      <c r="B159" s="39"/>
      <c r="C159" s="231" t="s">
        <v>180</v>
      </c>
      <c r="D159" s="231" t="s">
        <v>117</v>
      </c>
      <c r="E159" s="232" t="s">
        <v>181</v>
      </c>
      <c r="F159" s="233" t="s">
        <v>182</v>
      </c>
      <c r="G159" s="234" t="s">
        <v>120</v>
      </c>
      <c r="H159" s="235">
        <v>10.24</v>
      </c>
      <c r="I159" s="236"/>
      <c r="J159" s="235">
        <f>ROUND(I159*H159,2)</f>
        <v>0</v>
      </c>
      <c r="K159" s="233" t="s">
        <v>121</v>
      </c>
      <c r="L159" s="44"/>
      <c r="M159" s="237" t="s">
        <v>1</v>
      </c>
      <c r="N159" s="238" t="s">
        <v>41</v>
      </c>
      <c r="O159" s="91"/>
      <c r="P159" s="239">
        <f>O159*H159</f>
        <v>0</v>
      </c>
      <c r="Q159" s="239">
        <v>0</v>
      </c>
      <c r="R159" s="239">
        <f>Q159*H159</f>
        <v>0</v>
      </c>
      <c r="S159" s="239">
        <v>0</v>
      </c>
      <c r="T159" s="240">
        <f>S159*H159</f>
        <v>0</v>
      </c>
      <c r="U159" s="38"/>
      <c r="V159" s="38"/>
      <c r="W159" s="38"/>
      <c r="X159" s="38"/>
      <c r="Y159" s="38"/>
      <c r="Z159" s="38"/>
      <c r="AA159" s="38"/>
      <c r="AB159" s="38"/>
      <c r="AC159" s="38"/>
      <c r="AD159" s="38"/>
      <c r="AE159" s="38"/>
      <c r="AR159" s="241" t="s">
        <v>122</v>
      </c>
      <c r="AT159" s="241" t="s">
        <v>117</v>
      </c>
      <c r="AU159" s="241" t="s">
        <v>86</v>
      </c>
      <c r="AY159" s="17" t="s">
        <v>115</v>
      </c>
      <c r="BE159" s="242">
        <f>IF(N159="základní",J159,0)</f>
        <v>0</v>
      </c>
      <c r="BF159" s="242">
        <f>IF(N159="snížená",J159,0)</f>
        <v>0</v>
      </c>
      <c r="BG159" s="242">
        <f>IF(N159="zákl. přenesená",J159,0)</f>
        <v>0</v>
      </c>
      <c r="BH159" s="242">
        <f>IF(N159="sníž. přenesená",J159,0)</f>
        <v>0</v>
      </c>
      <c r="BI159" s="242">
        <f>IF(N159="nulová",J159,0)</f>
        <v>0</v>
      </c>
      <c r="BJ159" s="17" t="s">
        <v>84</v>
      </c>
      <c r="BK159" s="242">
        <f>ROUND(I159*H159,2)</f>
        <v>0</v>
      </c>
      <c r="BL159" s="17" t="s">
        <v>122</v>
      </c>
      <c r="BM159" s="241" t="s">
        <v>183</v>
      </c>
    </row>
    <row r="160" s="2" customFormat="1">
      <c r="A160" s="38"/>
      <c r="B160" s="39"/>
      <c r="C160" s="40"/>
      <c r="D160" s="243" t="s">
        <v>124</v>
      </c>
      <c r="E160" s="40"/>
      <c r="F160" s="244" t="s">
        <v>184</v>
      </c>
      <c r="G160" s="40"/>
      <c r="H160" s="40"/>
      <c r="I160" s="140"/>
      <c r="J160" s="40"/>
      <c r="K160" s="40"/>
      <c r="L160" s="44"/>
      <c r="M160" s="245"/>
      <c r="N160" s="246"/>
      <c r="O160" s="91"/>
      <c r="P160" s="91"/>
      <c r="Q160" s="91"/>
      <c r="R160" s="91"/>
      <c r="S160" s="91"/>
      <c r="T160" s="92"/>
      <c r="U160" s="38"/>
      <c r="V160" s="38"/>
      <c r="W160" s="38"/>
      <c r="X160" s="38"/>
      <c r="Y160" s="38"/>
      <c r="Z160" s="38"/>
      <c r="AA160" s="38"/>
      <c r="AB160" s="38"/>
      <c r="AC160" s="38"/>
      <c r="AD160" s="38"/>
      <c r="AE160" s="38"/>
      <c r="AT160" s="17" t="s">
        <v>124</v>
      </c>
      <c r="AU160" s="17" t="s">
        <v>86</v>
      </c>
    </row>
    <row r="161" s="2" customFormat="1">
      <c r="A161" s="38"/>
      <c r="B161" s="39"/>
      <c r="C161" s="40"/>
      <c r="D161" s="243" t="s">
        <v>126</v>
      </c>
      <c r="E161" s="40"/>
      <c r="F161" s="247" t="s">
        <v>185</v>
      </c>
      <c r="G161" s="40"/>
      <c r="H161" s="40"/>
      <c r="I161" s="140"/>
      <c r="J161" s="40"/>
      <c r="K161" s="40"/>
      <c r="L161" s="44"/>
      <c r="M161" s="245"/>
      <c r="N161" s="246"/>
      <c r="O161" s="91"/>
      <c r="P161" s="91"/>
      <c r="Q161" s="91"/>
      <c r="R161" s="91"/>
      <c r="S161" s="91"/>
      <c r="T161" s="92"/>
      <c r="U161" s="38"/>
      <c r="V161" s="38"/>
      <c r="W161" s="38"/>
      <c r="X161" s="38"/>
      <c r="Y161" s="38"/>
      <c r="Z161" s="38"/>
      <c r="AA161" s="38"/>
      <c r="AB161" s="38"/>
      <c r="AC161" s="38"/>
      <c r="AD161" s="38"/>
      <c r="AE161" s="38"/>
      <c r="AT161" s="17" t="s">
        <v>126</v>
      </c>
      <c r="AU161" s="17" t="s">
        <v>86</v>
      </c>
    </row>
    <row r="162" s="15" customFormat="1">
      <c r="A162" s="15"/>
      <c r="B162" s="270"/>
      <c r="C162" s="271"/>
      <c r="D162" s="243" t="s">
        <v>128</v>
      </c>
      <c r="E162" s="272" t="s">
        <v>1</v>
      </c>
      <c r="F162" s="273" t="s">
        <v>186</v>
      </c>
      <c r="G162" s="271"/>
      <c r="H162" s="272" t="s">
        <v>1</v>
      </c>
      <c r="I162" s="274"/>
      <c r="J162" s="271"/>
      <c r="K162" s="271"/>
      <c r="L162" s="275"/>
      <c r="M162" s="276"/>
      <c r="N162" s="277"/>
      <c r="O162" s="277"/>
      <c r="P162" s="277"/>
      <c r="Q162" s="277"/>
      <c r="R162" s="277"/>
      <c r="S162" s="277"/>
      <c r="T162" s="278"/>
      <c r="U162" s="15"/>
      <c r="V162" s="15"/>
      <c r="W162" s="15"/>
      <c r="X162" s="15"/>
      <c r="Y162" s="15"/>
      <c r="Z162" s="15"/>
      <c r="AA162" s="15"/>
      <c r="AB162" s="15"/>
      <c r="AC162" s="15"/>
      <c r="AD162" s="15"/>
      <c r="AE162" s="15"/>
      <c r="AT162" s="279" t="s">
        <v>128</v>
      </c>
      <c r="AU162" s="279" t="s">
        <v>86</v>
      </c>
      <c r="AV162" s="15" t="s">
        <v>84</v>
      </c>
      <c r="AW162" s="15" t="s">
        <v>32</v>
      </c>
      <c r="AX162" s="15" t="s">
        <v>76</v>
      </c>
      <c r="AY162" s="279" t="s">
        <v>115</v>
      </c>
    </row>
    <row r="163" s="13" customFormat="1">
      <c r="A163" s="13"/>
      <c r="B163" s="248"/>
      <c r="C163" s="249"/>
      <c r="D163" s="243" t="s">
        <v>128</v>
      </c>
      <c r="E163" s="250" t="s">
        <v>1</v>
      </c>
      <c r="F163" s="251" t="s">
        <v>187</v>
      </c>
      <c r="G163" s="249"/>
      <c r="H163" s="252">
        <v>0.16</v>
      </c>
      <c r="I163" s="253"/>
      <c r="J163" s="249"/>
      <c r="K163" s="249"/>
      <c r="L163" s="254"/>
      <c r="M163" s="255"/>
      <c r="N163" s="256"/>
      <c r="O163" s="256"/>
      <c r="P163" s="256"/>
      <c r="Q163" s="256"/>
      <c r="R163" s="256"/>
      <c r="S163" s="256"/>
      <c r="T163" s="257"/>
      <c r="U163" s="13"/>
      <c r="V163" s="13"/>
      <c r="W163" s="13"/>
      <c r="X163" s="13"/>
      <c r="Y163" s="13"/>
      <c r="Z163" s="13"/>
      <c r="AA163" s="13"/>
      <c r="AB163" s="13"/>
      <c r="AC163" s="13"/>
      <c r="AD163" s="13"/>
      <c r="AE163" s="13"/>
      <c r="AT163" s="258" t="s">
        <v>128</v>
      </c>
      <c r="AU163" s="258" t="s">
        <v>86</v>
      </c>
      <c r="AV163" s="13" t="s">
        <v>86</v>
      </c>
      <c r="AW163" s="13" t="s">
        <v>32</v>
      </c>
      <c r="AX163" s="13" t="s">
        <v>76</v>
      </c>
      <c r="AY163" s="258" t="s">
        <v>115</v>
      </c>
    </row>
    <row r="164" s="13" customFormat="1">
      <c r="A164" s="13"/>
      <c r="B164" s="248"/>
      <c r="C164" s="249"/>
      <c r="D164" s="243" t="s">
        <v>128</v>
      </c>
      <c r="E164" s="250" t="s">
        <v>1</v>
      </c>
      <c r="F164" s="251" t="s">
        <v>188</v>
      </c>
      <c r="G164" s="249"/>
      <c r="H164" s="252">
        <v>0</v>
      </c>
      <c r="I164" s="253"/>
      <c r="J164" s="249"/>
      <c r="K164" s="249"/>
      <c r="L164" s="254"/>
      <c r="M164" s="255"/>
      <c r="N164" s="256"/>
      <c r="O164" s="256"/>
      <c r="P164" s="256"/>
      <c r="Q164" s="256"/>
      <c r="R164" s="256"/>
      <c r="S164" s="256"/>
      <c r="T164" s="257"/>
      <c r="U164" s="13"/>
      <c r="V164" s="13"/>
      <c r="W164" s="13"/>
      <c r="X164" s="13"/>
      <c r="Y164" s="13"/>
      <c r="Z164" s="13"/>
      <c r="AA164" s="13"/>
      <c r="AB164" s="13"/>
      <c r="AC164" s="13"/>
      <c r="AD164" s="13"/>
      <c r="AE164" s="13"/>
      <c r="AT164" s="258" t="s">
        <v>128</v>
      </c>
      <c r="AU164" s="258" t="s">
        <v>86</v>
      </c>
      <c r="AV164" s="13" t="s">
        <v>86</v>
      </c>
      <c r="AW164" s="13" t="s">
        <v>32</v>
      </c>
      <c r="AX164" s="13" t="s">
        <v>76</v>
      </c>
      <c r="AY164" s="258" t="s">
        <v>115</v>
      </c>
    </row>
    <row r="165" s="13" customFormat="1">
      <c r="A165" s="13"/>
      <c r="B165" s="248"/>
      <c r="C165" s="249"/>
      <c r="D165" s="243" t="s">
        <v>128</v>
      </c>
      <c r="E165" s="250" t="s">
        <v>1</v>
      </c>
      <c r="F165" s="251" t="s">
        <v>189</v>
      </c>
      <c r="G165" s="249"/>
      <c r="H165" s="252">
        <v>3.8700000000000001</v>
      </c>
      <c r="I165" s="253"/>
      <c r="J165" s="249"/>
      <c r="K165" s="249"/>
      <c r="L165" s="254"/>
      <c r="M165" s="255"/>
      <c r="N165" s="256"/>
      <c r="O165" s="256"/>
      <c r="P165" s="256"/>
      <c r="Q165" s="256"/>
      <c r="R165" s="256"/>
      <c r="S165" s="256"/>
      <c r="T165" s="257"/>
      <c r="U165" s="13"/>
      <c r="V165" s="13"/>
      <c r="W165" s="13"/>
      <c r="X165" s="13"/>
      <c r="Y165" s="13"/>
      <c r="Z165" s="13"/>
      <c r="AA165" s="13"/>
      <c r="AB165" s="13"/>
      <c r="AC165" s="13"/>
      <c r="AD165" s="13"/>
      <c r="AE165" s="13"/>
      <c r="AT165" s="258" t="s">
        <v>128</v>
      </c>
      <c r="AU165" s="258" t="s">
        <v>86</v>
      </c>
      <c r="AV165" s="13" t="s">
        <v>86</v>
      </c>
      <c r="AW165" s="13" t="s">
        <v>32</v>
      </c>
      <c r="AX165" s="13" t="s">
        <v>76</v>
      </c>
      <c r="AY165" s="258" t="s">
        <v>115</v>
      </c>
    </row>
    <row r="166" s="13" customFormat="1">
      <c r="A166" s="13"/>
      <c r="B166" s="248"/>
      <c r="C166" s="249"/>
      <c r="D166" s="243" t="s">
        <v>128</v>
      </c>
      <c r="E166" s="250" t="s">
        <v>1</v>
      </c>
      <c r="F166" s="251" t="s">
        <v>190</v>
      </c>
      <c r="G166" s="249"/>
      <c r="H166" s="252">
        <v>0.90000000000000002</v>
      </c>
      <c r="I166" s="253"/>
      <c r="J166" s="249"/>
      <c r="K166" s="249"/>
      <c r="L166" s="254"/>
      <c r="M166" s="255"/>
      <c r="N166" s="256"/>
      <c r="O166" s="256"/>
      <c r="P166" s="256"/>
      <c r="Q166" s="256"/>
      <c r="R166" s="256"/>
      <c r="S166" s="256"/>
      <c r="T166" s="257"/>
      <c r="U166" s="13"/>
      <c r="V166" s="13"/>
      <c r="W166" s="13"/>
      <c r="X166" s="13"/>
      <c r="Y166" s="13"/>
      <c r="Z166" s="13"/>
      <c r="AA166" s="13"/>
      <c r="AB166" s="13"/>
      <c r="AC166" s="13"/>
      <c r="AD166" s="13"/>
      <c r="AE166" s="13"/>
      <c r="AT166" s="258" t="s">
        <v>128</v>
      </c>
      <c r="AU166" s="258" t="s">
        <v>86</v>
      </c>
      <c r="AV166" s="13" t="s">
        <v>86</v>
      </c>
      <c r="AW166" s="13" t="s">
        <v>32</v>
      </c>
      <c r="AX166" s="13" t="s">
        <v>76</v>
      </c>
      <c r="AY166" s="258" t="s">
        <v>115</v>
      </c>
    </row>
    <row r="167" s="13" customFormat="1">
      <c r="A167" s="13"/>
      <c r="B167" s="248"/>
      <c r="C167" s="249"/>
      <c r="D167" s="243" t="s">
        <v>128</v>
      </c>
      <c r="E167" s="250" t="s">
        <v>1</v>
      </c>
      <c r="F167" s="251" t="s">
        <v>191</v>
      </c>
      <c r="G167" s="249"/>
      <c r="H167" s="252">
        <v>0.52000000000000002</v>
      </c>
      <c r="I167" s="253"/>
      <c r="J167" s="249"/>
      <c r="K167" s="249"/>
      <c r="L167" s="254"/>
      <c r="M167" s="255"/>
      <c r="N167" s="256"/>
      <c r="O167" s="256"/>
      <c r="P167" s="256"/>
      <c r="Q167" s="256"/>
      <c r="R167" s="256"/>
      <c r="S167" s="256"/>
      <c r="T167" s="257"/>
      <c r="U167" s="13"/>
      <c r="V167" s="13"/>
      <c r="W167" s="13"/>
      <c r="X167" s="13"/>
      <c r="Y167" s="13"/>
      <c r="Z167" s="13"/>
      <c r="AA167" s="13"/>
      <c r="AB167" s="13"/>
      <c r="AC167" s="13"/>
      <c r="AD167" s="13"/>
      <c r="AE167" s="13"/>
      <c r="AT167" s="258" t="s">
        <v>128</v>
      </c>
      <c r="AU167" s="258" t="s">
        <v>86</v>
      </c>
      <c r="AV167" s="13" t="s">
        <v>86</v>
      </c>
      <c r="AW167" s="13" t="s">
        <v>32</v>
      </c>
      <c r="AX167" s="13" t="s">
        <v>76</v>
      </c>
      <c r="AY167" s="258" t="s">
        <v>115</v>
      </c>
    </row>
    <row r="168" s="13" customFormat="1">
      <c r="A168" s="13"/>
      <c r="B168" s="248"/>
      <c r="C168" s="249"/>
      <c r="D168" s="243" t="s">
        <v>128</v>
      </c>
      <c r="E168" s="250" t="s">
        <v>1</v>
      </c>
      <c r="F168" s="251" t="s">
        <v>192</v>
      </c>
      <c r="G168" s="249"/>
      <c r="H168" s="252">
        <v>3.8999999999999999</v>
      </c>
      <c r="I168" s="253"/>
      <c r="J168" s="249"/>
      <c r="K168" s="249"/>
      <c r="L168" s="254"/>
      <c r="M168" s="255"/>
      <c r="N168" s="256"/>
      <c r="O168" s="256"/>
      <c r="P168" s="256"/>
      <c r="Q168" s="256"/>
      <c r="R168" s="256"/>
      <c r="S168" s="256"/>
      <c r="T168" s="257"/>
      <c r="U168" s="13"/>
      <c r="V168" s="13"/>
      <c r="W168" s="13"/>
      <c r="X168" s="13"/>
      <c r="Y168" s="13"/>
      <c r="Z168" s="13"/>
      <c r="AA168" s="13"/>
      <c r="AB168" s="13"/>
      <c r="AC168" s="13"/>
      <c r="AD168" s="13"/>
      <c r="AE168" s="13"/>
      <c r="AT168" s="258" t="s">
        <v>128</v>
      </c>
      <c r="AU168" s="258" t="s">
        <v>86</v>
      </c>
      <c r="AV168" s="13" t="s">
        <v>86</v>
      </c>
      <c r="AW168" s="13" t="s">
        <v>32</v>
      </c>
      <c r="AX168" s="13" t="s">
        <v>76</v>
      </c>
      <c r="AY168" s="258" t="s">
        <v>115</v>
      </c>
    </row>
    <row r="169" s="13" customFormat="1">
      <c r="A169" s="13"/>
      <c r="B169" s="248"/>
      <c r="C169" s="249"/>
      <c r="D169" s="243" t="s">
        <v>128</v>
      </c>
      <c r="E169" s="250" t="s">
        <v>1</v>
      </c>
      <c r="F169" s="251" t="s">
        <v>193</v>
      </c>
      <c r="G169" s="249"/>
      <c r="H169" s="252">
        <v>0.48999999999999999</v>
      </c>
      <c r="I169" s="253"/>
      <c r="J169" s="249"/>
      <c r="K169" s="249"/>
      <c r="L169" s="254"/>
      <c r="M169" s="255"/>
      <c r="N169" s="256"/>
      <c r="O169" s="256"/>
      <c r="P169" s="256"/>
      <c r="Q169" s="256"/>
      <c r="R169" s="256"/>
      <c r="S169" s="256"/>
      <c r="T169" s="257"/>
      <c r="U169" s="13"/>
      <c r="V169" s="13"/>
      <c r="W169" s="13"/>
      <c r="X169" s="13"/>
      <c r="Y169" s="13"/>
      <c r="Z169" s="13"/>
      <c r="AA169" s="13"/>
      <c r="AB169" s="13"/>
      <c r="AC169" s="13"/>
      <c r="AD169" s="13"/>
      <c r="AE169" s="13"/>
      <c r="AT169" s="258" t="s">
        <v>128</v>
      </c>
      <c r="AU169" s="258" t="s">
        <v>86</v>
      </c>
      <c r="AV169" s="13" t="s">
        <v>86</v>
      </c>
      <c r="AW169" s="13" t="s">
        <v>32</v>
      </c>
      <c r="AX169" s="13" t="s">
        <v>76</v>
      </c>
      <c r="AY169" s="258" t="s">
        <v>115</v>
      </c>
    </row>
    <row r="170" s="13" customFormat="1">
      <c r="A170" s="13"/>
      <c r="B170" s="248"/>
      <c r="C170" s="249"/>
      <c r="D170" s="243" t="s">
        <v>128</v>
      </c>
      <c r="E170" s="250" t="s">
        <v>1</v>
      </c>
      <c r="F170" s="251" t="s">
        <v>194</v>
      </c>
      <c r="G170" s="249"/>
      <c r="H170" s="252">
        <v>0.40000000000000002</v>
      </c>
      <c r="I170" s="253"/>
      <c r="J170" s="249"/>
      <c r="K170" s="249"/>
      <c r="L170" s="254"/>
      <c r="M170" s="255"/>
      <c r="N170" s="256"/>
      <c r="O170" s="256"/>
      <c r="P170" s="256"/>
      <c r="Q170" s="256"/>
      <c r="R170" s="256"/>
      <c r="S170" s="256"/>
      <c r="T170" s="257"/>
      <c r="U170" s="13"/>
      <c r="V170" s="13"/>
      <c r="W170" s="13"/>
      <c r="X170" s="13"/>
      <c r="Y170" s="13"/>
      <c r="Z170" s="13"/>
      <c r="AA170" s="13"/>
      <c r="AB170" s="13"/>
      <c r="AC170" s="13"/>
      <c r="AD170" s="13"/>
      <c r="AE170" s="13"/>
      <c r="AT170" s="258" t="s">
        <v>128</v>
      </c>
      <c r="AU170" s="258" t="s">
        <v>86</v>
      </c>
      <c r="AV170" s="13" t="s">
        <v>86</v>
      </c>
      <c r="AW170" s="13" t="s">
        <v>32</v>
      </c>
      <c r="AX170" s="13" t="s">
        <v>76</v>
      </c>
      <c r="AY170" s="258" t="s">
        <v>115</v>
      </c>
    </row>
    <row r="171" s="14" customFormat="1">
      <c r="A171" s="14"/>
      <c r="B171" s="259"/>
      <c r="C171" s="260"/>
      <c r="D171" s="243" t="s">
        <v>128</v>
      </c>
      <c r="E171" s="261" t="s">
        <v>1</v>
      </c>
      <c r="F171" s="262" t="s">
        <v>137</v>
      </c>
      <c r="G171" s="260"/>
      <c r="H171" s="263">
        <v>10.24</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128</v>
      </c>
      <c r="AU171" s="269" t="s">
        <v>86</v>
      </c>
      <c r="AV171" s="14" t="s">
        <v>122</v>
      </c>
      <c r="AW171" s="14" t="s">
        <v>32</v>
      </c>
      <c r="AX171" s="14" t="s">
        <v>84</v>
      </c>
      <c r="AY171" s="269" t="s">
        <v>115</v>
      </c>
    </row>
    <row r="172" s="2" customFormat="1" ht="16.5" customHeight="1">
      <c r="A172" s="38"/>
      <c r="B172" s="39"/>
      <c r="C172" s="231" t="s">
        <v>195</v>
      </c>
      <c r="D172" s="231" t="s">
        <v>117</v>
      </c>
      <c r="E172" s="232" t="s">
        <v>196</v>
      </c>
      <c r="F172" s="233" t="s">
        <v>197</v>
      </c>
      <c r="G172" s="234" t="s">
        <v>120</v>
      </c>
      <c r="H172" s="235">
        <v>10.24</v>
      </c>
      <c r="I172" s="236"/>
      <c r="J172" s="235">
        <f>ROUND(I172*H172,2)</f>
        <v>0</v>
      </c>
      <c r="K172" s="233" t="s">
        <v>121</v>
      </c>
      <c r="L172" s="44"/>
      <c r="M172" s="237" t="s">
        <v>1</v>
      </c>
      <c r="N172" s="238" t="s">
        <v>41</v>
      </c>
      <c r="O172" s="91"/>
      <c r="P172" s="239">
        <f>O172*H172</f>
        <v>0</v>
      </c>
      <c r="Q172" s="239">
        <v>0</v>
      </c>
      <c r="R172" s="239">
        <f>Q172*H172</f>
        <v>0</v>
      </c>
      <c r="S172" s="239">
        <v>0</v>
      </c>
      <c r="T172" s="240">
        <f>S172*H172</f>
        <v>0</v>
      </c>
      <c r="U172" s="38"/>
      <c r="V172" s="38"/>
      <c r="W172" s="38"/>
      <c r="X172" s="38"/>
      <c r="Y172" s="38"/>
      <c r="Z172" s="38"/>
      <c r="AA172" s="38"/>
      <c r="AB172" s="38"/>
      <c r="AC172" s="38"/>
      <c r="AD172" s="38"/>
      <c r="AE172" s="38"/>
      <c r="AR172" s="241" t="s">
        <v>122</v>
      </c>
      <c r="AT172" s="241" t="s">
        <v>117</v>
      </c>
      <c r="AU172" s="241" t="s">
        <v>86</v>
      </c>
      <c r="AY172" s="17" t="s">
        <v>115</v>
      </c>
      <c r="BE172" s="242">
        <f>IF(N172="základní",J172,0)</f>
        <v>0</v>
      </c>
      <c r="BF172" s="242">
        <f>IF(N172="snížená",J172,0)</f>
        <v>0</v>
      </c>
      <c r="BG172" s="242">
        <f>IF(N172="zákl. přenesená",J172,0)</f>
        <v>0</v>
      </c>
      <c r="BH172" s="242">
        <f>IF(N172="sníž. přenesená",J172,0)</f>
        <v>0</v>
      </c>
      <c r="BI172" s="242">
        <f>IF(N172="nulová",J172,0)</f>
        <v>0</v>
      </c>
      <c r="BJ172" s="17" t="s">
        <v>84</v>
      </c>
      <c r="BK172" s="242">
        <f>ROUND(I172*H172,2)</f>
        <v>0</v>
      </c>
      <c r="BL172" s="17" t="s">
        <v>122</v>
      </c>
      <c r="BM172" s="241" t="s">
        <v>198</v>
      </c>
    </row>
    <row r="173" s="2" customFormat="1">
      <c r="A173" s="38"/>
      <c r="B173" s="39"/>
      <c r="C173" s="40"/>
      <c r="D173" s="243" t="s">
        <v>124</v>
      </c>
      <c r="E173" s="40"/>
      <c r="F173" s="244" t="s">
        <v>199</v>
      </c>
      <c r="G173" s="40"/>
      <c r="H173" s="40"/>
      <c r="I173" s="140"/>
      <c r="J173" s="40"/>
      <c r="K173" s="40"/>
      <c r="L173" s="44"/>
      <c r="M173" s="245"/>
      <c r="N173" s="246"/>
      <c r="O173" s="91"/>
      <c r="P173" s="91"/>
      <c r="Q173" s="91"/>
      <c r="R173" s="91"/>
      <c r="S173" s="91"/>
      <c r="T173" s="92"/>
      <c r="U173" s="38"/>
      <c r="V173" s="38"/>
      <c r="W173" s="38"/>
      <c r="X173" s="38"/>
      <c r="Y173" s="38"/>
      <c r="Z173" s="38"/>
      <c r="AA173" s="38"/>
      <c r="AB173" s="38"/>
      <c r="AC173" s="38"/>
      <c r="AD173" s="38"/>
      <c r="AE173" s="38"/>
      <c r="AT173" s="17" t="s">
        <v>124</v>
      </c>
      <c r="AU173" s="17" t="s">
        <v>86</v>
      </c>
    </row>
    <row r="174" s="2" customFormat="1">
      <c r="A174" s="38"/>
      <c r="B174" s="39"/>
      <c r="C174" s="40"/>
      <c r="D174" s="243" t="s">
        <v>126</v>
      </c>
      <c r="E174" s="40"/>
      <c r="F174" s="247" t="s">
        <v>200</v>
      </c>
      <c r="G174" s="40"/>
      <c r="H174" s="40"/>
      <c r="I174" s="140"/>
      <c r="J174" s="40"/>
      <c r="K174" s="40"/>
      <c r="L174" s="44"/>
      <c r="M174" s="245"/>
      <c r="N174" s="246"/>
      <c r="O174" s="91"/>
      <c r="P174" s="91"/>
      <c r="Q174" s="91"/>
      <c r="R174" s="91"/>
      <c r="S174" s="91"/>
      <c r="T174" s="92"/>
      <c r="U174" s="38"/>
      <c r="V174" s="38"/>
      <c r="W174" s="38"/>
      <c r="X174" s="38"/>
      <c r="Y174" s="38"/>
      <c r="Z174" s="38"/>
      <c r="AA174" s="38"/>
      <c r="AB174" s="38"/>
      <c r="AC174" s="38"/>
      <c r="AD174" s="38"/>
      <c r="AE174" s="38"/>
      <c r="AT174" s="17" t="s">
        <v>126</v>
      </c>
      <c r="AU174" s="17" t="s">
        <v>86</v>
      </c>
    </row>
    <row r="175" s="2" customFormat="1">
      <c r="A175" s="38"/>
      <c r="B175" s="39"/>
      <c r="C175" s="40"/>
      <c r="D175" s="243" t="s">
        <v>166</v>
      </c>
      <c r="E175" s="40"/>
      <c r="F175" s="247" t="s">
        <v>167</v>
      </c>
      <c r="G175" s="40"/>
      <c r="H175" s="40"/>
      <c r="I175" s="140"/>
      <c r="J175" s="40"/>
      <c r="K175" s="40"/>
      <c r="L175" s="44"/>
      <c r="M175" s="245"/>
      <c r="N175" s="246"/>
      <c r="O175" s="91"/>
      <c r="P175" s="91"/>
      <c r="Q175" s="91"/>
      <c r="R175" s="91"/>
      <c r="S175" s="91"/>
      <c r="T175" s="92"/>
      <c r="U175" s="38"/>
      <c r="V175" s="38"/>
      <c r="W175" s="38"/>
      <c r="X175" s="38"/>
      <c r="Y175" s="38"/>
      <c r="Z175" s="38"/>
      <c r="AA175" s="38"/>
      <c r="AB175" s="38"/>
      <c r="AC175" s="38"/>
      <c r="AD175" s="38"/>
      <c r="AE175" s="38"/>
      <c r="AT175" s="17" t="s">
        <v>166</v>
      </c>
      <c r="AU175" s="17" t="s">
        <v>86</v>
      </c>
    </row>
    <row r="176" s="2" customFormat="1" ht="16.5" customHeight="1">
      <c r="A176" s="38"/>
      <c r="B176" s="39"/>
      <c r="C176" s="231" t="s">
        <v>201</v>
      </c>
      <c r="D176" s="231" t="s">
        <v>117</v>
      </c>
      <c r="E176" s="232" t="s">
        <v>202</v>
      </c>
      <c r="F176" s="233" t="s">
        <v>203</v>
      </c>
      <c r="G176" s="234" t="s">
        <v>120</v>
      </c>
      <c r="H176" s="235">
        <v>10.24</v>
      </c>
      <c r="I176" s="236"/>
      <c r="J176" s="235">
        <f>ROUND(I176*H176,2)</f>
        <v>0</v>
      </c>
      <c r="K176" s="233" t="s">
        <v>121</v>
      </c>
      <c r="L176" s="44"/>
      <c r="M176" s="237" t="s">
        <v>1</v>
      </c>
      <c r="N176" s="238" t="s">
        <v>41</v>
      </c>
      <c r="O176" s="91"/>
      <c r="P176" s="239">
        <f>O176*H176</f>
        <v>0</v>
      </c>
      <c r="Q176" s="239">
        <v>0</v>
      </c>
      <c r="R176" s="239">
        <f>Q176*H176</f>
        <v>0</v>
      </c>
      <c r="S176" s="239">
        <v>0</v>
      </c>
      <c r="T176" s="240">
        <f>S176*H176</f>
        <v>0</v>
      </c>
      <c r="U176" s="38"/>
      <c r="V176" s="38"/>
      <c r="W176" s="38"/>
      <c r="X176" s="38"/>
      <c r="Y176" s="38"/>
      <c r="Z176" s="38"/>
      <c r="AA176" s="38"/>
      <c r="AB176" s="38"/>
      <c r="AC176" s="38"/>
      <c r="AD176" s="38"/>
      <c r="AE176" s="38"/>
      <c r="AR176" s="241" t="s">
        <v>122</v>
      </c>
      <c r="AT176" s="241" t="s">
        <v>117</v>
      </c>
      <c r="AU176" s="241" t="s">
        <v>86</v>
      </c>
      <c r="AY176" s="17" t="s">
        <v>115</v>
      </c>
      <c r="BE176" s="242">
        <f>IF(N176="základní",J176,0)</f>
        <v>0</v>
      </c>
      <c r="BF176" s="242">
        <f>IF(N176="snížená",J176,0)</f>
        <v>0</v>
      </c>
      <c r="BG176" s="242">
        <f>IF(N176="zákl. přenesená",J176,0)</f>
        <v>0</v>
      </c>
      <c r="BH176" s="242">
        <f>IF(N176="sníž. přenesená",J176,0)</f>
        <v>0</v>
      </c>
      <c r="BI176" s="242">
        <f>IF(N176="nulová",J176,0)</f>
        <v>0</v>
      </c>
      <c r="BJ176" s="17" t="s">
        <v>84</v>
      </c>
      <c r="BK176" s="242">
        <f>ROUND(I176*H176,2)</f>
        <v>0</v>
      </c>
      <c r="BL176" s="17" t="s">
        <v>122</v>
      </c>
      <c r="BM176" s="241" t="s">
        <v>204</v>
      </c>
    </row>
    <row r="177" s="2" customFormat="1">
      <c r="A177" s="38"/>
      <c r="B177" s="39"/>
      <c r="C177" s="40"/>
      <c r="D177" s="243" t="s">
        <v>124</v>
      </c>
      <c r="E177" s="40"/>
      <c r="F177" s="244" t="s">
        <v>205</v>
      </c>
      <c r="G177" s="40"/>
      <c r="H177" s="40"/>
      <c r="I177" s="140"/>
      <c r="J177" s="40"/>
      <c r="K177" s="40"/>
      <c r="L177" s="44"/>
      <c r="M177" s="245"/>
      <c r="N177" s="246"/>
      <c r="O177" s="91"/>
      <c r="P177" s="91"/>
      <c r="Q177" s="91"/>
      <c r="R177" s="91"/>
      <c r="S177" s="91"/>
      <c r="T177" s="92"/>
      <c r="U177" s="38"/>
      <c r="V177" s="38"/>
      <c r="W177" s="38"/>
      <c r="X177" s="38"/>
      <c r="Y177" s="38"/>
      <c r="Z177" s="38"/>
      <c r="AA177" s="38"/>
      <c r="AB177" s="38"/>
      <c r="AC177" s="38"/>
      <c r="AD177" s="38"/>
      <c r="AE177" s="38"/>
      <c r="AT177" s="17" t="s">
        <v>124</v>
      </c>
      <c r="AU177" s="17" t="s">
        <v>86</v>
      </c>
    </row>
    <row r="178" s="2" customFormat="1">
      <c r="A178" s="38"/>
      <c r="B178" s="39"/>
      <c r="C178" s="40"/>
      <c r="D178" s="243" t="s">
        <v>126</v>
      </c>
      <c r="E178" s="40"/>
      <c r="F178" s="247" t="s">
        <v>206</v>
      </c>
      <c r="G178" s="40"/>
      <c r="H178" s="40"/>
      <c r="I178" s="140"/>
      <c r="J178" s="40"/>
      <c r="K178" s="40"/>
      <c r="L178" s="44"/>
      <c r="M178" s="245"/>
      <c r="N178" s="246"/>
      <c r="O178" s="91"/>
      <c r="P178" s="91"/>
      <c r="Q178" s="91"/>
      <c r="R178" s="91"/>
      <c r="S178" s="91"/>
      <c r="T178" s="92"/>
      <c r="U178" s="38"/>
      <c r="V178" s="38"/>
      <c r="W178" s="38"/>
      <c r="X178" s="38"/>
      <c r="Y178" s="38"/>
      <c r="Z178" s="38"/>
      <c r="AA178" s="38"/>
      <c r="AB178" s="38"/>
      <c r="AC178" s="38"/>
      <c r="AD178" s="38"/>
      <c r="AE178" s="38"/>
      <c r="AT178" s="17" t="s">
        <v>126</v>
      </c>
      <c r="AU178" s="17" t="s">
        <v>86</v>
      </c>
    </row>
    <row r="179" s="2" customFormat="1">
      <c r="A179" s="38"/>
      <c r="B179" s="39"/>
      <c r="C179" s="40"/>
      <c r="D179" s="243" t="s">
        <v>166</v>
      </c>
      <c r="E179" s="40"/>
      <c r="F179" s="247" t="s">
        <v>167</v>
      </c>
      <c r="G179" s="40"/>
      <c r="H179" s="40"/>
      <c r="I179" s="140"/>
      <c r="J179" s="40"/>
      <c r="K179" s="40"/>
      <c r="L179" s="44"/>
      <c r="M179" s="245"/>
      <c r="N179" s="246"/>
      <c r="O179" s="91"/>
      <c r="P179" s="91"/>
      <c r="Q179" s="91"/>
      <c r="R179" s="91"/>
      <c r="S179" s="91"/>
      <c r="T179" s="92"/>
      <c r="U179" s="38"/>
      <c r="V179" s="38"/>
      <c r="W179" s="38"/>
      <c r="X179" s="38"/>
      <c r="Y179" s="38"/>
      <c r="Z179" s="38"/>
      <c r="AA179" s="38"/>
      <c r="AB179" s="38"/>
      <c r="AC179" s="38"/>
      <c r="AD179" s="38"/>
      <c r="AE179" s="38"/>
      <c r="AT179" s="17" t="s">
        <v>166</v>
      </c>
      <c r="AU179" s="17" t="s">
        <v>86</v>
      </c>
    </row>
    <row r="180" s="2" customFormat="1" ht="16.5" customHeight="1">
      <c r="A180" s="38"/>
      <c r="B180" s="39"/>
      <c r="C180" s="231" t="s">
        <v>207</v>
      </c>
      <c r="D180" s="231" t="s">
        <v>117</v>
      </c>
      <c r="E180" s="232" t="s">
        <v>208</v>
      </c>
      <c r="F180" s="233" t="s">
        <v>209</v>
      </c>
      <c r="G180" s="234" t="s">
        <v>120</v>
      </c>
      <c r="H180" s="235">
        <v>10.24</v>
      </c>
      <c r="I180" s="236"/>
      <c r="J180" s="235">
        <f>ROUND(I180*H180,2)</f>
        <v>0</v>
      </c>
      <c r="K180" s="233" t="s">
        <v>1</v>
      </c>
      <c r="L180" s="44"/>
      <c r="M180" s="237" t="s">
        <v>1</v>
      </c>
      <c r="N180" s="238" t="s">
        <v>41</v>
      </c>
      <c r="O180" s="91"/>
      <c r="P180" s="239">
        <f>O180*H180</f>
        <v>0</v>
      </c>
      <c r="Q180" s="239">
        <v>0</v>
      </c>
      <c r="R180" s="239">
        <f>Q180*H180</f>
        <v>0</v>
      </c>
      <c r="S180" s="239">
        <v>0</v>
      </c>
      <c r="T180" s="240">
        <f>S180*H180</f>
        <v>0</v>
      </c>
      <c r="U180" s="38"/>
      <c r="V180" s="38"/>
      <c r="W180" s="38"/>
      <c r="X180" s="38"/>
      <c r="Y180" s="38"/>
      <c r="Z180" s="38"/>
      <c r="AA180" s="38"/>
      <c r="AB180" s="38"/>
      <c r="AC180" s="38"/>
      <c r="AD180" s="38"/>
      <c r="AE180" s="38"/>
      <c r="AR180" s="241" t="s">
        <v>122</v>
      </c>
      <c r="AT180" s="241" t="s">
        <v>117</v>
      </c>
      <c r="AU180" s="241" t="s">
        <v>86</v>
      </c>
      <c r="AY180" s="17" t="s">
        <v>115</v>
      </c>
      <c r="BE180" s="242">
        <f>IF(N180="základní",J180,0)</f>
        <v>0</v>
      </c>
      <c r="BF180" s="242">
        <f>IF(N180="snížená",J180,0)</f>
        <v>0</v>
      </c>
      <c r="BG180" s="242">
        <f>IF(N180="zákl. přenesená",J180,0)</f>
        <v>0</v>
      </c>
      <c r="BH180" s="242">
        <f>IF(N180="sníž. přenesená",J180,0)</f>
        <v>0</v>
      </c>
      <c r="BI180" s="242">
        <f>IF(N180="nulová",J180,0)</f>
        <v>0</v>
      </c>
      <c r="BJ180" s="17" t="s">
        <v>84</v>
      </c>
      <c r="BK180" s="242">
        <f>ROUND(I180*H180,2)</f>
        <v>0</v>
      </c>
      <c r="BL180" s="17" t="s">
        <v>122</v>
      </c>
      <c r="BM180" s="241" t="s">
        <v>210</v>
      </c>
    </row>
    <row r="181" s="2" customFormat="1">
      <c r="A181" s="38"/>
      <c r="B181" s="39"/>
      <c r="C181" s="40"/>
      <c r="D181" s="243" t="s">
        <v>124</v>
      </c>
      <c r="E181" s="40"/>
      <c r="F181" s="244" t="s">
        <v>209</v>
      </c>
      <c r="G181" s="40"/>
      <c r="H181" s="40"/>
      <c r="I181" s="140"/>
      <c r="J181" s="40"/>
      <c r="K181" s="40"/>
      <c r="L181" s="44"/>
      <c r="M181" s="245"/>
      <c r="N181" s="246"/>
      <c r="O181" s="91"/>
      <c r="P181" s="91"/>
      <c r="Q181" s="91"/>
      <c r="R181" s="91"/>
      <c r="S181" s="91"/>
      <c r="T181" s="92"/>
      <c r="U181" s="38"/>
      <c r="V181" s="38"/>
      <c r="W181" s="38"/>
      <c r="X181" s="38"/>
      <c r="Y181" s="38"/>
      <c r="Z181" s="38"/>
      <c r="AA181" s="38"/>
      <c r="AB181" s="38"/>
      <c r="AC181" s="38"/>
      <c r="AD181" s="38"/>
      <c r="AE181" s="38"/>
      <c r="AT181" s="17" t="s">
        <v>124</v>
      </c>
      <c r="AU181" s="17" t="s">
        <v>86</v>
      </c>
    </row>
    <row r="182" s="2" customFormat="1">
      <c r="A182" s="38"/>
      <c r="B182" s="39"/>
      <c r="C182" s="40"/>
      <c r="D182" s="243" t="s">
        <v>166</v>
      </c>
      <c r="E182" s="40"/>
      <c r="F182" s="247" t="s">
        <v>167</v>
      </c>
      <c r="G182" s="40"/>
      <c r="H182" s="40"/>
      <c r="I182" s="140"/>
      <c r="J182" s="40"/>
      <c r="K182" s="40"/>
      <c r="L182" s="44"/>
      <c r="M182" s="245"/>
      <c r="N182" s="246"/>
      <c r="O182" s="91"/>
      <c r="P182" s="91"/>
      <c r="Q182" s="91"/>
      <c r="R182" s="91"/>
      <c r="S182" s="91"/>
      <c r="T182" s="92"/>
      <c r="U182" s="38"/>
      <c r="V182" s="38"/>
      <c r="W182" s="38"/>
      <c r="X182" s="38"/>
      <c r="Y182" s="38"/>
      <c r="Z182" s="38"/>
      <c r="AA182" s="38"/>
      <c r="AB182" s="38"/>
      <c r="AC182" s="38"/>
      <c r="AD182" s="38"/>
      <c r="AE182" s="38"/>
      <c r="AT182" s="17" t="s">
        <v>166</v>
      </c>
      <c r="AU182" s="17" t="s">
        <v>86</v>
      </c>
    </row>
    <row r="183" s="2" customFormat="1" ht="16.5" customHeight="1">
      <c r="A183" s="38"/>
      <c r="B183" s="39"/>
      <c r="C183" s="231" t="s">
        <v>211</v>
      </c>
      <c r="D183" s="231" t="s">
        <v>117</v>
      </c>
      <c r="E183" s="232" t="s">
        <v>212</v>
      </c>
      <c r="F183" s="233" t="s">
        <v>213</v>
      </c>
      <c r="G183" s="234" t="s">
        <v>120</v>
      </c>
      <c r="H183" s="235">
        <v>13.48</v>
      </c>
      <c r="I183" s="236"/>
      <c r="J183" s="235">
        <f>ROUND(I183*H183,2)</f>
        <v>0</v>
      </c>
      <c r="K183" s="233" t="s">
        <v>121</v>
      </c>
      <c r="L183" s="44"/>
      <c r="M183" s="237" t="s">
        <v>1</v>
      </c>
      <c r="N183" s="238" t="s">
        <v>41</v>
      </c>
      <c r="O183" s="91"/>
      <c r="P183" s="239">
        <f>O183*H183</f>
        <v>0</v>
      </c>
      <c r="Q183" s="239">
        <v>0</v>
      </c>
      <c r="R183" s="239">
        <f>Q183*H183</f>
        <v>0</v>
      </c>
      <c r="S183" s="239">
        <v>0</v>
      </c>
      <c r="T183" s="240">
        <f>S183*H183</f>
        <v>0</v>
      </c>
      <c r="U183" s="38"/>
      <c r="V183" s="38"/>
      <c r="W183" s="38"/>
      <c r="X183" s="38"/>
      <c r="Y183" s="38"/>
      <c r="Z183" s="38"/>
      <c r="AA183" s="38"/>
      <c r="AB183" s="38"/>
      <c r="AC183" s="38"/>
      <c r="AD183" s="38"/>
      <c r="AE183" s="38"/>
      <c r="AR183" s="241" t="s">
        <v>122</v>
      </c>
      <c r="AT183" s="241" t="s">
        <v>117</v>
      </c>
      <c r="AU183" s="241" t="s">
        <v>86</v>
      </c>
      <c r="AY183" s="17" t="s">
        <v>115</v>
      </c>
      <c r="BE183" s="242">
        <f>IF(N183="základní",J183,0)</f>
        <v>0</v>
      </c>
      <c r="BF183" s="242">
        <f>IF(N183="snížená",J183,0)</f>
        <v>0</v>
      </c>
      <c r="BG183" s="242">
        <f>IF(N183="zákl. přenesená",J183,0)</f>
        <v>0</v>
      </c>
      <c r="BH183" s="242">
        <f>IF(N183="sníž. přenesená",J183,0)</f>
        <v>0</v>
      </c>
      <c r="BI183" s="242">
        <f>IF(N183="nulová",J183,0)</f>
        <v>0</v>
      </c>
      <c r="BJ183" s="17" t="s">
        <v>84</v>
      </c>
      <c r="BK183" s="242">
        <f>ROUND(I183*H183,2)</f>
        <v>0</v>
      </c>
      <c r="BL183" s="17" t="s">
        <v>122</v>
      </c>
      <c r="BM183" s="241" t="s">
        <v>214</v>
      </c>
    </row>
    <row r="184" s="2" customFormat="1">
      <c r="A184" s="38"/>
      <c r="B184" s="39"/>
      <c r="C184" s="40"/>
      <c r="D184" s="243" t="s">
        <v>124</v>
      </c>
      <c r="E184" s="40"/>
      <c r="F184" s="244" t="s">
        <v>215</v>
      </c>
      <c r="G184" s="40"/>
      <c r="H184" s="40"/>
      <c r="I184" s="140"/>
      <c r="J184" s="40"/>
      <c r="K184" s="40"/>
      <c r="L184" s="44"/>
      <c r="M184" s="245"/>
      <c r="N184" s="246"/>
      <c r="O184" s="91"/>
      <c r="P184" s="91"/>
      <c r="Q184" s="91"/>
      <c r="R184" s="91"/>
      <c r="S184" s="91"/>
      <c r="T184" s="92"/>
      <c r="U184" s="38"/>
      <c r="V184" s="38"/>
      <c r="W184" s="38"/>
      <c r="X184" s="38"/>
      <c r="Y184" s="38"/>
      <c r="Z184" s="38"/>
      <c r="AA184" s="38"/>
      <c r="AB184" s="38"/>
      <c r="AC184" s="38"/>
      <c r="AD184" s="38"/>
      <c r="AE184" s="38"/>
      <c r="AT184" s="17" t="s">
        <v>124</v>
      </c>
      <c r="AU184" s="17" t="s">
        <v>86</v>
      </c>
    </row>
    <row r="185" s="2" customFormat="1">
      <c r="A185" s="38"/>
      <c r="B185" s="39"/>
      <c r="C185" s="40"/>
      <c r="D185" s="243" t="s">
        <v>126</v>
      </c>
      <c r="E185" s="40"/>
      <c r="F185" s="247" t="s">
        <v>216</v>
      </c>
      <c r="G185" s="40"/>
      <c r="H185" s="40"/>
      <c r="I185" s="140"/>
      <c r="J185" s="40"/>
      <c r="K185" s="40"/>
      <c r="L185" s="44"/>
      <c r="M185" s="245"/>
      <c r="N185" s="246"/>
      <c r="O185" s="91"/>
      <c r="P185" s="91"/>
      <c r="Q185" s="91"/>
      <c r="R185" s="91"/>
      <c r="S185" s="91"/>
      <c r="T185" s="92"/>
      <c r="U185" s="38"/>
      <c r="V185" s="38"/>
      <c r="W185" s="38"/>
      <c r="X185" s="38"/>
      <c r="Y185" s="38"/>
      <c r="Z185" s="38"/>
      <c r="AA185" s="38"/>
      <c r="AB185" s="38"/>
      <c r="AC185" s="38"/>
      <c r="AD185" s="38"/>
      <c r="AE185" s="38"/>
      <c r="AT185" s="17" t="s">
        <v>126</v>
      </c>
      <c r="AU185" s="17" t="s">
        <v>86</v>
      </c>
    </row>
    <row r="186" s="13" customFormat="1">
      <c r="A186" s="13"/>
      <c r="B186" s="248"/>
      <c r="C186" s="249"/>
      <c r="D186" s="243" t="s">
        <v>128</v>
      </c>
      <c r="E186" s="250" t="s">
        <v>1</v>
      </c>
      <c r="F186" s="251" t="s">
        <v>217</v>
      </c>
      <c r="G186" s="249"/>
      <c r="H186" s="252">
        <v>14.19</v>
      </c>
      <c r="I186" s="253"/>
      <c r="J186" s="249"/>
      <c r="K186" s="249"/>
      <c r="L186" s="254"/>
      <c r="M186" s="255"/>
      <c r="N186" s="256"/>
      <c r="O186" s="256"/>
      <c r="P186" s="256"/>
      <c r="Q186" s="256"/>
      <c r="R186" s="256"/>
      <c r="S186" s="256"/>
      <c r="T186" s="257"/>
      <c r="U186" s="13"/>
      <c r="V186" s="13"/>
      <c r="W186" s="13"/>
      <c r="X186" s="13"/>
      <c r="Y186" s="13"/>
      <c r="Z186" s="13"/>
      <c r="AA186" s="13"/>
      <c r="AB186" s="13"/>
      <c r="AC186" s="13"/>
      <c r="AD186" s="13"/>
      <c r="AE186" s="13"/>
      <c r="AT186" s="258" t="s">
        <v>128</v>
      </c>
      <c r="AU186" s="258" t="s">
        <v>86</v>
      </c>
      <c r="AV186" s="13" t="s">
        <v>86</v>
      </c>
      <c r="AW186" s="13" t="s">
        <v>32</v>
      </c>
      <c r="AX186" s="13" t="s">
        <v>76</v>
      </c>
      <c r="AY186" s="258" t="s">
        <v>115</v>
      </c>
    </row>
    <row r="187" s="13" customFormat="1">
      <c r="A187" s="13"/>
      <c r="B187" s="248"/>
      <c r="C187" s="249"/>
      <c r="D187" s="243" t="s">
        <v>128</v>
      </c>
      <c r="E187" s="250" t="s">
        <v>1</v>
      </c>
      <c r="F187" s="251" t="s">
        <v>218</v>
      </c>
      <c r="G187" s="249"/>
      <c r="H187" s="252">
        <v>7.75</v>
      </c>
      <c r="I187" s="253"/>
      <c r="J187" s="249"/>
      <c r="K187" s="249"/>
      <c r="L187" s="254"/>
      <c r="M187" s="255"/>
      <c r="N187" s="256"/>
      <c r="O187" s="256"/>
      <c r="P187" s="256"/>
      <c r="Q187" s="256"/>
      <c r="R187" s="256"/>
      <c r="S187" s="256"/>
      <c r="T187" s="257"/>
      <c r="U187" s="13"/>
      <c r="V187" s="13"/>
      <c r="W187" s="13"/>
      <c r="X187" s="13"/>
      <c r="Y187" s="13"/>
      <c r="Z187" s="13"/>
      <c r="AA187" s="13"/>
      <c r="AB187" s="13"/>
      <c r="AC187" s="13"/>
      <c r="AD187" s="13"/>
      <c r="AE187" s="13"/>
      <c r="AT187" s="258" t="s">
        <v>128</v>
      </c>
      <c r="AU187" s="258" t="s">
        <v>86</v>
      </c>
      <c r="AV187" s="13" t="s">
        <v>86</v>
      </c>
      <c r="AW187" s="13" t="s">
        <v>32</v>
      </c>
      <c r="AX187" s="13" t="s">
        <v>76</v>
      </c>
      <c r="AY187" s="258" t="s">
        <v>115</v>
      </c>
    </row>
    <row r="188" s="13" customFormat="1">
      <c r="A188" s="13"/>
      <c r="B188" s="248"/>
      <c r="C188" s="249"/>
      <c r="D188" s="243" t="s">
        <v>128</v>
      </c>
      <c r="E188" s="250" t="s">
        <v>1</v>
      </c>
      <c r="F188" s="251" t="s">
        <v>219</v>
      </c>
      <c r="G188" s="249"/>
      <c r="H188" s="252">
        <v>1.78</v>
      </c>
      <c r="I188" s="253"/>
      <c r="J188" s="249"/>
      <c r="K188" s="249"/>
      <c r="L188" s="254"/>
      <c r="M188" s="255"/>
      <c r="N188" s="256"/>
      <c r="O188" s="256"/>
      <c r="P188" s="256"/>
      <c r="Q188" s="256"/>
      <c r="R188" s="256"/>
      <c r="S188" s="256"/>
      <c r="T188" s="257"/>
      <c r="U188" s="13"/>
      <c r="V188" s="13"/>
      <c r="W188" s="13"/>
      <c r="X188" s="13"/>
      <c r="Y188" s="13"/>
      <c r="Z188" s="13"/>
      <c r="AA188" s="13"/>
      <c r="AB188" s="13"/>
      <c r="AC188" s="13"/>
      <c r="AD188" s="13"/>
      <c r="AE188" s="13"/>
      <c r="AT188" s="258" t="s">
        <v>128</v>
      </c>
      <c r="AU188" s="258" t="s">
        <v>86</v>
      </c>
      <c r="AV188" s="13" t="s">
        <v>86</v>
      </c>
      <c r="AW188" s="13" t="s">
        <v>32</v>
      </c>
      <c r="AX188" s="13" t="s">
        <v>76</v>
      </c>
      <c r="AY188" s="258" t="s">
        <v>115</v>
      </c>
    </row>
    <row r="189" s="13" customFormat="1">
      <c r="A189" s="13"/>
      <c r="B189" s="248"/>
      <c r="C189" s="249"/>
      <c r="D189" s="243" t="s">
        <v>128</v>
      </c>
      <c r="E189" s="250" t="s">
        <v>1</v>
      </c>
      <c r="F189" s="251" t="s">
        <v>220</v>
      </c>
      <c r="G189" s="249"/>
      <c r="H189" s="252">
        <v>-10.24</v>
      </c>
      <c r="I189" s="253"/>
      <c r="J189" s="249"/>
      <c r="K189" s="249"/>
      <c r="L189" s="254"/>
      <c r="M189" s="255"/>
      <c r="N189" s="256"/>
      <c r="O189" s="256"/>
      <c r="P189" s="256"/>
      <c r="Q189" s="256"/>
      <c r="R189" s="256"/>
      <c r="S189" s="256"/>
      <c r="T189" s="257"/>
      <c r="U189" s="13"/>
      <c r="V189" s="13"/>
      <c r="W189" s="13"/>
      <c r="X189" s="13"/>
      <c r="Y189" s="13"/>
      <c r="Z189" s="13"/>
      <c r="AA189" s="13"/>
      <c r="AB189" s="13"/>
      <c r="AC189" s="13"/>
      <c r="AD189" s="13"/>
      <c r="AE189" s="13"/>
      <c r="AT189" s="258" t="s">
        <v>128</v>
      </c>
      <c r="AU189" s="258" t="s">
        <v>86</v>
      </c>
      <c r="AV189" s="13" t="s">
        <v>86</v>
      </c>
      <c r="AW189" s="13" t="s">
        <v>32</v>
      </c>
      <c r="AX189" s="13" t="s">
        <v>76</v>
      </c>
      <c r="AY189" s="258" t="s">
        <v>115</v>
      </c>
    </row>
    <row r="190" s="14" customFormat="1">
      <c r="A190" s="14"/>
      <c r="B190" s="259"/>
      <c r="C190" s="260"/>
      <c r="D190" s="243" t="s">
        <v>128</v>
      </c>
      <c r="E190" s="261" t="s">
        <v>1</v>
      </c>
      <c r="F190" s="262" t="s">
        <v>137</v>
      </c>
      <c r="G190" s="260"/>
      <c r="H190" s="263">
        <v>13.48</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128</v>
      </c>
      <c r="AU190" s="269" t="s">
        <v>86</v>
      </c>
      <c r="AV190" s="14" t="s">
        <v>122</v>
      </c>
      <c r="AW190" s="14" t="s">
        <v>32</v>
      </c>
      <c r="AX190" s="14" t="s">
        <v>84</v>
      </c>
      <c r="AY190" s="269" t="s">
        <v>115</v>
      </c>
    </row>
    <row r="191" s="2" customFormat="1" ht="16.5" customHeight="1">
      <c r="A191" s="38"/>
      <c r="B191" s="39"/>
      <c r="C191" s="231" t="s">
        <v>221</v>
      </c>
      <c r="D191" s="231" t="s">
        <v>117</v>
      </c>
      <c r="E191" s="232" t="s">
        <v>222</v>
      </c>
      <c r="F191" s="233" t="s">
        <v>223</v>
      </c>
      <c r="G191" s="234" t="s">
        <v>120</v>
      </c>
      <c r="H191" s="235">
        <v>3.8700000000000001</v>
      </c>
      <c r="I191" s="236"/>
      <c r="J191" s="235">
        <f>ROUND(I191*H191,2)</f>
        <v>0</v>
      </c>
      <c r="K191" s="233" t="s">
        <v>121</v>
      </c>
      <c r="L191" s="44"/>
      <c r="M191" s="237" t="s">
        <v>1</v>
      </c>
      <c r="N191" s="238" t="s">
        <v>41</v>
      </c>
      <c r="O191" s="91"/>
      <c r="P191" s="239">
        <f>O191*H191</f>
        <v>0</v>
      </c>
      <c r="Q191" s="239">
        <v>0</v>
      </c>
      <c r="R191" s="239">
        <f>Q191*H191</f>
        <v>0</v>
      </c>
      <c r="S191" s="239">
        <v>0</v>
      </c>
      <c r="T191" s="240">
        <f>S191*H191</f>
        <v>0</v>
      </c>
      <c r="U191" s="38"/>
      <c r="V191" s="38"/>
      <c r="W191" s="38"/>
      <c r="X191" s="38"/>
      <c r="Y191" s="38"/>
      <c r="Z191" s="38"/>
      <c r="AA191" s="38"/>
      <c r="AB191" s="38"/>
      <c r="AC191" s="38"/>
      <c r="AD191" s="38"/>
      <c r="AE191" s="38"/>
      <c r="AR191" s="241" t="s">
        <v>122</v>
      </c>
      <c r="AT191" s="241" t="s">
        <v>117</v>
      </c>
      <c r="AU191" s="241" t="s">
        <v>86</v>
      </c>
      <c r="AY191" s="17" t="s">
        <v>115</v>
      </c>
      <c r="BE191" s="242">
        <f>IF(N191="základní",J191,0)</f>
        <v>0</v>
      </c>
      <c r="BF191" s="242">
        <f>IF(N191="snížená",J191,0)</f>
        <v>0</v>
      </c>
      <c r="BG191" s="242">
        <f>IF(N191="zákl. přenesená",J191,0)</f>
        <v>0</v>
      </c>
      <c r="BH191" s="242">
        <f>IF(N191="sníž. přenesená",J191,0)</f>
        <v>0</v>
      </c>
      <c r="BI191" s="242">
        <f>IF(N191="nulová",J191,0)</f>
        <v>0</v>
      </c>
      <c r="BJ191" s="17" t="s">
        <v>84</v>
      </c>
      <c r="BK191" s="242">
        <f>ROUND(I191*H191,2)</f>
        <v>0</v>
      </c>
      <c r="BL191" s="17" t="s">
        <v>122</v>
      </c>
      <c r="BM191" s="241" t="s">
        <v>224</v>
      </c>
    </row>
    <row r="192" s="2" customFormat="1">
      <c r="A192" s="38"/>
      <c r="B192" s="39"/>
      <c r="C192" s="40"/>
      <c r="D192" s="243" t="s">
        <v>124</v>
      </c>
      <c r="E192" s="40"/>
      <c r="F192" s="244" t="s">
        <v>225</v>
      </c>
      <c r="G192" s="40"/>
      <c r="H192" s="40"/>
      <c r="I192" s="140"/>
      <c r="J192" s="40"/>
      <c r="K192" s="40"/>
      <c r="L192" s="44"/>
      <c r="M192" s="245"/>
      <c r="N192" s="246"/>
      <c r="O192" s="91"/>
      <c r="P192" s="91"/>
      <c r="Q192" s="91"/>
      <c r="R192" s="91"/>
      <c r="S192" s="91"/>
      <c r="T192" s="92"/>
      <c r="U192" s="38"/>
      <c r="V192" s="38"/>
      <c r="W192" s="38"/>
      <c r="X192" s="38"/>
      <c r="Y192" s="38"/>
      <c r="Z192" s="38"/>
      <c r="AA192" s="38"/>
      <c r="AB192" s="38"/>
      <c r="AC192" s="38"/>
      <c r="AD192" s="38"/>
      <c r="AE192" s="38"/>
      <c r="AT192" s="17" t="s">
        <v>124</v>
      </c>
      <c r="AU192" s="17" t="s">
        <v>86</v>
      </c>
    </row>
    <row r="193" s="2" customFormat="1">
      <c r="A193" s="38"/>
      <c r="B193" s="39"/>
      <c r="C193" s="40"/>
      <c r="D193" s="243" t="s">
        <v>126</v>
      </c>
      <c r="E193" s="40"/>
      <c r="F193" s="247" t="s">
        <v>226</v>
      </c>
      <c r="G193" s="40"/>
      <c r="H193" s="40"/>
      <c r="I193" s="140"/>
      <c r="J193" s="40"/>
      <c r="K193" s="40"/>
      <c r="L193" s="44"/>
      <c r="M193" s="245"/>
      <c r="N193" s="246"/>
      <c r="O193" s="91"/>
      <c r="P193" s="91"/>
      <c r="Q193" s="91"/>
      <c r="R193" s="91"/>
      <c r="S193" s="91"/>
      <c r="T193" s="92"/>
      <c r="U193" s="38"/>
      <c r="V193" s="38"/>
      <c r="W193" s="38"/>
      <c r="X193" s="38"/>
      <c r="Y193" s="38"/>
      <c r="Z193" s="38"/>
      <c r="AA193" s="38"/>
      <c r="AB193" s="38"/>
      <c r="AC193" s="38"/>
      <c r="AD193" s="38"/>
      <c r="AE193" s="38"/>
      <c r="AT193" s="17" t="s">
        <v>126</v>
      </c>
      <c r="AU193" s="17" t="s">
        <v>86</v>
      </c>
    </row>
    <row r="194" s="13" customFormat="1">
      <c r="A194" s="13"/>
      <c r="B194" s="248"/>
      <c r="C194" s="249"/>
      <c r="D194" s="243" t="s">
        <v>128</v>
      </c>
      <c r="E194" s="250" t="s">
        <v>1</v>
      </c>
      <c r="F194" s="251" t="s">
        <v>227</v>
      </c>
      <c r="G194" s="249"/>
      <c r="H194" s="252">
        <v>3.8700000000000001</v>
      </c>
      <c r="I194" s="253"/>
      <c r="J194" s="249"/>
      <c r="K194" s="249"/>
      <c r="L194" s="254"/>
      <c r="M194" s="255"/>
      <c r="N194" s="256"/>
      <c r="O194" s="256"/>
      <c r="P194" s="256"/>
      <c r="Q194" s="256"/>
      <c r="R194" s="256"/>
      <c r="S194" s="256"/>
      <c r="T194" s="257"/>
      <c r="U194" s="13"/>
      <c r="V194" s="13"/>
      <c r="W194" s="13"/>
      <c r="X194" s="13"/>
      <c r="Y194" s="13"/>
      <c r="Z194" s="13"/>
      <c r="AA194" s="13"/>
      <c r="AB194" s="13"/>
      <c r="AC194" s="13"/>
      <c r="AD194" s="13"/>
      <c r="AE194" s="13"/>
      <c r="AT194" s="258" t="s">
        <v>128</v>
      </c>
      <c r="AU194" s="258" t="s">
        <v>86</v>
      </c>
      <c r="AV194" s="13" t="s">
        <v>86</v>
      </c>
      <c r="AW194" s="13" t="s">
        <v>32</v>
      </c>
      <c r="AX194" s="13" t="s">
        <v>84</v>
      </c>
      <c r="AY194" s="258" t="s">
        <v>115</v>
      </c>
    </row>
    <row r="195" s="2" customFormat="1" ht="16.5" customHeight="1">
      <c r="A195" s="38"/>
      <c r="B195" s="39"/>
      <c r="C195" s="280" t="s">
        <v>8</v>
      </c>
      <c r="D195" s="280" t="s">
        <v>228</v>
      </c>
      <c r="E195" s="281" t="s">
        <v>229</v>
      </c>
      <c r="F195" s="282" t="s">
        <v>230</v>
      </c>
      <c r="G195" s="283" t="s">
        <v>231</v>
      </c>
      <c r="H195" s="284">
        <v>7.7400000000000002</v>
      </c>
      <c r="I195" s="285"/>
      <c r="J195" s="284">
        <f>ROUND(I195*H195,2)</f>
        <v>0</v>
      </c>
      <c r="K195" s="282" t="s">
        <v>121</v>
      </c>
      <c r="L195" s="286"/>
      <c r="M195" s="287" t="s">
        <v>1</v>
      </c>
      <c r="N195" s="288" t="s">
        <v>41</v>
      </c>
      <c r="O195" s="91"/>
      <c r="P195" s="239">
        <f>O195*H195</f>
        <v>0</v>
      </c>
      <c r="Q195" s="239">
        <v>1</v>
      </c>
      <c r="R195" s="239">
        <f>Q195*H195</f>
        <v>7.7400000000000002</v>
      </c>
      <c r="S195" s="239">
        <v>0</v>
      </c>
      <c r="T195" s="240">
        <f>S195*H195</f>
        <v>0</v>
      </c>
      <c r="U195" s="38"/>
      <c r="V195" s="38"/>
      <c r="W195" s="38"/>
      <c r="X195" s="38"/>
      <c r="Y195" s="38"/>
      <c r="Z195" s="38"/>
      <c r="AA195" s="38"/>
      <c r="AB195" s="38"/>
      <c r="AC195" s="38"/>
      <c r="AD195" s="38"/>
      <c r="AE195" s="38"/>
      <c r="AR195" s="241" t="s">
        <v>175</v>
      </c>
      <c r="AT195" s="241" t="s">
        <v>228</v>
      </c>
      <c r="AU195" s="241" t="s">
        <v>86</v>
      </c>
      <c r="AY195" s="17" t="s">
        <v>115</v>
      </c>
      <c r="BE195" s="242">
        <f>IF(N195="základní",J195,0)</f>
        <v>0</v>
      </c>
      <c r="BF195" s="242">
        <f>IF(N195="snížená",J195,0)</f>
        <v>0</v>
      </c>
      <c r="BG195" s="242">
        <f>IF(N195="zákl. přenesená",J195,0)</f>
        <v>0</v>
      </c>
      <c r="BH195" s="242">
        <f>IF(N195="sníž. přenesená",J195,0)</f>
        <v>0</v>
      </c>
      <c r="BI195" s="242">
        <f>IF(N195="nulová",J195,0)</f>
        <v>0</v>
      </c>
      <c r="BJ195" s="17" t="s">
        <v>84</v>
      </c>
      <c r="BK195" s="242">
        <f>ROUND(I195*H195,2)</f>
        <v>0</v>
      </c>
      <c r="BL195" s="17" t="s">
        <v>122</v>
      </c>
      <c r="BM195" s="241" t="s">
        <v>232</v>
      </c>
    </row>
    <row r="196" s="2" customFormat="1">
      <c r="A196" s="38"/>
      <c r="B196" s="39"/>
      <c r="C196" s="40"/>
      <c r="D196" s="243" t="s">
        <v>124</v>
      </c>
      <c r="E196" s="40"/>
      <c r="F196" s="244" t="s">
        <v>230</v>
      </c>
      <c r="G196" s="40"/>
      <c r="H196" s="40"/>
      <c r="I196" s="140"/>
      <c r="J196" s="40"/>
      <c r="K196" s="40"/>
      <c r="L196" s="44"/>
      <c r="M196" s="245"/>
      <c r="N196" s="246"/>
      <c r="O196" s="91"/>
      <c r="P196" s="91"/>
      <c r="Q196" s="91"/>
      <c r="R196" s="91"/>
      <c r="S196" s="91"/>
      <c r="T196" s="92"/>
      <c r="U196" s="38"/>
      <c r="V196" s="38"/>
      <c r="W196" s="38"/>
      <c r="X196" s="38"/>
      <c r="Y196" s="38"/>
      <c r="Z196" s="38"/>
      <c r="AA196" s="38"/>
      <c r="AB196" s="38"/>
      <c r="AC196" s="38"/>
      <c r="AD196" s="38"/>
      <c r="AE196" s="38"/>
      <c r="AT196" s="17" t="s">
        <v>124</v>
      </c>
      <c r="AU196" s="17" t="s">
        <v>86</v>
      </c>
    </row>
    <row r="197" s="13" customFormat="1">
      <c r="A197" s="13"/>
      <c r="B197" s="248"/>
      <c r="C197" s="249"/>
      <c r="D197" s="243" t="s">
        <v>128</v>
      </c>
      <c r="E197" s="249"/>
      <c r="F197" s="251" t="s">
        <v>233</v>
      </c>
      <c r="G197" s="249"/>
      <c r="H197" s="252">
        <v>7.7400000000000002</v>
      </c>
      <c r="I197" s="253"/>
      <c r="J197" s="249"/>
      <c r="K197" s="249"/>
      <c r="L197" s="254"/>
      <c r="M197" s="255"/>
      <c r="N197" s="256"/>
      <c r="O197" s="256"/>
      <c r="P197" s="256"/>
      <c r="Q197" s="256"/>
      <c r="R197" s="256"/>
      <c r="S197" s="256"/>
      <c r="T197" s="257"/>
      <c r="U197" s="13"/>
      <c r="V197" s="13"/>
      <c r="W197" s="13"/>
      <c r="X197" s="13"/>
      <c r="Y197" s="13"/>
      <c r="Z197" s="13"/>
      <c r="AA197" s="13"/>
      <c r="AB197" s="13"/>
      <c r="AC197" s="13"/>
      <c r="AD197" s="13"/>
      <c r="AE197" s="13"/>
      <c r="AT197" s="258" t="s">
        <v>128</v>
      </c>
      <c r="AU197" s="258" t="s">
        <v>86</v>
      </c>
      <c r="AV197" s="13" t="s">
        <v>86</v>
      </c>
      <c r="AW197" s="13" t="s">
        <v>4</v>
      </c>
      <c r="AX197" s="13" t="s">
        <v>84</v>
      </c>
      <c r="AY197" s="258" t="s">
        <v>115</v>
      </c>
    </row>
    <row r="198" s="12" customFormat="1" ht="22.8" customHeight="1">
      <c r="A198" s="12"/>
      <c r="B198" s="215"/>
      <c r="C198" s="216"/>
      <c r="D198" s="217" t="s">
        <v>75</v>
      </c>
      <c r="E198" s="229" t="s">
        <v>122</v>
      </c>
      <c r="F198" s="229" t="s">
        <v>234</v>
      </c>
      <c r="G198" s="216"/>
      <c r="H198" s="216"/>
      <c r="I198" s="219"/>
      <c r="J198" s="230">
        <f>BK198</f>
        <v>0</v>
      </c>
      <c r="K198" s="216"/>
      <c r="L198" s="221"/>
      <c r="M198" s="222"/>
      <c r="N198" s="223"/>
      <c r="O198" s="223"/>
      <c r="P198" s="224">
        <f>SUM(P199:P214)</f>
        <v>0</v>
      </c>
      <c r="Q198" s="223"/>
      <c r="R198" s="224">
        <f>SUM(R199:R214)</f>
        <v>0.049595600000000004</v>
      </c>
      <c r="S198" s="223"/>
      <c r="T198" s="225">
        <f>SUM(T199:T214)</f>
        <v>0</v>
      </c>
      <c r="U198" s="12"/>
      <c r="V198" s="12"/>
      <c r="W198" s="12"/>
      <c r="X198" s="12"/>
      <c r="Y198" s="12"/>
      <c r="Z198" s="12"/>
      <c r="AA198" s="12"/>
      <c r="AB198" s="12"/>
      <c r="AC198" s="12"/>
      <c r="AD198" s="12"/>
      <c r="AE198" s="12"/>
      <c r="AR198" s="226" t="s">
        <v>84</v>
      </c>
      <c r="AT198" s="227" t="s">
        <v>75</v>
      </c>
      <c r="AU198" s="227" t="s">
        <v>84</v>
      </c>
      <c r="AY198" s="226" t="s">
        <v>115</v>
      </c>
      <c r="BK198" s="228">
        <f>SUM(BK199:BK214)</f>
        <v>0</v>
      </c>
    </row>
    <row r="199" s="2" customFormat="1" ht="16.5" customHeight="1">
      <c r="A199" s="38"/>
      <c r="B199" s="39"/>
      <c r="C199" s="231" t="s">
        <v>235</v>
      </c>
      <c r="D199" s="231" t="s">
        <v>117</v>
      </c>
      <c r="E199" s="232" t="s">
        <v>236</v>
      </c>
      <c r="F199" s="233" t="s">
        <v>237</v>
      </c>
      <c r="G199" s="234" t="s">
        <v>120</v>
      </c>
      <c r="H199" s="235">
        <v>1.3</v>
      </c>
      <c r="I199" s="236"/>
      <c r="J199" s="235">
        <f>ROUND(I199*H199,2)</f>
        <v>0</v>
      </c>
      <c r="K199" s="233" t="s">
        <v>121</v>
      </c>
      <c r="L199" s="44"/>
      <c r="M199" s="237" t="s">
        <v>1</v>
      </c>
      <c r="N199" s="238" t="s">
        <v>41</v>
      </c>
      <c r="O199" s="91"/>
      <c r="P199" s="239">
        <f>O199*H199</f>
        <v>0</v>
      </c>
      <c r="Q199" s="239">
        <v>0</v>
      </c>
      <c r="R199" s="239">
        <f>Q199*H199</f>
        <v>0</v>
      </c>
      <c r="S199" s="239">
        <v>0</v>
      </c>
      <c r="T199" s="240">
        <f>S199*H199</f>
        <v>0</v>
      </c>
      <c r="U199" s="38"/>
      <c r="V199" s="38"/>
      <c r="W199" s="38"/>
      <c r="X199" s="38"/>
      <c r="Y199" s="38"/>
      <c r="Z199" s="38"/>
      <c r="AA199" s="38"/>
      <c r="AB199" s="38"/>
      <c r="AC199" s="38"/>
      <c r="AD199" s="38"/>
      <c r="AE199" s="38"/>
      <c r="AR199" s="241" t="s">
        <v>122</v>
      </c>
      <c r="AT199" s="241" t="s">
        <v>117</v>
      </c>
      <c r="AU199" s="241" t="s">
        <v>86</v>
      </c>
      <c r="AY199" s="17" t="s">
        <v>115</v>
      </c>
      <c r="BE199" s="242">
        <f>IF(N199="základní",J199,0)</f>
        <v>0</v>
      </c>
      <c r="BF199" s="242">
        <f>IF(N199="snížená",J199,0)</f>
        <v>0</v>
      </c>
      <c r="BG199" s="242">
        <f>IF(N199="zákl. přenesená",J199,0)</f>
        <v>0</v>
      </c>
      <c r="BH199" s="242">
        <f>IF(N199="sníž. přenesená",J199,0)</f>
        <v>0</v>
      </c>
      <c r="BI199" s="242">
        <f>IF(N199="nulová",J199,0)</f>
        <v>0</v>
      </c>
      <c r="BJ199" s="17" t="s">
        <v>84</v>
      </c>
      <c r="BK199" s="242">
        <f>ROUND(I199*H199,2)</f>
        <v>0</v>
      </c>
      <c r="BL199" s="17" t="s">
        <v>122</v>
      </c>
      <c r="BM199" s="241" t="s">
        <v>238</v>
      </c>
    </row>
    <row r="200" s="2" customFormat="1">
      <c r="A200" s="38"/>
      <c r="B200" s="39"/>
      <c r="C200" s="40"/>
      <c r="D200" s="243" t="s">
        <v>124</v>
      </c>
      <c r="E200" s="40"/>
      <c r="F200" s="244" t="s">
        <v>239</v>
      </c>
      <c r="G200" s="40"/>
      <c r="H200" s="40"/>
      <c r="I200" s="140"/>
      <c r="J200" s="40"/>
      <c r="K200" s="40"/>
      <c r="L200" s="44"/>
      <c r="M200" s="245"/>
      <c r="N200" s="246"/>
      <c r="O200" s="91"/>
      <c r="P200" s="91"/>
      <c r="Q200" s="91"/>
      <c r="R200" s="91"/>
      <c r="S200" s="91"/>
      <c r="T200" s="92"/>
      <c r="U200" s="38"/>
      <c r="V200" s="38"/>
      <c r="W200" s="38"/>
      <c r="X200" s="38"/>
      <c r="Y200" s="38"/>
      <c r="Z200" s="38"/>
      <c r="AA200" s="38"/>
      <c r="AB200" s="38"/>
      <c r="AC200" s="38"/>
      <c r="AD200" s="38"/>
      <c r="AE200" s="38"/>
      <c r="AT200" s="17" t="s">
        <v>124</v>
      </c>
      <c r="AU200" s="17" t="s">
        <v>86</v>
      </c>
    </row>
    <row r="201" s="2" customFormat="1">
      <c r="A201" s="38"/>
      <c r="B201" s="39"/>
      <c r="C201" s="40"/>
      <c r="D201" s="243" t="s">
        <v>126</v>
      </c>
      <c r="E201" s="40"/>
      <c r="F201" s="247" t="s">
        <v>240</v>
      </c>
      <c r="G201" s="40"/>
      <c r="H201" s="40"/>
      <c r="I201" s="140"/>
      <c r="J201" s="40"/>
      <c r="K201" s="40"/>
      <c r="L201" s="44"/>
      <c r="M201" s="245"/>
      <c r="N201" s="246"/>
      <c r="O201" s="91"/>
      <c r="P201" s="91"/>
      <c r="Q201" s="91"/>
      <c r="R201" s="91"/>
      <c r="S201" s="91"/>
      <c r="T201" s="92"/>
      <c r="U201" s="38"/>
      <c r="V201" s="38"/>
      <c r="W201" s="38"/>
      <c r="X201" s="38"/>
      <c r="Y201" s="38"/>
      <c r="Z201" s="38"/>
      <c r="AA201" s="38"/>
      <c r="AB201" s="38"/>
      <c r="AC201" s="38"/>
      <c r="AD201" s="38"/>
      <c r="AE201" s="38"/>
      <c r="AT201" s="17" t="s">
        <v>126</v>
      </c>
      <c r="AU201" s="17" t="s">
        <v>86</v>
      </c>
    </row>
    <row r="202" s="13" customFormat="1">
      <c r="A202" s="13"/>
      <c r="B202" s="248"/>
      <c r="C202" s="249"/>
      <c r="D202" s="243" t="s">
        <v>128</v>
      </c>
      <c r="E202" s="250" t="s">
        <v>1</v>
      </c>
      <c r="F202" s="251" t="s">
        <v>241</v>
      </c>
      <c r="G202" s="249"/>
      <c r="H202" s="252">
        <v>0.90000000000000002</v>
      </c>
      <c r="I202" s="253"/>
      <c r="J202" s="249"/>
      <c r="K202" s="249"/>
      <c r="L202" s="254"/>
      <c r="M202" s="255"/>
      <c r="N202" s="256"/>
      <c r="O202" s="256"/>
      <c r="P202" s="256"/>
      <c r="Q202" s="256"/>
      <c r="R202" s="256"/>
      <c r="S202" s="256"/>
      <c r="T202" s="257"/>
      <c r="U202" s="13"/>
      <c r="V202" s="13"/>
      <c r="W202" s="13"/>
      <c r="X202" s="13"/>
      <c r="Y202" s="13"/>
      <c r="Z202" s="13"/>
      <c r="AA202" s="13"/>
      <c r="AB202" s="13"/>
      <c r="AC202" s="13"/>
      <c r="AD202" s="13"/>
      <c r="AE202" s="13"/>
      <c r="AT202" s="258" t="s">
        <v>128</v>
      </c>
      <c r="AU202" s="258" t="s">
        <v>86</v>
      </c>
      <c r="AV202" s="13" t="s">
        <v>86</v>
      </c>
      <c r="AW202" s="13" t="s">
        <v>32</v>
      </c>
      <c r="AX202" s="13" t="s">
        <v>76</v>
      </c>
      <c r="AY202" s="258" t="s">
        <v>115</v>
      </c>
    </row>
    <row r="203" s="13" customFormat="1">
      <c r="A203" s="13"/>
      <c r="B203" s="248"/>
      <c r="C203" s="249"/>
      <c r="D203" s="243" t="s">
        <v>128</v>
      </c>
      <c r="E203" s="250" t="s">
        <v>1</v>
      </c>
      <c r="F203" s="251" t="s">
        <v>194</v>
      </c>
      <c r="G203" s="249"/>
      <c r="H203" s="252">
        <v>0.40000000000000002</v>
      </c>
      <c r="I203" s="253"/>
      <c r="J203" s="249"/>
      <c r="K203" s="249"/>
      <c r="L203" s="254"/>
      <c r="M203" s="255"/>
      <c r="N203" s="256"/>
      <c r="O203" s="256"/>
      <c r="P203" s="256"/>
      <c r="Q203" s="256"/>
      <c r="R203" s="256"/>
      <c r="S203" s="256"/>
      <c r="T203" s="257"/>
      <c r="U203" s="13"/>
      <c r="V203" s="13"/>
      <c r="W203" s="13"/>
      <c r="X203" s="13"/>
      <c r="Y203" s="13"/>
      <c r="Z203" s="13"/>
      <c r="AA203" s="13"/>
      <c r="AB203" s="13"/>
      <c r="AC203" s="13"/>
      <c r="AD203" s="13"/>
      <c r="AE203" s="13"/>
      <c r="AT203" s="258" t="s">
        <v>128</v>
      </c>
      <c r="AU203" s="258" t="s">
        <v>86</v>
      </c>
      <c r="AV203" s="13" t="s">
        <v>86</v>
      </c>
      <c r="AW203" s="13" t="s">
        <v>32</v>
      </c>
      <c r="AX203" s="13" t="s">
        <v>76</v>
      </c>
      <c r="AY203" s="258" t="s">
        <v>115</v>
      </c>
    </row>
    <row r="204" s="14" customFormat="1">
      <c r="A204" s="14"/>
      <c r="B204" s="259"/>
      <c r="C204" s="260"/>
      <c r="D204" s="243" t="s">
        <v>128</v>
      </c>
      <c r="E204" s="261" t="s">
        <v>1</v>
      </c>
      <c r="F204" s="262" t="s">
        <v>137</v>
      </c>
      <c r="G204" s="260"/>
      <c r="H204" s="263">
        <v>1.3</v>
      </c>
      <c r="I204" s="264"/>
      <c r="J204" s="260"/>
      <c r="K204" s="260"/>
      <c r="L204" s="265"/>
      <c r="M204" s="266"/>
      <c r="N204" s="267"/>
      <c r="O204" s="267"/>
      <c r="P204" s="267"/>
      <c r="Q204" s="267"/>
      <c r="R204" s="267"/>
      <c r="S204" s="267"/>
      <c r="T204" s="268"/>
      <c r="U204" s="14"/>
      <c r="V204" s="14"/>
      <c r="W204" s="14"/>
      <c r="X204" s="14"/>
      <c r="Y204" s="14"/>
      <c r="Z204" s="14"/>
      <c r="AA204" s="14"/>
      <c r="AB204" s="14"/>
      <c r="AC204" s="14"/>
      <c r="AD204" s="14"/>
      <c r="AE204" s="14"/>
      <c r="AT204" s="269" t="s">
        <v>128</v>
      </c>
      <c r="AU204" s="269" t="s">
        <v>86</v>
      </c>
      <c r="AV204" s="14" t="s">
        <v>122</v>
      </c>
      <c r="AW204" s="14" t="s">
        <v>32</v>
      </c>
      <c r="AX204" s="14" t="s">
        <v>84</v>
      </c>
      <c r="AY204" s="269" t="s">
        <v>115</v>
      </c>
    </row>
    <row r="205" s="2" customFormat="1" ht="16.5" customHeight="1">
      <c r="A205" s="38"/>
      <c r="B205" s="39"/>
      <c r="C205" s="231" t="s">
        <v>242</v>
      </c>
      <c r="D205" s="231" t="s">
        <v>117</v>
      </c>
      <c r="E205" s="232" t="s">
        <v>243</v>
      </c>
      <c r="F205" s="233" t="s">
        <v>244</v>
      </c>
      <c r="G205" s="234" t="s">
        <v>120</v>
      </c>
      <c r="H205" s="235">
        <v>0.48999999999999999</v>
      </c>
      <c r="I205" s="236"/>
      <c r="J205" s="235">
        <f>ROUND(I205*H205,2)</f>
        <v>0</v>
      </c>
      <c r="K205" s="233" t="s">
        <v>121</v>
      </c>
      <c r="L205" s="44"/>
      <c r="M205" s="237" t="s">
        <v>1</v>
      </c>
      <c r="N205" s="238" t="s">
        <v>41</v>
      </c>
      <c r="O205" s="91"/>
      <c r="P205" s="239">
        <f>O205*H205</f>
        <v>0</v>
      </c>
      <c r="Q205" s="239">
        <v>0</v>
      </c>
      <c r="R205" s="239">
        <f>Q205*H205</f>
        <v>0</v>
      </c>
      <c r="S205" s="239">
        <v>0</v>
      </c>
      <c r="T205" s="240">
        <f>S205*H205</f>
        <v>0</v>
      </c>
      <c r="U205" s="38"/>
      <c r="V205" s="38"/>
      <c r="W205" s="38"/>
      <c r="X205" s="38"/>
      <c r="Y205" s="38"/>
      <c r="Z205" s="38"/>
      <c r="AA205" s="38"/>
      <c r="AB205" s="38"/>
      <c r="AC205" s="38"/>
      <c r="AD205" s="38"/>
      <c r="AE205" s="38"/>
      <c r="AR205" s="241" t="s">
        <v>122</v>
      </c>
      <c r="AT205" s="241" t="s">
        <v>117</v>
      </c>
      <c r="AU205" s="241" t="s">
        <v>86</v>
      </c>
      <c r="AY205" s="17" t="s">
        <v>115</v>
      </c>
      <c r="BE205" s="242">
        <f>IF(N205="základní",J205,0)</f>
        <v>0</v>
      </c>
      <c r="BF205" s="242">
        <f>IF(N205="snížená",J205,0)</f>
        <v>0</v>
      </c>
      <c r="BG205" s="242">
        <f>IF(N205="zákl. přenesená",J205,0)</f>
        <v>0</v>
      </c>
      <c r="BH205" s="242">
        <f>IF(N205="sníž. přenesená",J205,0)</f>
        <v>0</v>
      </c>
      <c r="BI205" s="242">
        <f>IF(N205="nulová",J205,0)</f>
        <v>0</v>
      </c>
      <c r="BJ205" s="17" t="s">
        <v>84</v>
      </c>
      <c r="BK205" s="242">
        <f>ROUND(I205*H205,2)</f>
        <v>0</v>
      </c>
      <c r="BL205" s="17" t="s">
        <v>122</v>
      </c>
      <c r="BM205" s="241" t="s">
        <v>245</v>
      </c>
    </row>
    <row r="206" s="2" customFormat="1">
      <c r="A206" s="38"/>
      <c r="B206" s="39"/>
      <c r="C206" s="40"/>
      <c r="D206" s="243" t="s">
        <v>124</v>
      </c>
      <c r="E206" s="40"/>
      <c r="F206" s="244" t="s">
        <v>246</v>
      </c>
      <c r="G206" s="40"/>
      <c r="H206" s="40"/>
      <c r="I206" s="140"/>
      <c r="J206" s="40"/>
      <c r="K206" s="40"/>
      <c r="L206" s="44"/>
      <c r="M206" s="245"/>
      <c r="N206" s="246"/>
      <c r="O206" s="91"/>
      <c r="P206" s="91"/>
      <c r="Q206" s="91"/>
      <c r="R206" s="91"/>
      <c r="S206" s="91"/>
      <c r="T206" s="92"/>
      <c r="U206" s="38"/>
      <c r="V206" s="38"/>
      <c r="W206" s="38"/>
      <c r="X206" s="38"/>
      <c r="Y206" s="38"/>
      <c r="Z206" s="38"/>
      <c r="AA206" s="38"/>
      <c r="AB206" s="38"/>
      <c r="AC206" s="38"/>
      <c r="AD206" s="38"/>
      <c r="AE206" s="38"/>
      <c r="AT206" s="17" t="s">
        <v>124</v>
      </c>
      <c r="AU206" s="17" t="s">
        <v>86</v>
      </c>
    </row>
    <row r="207" s="2" customFormat="1">
      <c r="A207" s="38"/>
      <c r="B207" s="39"/>
      <c r="C207" s="40"/>
      <c r="D207" s="243" t="s">
        <v>126</v>
      </c>
      <c r="E207" s="40"/>
      <c r="F207" s="247" t="s">
        <v>247</v>
      </c>
      <c r="G207" s="40"/>
      <c r="H207" s="40"/>
      <c r="I207" s="140"/>
      <c r="J207" s="40"/>
      <c r="K207" s="40"/>
      <c r="L207" s="44"/>
      <c r="M207" s="245"/>
      <c r="N207" s="246"/>
      <c r="O207" s="91"/>
      <c r="P207" s="91"/>
      <c r="Q207" s="91"/>
      <c r="R207" s="91"/>
      <c r="S207" s="91"/>
      <c r="T207" s="92"/>
      <c r="U207" s="38"/>
      <c r="V207" s="38"/>
      <c r="W207" s="38"/>
      <c r="X207" s="38"/>
      <c r="Y207" s="38"/>
      <c r="Z207" s="38"/>
      <c r="AA207" s="38"/>
      <c r="AB207" s="38"/>
      <c r="AC207" s="38"/>
      <c r="AD207" s="38"/>
      <c r="AE207" s="38"/>
      <c r="AT207" s="17" t="s">
        <v>126</v>
      </c>
      <c r="AU207" s="17" t="s">
        <v>86</v>
      </c>
    </row>
    <row r="208" s="13" customFormat="1">
      <c r="A208" s="13"/>
      <c r="B208" s="248"/>
      <c r="C208" s="249"/>
      <c r="D208" s="243" t="s">
        <v>128</v>
      </c>
      <c r="E208" s="250" t="s">
        <v>1</v>
      </c>
      <c r="F208" s="251" t="s">
        <v>193</v>
      </c>
      <c r="G208" s="249"/>
      <c r="H208" s="252">
        <v>0.48999999999999999</v>
      </c>
      <c r="I208" s="253"/>
      <c r="J208" s="249"/>
      <c r="K208" s="249"/>
      <c r="L208" s="254"/>
      <c r="M208" s="255"/>
      <c r="N208" s="256"/>
      <c r="O208" s="256"/>
      <c r="P208" s="256"/>
      <c r="Q208" s="256"/>
      <c r="R208" s="256"/>
      <c r="S208" s="256"/>
      <c r="T208" s="257"/>
      <c r="U208" s="13"/>
      <c r="V208" s="13"/>
      <c r="W208" s="13"/>
      <c r="X208" s="13"/>
      <c r="Y208" s="13"/>
      <c r="Z208" s="13"/>
      <c r="AA208" s="13"/>
      <c r="AB208" s="13"/>
      <c r="AC208" s="13"/>
      <c r="AD208" s="13"/>
      <c r="AE208" s="13"/>
      <c r="AT208" s="258" t="s">
        <v>128</v>
      </c>
      <c r="AU208" s="258" t="s">
        <v>86</v>
      </c>
      <c r="AV208" s="13" t="s">
        <v>86</v>
      </c>
      <c r="AW208" s="13" t="s">
        <v>32</v>
      </c>
      <c r="AX208" s="13" t="s">
        <v>84</v>
      </c>
      <c r="AY208" s="258" t="s">
        <v>115</v>
      </c>
    </row>
    <row r="209" s="2" customFormat="1" ht="16.5" customHeight="1">
      <c r="A209" s="38"/>
      <c r="B209" s="39"/>
      <c r="C209" s="231" t="s">
        <v>248</v>
      </c>
      <c r="D209" s="231" t="s">
        <v>117</v>
      </c>
      <c r="E209" s="232" t="s">
        <v>249</v>
      </c>
      <c r="F209" s="233" t="s">
        <v>250</v>
      </c>
      <c r="G209" s="234" t="s">
        <v>155</v>
      </c>
      <c r="H209" s="235">
        <v>1.0800000000000001</v>
      </c>
      <c r="I209" s="236"/>
      <c r="J209" s="235">
        <f>ROUND(I209*H209,2)</f>
        <v>0</v>
      </c>
      <c r="K209" s="233" t="s">
        <v>121</v>
      </c>
      <c r="L209" s="44"/>
      <c r="M209" s="237" t="s">
        <v>1</v>
      </c>
      <c r="N209" s="238" t="s">
        <v>41</v>
      </c>
      <c r="O209" s="91"/>
      <c r="P209" s="239">
        <f>O209*H209</f>
        <v>0</v>
      </c>
      <c r="Q209" s="239">
        <v>0.0063200000000000001</v>
      </c>
      <c r="R209" s="239">
        <f>Q209*H209</f>
        <v>0.0068256000000000002</v>
      </c>
      <c r="S209" s="239">
        <v>0</v>
      </c>
      <c r="T209" s="240">
        <f>S209*H209</f>
        <v>0</v>
      </c>
      <c r="U209" s="38"/>
      <c r="V209" s="38"/>
      <c r="W209" s="38"/>
      <c r="X209" s="38"/>
      <c r="Y209" s="38"/>
      <c r="Z209" s="38"/>
      <c r="AA209" s="38"/>
      <c r="AB209" s="38"/>
      <c r="AC209" s="38"/>
      <c r="AD209" s="38"/>
      <c r="AE209" s="38"/>
      <c r="AR209" s="241" t="s">
        <v>122</v>
      </c>
      <c r="AT209" s="241" t="s">
        <v>117</v>
      </c>
      <c r="AU209" s="241" t="s">
        <v>86</v>
      </c>
      <c r="AY209" s="17" t="s">
        <v>115</v>
      </c>
      <c r="BE209" s="242">
        <f>IF(N209="základní",J209,0)</f>
        <v>0</v>
      </c>
      <c r="BF209" s="242">
        <f>IF(N209="snížená",J209,0)</f>
        <v>0</v>
      </c>
      <c r="BG209" s="242">
        <f>IF(N209="zákl. přenesená",J209,0)</f>
        <v>0</v>
      </c>
      <c r="BH209" s="242">
        <f>IF(N209="sníž. přenesená",J209,0)</f>
        <v>0</v>
      </c>
      <c r="BI209" s="242">
        <f>IF(N209="nulová",J209,0)</f>
        <v>0</v>
      </c>
      <c r="BJ209" s="17" t="s">
        <v>84</v>
      </c>
      <c r="BK209" s="242">
        <f>ROUND(I209*H209,2)</f>
        <v>0</v>
      </c>
      <c r="BL209" s="17" t="s">
        <v>122</v>
      </c>
      <c r="BM209" s="241" t="s">
        <v>251</v>
      </c>
    </row>
    <row r="210" s="2" customFormat="1">
      <c r="A210" s="38"/>
      <c r="B210" s="39"/>
      <c r="C210" s="40"/>
      <c r="D210" s="243" t="s">
        <v>124</v>
      </c>
      <c r="E210" s="40"/>
      <c r="F210" s="244" t="s">
        <v>252</v>
      </c>
      <c r="G210" s="40"/>
      <c r="H210" s="40"/>
      <c r="I210" s="140"/>
      <c r="J210" s="40"/>
      <c r="K210" s="40"/>
      <c r="L210" s="44"/>
      <c r="M210" s="245"/>
      <c r="N210" s="246"/>
      <c r="O210" s="91"/>
      <c r="P210" s="91"/>
      <c r="Q210" s="91"/>
      <c r="R210" s="91"/>
      <c r="S210" s="91"/>
      <c r="T210" s="92"/>
      <c r="U210" s="38"/>
      <c r="V210" s="38"/>
      <c r="W210" s="38"/>
      <c r="X210" s="38"/>
      <c r="Y210" s="38"/>
      <c r="Z210" s="38"/>
      <c r="AA210" s="38"/>
      <c r="AB210" s="38"/>
      <c r="AC210" s="38"/>
      <c r="AD210" s="38"/>
      <c r="AE210" s="38"/>
      <c r="AT210" s="17" t="s">
        <v>124</v>
      </c>
      <c r="AU210" s="17" t="s">
        <v>86</v>
      </c>
    </row>
    <row r="211" s="13" customFormat="1">
      <c r="A211" s="13"/>
      <c r="B211" s="248"/>
      <c r="C211" s="249"/>
      <c r="D211" s="243" t="s">
        <v>128</v>
      </c>
      <c r="E211" s="250" t="s">
        <v>1</v>
      </c>
      <c r="F211" s="251" t="s">
        <v>253</v>
      </c>
      <c r="G211" s="249"/>
      <c r="H211" s="252">
        <v>1.0800000000000001</v>
      </c>
      <c r="I211" s="253"/>
      <c r="J211" s="249"/>
      <c r="K211" s="249"/>
      <c r="L211" s="254"/>
      <c r="M211" s="255"/>
      <c r="N211" s="256"/>
      <c r="O211" s="256"/>
      <c r="P211" s="256"/>
      <c r="Q211" s="256"/>
      <c r="R211" s="256"/>
      <c r="S211" s="256"/>
      <c r="T211" s="257"/>
      <c r="U211" s="13"/>
      <c r="V211" s="13"/>
      <c r="W211" s="13"/>
      <c r="X211" s="13"/>
      <c r="Y211" s="13"/>
      <c r="Z211" s="13"/>
      <c r="AA211" s="13"/>
      <c r="AB211" s="13"/>
      <c r="AC211" s="13"/>
      <c r="AD211" s="13"/>
      <c r="AE211" s="13"/>
      <c r="AT211" s="258" t="s">
        <v>128</v>
      </c>
      <c r="AU211" s="258" t="s">
        <v>86</v>
      </c>
      <c r="AV211" s="13" t="s">
        <v>86</v>
      </c>
      <c r="AW211" s="13" t="s">
        <v>32</v>
      </c>
      <c r="AX211" s="13" t="s">
        <v>84</v>
      </c>
      <c r="AY211" s="258" t="s">
        <v>115</v>
      </c>
    </row>
    <row r="212" s="2" customFormat="1" ht="16.5" customHeight="1">
      <c r="A212" s="38"/>
      <c r="B212" s="39"/>
      <c r="C212" s="231" t="s">
        <v>254</v>
      </c>
      <c r="D212" s="231" t="s">
        <v>117</v>
      </c>
      <c r="E212" s="232" t="s">
        <v>255</v>
      </c>
      <c r="F212" s="233" t="s">
        <v>256</v>
      </c>
      <c r="G212" s="234" t="s">
        <v>231</v>
      </c>
      <c r="H212" s="235">
        <v>0.050000000000000003</v>
      </c>
      <c r="I212" s="236"/>
      <c r="J212" s="235">
        <f>ROUND(I212*H212,2)</f>
        <v>0</v>
      </c>
      <c r="K212" s="233" t="s">
        <v>121</v>
      </c>
      <c r="L212" s="44"/>
      <c r="M212" s="237" t="s">
        <v>1</v>
      </c>
      <c r="N212" s="238" t="s">
        <v>41</v>
      </c>
      <c r="O212" s="91"/>
      <c r="P212" s="239">
        <f>O212*H212</f>
        <v>0</v>
      </c>
      <c r="Q212" s="239">
        <v>0.85540000000000005</v>
      </c>
      <c r="R212" s="239">
        <f>Q212*H212</f>
        <v>0.042770000000000002</v>
      </c>
      <c r="S212" s="239">
        <v>0</v>
      </c>
      <c r="T212" s="240">
        <f>S212*H212</f>
        <v>0</v>
      </c>
      <c r="U212" s="38"/>
      <c r="V212" s="38"/>
      <c r="W212" s="38"/>
      <c r="X212" s="38"/>
      <c r="Y212" s="38"/>
      <c r="Z212" s="38"/>
      <c r="AA212" s="38"/>
      <c r="AB212" s="38"/>
      <c r="AC212" s="38"/>
      <c r="AD212" s="38"/>
      <c r="AE212" s="38"/>
      <c r="AR212" s="241" t="s">
        <v>122</v>
      </c>
      <c r="AT212" s="241" t="s">
        <v>117</v>
      </c>
      <c r="AU212" s="241" t="s">
        <v>86</v>
      </c>
      <c r="AY212" s="17" t="s">
        <v>115</v>
      </c>
      <c r="BE212" s="242">
        <f>IF(N212="základní",J212,0)</f>
        <v>0</v>
      </c>
      <c r="BF212" s="242">
        <f>IF(N212="snížená",J212,0)</f>
        <v>0</v>
      </c>
      <c r="BG212" s="242">
        <f>IF(N212="zákl. přenesená",J212,0)</f>
        <v>0</v>
      </c>
      <c r="BH212" s="242">
        <f>IF(N212="sníž. přenesená",J212,0)</f>
        <v>0</v>
      </c>
      <c r="BI212" s="242">
        <f>IF(N212="nulová",J212,0)</f>
        <v>0</v>
      </c>
      <c r="BJ212" s="17" t="s">
        <v>84</v>
      </c>
      <c r="BK212" s="242">
        <f>ROUND(I212*H212,2)</f>
        <v>0</v>
      </c>
      <c r="BL212" s="17" t="s">
        <v>122</v>
      </c>
      <c r="BM212" s="241" t="s">
        <v>257</v>
      </c>
    </row>
    <row r="213" s="2" customFormat="1">
      <c r="A213" s="38"/>
      <c r="B213" s="39"/>
      <c r="C213" s="40"/>
      <c r="D213" s="243" t="s">
        <v>124</v>
      </c>
      <c r="E213" s="40"/>
      <c r="F213" s="244" t="s">
        <v>258</v>
      </c>
      <c r="G213" s="40"/>
      <c r="H213" s="40"/>
      <c r="I213" s="140"/>
      <c r="J213" s="40"/>
      <c r="K213" s="40"/>
      <c r="L213" s="44"/>
      <c r="M213" s="245"/>
      <c r="N213" s="246"/>
      <c r="O213" s="91"/>
      <c r="P213" s="91"/>
      <c r="Q213" s="91"/>
      <c r="R213" s="91"/>
      <c r="S213" s="91"/>
      <c r="T213" s="92"/>
      <c r="U213" s="38"/>
      <c r="V213" s="38"/>
      <c r="W213" s="38"/>
      <c r="X213" s="38"/>
      <c r="Y213" s="38"/>
      <c r="Z213" s="38"/>
      <c r="AA213" s="38"/>
      <c r="AB213" s="38"/>
      <c r="AC213" s="38"/>
      <c r="AD213" s="38"/>
      <c r="AE213" s="38"/>
      <c r="AT213" s="17" t="s">
        <v>124</v>
      </c>
      <c r="AU213" s="17" t="s">
        <v>86</v>
      </c>
    </row>
    <row r="214" s="13" customFormat="1">
      <c r="A214" s="13"/>
      <c r="B214" s="248"/>
      <c r="C214" s="249"/>
      <c r="D214" s="243" t="s">
        <v>128</v>
      </c>
      <c r="E214" s="250" t="s">
        <v>1</v>
      </c>
      <c r="F214" s="251" t="s">
        <v>259</v>
      </c>
      <c r="G214" s="249"/>
      <c r="H214" s="252">
        <v>0.050000000000000003</v>
      </c>
      <c r="I214" s="253"/>
      <c r="J214" s="249"/>
      <c r="K214" s="249"/>
      <c r="L214" s="254"/>
      <c r="M214" s="255"/>
      <c r="N214" s="256"/>
      <c r="O214" s="256"/>
      <c r="P214" s="256"/>
      <c r="Q214" s="256"/>
      <c r="R214" s="256"/>
      <c r="S214" s="256"/>
      <c r="T214" s="257"/>
      <c r="U214" s="13"/>
      <c r="V214" s="13"/>
      <c r="W214" s="13"/>
      <c r="X214" s="13"/>
      <c r="Y214" s="13"/>
      <c r="Z214" s="13"/>
      <c r="AA214" s="13"/>
      <c r="AB214" s="13"/>
      <c r="AC214" s="13"/>
      <c r="AD214" s="13"/>
      <c r="AE214" s="13"/>
      <c r="AT214" s="258" t="s">
        <v>128</v>
      </c>
      <c r="AU214" s="258" t="s">
        <v>86</v>
      </c>
      <c r="AV214" s="13" t="s">
        <v>86</v>
      </c>
      <c r="AW214" s="13" t="s">
        <v>32</v>
      </c>
      <c r="AX214" s="13" t="s">
        <v>84</v>
      </c>
      <c r="AY214" s="258" t="s">
        <v>115</v>
      </c>
    </row>
    <row r="215" s="12" customFormat="1" ht="22.8" customHeight="1">
      <c r="A215" s="12"/>
      <c r="B215" s="215"/>
      <c r="C215" s="216"/>
      <c r="D215" s="217" t="s">
        <v>75</v>
      </c>
      <c r="E215" s="229" t="s">
        <v>175</v>
      </c>
      <c r="F215" s="229" t="s">
        <v>260</v>
      </c>
      <c r="G215" s="216"/>
      <c r="H215" s="216"/>
      <c r="I215" s="219"/>
      <c r="J215" s="230">
        <f>BK215</f>
        <v>0</v>
      </c>
      <c r="K215" s="216"/>
      <c r="L215" s="221"/>
      <c r="M215" s="222"/>
      <c r="N215" s="223"/>
      <c r="O215" s="223"/>
      <c r="P215" s="224">
        <f>SUM(P216:P247)</f>
        <v>0</v>
      </c>
      <c r="Q215" s="223"/>
      <c r="R215" s="224">
        <f>SUM(R216:R247)</f>
        <v>1.2047160000000001</v>
      </c>
      <c r="S215" s="223"/>
      <c r="T215" s="225">
        <f>SUM(T216:T247)</f>
        <v>0</v>
      </c>
      <c r="U215" s="12"/>
      <c r="V215" s="12"/>
      <c r="W215" s="12"/>
      <c r="X215" s="12"/>
      <c r="Y215" s="12"/>
      <c r="Z215" s="12"/>
      <c r="AA215" s="12"/>
      <c r="AB215" s="12"/>
      <c r="AC215" s="12"/>
      <c r="AD215" s="12"/>
      <c r="AE215" s="12"/>
      <c r="AR215" s="226" t="s">
        <v>84</v>
      </c>
      <c r="AT215" s="227" t="s">
        <v>75</v>
      </c>
      <c r="AU215" s="227" t="s">
        <v>84</v>
      </c>
      <c r="AY215" s="226" t="s">
        <v>115</v>
      </c>
      <c r="BK215" s="228">
        <f>SUM(BK216:BK247)</f>
        <v>0</v>
      </c>
    </row>
    <row r="216" s="2" customFormat="1" ht="16.5" customHeight="1">
      <c r="A216" s="38"/>
      <c r="B216" s="39"/>
      <c r="C216" s="231" t="s">
        <v>261</v>
      </c>
      <c r="D216" s="231" t="s">
        <v>117</v>
      </c>
      <c r="E216" s="232" t="s">
        <v>262</v>
      </c>
      <c r="F216" s="233" t="s">
        <v>263</v>
      </c>
      <c r="G216" s="234" t="s">
        <v>264</v>
      </c>
      <c r="H216" s="235">
        <v>6.5</v>
      </c>
      <c r="I216" s="236"/>
      <c r="J216" s="235">
        <f>ROUND(I216*H216,2)</f>
        <v>0</v>
      </c>
      <c r="K216" s="233" t="s">
        <v>121</v>
      </c>
      <c r="L216" s="44"/>
      <c r="M216" s="237" t="s">
        <v>1</v>
      </c>
      <c r="N216" s="238" t="s">
        <v>41</v>
      </c>
      <c r="O216" s="91"/>
      <c r="P216" s="239">
        <f>O216*H216</f>
        <v>0</v>
      </c>
      <c r="Q216" s="239">
        <v>0</v>
      </c>
      <c r="R216" s="239">
        <f>Q216*H216</f>
        <v>0</v>
      </c>
      <c r="S216" s="239">
        <v>0</v>
      </c>
      <c r="T216" s="240">
        <f>S216*H216</f>
        <v>0</v>
      </c>
      <c r="U216" s="38"/>
      <c r="V216" s="38"/>
      <c r="W216" s="38"/>
      <c r="X216" s="38"/>
      <c r="Y216" s="38"/>
      <c r="Z216" s="38"/>
      <c r="AA216" s="38"/>
      <c r="AB216" s="38"/>
      <c r="AC216" s="38"/>
      <c r="AD216" s="38"/>
      <c r="AE216" s="38"/>
      <c r="AR216" s="241" t="s">
        <v>122</v>
      </c>
      <c r="AT216" s="241" t="s">
        <v>117</v>
      </c>
      <c r="AU216" s="241" t="s">
        <v>86</v>
      </c>
      <c r="AY216" s="17" t="s">
        <v>115</v>
      </c>
      <c r="BE216" s="242">
        <f>IF(N216="základní",J216,0)</f>
        <v>0</v>
      </c>
      <c r="BF216" s="242">
        <f>IF(N216="snížená",J216,0)</f>
        <v>0</v>
      </c>
      <c r="BG216" s="242">
        <f>IF(N216="zákl. přenesená",J216,0)</f>
        <v>0</v>
      </c>
      <c r="BH216" s="242">
        <f>IF(N216="sníž. přenesená",J216,0)</f>
        <v>0</v>
      </c>
      <c r="BI216" s="242">
        <f>IF(N216="nulová",J216,0)</f>
        <v>0</v>
      </c>
      <c r="BJ216" s="17" t="s">
        <v>84</v>
      </c>
      <c r="BK216" s="242">
        <f>ROUND(I216*H216,2)</f>
        <v>0</v>
      </c>
      <c r="BL216" s="17" t="s">
        <v>122</v>
      </c>
      <c r="BM216" s="241" t="s">
        <v>265</v>
      </c>
    </row>
    <row r="217" s="2" customFormat="1">
      <c r="A217" s="38"/>
      <c r="B217" s="39"/>
      <c r="C217" s="40"/>
      <c r="D217" s="243" t="s">
        <v>124</v>
      </c>
      <c r="E217" s="40"/>
      <c r="F217" s="244" t="s">
        <v>266</v>
      </c>
      <c r="G217" s="40"/>
      <c r="H217" s="40"/>
      <c r="I217" s="140"/>
      <c r="J217" s="40"/>
      <c r="K217" s="40"/>
      <c r="L217" s="44"/>
      <c r="M217" s="245"/>
      <c r="N217" s="246"/>
      <c r="O217" s="91"/>
      <c r="P217" s="91"/>
      <c r="Q217" s="91"/>
      <c r="R217" s="91"/>
      <c r="S217" s="91"/>
      <c r="T217" s="92"/>
      <c r="U217" s="38"/>
      <c r="V217" s="38"/>
      <c r="W217" s="38"/>
      <c r="X217" s="38"/>
      <c r="Y217" s="38"/>
      <c r="Z217" s="38"/>
      <c r="AA217" s="38"/>
      <c r="AB217" s="38"/>
      <c r="AC217" s="38"/>
      <c r="AD217" s="38"/>
      <c r="AE217" s="38"/>
      <c r="AT217" s="17" t="s">
        <v>124</v>
      </c>
      <c r="AU217" s="17" t="s">
        <v>86</v>
      </c>
    </row>
    <row r="218" s="2" customFormat="1">
      <c r="A218" s="38"/>
      <c r="B218" s="39"/>
      <c r="C218" s="40"/>
      <c r="D218" s="243" t="s">
        <v>126</v>
      </c>
      <c r="E218" s="40"/>
      <c r="F218" s="247" t="s">
        <v>267</v>
      </c>
      <c r="G218" s="40"/>
      <c r="H218" s="40"/>
      <c r="I218" s="140"/>
      <c r="J218" s="40"/>
      <c r="K218" s="40"/>
      <c r="L218" s="44"/>
      <c r="M218" s="245"/>
      <c r="N218" s="246"/>
      <c r="O218" s="91"/>
      <c r="P218" s="91"/>
      <c r="Q218" s="91"/>
      <c r="R218" s="91"/>
      <c r="S218" s="91"/>
      <c r="T218" s="92"/>
      <c r="U218" s="38"/>
      <c r="V218" s="38"/>
      <c r="W218" s="38"/>
      <c r="X218" s="38"/>
      <c r="Y218" s="38"/>
      <c r="Z218" s="38"/>
      <c r="AA218" s="38"/>
      <c r="AB218" s="38"/>
      <c r="AC218" s="38"/>
      <c r="AD218" s="38"/>
      <c r="AE218" s="38"/>
      <c r="AT218" s="17" t="s">
        <v>126</v>
      </c>
      <c r="AU218" s="17" t="s">
        <v>86</v>
      </c>
    </row>
    <row r="219" s="2" customFormat="1">
      <c r="A219" s="38"/>
      <c r="B219" s="39"/>
      <c r="C219" s="40"/>
      <c r="D219" s="243" t="s">
        <v>166</v>
      </c>
      <c r="E219" s="40"/>
      <c r="F219" s="247" t="s">
        <v>268</v>
      </c>
      <c r="G219" s="40"/>
      <c r="H219" s="40"/>
      <c r="I219" s="140"/>
      <c r="J219" s="40"/>
      <c r="K219" s="40"/>
      <c r="L219" s="44"/>
      <c r="M219" s="245"/>
      <c r="N219" s="246"/>
      <c r="O219" s="91"/>
      <c r="P219" s="91"/>
      <c r="Q219" s="91"/>
      <c r="R219" s="91"/>
      <c r="S219" s="91"/>
      <c r="T219" s="92"/>
      <c r="U219" s="38"/>
      <c r="V219" s="38"/>
      <c r="W219" s="38"/>
      <c r="X219" s="38"/>
      <c r="Y219" s="38"/>
      <c r="Z219" s="38"/>
      <c r="AA219" s="38"/>
      <c r="AB219" s="38"/>
      <c r="AC219" s="38"/>
      <c r="AD219" s="38"/>
      <c r="AE219" s="38"/>
      <c r="AT219" s="17" t="s">
        <v>166</v>
      </c>
      <c r="AU219" s="17" t="s">
        <v>86</v>
      </c>
    </row>
    <row r="220" s="2" customFormat="1" ht="16.5" customHeight="1">
      <c r="A220" s="38"/>
      <c r="B220" s="39"/>
      <c r="C220" s="280" t="s">
        <v>7</v>
      </c>
      <c r="D220" s="280" t="s">
        <v>228</v>
      </c>
      <c r="E220" s="281" t="s">
        <v>269</v>
      </c>
      <c r="F220" s="282" t="s">
        <v>270</v>
      </c>
      <c r="G220" s="283" t="s">
        <v>264</v>
      </c>
      <c r="H220" s="284">
        <v>6.5999999999999996</v>
      </c>
      <c r="I220" s="285"/>
      <c r="J220" s="284">
        <f>ROUND(I220*H220,2)</f>
        <v>0</v>
      </c>
      <c r="K220" s="282" t="s">
        <v>121</v>
      </c>
      <c r="L220" s="286"/>
      <c r="M220" s="287" t="s">
        <v>1</v>
      </c>
      <c r="N220" s="288" t="s">
        <v>41</v>
      </c>
      <c r="O220" s="91"/>
      <c r="P220" s="239">
        <f>O220*H220</f>
        <v>0</v>
      </c>
      <c r="Q220" s="239">
        <v>0.00106</v>
      </c>
      <c r="R220" s="239">
        <f>Q220*H220</f>
        <v>0.0069959999999999996</v>
      </c>
      <c r="S220" s="239">
        <v>0</v>
      </c>
      <c r="T220" s="240">
        <f>S220*H220</f>
        <v>0</v>
      </c>
      <c r="U220" s="38"/>
      <c r="V220" s="38"/>
      <c r="W220" s="38"/>
      <c r="X220" s="38"/>
      <c r="Y220" s="38"/>
      <c r="Z220" s="38"/>
      <c r="AA220" s="38"/>
      <c r="AB220" s="38"/>
      <c r="AC220" s="38"/>
      <c r="AD220" s="38"/>
      <c r="AE220" s="38"/>
      <c r="AR220" s="241" t="s">
        <v>175</v>
      </c>
      <c r="AT220" s="241" t="s">
        <v>228</v>
      </c>
      <c r="AU220" s="241" t="s">
        <v>86</v>
      </c>
      <c r="AY220" s="17" t="s">
        <v>115</v>
      </c>
      <c r="BE220" s="242">
        <f>IF(N220="základní",J220,0)</f>
        <v>0</v>
      </c>
      <c r="BF220" s="242">
        <f>IF(N220="snížená",J220,0)</f>
        <v>0</v>
      </c>
      <c r="BG220" s="242">
        <f>IF(N220="zákl. přenesená",J220,0)</f>
        <v>0</v>
      </c>
      <c r="BH220" s="242">
        <f>IF(N220="sníž. přenesená",J220,0)</f>
        <v>0</v>
      </c>
      <c r="BI220" s="242">
        <f>IF(N220="nulová",J220,0)</f>
        <v>0</v>
      </c>
      <c r="BJ220" s="17" t="s">
        <v>84</v>
      </c>
      <c r="BK220" s="242">
        <f>ROUND(I220*H220,2)</f>
        <v>0</v>
      </c>
      <c r="BL220" s="17" t="s">
        <v>122</v>
      </c>
      <c r="BM220" s="241" t="s">
        <v>271</v>
      </c>
    </row>
    <row r="221" s="2" customFormat="1">
      <c r="A221" s="38"/>
      <c r="B221" s="39"/>
      <c r="C221" s="40"/>
      <c r="D221" s="243" t="s">
        <v>124</v>
      </c>
      <c r="E221" s="40"/>
      <c r="F221" s="244" t="s">
        <v>270</v>
      </c>
      <c r="G221" s="40"/>
      <c r="H221" s="40"/>
      <c r="I221" s="140"/>
      <c r="J221" s="40"/>
      <c r="K221" s="40"/>
      <c r="L221" s="44"/>
      <c r="M221" s="245"/>
      <c r="N221" s="246"/>
      <c r="O221" s="91"/>
      <c r="P221" s="91"/>
      <c r="Q221" s="91"/>
      <c r="R221" s="91"/>
      <c r="S221" s="91"/>
      <c r="T221" s="92"/>
      <c r="U221" s="38"/>
      <c r="V221" s="38"/>
      <c r="W221" s="38"/>
      <c r="X221" s="38"/>
      <c r="Y221" s="38"/>
      <c r="Z221" s="38"/>
      <c r="AA221" s="38"/>
      <c r="AB221" s="38"/>
      <c r="AC221" s="38"/>
      <c r="AD221" s="38"/>
      <c r="AE221" s="38"/>
      <c r="AT221" s="17" t="s">
        <v>124</v>
      </c>
      <c r="AU221" s="17" t="s">
        <v>86</v>
      </c>
    </row>
    <row r="222" s="13" customFormat="1">
      <c r="A222" s="13"/>
      <c r="B222" s="248"/>
      <c r="C222" s="249"/>
      <c r="D222" s="243" t="s">
        <v>128</v>
      </c>
      <c r="E222" s="249"/>
      <c r="F222" s="251" t="s">
        <v>272</v>
      </c>
      <c r="G222" s="249"/>
      <c r="H222" s="252">
        <v>6.5999999999999996</v>
      </c>
      <c r="I222" s="253"/>
      <c r="J222" s="249"/>
      <c r="K222" s="249"/>
      <c r="L222" s="254"/>
      <c r="M222" s="255"/>
      <c r="N222" s="256"/>
      <c r="O222" s="256"/>
      <c r="P222" s="256"/>
      <c r="Q222" s="256"/>
      <c r="R222" s="256"/>
      <c r="S222" s="256"/>
      <c r="T222" s="257"/>
      <c r="U222" s="13"/>
      <c r="V222" s="13"/>
      <c r="W222" s="13"/>
      <c r="X222" s="13"/>
      <c r="Y222" s="13"/>
      <c r="Z222" s="13"/>
      <c r="AA222" s="13"/>
      <c r="AB222" s="13"/>
      <c r="AC222" s="13"/>
      <c r="AD222" s="13"/>
      <c r="AE222" s="13"/>
      <c r="AT222" s="258" t="s">
        <v>128</v>
      </c>
      <c r="AU222" s="258" t="s">
        <v>86</v>
      </c>
      <c r="AV222" s="13" t="s">
        <v>86</v>
      </c>
      <c r="AW222" s="13" t="s">
        <v>4</v>
      </c>
      <c r="AX222" s="13" t="s">
        <v>84</v>
      </c>
      <c r="AY222" s="258" t="s">
        <v>115</v>
      </c>
    </row>
    <row r="223" s="2" customFormat="1" ht="16.5" customHeight="1">
      <c r="A223" s="38"/>
      <c r="B223" s="39"/>
      <c r="C223" s="231" t="s">
        <v>273</v>
      </c>
      <c r="D223" s="231" t="s">
        <v>117</v>
      </c>
      <c r="E223" s="232" t="s">
        <v>274</v>
      </c>
      <c r="F223" s="233" t="s">
        <v>275</v>
      </c>
      <c r="G223" s="234" t="s">
        <v>264</v>
      </c>
      <c r="H223" s="235">
        <v>9</v>
      </c>
      <c r="I223" s="236"/>
      <c r="J223" s="235">
        <f>ROUND(I223*H223,2)</f>
        <v>0</v>
      </c>
      <c r="K223" s="233" t="s">
        <v>121</v>
      </c>
      <c r="L223" s="44"/>
      <c r="M223" s="237" t="s">
        <v>1</v>
      </c>
      <c r="N223" s="238" t="s">
        <v>41</v>
      </c>
      <c r="O223" s="91"/>
      <c r="P223" s="239">
        <f>O223*H223</f>
        <v>0</v>
      </c>
      <c r="Q223" s="239">
        <v>0.0027599999999999999</v>
      </c>
      <c r="R223" s="239">
        <f>Q223*H223</f>
        <v>0.024839999999999997</v>
      </c>
      <c r="S223" s="239">
        <v>0</v>
      </c>
      <c r="T223" s="240">
        <f>S223*H223</f>
        <v>0</v>
      </c>
      <c r="U223" s="38"/>
      <c r="V223" s="38"/>
      <c r="W223" s="38"/>
      <c r="X223" s="38"/>
      <c r="Y223" s="38"/>
      <c r="Z223" s="38"/>
      <c r="AA223" s="38"/>
      <c r="AB223" s="38"/>
      <c r="AC223" s="38"/>
      <c r="AD223" s="38"/>
      <c r="AE223" s="38"/>
      <c r="AR223" s="241" t="s">
        <v>122</v>
      </c>
      <c r="AT223" s="241" t="s">
        <v>117</v>
      </c>
      <c r="AU223" s="241" t="s">
        <v>86</v>
      </c>
      <c r="AY223" s="17" t="s">
        <v>115</v>
      </c>
      <c r="BE223" s="242">
        <f>IF(N223="základní",J223,0)</f>
        <v>0</v>
      </c>
      <c r="BF223" s="242">
        <f>IF(N223="snížená",J223,0)</f>
        <v>0</v>
      </c>
      <c r="BG223" s="242">
        <f>IF(N223="zákl. přenesená",J223,0)</f>
        <v>0</v>
      </c>
      <c r="BH223" s="242">
        <f>IF(N223="sníž. přenesená",J223,0)</f>
        <v>0</v>
      </c>
      <c r="BI223" s="242">
        <f>IF(N223="nulová",J223,0)</f>
        <v>0</v>
      </c>
      <c r="BJ223" s="17" t="s">
        <v>84</v>
      </c>
      <c r="BK223" s="242">
        <f>ROUND(I223*H223,2)</f>
        <v>0</v>
      </c>
      <c r="BL223" s="17" t="s">
        <v>122</v>
      </c>
      <c r="BM223" s="241" t="s">
        <v>276</v>
      </c>
    </row>
    <row r="224" s="2" customFormat="1">
      <c r="A224" s="38"/>
      <c r="B224" s="39"/>
      <c r="C224" s="40"/>
      <c r="D224" s="243" t="s">
        <v>124</v>
      </c>
      <c r="E224" s="40"/>
      <c r="F224" s="244" t="s">
        <v>277</v>
      </c>
      <c r="G224" s="40"/>
      <c r="H224" s="40"/>
      <c r="I224" s="140"/>
      <c r="J224" s="40"/>
      <c r="K224" s="40"/>
      <c r="L224" s="44"/>
      <c r="M224" s="245"/>
      <c r="N224" s="246"/>
      <c r="O224" s="91"/>
      <c r="P224" s="91"/>
      <c r="Q224" s="91"/>
      <c r="R224" s="91"/>
      <c r="S224" s="91"/>
      <c r="T224" s="92"/>
      <c r="U224" s="38"/>
      <c r="V224" s="38"/>
      <c r="W224" s="38"/>
      <c r="X224" s="38"/>
      <c r="Y224" s="38"/>
      <c r="Z224" s="38"/>
      <c r="AA224" s="38"/>
      <c r="AB224" s="38"/>
      <c r="AC224" s="38"/>
      <c r="AD224" s="38"/>
      <c r="AE224" s="38"/>
      <c r="AT224" s="17" t="s">
        <v>124</v>
      </c>
      <c r="AU224" s="17" t="s">
        <v>86</v>
      </c>
    </row>
    <row r="225" s="2" customFormat="1">
      <c r="A225" s="38"/>
      <c r="B225" s="39"/>
      <c r="C225" s="40"/>
      <c r="D225" s="243" t="s">
        <v>126</v>
      </c>
      <c r="E225" s="40"/>
      <c r="F225" s="247" t="s">
        <v>278</v>
      </c>
      <c r="G225" s="40"/>
      <c r="H225" s="40"/>
      <c r="I225" s="140"/>
      <c r="J225" s="40"/>
      <c r="K225" s="40"/>
      <c r="L225" s="44"/>
      <c r="M225" s="245"/>
      <c r="N225" s="246"/>
      <c r="O225" s="91"/>
      <c r="P225" s="91"/>
      <c r="Q225" s="91"/>
      <c r="R225" s="91"/>
      <c r="S225" s="91"/>
      <c r="T225" s="92"/>
      <c r="U225" s="38"/>
      <c r="V225" s="38"/>
      <c r="W225" s="38"/>
      <c r="X225" s="38"/>
      <c r="Y225" s="38"/>
      <c r="Z225" s="38"/>
      <c r="AA225" s="38"/>
      <c r="AB225" s="38"/>
      <c r="AC225" s="38"/>
      <c r="AD225" s="38"/>
      <c r="AE225" s="38"/>
      <c r="AT225" s="17" t="s">
        <v>126</v>
      </c>
      <c r="AU225" s="17" t="s">
        <v>86</v>
      </c>
    </row>
    <row r="226" s="2" customFormat="1" ht="16.5" customHeight="1">
      <c r="A226" s="38"/>
      <c r="B226" s="39"/>
      <c r="C226" s="231" t="s">
        <v>279</v>
      </c>
      <c r="D226" s="231" t="s">
        <v>117</v>
      </c>
      <c r="E226" s="232" t="s">
        <v>280</v>
      </c>
      <c r="F226" s="233" t="s">
        <v>281</v>
      </c>
      <c r="G226" s="234" t="s">
        <v>282</v>
      </c>
      <c r="H226" s="235">
        <v>2</v>
      </c>
      <c r="I226" s="236"/>
      <c r="J226" s="235">
        <f>ROUND(I226*H226,2)</f>
        <v>0</v>
      </c>
      <c r="K226" s="233" t="s">
        <v>1</v>
      </c>
      <c r="L226" s="44"/>
      <c r="M226" s="237" t="s">
        <v>1</v>
      </c>
      <c r="N226" s="238" t="s">
        <v>41</v>
      </c>
      <c r="O226" s="91"/>
      <c r="P226" s="239">
        <f>O226*H226</f>
        <v>0</v>
      </c>
      <c r="Q226" s="239">
        <v>0</v>
      </c>
      <c r="R226" s="239">
        <f>Q226*H226</f>
        <v>0</v>
      </c>
      <c r="S226" s="239">
        <v>0</v>
      </c>
      <c r="T226" s="240">
        <f>S226*H226</f>
        <v>0</v>
      </c>
      <c r="U226" s="38"/>
      <c r="V226" s="38"/>
      <c r="W226" s="38"/>
      <c r="X226" s="38"/>
      <c r="Y226" s="38"/>
      <c r="Z226" s="38"/>
      <c r="AA226" s="38"/>
      <c r="AB226" s="38"/>
      <c r="AC226" s="38"/>
      <c r="AD226" s="38"/>
      <c r="AE226" s="38"/>
      <c r="AR226" s="241" t="s">
        <v>122</v>
      </c>
      <c r="AT226" s="241" t="s">
        <v>117</v>
      </c>
      <c r="AU226" s="241" t="s">
        <v>86</v>
      </c>
      <c r="AY226" s="17" t="s">
        <v>115</v>
      </c>
      <c r="BE226" s="242">
        <f>IF(N226="základní",J226,0)</f>
        <v>0</v>
      </c>
      <c r="BF226" s="242">
        <f>IF(N226="snížená",J226,0)</f>
        <v>0</v>
      </c>
      <c r="BG226" s="242">
        <f>IF(N226="zákl. přenesená",J226,0)</f>
        <v>0</v>
      </c>
      <c r="BH226" s="242">
        <f>IF(N226="sníž. přenesená",J226,0)</f>
        <v>0</v>
      </c>
      <c r="BI226" s="242">
        <f>IF(N226="nulová",J226,0)</f>
        <v>0</v>
      </c>
      <c r="BJ226" s="17" t="s">
        <v>84</v>
      </c>
      <c r="BK226" s="242">
        <f>ROUND(I226*H226,2)</f>
        <v>0</v>
      </c>
      <c r="BL226" s="17" t="s">
        <v>122</v>
      </c>
      <c r="BM226" s="241" t="s">
        <v>283</v>
      </c>
    </row>
    <row r="227" s="2" customFormat="1">
      <c r="A227" s="38"/>
      <c r="B227" s="39"/>
      <c r="C227" s="40"/>
      <c r="D227" s="243" t="s">
        <v>124</v>
      </c>
      <c r="E227" s="40"/>
      <c r="F227" s="244" t="s">
        <v>281</v>
      </c>
      <c r="G227" s="40"/>
      <c r="H227" s="40"/>
      <c r="I227" s="140"/>
      <c r="J227" s="40"/>
      <c r="K227" s="40"/>
      <c r="L227" s="44"/>
      <c r="M227" s="245"/>
      <c r="N227" s="246"/>
      <c r="O227" s="91"/>
      <c r="P227" s="91"/>
      <c r="Q227" s="91"/>
      <c r="R227" s="91"/>
      <c r="S227" s="91"/>
      <c r="T227" s="92"/>
      <c r="U227" s="38"/>
      <c r="V227" s="38"/>
      <c r="W227" s="38"/>
      <c r="X227" s="38"/>
      <c r="Y227" s="38"/>
      <c r="Z227" s="38"/>
      <c r="AA227" s="38"/>
      <c r="AB227" s="38"/>
      <c r="AC227" s="38"/>
      <c r="AD227" s="38"/>
      <c r="AE227" s="38"/>
      <c r="AT227" s="17" t="s">
        <v>124</v>
      </c>
      <c r="AU227" s="17" t="s">
        <v>86</v>
      </c>
    </row>
    <row r="228" s="2" customFormat="1" ht="16.5" customHeight="1">
      <c r="A228" s="38"/>
      <c r="B228" s="39"/>
      <c r="C228" s="280" t="s">
        <v>284</v>
      </c>
      <c r="D228" s="280" t="s">
        <v>228</v>
      </c>
      <c r="E228" s="281" t="s">
        <v>285</v>
      </c>
      <c r="F228" s="282" t="s">
        <v>286</v>
      </c>
      <c r="G228" s="283" t="s">
        <v>282</v>
      </c>
      <c r="H228" s="284">
        <v>2</v>
      </c>
      <c r="I228" s="285"/>
      <c r="J228" s="284">
        <f>ROUND(I228*H228,2)</f>
        <v>0</v>
      </c>
      <c r="K228" s="282" t="s">
        <v>121</v>
      </c>
      <c r="L228" s="286"/>
      <c r="M228" s="287" t="s">
        <v>1</v>
      </c>
      <c r="N228" s="288" t="s">
        <v>41</v>
      </c>
      <c r="O228" s="91"/>
      <c r="P228" s="239">
        <f>O228*H228</f>
        <v>0</v>
      </c>
      <c r="Q228" s="239">
        <v>0.021000000000000001</v>
      </c>
      <c r="R228" s="239">
        <f>Q228*H228</f>
        <v>0.042000000000000003</v>
      </c>
      <c r="S228" s="239">
        <v>0</v>
      </c>
      <c r="T228" s="240">
        <f>S228*H228</f>
        <v>0</v>
      </c>
      <c r="U228" s="38"/>
      <c r="V228" s="38"/>
      <c r="W228" s="38"/>
      <c r="X228" s="38"/>
      <c r="Y228" s="38"/>
      <c r="Z228" s="38"/>
      <c r="AA228" s="38"/>
      <c r="AB228" s="38"/>
      <c r="AC228" s="38"/>
      <c r="AD228" s="38"/>
      <c r="AE228" s="38"/>
      <c r="AR228" s="241" t="s">
        <v>175</v>
      </c>
      <c r="AT228" s="241" t="s">
        <v>228</v>
      </c>
      <c r="AU228" s="241" t="s">
        <v>86</v>
      </c>
      <c r="AY228" s="17" t="s">
        <v>115</v>
      </c>
      <c r="BE228" s="242">
        <f>IF(N228="základní",J228,0)</f>
        <v>0</v>
      </c>
      <c r="BF228" s="242">
        <f>IF(N228="snížená",J228,0)</f>
        <v>0</v>
      </c>
      <c r="BG228" s="242">
        <f>IF(N228="zákl. přenesená",J228,0)</f>
        <v>0</v>
      </c>
      <c r="BH228" s="242">
        <f>IF(N228="sníž. přenesená",J228,0)</f>
        <v>0</v>
      </c>
      <c r="BI228" s="242">
        <f>IF(N228="nulová",J228,0)</f>
        <v>0</v>
      </c>
      <c r="BJ228" s="17" t="s">
        <v>84</v>
      </c>
      <c r="BK228" s="242">
        <f>ROUND(I228*H228,2)</f>
        <v>0</v>
      </c>
      <c r="BL228" s="17" t="s">
        <v>122</v>
      </c>
      <c r="BM228" s="241" t="s">
        <v>287</v>
      </c>
    </row>
    <row r="229" s="2" customFormat="1">
      <c r="A229" s="38"/>
      <c r="B229" s="39"/>
      <c r="C229" s="40"/>
      <c r="D229" s="243" t="s">
        <v>124</v>
      </c>
      <c r="E229" s="40"/>
      <c r="F229" s="244" t="s">
        <v>288</v>
      </c>
      <c r="G229" s="40"/>
      <c r="H229" s="40"/>
      <c r="I229" s="140"/>
      <c r="J229" s="40"/>
      <c r="K229" s="40"/>
      <c r="L229" s="44"/>
      <c r="M229" s="245"/>
      <c r="N229" s="246"/>
      <c r="O229" s="91"/>
      <c r="P229" s="91"/>
      <c r="Q229" s="91"/>
      <c r="R229" s="91"/>
      <c r="S229" s="91"/>
      <c r="T229" s="92"/>
      <c r="U229" s="38"/>
      <c r="V229" s="38"/>
      <c r="W229" s="38"/>
      <c r="X229" s="38"/>
      <c r="Y229" s="38"/>
      <c r="Z229" s="38"/>
      <c r="AA229" s="38"/>
      <c r="AB229" s="38"/>
      <c r="AC229" s="38"/>
      <c r="AD229" s="38"/>
      <c r="AE229" s="38"/>
      <c r="AT229" s="17" t="s">
        <v>124</v>
      </c>
      <c r="AU229" s="17" t="s">
        <v>86</v>
      </c>
    </row>
    <row r="230" s="2" customFormat="1" ht="16.5" customHeight="1">
      <c r="A230" s="38"/>
      <c r="B230" s="39"/>
      <c r="C230" s="280" t="s">
        <v>289</v>
      </c>
      <c r="D230" s="280" t="s">
        <v>228</v>
      </c>
      <c r="E230" s="281" t="s">
        <v>290</v>
      </c>
      <c r="F230" s="282" t="s">
        <v>291</v>
      </c>
      <c r="G230" s="283" t="s">
        <v>264</v>
      </c>
      <c r="H230" s="284">
        <v>2</v>
      </c>
      <c r="I230" s="285"/>
      <c r="J230" s="284">
        <f>ROUND(I230*H230,2)</f>
        <v>0</v>
      </c>
      <c r="K230" s="282" t="s">
        <v>121</v>
      </c>
      <c r="L230" s="286"/>
      <c r="M230" s="287" t="s">
        <v>1</v>
      </c>
      <c r="N230" s="288" t="s">
        <v>41</v>
      </c>
      <c r="O230" s="91"/>
      <c r="P230" s="239">
        <f>O230*H230</f>
        <v>0</v>
      </c>
      <c r="Q230" s="239">
        <v>0.012</v>
      </c>
      <c r="R230" s="239">
        <f>Q230*H230</f>
        <v>0.024</v>
      </c>
      <c r="S230" s="239">
        <v>0</v>
      </c>
      <c r="T230" s="240">
        <f>S230*H230</f>
        <v>0</v>
      </c>
      <c r="U230" s="38"/>
      <c r="V230" s="38"/>
      <c r="W230" s="38"/>
      <c r="X230" s="38"/>
      <c r="Y230" s="38"/>
      <c r="Z230" s="38"/>
      <c r="AA230" s="38"/>
      <c r="AB230" s="38"/>
      <c r="AC230" s="38"/>
      <c r="AD230" s="38"/>
      <c r="AE230" s="38"/>
      <c r="AR230" s="241" t="s">
        <v>175</v>
      </c>
      <c r="AT230" s="241" t="s">
        <v>228</v>
      </c>
      <c r="AU230" s="241" t="s">
        <v>86</v>
      </c>
      <c r="AY230" s="17" t="s">
        <v>115</v>
      </c>
      <c r="BE230" s="242">
        <f>IF(N230="základní",J230,0)</f>
        <v>0</v>
      </c>
      <c r="BF230" s="242">
        <f>IF(N230="snížená",J230,0)</f>
        <v>0</v>
      </c>
      <c r="BG230" s="242">
        <f>IF(N230="zákl. přenesená",J230,0)</f>
        <v>0</v>
      </c>
      <c r="BH230" s="242">
        <f>IF(N230="sníž. přenesená",J230,0)</f>
        <v>0</v>
      </c>
      <c r="BI230" s="242">
        <f>IF(N230="nulová",J230,0)</f>
        <v>0</v>
      </c>
      <c r="BJ230" s="17" t="s">
        <v>84</v>
      </c>
      <c r="BK230" s="242">
        <f>ROUND(I230*H230,2)</f>
        <v>0</v>
      </c>
      <c r="BL230" s="17" t="s">
        <v>122</v>
      </c>
      <c r="BM230" s="241" t="s">
        <v>292</v>
      </c>
    </row>
    <row r="231" s="2" customFormat="1">
      <c r="A231" s="38"/>
      <c r="B231" s="39"/>
      <c r="C231" s="40"/>
      <c r="D231" s="243" t="s">
        <v>124</v>
      </c>
      <c r="E231" s="40"/>
      <c r="F231" s="244" t="s">
        <v>291</v>
      </c>
      <c r="G231" s="40"/>
      <c r="H231" s="40"/>
      <c r="I231" s="140"/>
      <c r="J231" s="40"/>
      <c r="K231" s="40"/>
      <c r="L231" s="44"/>
      <c r="M231" s="245"/>
      <c r="N231" s="246"/>
      <c r="O231" s="91"/>
      <c r="P231" s="91"/>
      <c r="Q231" s="91"/>
      <c r="R231" s="91"/>
      <c r="S231" s="91"/>
      <c r="T231" s="92"/>
      <c r="U231" s="38"/>
      <c r="V231" s="38"/>
      <c r="W231" s="38"/>
      <c r="X231" s="38"/>
      <c r="Y231" s="38"/>
      <c r="Z231" s="38"/>
      <c r="AA231" s="38"/>
      <c r="AB231" s="38"/>
      <c r="AC231" s="38"/>
      <c r="AD231" s="38"/>
      <c r="AE231" s="38"/>
      <c r="AT231" s="17" t="s">
        <v>124</v>
      </c>
      <c r="AU231" s="17" t="s">
        <v>86</v>
      </c>
    </row>
    <row r="232" s="2" customFormat="1" ht="16.5" customHeight="1">
      <c r="A232" s="38"/>
      <c r="B232" s="39"/>
      <c r="C232" s="280" t="s">
        <v>293</v>
      </c>
      <c r="D232" s="280" t="s">
        <v>228</v>
      </c>
      <c r="E232" s="281" t="s">
        <v>294</v>
      </c>
      <c r="F232" s="282" t="s">
        <v>295</v>
      </c>
      <c r="G232" s="283" t="s">
        <v>282</v>
      </c>
      <c r="H232" s="284">
        <v>2</v>
      </c>
      <c r="I232" s="285"/>
      <c r="J232" s="284">
        <f>ROUND(I232*H232,2)</f>
        <v>0</v>
      </c>
      <c r="K232" s="282" t="s">
        <v>296</v>
      </c>
      <c r="L232" s="286"/>
      <c r="M232" s="287" t="s">
        <v>1</v>
      </c>
      <c r="N232" s="288" t="s">
        <v>41</v>
      </c>
      <c r="O232" s="91"/>
      <c r="P232" s="239">
        <f>O232*H232</f>
        <v>0</v>
      </c>
      <c r="Q232" s="239">
        <v>0.14000000000000001</v>
      </c>
      <c r="R232" s="239">
        <f>Q232*H232</f>
        <v>0.28000000000000003</v>
      </c>
      <c r="S232" s="239">
        <v>0</v>
      </c>
      <c r="T232" s="240">
        <f>S232*H232</f>
        <v>0</v>
      </c>
      <c r="U232" s="38"/>
      <c r="V232" s="38"/>
      <c r="W232" s="38"/>
      <c r="X232" s="38"/>
      <c r="Y232" s="38"/>
      <c r="Z232" s="38"/>
      <c r="AA232" s="38"/>
      <c r="AB232" s="38"/>
      <c r="AC232" s="38"/>
      <c r="AD232" s="38"/>
      <c r="AE232" s="38"/>
      <c r="AR232" s="241" t="s">
        <v>175</v>
      </c>
      <c r="AT232" s="241" t="s">
        <v>228</v>
      </c>
      <c r="AU232" s="241" t="s">
        <v>86</v>
      </c>
      <c r="AY232" s="17" t="s">
        <v>115</v>
      </c>
      <c r="BE232" s="242">
        <f>IF(N232="základní",J232,0)</f>
        <v>0</v>
      </c>
      <c r="BF232" s="242">
        <f>IF(N232="snížená",J232,0)</f>
        <v>0</v>
      </c>
      <c r="BG232" s="242">
        <f>IF(N232="zákl. přenesená",J232,0)</f>
        <v>0</v>
      </c>
      <c r="BH232" s="242">
        <f>IF(N232="sníž. přenesená",J232,0)</f>
        <v>0</v>
      </c>
      <c r="BI232" s="242">
        <f>IF(N232="nulová",J232,0)</f>
        <v>0</v>
      </c>
      <c r="BJ232" s="17" t="s">
        <v>84</v>
      </c>
      <c r="BK232" s="242">
        <f>ROUND(I232*H232,2)</f>
        <v>0</v>
      </c>
      <c r="BL232" s="17" t="s">
        <v>122</v>
      </c>
      <c r="BM232" s="241" t="s">
        <v>297</v>
      </c>
    </row>
    <row r="233" s="2" customFormat="1">
      <c r="A233" s="38"/>
      <c r="B233" s="39"/>
      <c r="C233" s="40"/>
      <c r="D233" s="243" t="s">
        <v>124</v>
      </c>
      <c r="E233" s="40"/>
      <c r="F233" s="244" t="s">
        <v>295</v>
      </c>
      <c r="G233" s="40"/>
      <c r="H233" s="40"/>
      <c r="I233" s="140"/>
      <c r="J233" s="40"/>
      <c r="K233" s="40"/>
      <c r="L233" s="44"/>
      <c r="M233" s="245"/>
      <c r="N233" s="246"/>
      <c r="O233" s="91"/>
      <c r="P233" s="91"/>
      <c r="Q233" s="91"/>
      <c r="R233" s="91"/>
      <c r="S233" s="91"/>
      <c r="T233" s="92"/>
      <c r="U233" s="38"/>
      <c r="V233" s="38"/>
      <c r="W233" s="38"/>
      <c r="X233" s="38"/>
      <c r="Y233" s="38"/>
      <c r="Z233" s="38"/>
      <c r="AA233" s="38"/>
      <c r="AB233" s="38"/>
      <c r="AC233" s="38"/>
      <c r="AD233" s="38"/>
      <c r="AE233" s="38"/>
      <c r="AT233" s="17" t="s">
        <v>124</v>
      </c>
      <c r="AU233" s="17" t="s">
        <v>86</v>
      </c>
    </row>
    <row r="234" s="2" customFormat="1" ht="16.5" customHeight="1">
      <c r="A234" s="38"/>
      <c r="B234" s="39"/>
      <c r="C234" s="231" t="s">
        <v>298</v>
      </c>
      <c r="D234" s="231" t="s">
        <v>117</v>
      </c>
      <c r="E234" s="232" t="s">
        <v>299</v>
      </c>
      <c r="F234" s="233" t="s">
        <v>300</v>
      </c>
      <c r="G234" s="234" t="s">
        <v>282</v>
      </c>
      <c r="H234" s="235">
        <v>2</v>
      </c>
      <c r="I234" s="236"/>
      <c r="J234" s="235">
        <f>ROUND(I234*H234,2)</f>
        <v>0</v>
      </c>
      <c r="K234" s="233" t="s">
        <v>121</v>
      </c>
      <c r="L234" s="44"/>
      <c r="M234" s="237" t="s">
        <v>1</v>
      </c>
      <c r="N234" s="238" t="s">
        <v>41</v>
      </c>
      <c r="O234" s="91"/>
      <c r="P234" s="239">
        <f>O234*H234</f>
        <v>0</v>
      </c>
      <c r="Q234" s="239">
        <v>0.21734000000000001</v>
      </c>
      <c r="R234" s="239">
        <f>Q234*H234</f>
        <v>0.43468000000000001</v>
      </c>
      <c r="S234" s="239">
        <v>0</v>
      </c>
      <c r="T234" s="240">
        <f>S234*H234</f>
        <v>0</v>
      </c>
      <c r="U234" s="38"/>
      <c r="V234" s="38"/>
      <c r="W234" s="38"/>
      <c r="X234" s="38"/>
      <c r="Y234" s="38"/>
      <c r="Z234" s="38"/>
      <c r="AA234" s="38"/>
      <c r="AB234" s="38"/>
      <c r="AC234" s="38"/>
      <c r="AD234" s="38"/>
      <c r="AE234" s="38"/>
      <c r="AR234" s="241" t="s">
        <v>122</v>
      </c>
      <c r="AT234" s="241" t="s">
        <v>117</v>
      </c>
      <c r="AU234" s="241" t="s">
        <v>86</v>
      </c>
      <c r="AY234" s="17" t="s">
        <v>115</v>
      </c>
      <c r="BE234" s="242">
        <f>IF(N234="základní",J234,0)</f>
        <v>0</v>
      </c>
      <c r="BF234" s="242">
        <f>IF(N234="snížená",J234,0)</f>
        <v>0</v>
      </c>
      <c r="BG234" s="242">
        <f>IF(N234="zákl. přenesená",J234,0)</f>
        <v>0</v>
      </c>
      <c r="BH234" s="242">
        <f>IF(N234="sníž. přenesená",J234,0)</f>
        <v>0</v>
      </c>
      <c r="BI234" s="242">
        <f>IF(N234="nulová",J234,0)</f>
        <v>0</v>
      </c>
      <c r="BJ234" s="17" t="s">
        <v>84</v>
      </c>
      <c r="BK234" s="242">
        <f>ROUND(I234*H234,2)</f>
        <v>0</v>
      </c>
      <c r="BL234" s="17" t="s">
        <v>122</v>
      </c>
      <c r="BM234" s="241" t="s">
        <v>301</v>
      </c>
    </row>
    <row r="235" s="2" customFormat="1">
      <c r="A235" s="38"/>
      <c r="B235" s="39"/>
      <c r="C235" s="40"/>
      <c r="D235" s="243" t="s">
        <v>124</v>
      </c>
      <c r="E235" s="40"/>
      <c r="F235" s="244" t="s">
        <v>302</v>
      </c>
      <c r="G235" s="40"/>
      <c r="H235" s="40"/>
      <c r="I235" s="140"/>
      <c r="J235" s="40"/>
      <c r="K235" s="40"/>
      <c r="L235" s="44"/>
      <c r="M235" s="245"/>
      <c r="N235" s="246"/>
      <c r="O235" s="91"/>
      <c r="P235" s="91"/>
      <c r="Q235" s="91"/>
      <c r="R235" s="91"/>
      <c r="S235" s="91"/>
      <c r="T235" s="92"/>
      <c r="U235" s="38"/>
      <c r="V235" s="38"/>
      <c r="W235" s="38"/>
      <c r="X235" s="38"/>
      <c r="Y235" s="38"/>
      <c r="Z235" s="38"/>
      <c r="AA235" s="38"/>
      <c r="AB235" s="38"/>
      <c r="AC235" s="38"/>
      <c r="AD235" s="38"/>
      <c r="AE235" s="38"/>
      <c r="AT235" s="17" t="s">
        <v>124</v>
      </c>
      <c r="AU235" s="17" t="s">
        <v>86</v>
      </c>
    </row>
    <row r="236" s="2" customFormat="1">
      <c r="A236" s="38"/>
      <c r="B236" s="39"/>
      <c r="C236" s="40"/>
      <c r="D236" s="243" t="s">
        <v>126</v>
      </c>
      <c r="E236" s="40"/>
      <c r="F236" s="247" t="s">
        <v>303</v>
      </c>
      <c r="G236" s="40"/>
      <c r="H236" s="40"/>
      <c r="I236" s="140"/>
      <c r="J236" s="40"/>
      <c r="K236" s="40"/>
      <c r="L236" s="44"/>
      <c r="M236" s="245"/>
      <c r="N236" s="246"/>
      <c r="O236" s="91"/>
      <c r="P236" s="91"/>
      <c r="Q236" s="91"/>
      <c r="R236" s="91"/>
      <c r="S236" s="91"/>
      <c r="T236" s="92"/>
      <c r="U236" s="38"/>
      <c r="V236" s="38"/>
      <c r="W236" s="38"/>
      <c r="X236" s="38"/>
      <c r="Y236" s="38"/>
      <c r="Z236" s="38"/>
      <c r="AA236" s="38"/>
      <c r="AB236" s="38"/>
      <c r="AC236" s="38"/>
      <c r="AD236" s="38"/>
      <c r="AE236" s="38"/>
      <c r="AT236" s="17" t="s">
        <v>126</v>
      </c>
      <c r="AU236" s="17" t="s">
        <v>86</v>
      </c>
    </row>
    <row r="237" s="2" customFormat="1" ht="16.5" customHeight="1">
      <c r="A237" s="38"/>
      <c r="B237" s="39"/>
      <c r="C237" s="280" t="s">
        <v>304</v>
      </c>
      <c r="D237" s="280" t="s">
        <v>228</v>
      </c>
      <c r="E237" s="281" t="s">
        <v>305</v>
      </c>
      <c r="F237" s="282" t="s">
        <v>306</v>
      </c>
      <c r="G237" s="283" t="s">
        <v>282</v>
      </c>
      <c r="H237" s="284">
        <v>2</v>
      </c>
      <c r="I237" s="285"/>
      <c r="J237" s="284">
        <f>ROUND(I237*H237,2)</f>
        <v>0</v>
      </c>
      <c r="K237" s="282" t="s">
        <v>121</v>
      </c>
      <c r="L237" s="286"/>
      <c r="M237" s="287" t="s">
        <v>1</v>
      </c>
      <c r="N237" s="288" t="s">
        <v>41</v>
      </c>
      <c r="O237" s="91"/>
      <c r="P237" s="239">
        <f>O237*H237</f>
        <v>0</v>
      </c>
      <c r="Q237" s="239">
        <v>0.19600000000000001</v>
      </c>
      <c r="R237" s="239">
        <f>Q237*H237</f>
        <v>0.39200000000000002</v>
      </c>
      <c r="S237" s="239">
        <v>0</v>
      </c>
      <c r="T237" s="240">
        <f>S237*H237</f>
        <v>0</v>
      </c>
      <c r="U237" s="38"/>
      <c r="V237" s="38"/>
      <c r="W237" s="38"/>
      <c r="X237" s="38"/>
      <c r="Y237" s="38"/>
      <c r="Z237" s="38"/>
      <c r="AA237" s="38"/>
      <c r="AB237" s="38"/>
      <c r="AC237" s="38"/>
      <c r="AD237" s="38"/>
      <c r="AE237" s="38"/>
      <c r="AR237" s="241" t="s">
        <v>175</v>
      </c>
      <c r="AT237" s="241" t="s">
        <v>228</v>
      </c>
      <c r="AU237" s="241" t="s">
        <v>86</v>
      </c>
      <c r="AY237" s="17" t="s">
        <v>115</v>
      </c>
      <c r="BE237" s="242">
        <f>IF(N237="základní",J237,0)</f>
        <v>0</v>
      </c>
      <c r="BF237" s="242">
        <f>IF(N237="snížená",J237,0)</f>
        <v>0</v>
      </c>
      <c r="BG237" s="242">
        <f>IF(N237="zákl. přenesená",J237,0)</f>
        <v>0</v>
      </c>
      <c r="BH237" s="242">
        <f>IF(N237="sníž. přenesená",J237,0)</f>
        <v>0</v>
      </c>
      <c r="BI237" s="242">
        <f>IF(N237="nulová",J237,0)</f>
        <v>0</v>
      </c>
      <c r="BJ237" s="17" t="s">
        <v>84</v>
      </c>
      <c r="BK237" s="242">
        <f>ROUND(I237*H237,2)</f>
        <v>0</v>
      </c>
      <c r="BL237" s="17" t="s">
        <v>122</v>
      </c>
      <c r="BM237" s="241" t="s">
        <v>307</v>
      </c>
    </row>
    <row r="238" s="2" customFormat="1">
      <c r="A238" s="38"/>
      <c r="B238" s="39"/>
      <c r="C238" s="40"/>
      <c r="D238" s="243" t="s">
        <v>124</v>
      </c>
      <c r="E238" s="40"/>
      <c r="F238" s="244" t="s">
        <v>306</v>
      </c>
      <c r="G238" s="40"/>
      <c r="H238" s="40"/>
      <c r="I238" s="140"/>
      <c r="J238" s="40"/>
      <c r="K238" s="40"/>
      <c r="L238" s="44"/>
      <c r="M238" s="245"/>
      <c r="N238" s="246"/>
      <c r="O238" s="91"/>
      <c r="P238" s="91"/>
      <c r="Q238" s="91"/>
      <c r="R238" s="91"/>
      <c r="S238" s="91"/>
      <c r="T238" s="92"/>
      <c r="U238" s="38"/>
      <c r="V238" s="38"/>
      <c r="W238" s="38"/>
      <c r="X238" s="38"/>
      <c r="Y238" s="38"/>
      <c r="Z238" s="38"/>
      <c r="AA238" s="38"/>
      <c r="AB238" s="38"/>
      <c r="AC238" s="38"/>
      <c r="AD238" s="38"/>
      <c r="AE238" s="38"/>
      <c r="AT238" s="17" t="s">
        <v>124</v>
      </c>
      <c r="AU238" s="17" t="s">
        <v>86</v>
      </c>
    </row>
    <row r="239" s="2" customFormat="1" ht="16.5" customHeight="1">
      <c r="A239" s="38"/>
      <c r="B239" s="39"/>
      <c r="C239" s="231" t="s">
        <v>308</v>
      </c>
      <c r="D239" s="231" t="s">
        <v>117</v>
      </c>
      <c r="E239" s="232" t="s">
        <v>309</v>
      </c>
      <c r="F239" s="233" t="s">
        <v>310</v>
      </c>
      <c r="G239" s="234" t="s">
        <v>311</v>
      </c>
      <c r="H239" s="235">
        <v>1</v>
      </c>
      <c r="I239" s="236"/>
      <c r="J239" s="235">
        <f>ROUND(I239*H239,2)</f>
        <v>0</v>
      </c>
      <c r="K239" s="233" t="s">
        <v>1</v>
      </c>
      <c r="L239" s="44"/>
      <c r="M239" s="237" t="s">
        <v>1</v>
      </c>
      <c r="N239" s="238" t="s">
        <v>41</v>
      </c>
      <c r="O239" s="91"/>
      <c r="P239" s="239">
        <f>O239*H239</f>
        <v>0</v>
      </c>
      <c r="Q239" s="239">
        <v>0</v>
      </c>
      <c r="R239" s="239">
        <f>Q239*H239</f>
        <v>0</v>
      </c>
      <c r="S239" s="239">
        <v>0</v>
      </c>
      <c r="T239" s="240">
        <f>S239*H239</f>
        <v>0</v>
      </c>
      <c r="U239" s="38"/>
      <c r="V239" s="38"/>
      <c r="W239" s="38"/>
      <c r="X239" s="38"/>
      <c r="Y239" s="38"/>
      <c r="Z239" s="38"/>
      <c r="AA239" s="38"/>
      <c r="AB239" s="38"/>
      <c r="AC239" s="38"/>
      <c r="AD239" s="38"/>
      <c r="AE239" s="38"/>
      <c r="AR239" s="241" t="s">
        <v>122</v>
      </c>
      <c r="AT239" s="241" t="s">
        <v>117</v>
      </c>
      <c r="AU239" s="241" t="s">
        <v>86</v>
      </c>
      <c r="AY239" s="17" t="s">
        <v>115</v>
      </c>
      <c r="BE239" s="242">
        <f>IF(N239="základní",J239,0)</f>
        <v>0</v>
      </c>
      <c r="BF239" s="242">
        <f>IF(N239="snížená",J239,0)</f>
        <v>0</v>
      </c>
      <c r="BG239" s="242">
        <f>IF(N239="zákl. přenesená",J239,0)</f>
        <v>0</v>
      </c>
      <c r="BH239" s="242">
        <f>IF(N239="sníž. přenesená",J239,0)</f>
        <v>0</v>
      </c>
      <c r="BI239" s="242">
        <f>IF(N239="nulová",J239,0)</f>
        <v>0</v>
      </c>
      <c r="BJ239" s="17" t="s">
        <v>84</v>
      </c>
      <c r="BK239" s="242">
        <f>ROUND(I239*H239,2)</f>
        <v>0</v>
      </c>
      <c r="BL239" s="17" t="s">
        <v>122</v>
      </c>
      <c r="BM239" s="241" t="s">
        <v>312</v>
      </c>
    </row>
    <row r="240" s="2" customFormat="1">
      <c r="A240" s="38"/>
      <c r="B240" s="39"/>
      <c r="C240" s="40"/>
      <c r="D240" s="243" t="s">
        <v>124</v>
      </c>
      <c r="E240" s="40"/>
      <c r="F240" s="244" t="s">
        <v>313</v>
      </c>
      <c r="G240" s="40"/>
      <c r="H240" s="40"/>
      <c r="I240" s="140"/>
      <c r="J240" s="40"/>
      <c r="K240" s="40"/>
      <c r="L240" s="44"/>
      <c r="M240" s="245"/>
      <c r="N240" s="246"/>
      <c r="O240" s="91"/>
      <c r="P240" s="91"/>
      <c r="Q240" s="91"/>
      <c r="R240" s="91"/>
      <c r="S240" s="91"/>
      <c r="T240" s="92"/>
      <c r="U240" s="38"/>
      <c r="V240" s="38"/>
      <c r="W240" s="38"/>
      <c r="X240" s="38"/>
      <c r="Y240" s="38"/>
      <c r="Z240" s="38"/>
      <c r="AA240" s="38"/>
      <c r="AB240" s="38"/>
      <c r="AC240" s="38"/>
      <c r="AD240" s="38"/>
      <c r="AE240" s="38"/>
      <c r="AT240" s="17" t="s">
        <v>124</v>
      </c>
      <c r="AU240" s="17" t="s">
        <v>86</v>
      </c>
    </row>
    <row r="241" s="2" customFormat="1" ht="16.5" customHeight="1">
      <c r="A241" s="38"/>
      <c r="B241" s="39"/>
      <c r="C241" s="231" t="s">
        <v>314</v>
      </c>
      <c r="D241" s="231" t="s">
        <v>117</v>
      </c>
      <c r="E241" s="232" t="s">
        <v>315</v>
      </c>
      <c r="F241" s="233" t="s">
        <v>316</v>
      </c>
      <c r="G241" s="234" t="s">
        <v>311</v>
      </c>
      <c r="H241" s="235">
        <v>1</v>
      </c>
      <c r="I241" s="236"/>
      <c r="J241" s="235">
        <f>ROUND(I241*H241,2)</f>
        <v>0</v>
      </c>
      <c r="K241" s="233" t="s">
        <v>1</v>
      </c>
      <c r="L241" s="44"/>
      <c r="M241" s="237" t="s">
        <v>1</v>
      </c>
      <c r="N241" s="238" t="s">
        <v>41</v>
      </c>
      <c r="O241" s="91"/>
      <c r="P241" s="239">
        <f>O241*H241</f>
        <v>0</v>
      </c>
      <c r="Q241" s="239">
        <v>0</v>
      </c>
      <c r="R241" s="239">
        <f>Q241*H241</f>
        <v>0</v>
      </c>
      <c r="S241" s="239">
        <v>0</v>
      </c>
      <c r="T241" s="240">
        <f>S241*H241</f>
        <v>0</v>
      </c>
      <c r="U241" s="38"/>
      <c r="V241" s="38"/>
      <c r="W241" s="38"/>
      <c r="X241" s="38"/>
      <c r="Y241" s="38"/>
      <c r="Z241" s="38"/>
      <c r="AA241" s="38"/>
      <c r="AB241" s="38"/>
      <c r="AC241" s="38"/>
      <c r="AD241" s="38"/>
      <c r="AE241" s="38"/>
      <c r="AR241" s="241" t="s">
        <v>122</v>
      </c>
      <c r="AT241" s="241" t="s">
        <v>117</v>
      </c>
      <c r="AU241" s="241" t="s">
        <v>86</v>
      </c>
      <c r="AY241" s="17" t="s">
        <v>115</v>
      </c>
      <c r="BE241" s="242">
        <f>IF(N241="základní",J241,0)</f>
        <v>0</v>
      </c>
      <c r="BF241" s="242">
        <f>IF(N241="snížená",J241,0)</f>
        <v>0</v>
      </c>
      <c r="BG241" s="242">
        <f>IF(N241="zákl. přenesená",J241,0)</f>
        <v>0</v>
      </c>
      <c r="BH241" s="242">
        <f>IF(N241="sníž. přenesená",J241,0)</f>
        <v>0</v>
      </c>
      <c r="BI241" s="242">
        <f>IF(N241="nulová",J241,0)</f>
        <v>0</v>
      </c>
      <c r="BJ241" s="17" t="s">
        <v>84</v>
      </c>
      <c r="BK241" s="242">
        <f>ROUND(I241*H241,2)</f>
        <v>0</v>
      </c>
      <c r="BL241" s="17" t="s">
        <v>122</v>
      </c>
      <c r="BM241" s="241" t="s">
        <v>317</v>
      </c>
    </row>
    <row r="242" s="2" customFormat="1">
      <c r="A242" s="38"/>
      <c r="B242" s="39"/>
      <c r="C242" s="40"/>
      <c r="D242" s="243" t="s">
        <v>124</v>
      </c>
      <c r="E242" s="40"/>
      <c r="F242" s="244" t="s">
        <v>318</v>
      </c>
      <c r="G242" s="40"/>
      <c r="H242" s="40"/>
      <c r="I242" s="140"/>
      <c r="J242" s="40"/>
      <c r="K242" s="40"/>
      <c r="L242" s="44"/>
      <c r="M242" s="245"/>
      <c r="N242" s="246"/>
      <c r="O242" s="91"/>
      <c r="P242" s="91"/>
      <c r="Q242" s="91"/>
      <c r="R242" s="91"/>
      <c r="S242" s="91"/>
      <c r="T242" s="92"/>
      <c r="U242" s="38"/>
      <c r="V242" s="38"/>
      <c r="W242" s="38"/>
      <c r="X242" s="38"/>
      <c r="Y242" s="38"/>
      <c r="Z242" s="38"/>
      <c r="AA242" s="38"/>
      <c r="AB242" s="38"/>
      <c r="AC242" s="38"/>
      <c r="AD242" s="38"/>
      <c r="AE242" s="38"/>
      <c r="AT242" s="17" t="s">
        <v>124</v>
      </c>
      <c r="AU242" s="17" t="s">
        <v>86</v>
      </c>
    </row>
    <row r="243" s="2" customFormat="1" ht="21.75" customHeight="1">
      <c r="A243" s="38"/>
      <c r="B243" s="39"/>
      <c r="C243" s="231" t="s">
        <v>319</v>
      </c>
      <c r="D243" s="231" t="s">
        <v>117</v>
      </c>
      <c r="E243" s="232" t="s">
        <v>320</v>
      </c>
      <c r="F243" s="233" t="s">
        <v>321</v>
      </c>
      <c r="G243" s="234" t="s">
        <v>311</v>
      </c>
      <c r="H243" s="235">
        <v>1</v>
      </c>
      <c r="I243" s="236"/>
      <c r="J243" s="235">
        <f>ROUND(I243*H243,2)</f>
        <v>0</v>
      </c>
      <c r="K243" s="233" t="s">
        <v>1</v>
      </c>
      <c r="L243" s="44"/>
      <c r="M243" s="237" t="s">
        <v>1</v>
      </c>
      <c r="N243" s="238" t="s">
        <v>41</v>
      </c>
      <c r="O243" s="91"/>
      <c r="P243" s="239">
        <f>O243*H243</f>
        <v>0</v>
      </c>
      <c r="Q243" s="239">
        <v>0</v>
      </c>
      <c r="R243" s="239">
        <f>Q243*H243</f>
        <v>0</v>
      </c>
      <c r="S243" s="239">
        <v>0</v>
      </c>
      <c r="T243" s="240">
        <f>S243*H243</f>
        <v>0</v>
      </c>
      <c r="U243" s="38"/>
      <c r="V243" s="38"/>
      <c r="W243" s="38"/>
      <c r="X243" s="38"/>
      <c r="Y243" s="38"/>
      <c r="Z243" s="38"/>
      <c r="AA243" s="38"/>
      <c r="AB243" s="38"/>
      <c r="AC243" s="38"/>
      <c r="AD243" s="38"/>
      <c r="AE243" s="38"/>
      <c r="AR243" s="241" t="s">
        <v>122</v>
      </c>
      <c r="AT243" s="241" t="s">
        <v>117</v>
      </c>
      <c r="AU243" s="241" t="s">
        <v>86</v>
      </c>
      <c r="AY243" s="17" t="s">
        <v>115</v>
      </c>
      <c r="BE243" s="242">
        <f>IF(N243="základní",J243,0)</f>
        <v>0</v>
      </c>
      <c r="BF243" s="242">
        <f>IF(N243="snížená",J243,0)</f>
        <v>0</v>
      </c>
      <c r="BG243" s="242">
        <f>IF(N243="zákl. přenesená",J243,0)</f>
        <v>0</v>
      </c>
      <c r="BH243" s="242">
        <f>IF(N243="sníž. přenesená",J243,0)</f>
        <v>0</v>
      </c>
      <c r="BI243" s="242">
        <f>IF(N243="nulová",J243,0)</f>
        <v>0</v>
      </c>
      <c r="BJ243" s="17" t="s">
        <v>84</v>
      </c>
      <c r="BK243" s="242">
        <f>ROUND(I243*H243,2)</f>
        <v>0</v>
      </c>
      <c r="BL243" s="17" t="s">
        <v>122</v>
      </c>
      <c r="BM243" s="241" t="s">
        <v>322</v>
      </c>
    </row>
    <row r="244" s="2" customFormat="1">
      <c r="A244" s="38"/>
      <c r="B244" s="39"/>
      <c r="C244" s="40"/>
      <c r="D244" s="243" t="s">
        <v>124</v>
      </c>
      <c r="E244" s="40"/>
      <c r="F244" s="244" t="s">
        <v>323</v>
      </c>
      <c r="G244" s="40"/>
      <c r="H244" s="40"/>
      <c r="I244" s="140"/>
      <c r="J244" s="40"/>
      <c r="K244" s="40"/>
      <c r="L244" s="44"/>
      <c r="M244" s="245"/>
      <c r="N244" s="246"/>
      <c r="O244" s="91"/>
      <c r="P244" s="91"/>
      <c r="Q244" s="91"/>
      <c r="R244" s="91"/>
      <c r="S244" s="91"/>
      <c r="T244" s="92"/>
      <c r="U244" s="38"/>
      <c r="V244" s="38"/>
      <c r="W244" s="38"/>
      <c r="X244" s="38"/>
      <c r="Y244" s="38"/>
      <c r="Z244" s="38"/>
      <c r="AA244" s="38"/>
      <c r="AB244" s="38"/>
      <c r="AC244" s="38"/>
      <c r="AD244" s="38"/>
      <c r="AE244" s="38"/>
      <c r="AT244" s="17" t="s">
        <v>124</v>
      </c>
      <c r="AU244" s="17" t="s">
        <v>86</v>
      </c>
    </row>
    <row r="245" s="2" customFormat="1" ht="16.5" customHeight="1">
      <c r="A245" s="38"/>
      <c r="B245" s="39"/>
      <c r="C245" s="231" t="s">
        <v>324</v>
      </c>
      <c r="D245" s="231" t="s">
        <v>117</v>
      </c>
      <c r="E245" s="232" t="s">
        <v>325</v>
      </c>
      <c r="F245" s="233" t="s">
        <v>326</v>
      </c>
      <c r="G245" s="234" t="s">
        <v>327</v>
      </c>
      <c r="H245" s="235">
        <v>2</v>
      </c>
      <c r="I245" s="236"/>
      <c r="J245" s="235">
        <f>ROUND(I245*H245,2)</f>
        <v>0</v>
      </c>
      <c r="K245" s="233" t="s">
        <v>121</v>
      </c>
      <c r="L245" s="44"/>
      <c r="M245" s="237" t="s">
        <v>1</v>
      </c>
      <c r="N245" s="238" t="s">
        <v>41</v>
      </c>
      <c r="O245" s="91"/>
      <c r="P245" s="239">
        <f>O245*H245</f>
        <v>0</v>
      </c>
      <c r="Q245" s="239">
        <v>0.00010000000000000001</v>
      </c>
      <c r="R245" s="239">
        <f>Q245*H245</f>
        <v>0.00020000000000000001</v>
      </c>
      <c r="S245" s="239">
        <v>0</v>
      </c>
      <c r="T245" s="240">
        <f>S245*H245</f>
        <v>0</v>
      </c>
      <c r="U245" s="38"/>
      <c r="V245" s="38"/>
      <c r="W245" s="38"/>
      <c r="X245" s="38"/>
      <c r="Y245" s="38"/>
      <c r="Z245" s="38"/>
      <c r="AA245" s="38"/>
      <c r="AB245" s="38"/>
      <c r="AC245" s="38"/>
      <c r="AD245" s="38"/>
      <c r="AE245" s="38"/>
      <c r="AR245" s="241" t="s">
        <v>122</v>
      </c>
      <c r="AT245" s="241" t="s">
        <v>117</v>
      </c>
      <c r="AU245" s="241" t="s">
        <v>86</v>
      </c>
      <c r="AY245" s="17" t="s">
        <v>115</v>
      </c>
      <c r="BE245" s="242">
        <f>IF(N245="základní",J245,0)</f>
        <v>0</v>
      </c>
      <c r="BF245" s="242">
        <f>IF(N245="snížená",J245,0)</f>
        <v>0</v>
      </c>
      <c r="BG245" s="242">
        <f>IF(N245="zákl. přenesená",J245,0)</f>
        <v>0</v>
      </c>
      <c r="BH245" s="242">
        <f>IF(N245="sníž. přenesená",J245,0)</f>
        <v>0</v>
      </c>
      <c r="BI245" s="242">
        <f>IF(N245="nulová",J245,0)</f>
        <v>0</v>
      </c>
      <c r="BJ245" s="17" t="s">
        <v>84</v>
      </c>
      <c r="BK245" s="242">
        <f>ROUND(I245*H245,2)</f>
        <v>0</v>
      </c>
      <c r="BL245" s="17" t="s">
        <v>122</v>
      </c>
      <c r="BM245" s="241" t="s">
        <v>328</v>
      </c>
    </row>
    <row r="246" s="2" customFormat="1">
      <c r="A246" s="38"/>
      <c r="B246" s="39"/>
      <c r="C246" s="40"/>
      <c r="D246" s="243" t="s">
        <v>124</v>
      </c>
      <c r="E246" s="40"/>
      <c r="F246" s="244" t="s">
        <v>329</v>
      </c>
      <c r="G246" s="40"/>
      <c r="H246" s="40"/>
      <c r="I246" s="140"/>
      <c r="J246" s="40"/>
      <c r="K246" s="40"/>
      <c r="L246" s="44"/>
      <c r="M246" s="245"/>
      <c r="N246" s="246"/>
      <c r="O246" s="91"/>
      <c r="P246" s="91"/>
      <c r="Q246" s="91"/>
      <c r="R246" s="91"/>
      <c r="S246" s="91"/>
      <c r="T246" s="92"/>
      <c r="U246" s="38"/>
      <c r="V246" s="38"/>
      <c r="W246" s="38"/>
      <c r="X246" s="38"/>
      <c r="Y246" s="38"/>
      <c r="Z246" s="38"/>
      <c r="AA246" s="38"/>
      <c r="AB246" s="38"/>
      <c r="AC246" s="38"/>
      <c r="AD246" s="38"/>
      <c r="AE246" s="38"/>
      <c r="AT246" s="17" t="s">
        <v>124</v>
      </c>
      <c r="AU246" s="17" t="s">
        <v>86</v>
      </c>
    </row>
    <row r="247" s="2" customFormat="1">
      <c r="A247" s="38"/>
      <c r="B247" s="39"/>
      <c r="C247" s="40"/>
      <c r="D247" s="243" t="s">
        <v>126</v>
      </c>
      <c r="E247" s="40"/>
      <c r="F247" s="247" t="s">
        <v>330</v>
      </c>
      <c r="G247" s="40"/>
      <c r="H247" s="40"/>
      <c r="I247" s="140"/>
      <c r="J247" s="40"/>
      <c r="K247" s="40"/>
      <c r="L247" s="44"/>
      <c r="M247" s="245"/>
      <c r="N247" s="246"/>
      <c r="O247" s="91"/>
      <c r="P247" s="91"/>
      <c r="Q247" s="91"/>
      <c r="R247" s="91"/>
      <c r="S247" s="91"/>
      <c r="T247" s="92"/>
      <c r="U247" s="38"/>
      <c r="V247" s="38"/>
      <c r="W247" s="38"/>
      <c r="X247" s="38"/>
      <c r="Y247" s="38"/>
      <c r="Z247" s="38"/>
      <c r="AA247" s="38"/>
      <c r="AB247" s="38"/>
      <c r="AC247" s="38"/>
      <c r="AD247" s="38"/>
      <c r="AE247" s="38"/>
      <c r="AT247" s="17" t="s">
        <v>126</v>
      </c>
      <c r="AU247" s="17" t="s">
        <v>86</v>
      </c>
    </row>
    <row r="248" s="12" customFormat="1" ht="22.8" customHeight="1">
      <c r="A248" s="12"/>
      <c r="B248" s="215"/>
      <c r="C248" s="216"/>
      <c r="D248" s="217" t="s">
        <v>75</v>
      </c>
      <c r="E248" s="229" t="s">
        <v>331</v>
      </c>
      <c r="F248" s="229" t="s">
        <v>332</v>
      </c>
      <c r="G248" s="216"/>
      <c r="H248" s="216"/>
      <c r="I248" s="219"/>
      <c r="J248" s="230">
        <f>BK248</f>
        <v>0</v>
      </c>
      <c r="K248" s="216"/>
      <c r="L248" s="221"/>
      <c r="M248" s="222"/>
      <c r="N248" s="223"/>
      <c r="O248" s="223"/>
      <c r="P248" s="224">
        <f>SUM(P249:P251)</f>
        <v>0</v>
      </c>
      <c r="Q248" s="223"/>
      <c r="R248" s="224">
        <f>SUM(R249:R251)</f>
        <v>0</v>
      </c>
      <c r="S248" s="223"/>
      <c r="T248" s="225">
        <f>SUM(T249:T251)</f>
        <v>0</v>
      </c>
      <c r="U248" s="12"/>
      <c r="V248" s="12"/>
      <c r="W248" s="12"/>
      <c r="X248" s="12"/>
      <c r="Y248" s="12"/>
      <c r="Z248" s="12"/>
      <c r="AA248" s="12"/>
      <c r="AB248" s="12"/>
      <c r="AC248" s="12"/>
      <c r="AD248" s="12"/>
      <c r="AE248" s="12"/>
      <c r="AR248" s="226" t="s">
        <v>84</v>
      </c>
      <c r="AT248" s="227" t="s">
        <v>75</v>
      </c>
      <c r="AU248" s="227" t="s">
        <v>84</v>
      </c>
      <c r="AY248" s="226" t="s">
        <v>115</v>
      </c>
      <c r="BK248" s="228">
        <f>SUM(BK249:BK251)</f>
        <v>0</v>
      </c>
    </row>
    <row r="249" s="2" customFormat="1" ht="16.5" customHeight="1">
      <c r="A249" s="38"/>
      <c r="B249" s="39"/>
      <c r="C249" s="231" t="s">
        <v>333</v>
      </c>
      <c r="D249" s="231" t="s">
        <v>117</v>
      </c>
      <c r="E249" s="232" t="s">
        <v>334</v>
      </c>
      <c r="F249" s="233" t="s">
        <v>335</v>
      </c>
      <c r="G249" s="234" t="s">
        <v>231</v>
      </c>
      <c r="H249" s="235">
        <v>9.0600000000000005</v>
      </c>
      <c r="I249" s="236"/>
      <c r="J249" s="235">
        <f>ROUND(I249*H249,2)</f>
        <v>0</v>
      </c>
      <c r="K249" s="233" t="s">
        <v>121</v>
      </c>
      <c r="L249" s="44"/>
      <c r="M249" s="237" t="s">
        <v>1</v>
      </c>
      <c r="N249" s="238" t="s">
        <v>41</v>
      </c>
      <c r="O249" s="91"/>
      <c r="P249" s="239">
        <f>O249*H249</f>
        <v>0</v>
      </c>
      <c r="Q249" s="239">
        <v>0</v>
      </c>
      <c r="R249" s="239">
        <f>Q249*H249</f>
        <v>0</v>
      </c>
      <c r="S249" s="239">
        <v>0</v>
      </c>
      <c r="T249" s="240">
        <f>S249*H249</f>
        <v>0</v>
      </c>
      <c r="U249" s="38"/>
      <c r="V249" s="38"/>
      <c r="W249" s="38"/>
      <c r="X249" s="38"/>
      <c r="Y249" s="38"/>
      <c r="Z249" s="38"/>
      <c r="AA249" s="38"/>
      <c r="AB249" s="38"/>
      <c r="AC249" s="38"/>
      <c r="AD249" s="38"/>
      <c r="AE249" s="38"/>
      <c r="AR249" s="241" t="s">
        <v>122</v>
      </c>
      <c r="AT249" s="241" t="s">
        <v>117</v>
      </c>
      <c r="AU249" s="241" t="s">
        <v>86</v>
      </c>
      <c r="AY249" s="17" t="s">
        <v>115</v>
      </c>
      <c r="BE249" s="242">
        <f>IF(N249="základní",J249,0)</f>
        <v>0</v>
      </c>
      <c r="BF249" s="242">
        <f>IF(N249="snížená",J249,0)</f>
        <v>0</v>
      </c>
      <c r="BG249" s="242">
        <f>IF(N249="zákl. přenesená",J249,0)</f>
        <v>0</v>
      </c>
      <c r="BH249" s="242">
        <f>IF(N249="sníž. přenesená",J249,0)</f>
        <v>0</v>
      </c>
      <c r="BI249" s="242">
        <f>IF(N249="nulová",J249,0)</f>
        <v>0</v>
      </c>
      <c r="BJ249" s="17" t="s">
        <v>84</v>
      </c>
      <c r="BK249" s="242">
        <f>ROUND(I249*H249,2)</f>
        <v>0</v>
      </c>
      <c r="BL249" s="17" t="s">
        <v>122</v>
      </c>
      <c r="BM249" s="241" t="s">
        <v>336</v>
      </c>
    </row>
    <row r="250" s="2" customFormat="1">
      <c r="A250" s="38"/>
      <c r="B250" s="39"/>
      <c r="C250" s="40"/>
      <c r="D250" s="243" t="s">
        <v>124</v>
      </c>
      <c r="E250" s="40"/>
      <c r="F250" s="244" t="s">
        <v>337</v>
      </c>
      <c r="G250" s="40"/>
      <c r="H250" s="40"/>
      <c r="I250" s="140"/>
      <c r="J250" s="40"/>
      <c r="K250" s="40"/>
      <c r="L250" s="44"/>
      <c r="M250" s="245"/>
      <c r="N250" s="246"/>
      <c r="O250" s="91"/>
      <c r="P250" s="91"/>
      <c r="Q250" s="91"/>
      <c r="R250" s="91"/>
      <c r="S250" s="91"/>
      <c r="T250" s="92"/>
      <c r="U250" s="38"/>
      <c r="V250" s="38"/>
      <c r="W250" s="38"/>
      <c r="X250" s="38"/>
      <c r="Y250" s="38"/>
      <c r="Z250" s="38"/>
      <c r="AA250" s="38"/>
      <c r="AB250" s="38"/>
      <c r="AC250" s="38"/>
      <c r="AD250" s="38"/>
      <c r="AE250" s="38"/>
      <c r="AT250" s="17" t="s">
        <v>124</v>
      </c>
      <c r="AU250" s="17" t="s">
        <v>86</v>
      </c>
    </row>
    <row r="251" s="2" customFormat="1">
      <c r="A251" s="38"/>
      <c r="B251" s="39"/>
      <c r="C251" s="40"/>
      <c r="D251" s="243" t="s">
        <v>126</v>
      </c>
      <c r="E251" s="40"/>
      <c r="F251" s="247" t="s">
        <v>338</v>
      </c>
      <c r="G251" s="40"/>
      <c r="H251" s="40"/>
      <c r="I251" s="140"/>
      <c r="J251" s="40"/>
      <c r="K251" s="40"/>
      <c r="L251" s="44"/>
      <c r="M251" s="289"/>
      <c r="N251" s="290"/>
      <c r="O251" s="291"/>
      <c r="P251" s="291"/>
      <c r="Q251" s="291"/>
      <c r="R251" s="291"/>
      <c r="S251" s="291"/>
      <c r="T251" s="292"/>
      <c r="U251" s="38"/>
      <c r="V251" s="38"/>
      <c r="W251" s="38"/>
      <c r="X251" s="38"/>
      <c r="Y251" s="38"/>
      <c r="Z251" s="38"/>
      <c r="AA251" s="38"/>
      <c r="AB251" s="38"/>
      <c r="AC251" s="38"/>
      <c r="AD251" s="38"/>
      <c r="AE251" s="38"/>
      <c r="AT251" s="17" t="s">
        <v>126</v>
      </c>
      <c r="AU251" s="17" t="s">
        <v>86</v>
      </c>
    </row>
    <row r="252" s="2" customFormat="1" ht="6.96" customHeight="1">
      <c r="A252" s="38"/>
      <c r="B252" s="66"/>
      <c r="C252" s="67"/>
      <c r="D252" s="67"/>
      <c r="E252" s="67"/>
      <c r="F252" s="67"/>
      <c r="G252" s="67"/>
      <c r="H252" s="67"/>
      <c r="I252" s="179"/>
      <c r="J252" s="67"/>
      <c r="K252" s="67"/>
      <c r="L252" s="44"/>
      <c r="M252" s="38"/>
      <c r="O252" s="38"/>
      <c r="P252" s="38"/>
      <c r="Q252" s="38"/>
      <c r="R252" s="38"/>
      <c r="S252" s="38"/>
      <c r="T252" s="38"/>
      <c r="U252" s="38"/>
      <c r="V252" s="38"/>
      <c r="W252" s="38"/>
      <c r="X252" s="38"/>
      <c r="Y252" s="38"/>
      <c r="Z252" s="38"/>
      <c r="AA252" s="38"/>
      <c r="AB252" s="38"/>
      <c r="AC252" s="38"/>
      <c r="AD252" s="38"/>
      <c r="AE252" s="38"/>
    </row>
  </sheetData>
  <sheetProtection sheet="1" autoFilter="0" formatColumns="0" formatRows="0" objects="1" scenarios="1" spinCount="100000" saltValue="0LCn8awtL1SfUoOYZ8nOIWx0Gyv4CY5VEiuPGx50Snh7KGCvQnr/na+giRee8RUo9JdmELSds4YjbjV1qRYsrQ==" hashValue="X9mLnHMsXCjZRtFH4/QxfQfmgQehbrUSWCtoW2Y1ogZSIYN8NnEBO4fB6vE4dUmvKJpIWT2iXq8wrijKebvYKA==" algorithmName="SHA-512" password="CC35"/>
  <autoFilter ref="C120:K25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ZEDX1\Zed</dc:creator>
  <cp:lastModifiedBy>ZEDX1\Zed</cp:lastModifiedBy>
  <dcterms:created xsi:type="dcterms:W3CDTF">2020-11-05T10:26:05Z</dcterms:created>
  <dcterms:modified xsi:type="dcterms:W3CDTF">2020-11-05T10:26:09Z</dcterms:modified>
</cp:coreProperties>
</file>