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NKL staveb\PDF\"/>
    </mc:Choice>
  </mc:AlternateContent>
  <bookViews>
    <workbookView xWindow="0" yWindow="0" windowWidth="0" windowHeight="0"/>
  </bookViews>
  <sheets>
    <sheet name="Rekapitulace stavby" sheetId="1" r:id="rId1"/>
    <sheet name="D.1.4.h - Komunikace a z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'D.1.4.h - Komunikace a zp...'!$C$126:$K$347</definedName>
    <definedName name="_xlnm.Print_Area" localSheetId="1">'D.1.4.h - Komunikace a zp...'!$C$4:$J$76,'D.1.4.h - Komunikace a zp...'!$C$82:$J$108,'D.1.4.h - Komunikace a zp...'!$C$114:$K$347</definedName>
    <definedName name="_xlnm.Print_Titles" localSheetId="1">'D.1.4.h - Komunikace a zp...'!$126:$126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7"/>
  <c r="BH337"/>
  <c r="BG337"/>
  <c r="BF337"/>
  <c r="T337"/>
  <c r="T336"/>
  <c r="R337"/>
  <c r="R336"/>
  <c r="P337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11"/>
  <c r="BH311"/>
  <c r="BG311"/>
  <c r="BF311"/>
  <c r="T311"/>
  <c r="R311"/>
  <c r="P311"/>
  <c r="BI307"/>
  <c r="BH307"/>
  <c r="BG307"/>
  <c r="BF307"/>
  <c r="T307"/>
  <c r="R307"/>
  <c r="P307"/>
  <c r="BI306"/>
  <c r="BH306"/>
  <c r="BG306"/>
  <c r="BF306"/>
  <c r="T306"/>
  <c r="R306"/>
  <c r="P306"/>
  <c r="BI302"/>
  <c r="BH302"/>
  <c r="BG302"/>
  <c r="BF302"/>
  <c r="T302"/>
  <c r="R302"/>
  <c r="P302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T291"/>
  <c r="R292"/>
  <c r="R291"/>
  <c r="P292"/>
  <c r="P291"/>
  <c r="BI289"/>
  <c r="BH289"/>
  <c r="BG289"/>
  <c r="BF289"/>
  <c r="T289"/>
  <c r="R289"/>
  <c r="P289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199"/>
  <c r="BH199"/>
  <c r="BG199"/>
  <c r="BF199"/>
  <c r="T199"/>
  <c r="R199"/>
  <c r="P199"/>
  <c r="BI197"/>
  <c r="BH197"/>
  <c r="BG197"/>
  <c r="BF197"/>
  <c r="T197"/>
  <c r="R197"/>
  <c r="P197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4"/>
  <c r="BH134"/>
  <c r="BG134"/>
  <c r="BF134"/>
  <c r="T134"/>
  <c r="R134"/>
  <c r="P134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123"/>
  <c r="J20"/>
  <c r="J18"/>
  <c r="E18"/>
  <c r="F124"/>
  <c r="J17"/>
  <c r="J15"/>
  <c r="E15"/>
  <c r="F91"/>
  <c r="J14"/>
  <c r="J12"/>
  <c r="J121"/>
  <c r="E7"/>
  <c r="E85"/>
  <c i="1" r="L90"/>
  <c r="AM90"/>
  <c r="AM89"/>
  <c r="L89"/>
  <c r="AM87"/>
  <c r="L87"/>
  <c r="L85"/>
  <c r="L84"/>
  <c i="2" r="BK347"/>
  <c r="J344"/>
  <c r="BK343"/>
  <c r="BK328"/>
  <c r="J307"/>
  <c r="J297"/>
  <c r="BK292"/>
  <c r="BK289"/>
  <c r="J283"/>
  <c r="J268"/>
  <c r="BK258"/>
  <c r="J254"/>
  <c r="J249"/>
  <c r="J230"/>
  <c r="J227"/>
  <c r="BK226"/>
  <c r="J218"/>
  <c r="BK199"/>
  <c r="BK185"/>
  <c r="J181"/>
  <c r="J174"/>
  <c r="BK168"/>
  <c r="BK165"/>
  <c r="BK163"/>
  <c r="BK161"/>
  <c r="BK144"/>
  <c r="BK140"/>
  <c r="BK341"/>
  <c r="J340"/>
  <c r="BK318"/>
  <c r="J316"/>
  <c r="BK311"/>
  <c r="J302"/>
  <c r="J301"/>
  <c r="J292"/>
  <c r="BK285"/>
  <c r="J279"/>
  <c r="BK266"/>
  <c r="BK264"/>
  <c r="J262"/>
  <c r="BK249"/>
  <c r="J247"/>
  <c r="BK244"/>
  <c r="J241"/>
  <c r="BK239"/>
  <c r="BK232"/>
  <c r="J214"/>
  <c r="J189"/>
  <c r="BK178"/>
  <c r="J172"/>
  <c r="BK170"/>
  <c r="BK164"/>
  <c r="J148"/>
  <c r="BK135"/>
  <c r="J130"/>
  <c r="BK340"/>
  <c r="BK337"/>
  <c r="BK324"/>
  <c r="BK320"/>
  <c r="J311"/>
  <c r="J306"/>
  <c r="BK297"/>
  <c r="J289"/>
  <c r="BK283"/>
  <c r="BK279"/>
  <c r="J275"/>
  <c r="BK247"/>
  <c r="J244"/>
  <c r="BK242"/>
  <c r="BK240"/>
  <c r="BK230"/>
  <c r="BK229"/>
  <c r="BK222"/>
  <c r="BK218"/>
  <c r="BK214"/>
  <c r="BK210"/>
  <c r="J199"/>
  <c r="BK189"/>
  <c r="BK181"/>
  <c r="J170"/>
  <c r="J163"/>
  <c r="J161"/>
  <c r="BK148"/>
  <c r="J140"/>
  <c r="BK139"/>
  <c r="J134"/>
  <c r="BK346"/>
  <c r="J343"/>
  <c r="J328"/>
  <c r="J320"/>
  <c r="BK312"/>
  <c r="BK307"/>
  <c r="J285"/>
  <c r="BK275"/>
  <c r="J272"/>
  <c r="J264"/>
  <c r="J228"/>
  <c r="BK227"/>
  <c r="J226"/>
  <c r="J210"/>
  <c r="BK208"/>
  <c r="J197"/>
  <c r="J185"/>
  <c r="J178"/>
  <c r="BK172"/>
  <c r="J166"/>
  <c r="J165"/>
  <c r="J152"/>
  <c r="BK134"/>
  <c r="BK130"/>
  <c r="J347"/>
  <c r="J346"/>
  <c r="BK344"/>
  <c r="J341"/>
  <c r="BK332"/>
  <c r="BK316"/>
  <c r="BK301"/>
  <c r="BK272"/>
  <c r="J266"/>
  <c r="BK262"/>
  <c r="J258"/>
  <c r="BK254"/>
  <c r="J246"/>
  <c r="J243"/>
  <c r="J242"/>
  <c r="J240"/>
  <c r="BK238"/>
  <c r="J232"/>
  <c r="J229"/>
  <c r="BK228"/>
  <c r="J191"/>
  <c r="BK166"/>
  <c i="1" r="AS94"/>
  <c i="2" r="J337"/>
  <c r="J332"/>
  <c r="J324"/>
  <c r="J318"/>
  <c r="J312"/>
  <c r="BK306"/>
  <c r="BK302"/>
  <c r="BK268"/>
  <c r="BK246"/>
  <c r="BK243"/>
  <c r="BK241"/>
  <c r="J239"/>
  <c r="J238"/>
  <c r="J222"/>
  <c r="J208"/>
  <c r="BK197"/>
  <c r="BK191"/>
  <c r="BK174"/>
  <c r="J168"/>
  <c r="J164"/>
  <c r="BK152"/>
  <c r="J144"/>
  <c r="J139"/>
  <c r="J135"/>
  <c l="1" r="T129"/>
  <c r="T245"/>
  <c r="P274"/>
  <c r="P296"/>
  <c r="R339"/>
  <c r="R338"/>
  <c r="BK129"/>
  <c r="BK253"/>
  <c r="J253"/>
  <c r="J100"/>
  <c r="BK274"/>
  <c r="J274"/>
  <c r="J101"/>
  <c r="T296"/>
  <c r="P339"/>
  <c r="P338"/>
  <c r="BK245"/>
  <c r="J245"/>
  <c r="J99"/>
  <c r="P253"/>
  <c r="R274"/>
  <c r="BK296"/>
  <c r="J296"/>
  <c r="J103"/>
  <c r="P345"/>
  <c r="R129"/>
  <c r="R128"/>
  <c r="P245"/>
  <c r="R253"/>
  <c r="R296"/>
  <c r="BK345"/>
  <c r="J345"/>
  <c r="J107"/>
  <c r="P129"/>
  <c r="P128"/>
  <c r="P127"/>
  <c i="1" r="AU95"/>
  <c i="2" r="R245"/>
  <c r="T253"/>
  <c r="T274"/>
  <c r="BK339"/>
  <c r="J339"/>
  <c r="J106"/>
  <c r="T339"/>
  <c r="T338"/>
  <c r="R345"/>
  <c r="T345"/>
  <c r="J91"/>
  <c r="BE134"/>
  <c r="BE148"/>
  <c r="BE214"/>
  <c r="BE218"/>
  <c r="BE240"/>
  <c r="BE242"/>
  <c r="BE254"/>
  <c r="BE311"/>
  <c r="J89"/>
  <c r="E117"/>
  <c r="J124"/>
  <c r="BE164"/>
  <c r="BE165"/>
  <c r="BE168"/>
  <c r="BE174"/>
  <c r="BE199"/>
  <c r="BE241"/>
  <c r="BE244"/>
  <c r="BE247"/>
  <c r="BE249"/>
  <c r="BE268"/>
  <c r="BE292"/>
  <c r="BE297"/>
  <c r="BE307"/>
  <c r="BE343"/>
  <c r="BE347"/>
  <c r="BK336"/>
  <c r="J336"/>
  <c r="J104"/>
  <c r="F92"/>
  <c r="F123"/>
  <c r="BE140"/>
  <c r="BE161"/>
  <c r="BE163"/>
  <c r="BE170"/>
  <c r="BE181"/>
  <c r="BE189"/>
  <c r="BE230"/>
  <c r="BE258"/>
  <c r="BE262"/>
  <c r="BE283"/>
  <c r="BE306"/>
  <c r="BE318"/>
  <c r="BE324"/>
  <c r="BE337"/>
  <c r="BE346"/>
  <c r="BE130"/>
  <c r="BE135"/>
  <c r="BE144"/>
  <c r="BE166"/>
  <c r="BE178"/>
  <c r="BE185"/>
  <c r="BE191"/>
  <c r="BE197"/>
  <c r="BE208"/>
  <c r="BE239"/>
  <c r="BE243"/>
  <c r="BE301"/>
  <c r="BE302"/>
  <c r="BE320"/>
  <c r="BE328"/>
  <c r="BE332"/>
  <c r="BE139"/>
  <c r="BE210"/>
  <c r="BE226"/>
  <c r="BE227"/>
  <c r="BE238"/>
  <c r="BE246"/>
  <c r="BE272"/>
  <c r="BE275"/>
  <c r="BE289"/>
  <c r="BE152"/>
  <c r="BE172"/>
  <c r="BE222"/>
  <c r="BE228"/>
  <c r="BE229"/>
  <c r="BE232"/>
  <c r="BE264"/>
  <c r="BE266"/>
  <c r="BE279"/>
  <c r="BE285"/>
  <c r="BE312"/>
  <c r="BE316"/>
  <c r="BE340"/>
  <c r="BE341"/>
  <c r="BE344"/>
  <c r="BK291"/>
  <c r="J291"/>
  <c r="J102"/>
  <c r="J34"/>
  <c i="1" r="AW95"/>
  <c r="AU94"/>
  <c i="2" r="F34"/>
  <c i="1" r="BA95"/>
  <c r="BA94"/>
  <c r="W30"/>
  <c i="2" r="F35"/>
  <c i="1" r="BB95"/>
  <c r="BB94"/>
  <c r="W31"/>
  <c i="2" r="F37"/>
  <c i="1" r="BD95"/>
  <c r="BD94"/>
  <c r="W33"/>
  <c i="2" r="F36"/>
  <c i="1" r="BC95"/>
  <c r="BC94"/>
  <c r="W32"/>
  <c i="2" l="1" r="R127"/>
  <c r="BK128"/>
  <c r="J128"/>
  <c r="J97"/>
  <c r="T128"/>
  <c r="T127"/>
  <c r="J129"/>
  <c r="J98"/>
  <c r="BK338"/>
  <c r="J338"/>
  <c r="J105"/>
  <c i="1" r="AW94"/>
  <c r="AK30"/>
  <c r="AX94"/>
  <c r="AY94"/>
  <c i="2" r="J33"/>
  <c i="1" r="AV95"/>
  <c r="AT95"/>
  <c i="2" r="F33"/>
  <c i="1" r="AZ95"/>
  <c r="AZ94"/>
  <c r="W29"/>
  <c i="2" l="1" r="BK127"/>
  <c r="J127"/>
  <c r="J96"/>
  <c i="1" r="AV94"/>
  <c r="AK29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<sst xmlns="http://schemas.openxmlformats.org/spreadsheetml/2006/main">
  <si>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</si>
  <si>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</si>
  <si>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</si>
  <si>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</si>
  <si>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{332cbe14-dcab-4459-9ead-30c668230495}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</si>
  <si>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</si>
  <si>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</si>
  <si>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</si>
  <si>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</si>
  <si>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</si>
  <si>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</si>
  <si>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</si>
  <si>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</si>
  <si>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</si>
  <si>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221-20-15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</si>
  <si>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</si>
  <si>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</si>
  <si>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Starý Bydžov - Revitalizace objektu bývalé fary</t>
  </si>
  <si>
    <t>KSO:</t>
  </si>
  <si>
    <t>CC-CZ:</t>
  </si>
  <si>
    <t>Místo:</t>
  </si>
  <si>
    <t xml:space="preserve">Starý Bydžov </t>
  </si>
  <si>
    <t>Datum:</t>
  </si>
  <si>
    <t>3. 11. 2020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</si>
  <si>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</si>
  <si>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</si>
  <si>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</si>
  <si>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</si>
  <si>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</si>
  <si>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</si>
  <si>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</si>
  <si>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</si>
  <si>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</si>
  <si>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</si>
  <si>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Výměry jsou digirálně odměřeny z výkresů.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</si>
  <si>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</si>
  <si>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</si>
  <si>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</si>
  <si>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</si>
  <si>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</si>
  <si>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</si>
  <si>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</si>
  <si>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</si>
  <si>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</si>
  <si>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</si>
  <si>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</si>
  <si>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</si>
  <si>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</si>
  <si>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</si>
  <si>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</si>
  <si>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</si>
  <si>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</si>
  <si>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</si>
  <si>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</si>
  <si>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</si>
  <si>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</si>
  <si>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</si>
  <si>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</si>
  <si>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</si>
  <si>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</si>
  <si>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</si>
  <si>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</si>
  <si>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</si>
  <si>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</si>
  <si>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</si>
  <si>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</si>
  <si>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</si>
  <si>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</si>
  <si>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</si>
  <si>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</si>
  <si>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</si>
  <si>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</si>
  <si>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</si>
  <si>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</si>
  <si>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</si>
  <si>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</si>
  <si>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</si>
  <si>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</si>
  <si>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</si>
  <si>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</si>
  <si>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D.1.4.h</t>
  </si>
  <si>
    <t xml:space="preserve">Komunikace a zpevněné plochy </t>
  </si>
  <si>
    <t>STA</t>
  </si>
  <si>
    <t>1</t>
  </si>
  <si>
    <t>{ce790b4e-e5b6-4df0-ae9c-d2fc139860bf}</t>
  </si>
  <si>
    <t>2</t>
  </si>
  <si>
    <t>KRYCÍ LIST SOUPISU PRACÍ</t>
  </si>
  <si>
    <t>Objekt:</t>
  </si>
  <si>
    <t xml:space="preserve">D.1.4.h - Komunikace a zpevněné plochy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</si>
  <si>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</si>
  <si>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</si>
  <si>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</si>
  <si>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</si>
  <si>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</si>
  <si>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</si>
  <si>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</si>
  <si>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</si>
  <si>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</si>
  <si>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</si>
  <si>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</si>
  <si>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 Ostatní konstrukce a práce, bourání</t>
  </si>
  <si>
    <t xml:space="preserve">    998 - Přesun hmot</t>
  </si>
  <si>
    <t>HVP - Hlavní aktivity projektu</t>
  </si>
  <si>
    <t xml:space="preserve">    997 -  Přesun sutě</t>
  </si>
  <si>
    <t xml:space="preserve">VRN - 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</si>
  <si>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</si>
  <si>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</si>
  <si>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</si>
  <si>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</si>
  <si>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</si>
  <si>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</si>
  <si>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</si>
  <si>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</si>
  <si>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</si>
  <si>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</si>
  <si>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</si>
  <si>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</si>
  <si>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</si>
  <si>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</si>
  <si>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</si>
  <si>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</si>
  <si>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 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</si>
  <si>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</si>
  <si>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</si>
  <si>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</si>
  <si>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</si>
  <si>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4</t>
  </si>
  <si>
    <t>1567109266</t>
  </si>
  <si>
    <t>VV</t>
  </si>
  <si>
    <t>"výměry jsou digitálně odměřeny z výkresů"</t>
  </si>
  <si>
    <t>"výkresy PD D.1.4.h -KO - komunikace a zpevněné plochy přílohy 01 - 07"</t>
  </si>
  <si>
    <t>111251111</t>
  </si>
  <si>
    <t>Drcení ořezaných větví D do 100 mm s odvozem do 20 km</t>
  </si>
  <si>
    <t>m3</t>
  </si>
  <si>
    <t>1986796003</t>
  </si>
  <si>
    <t>3</t>
  </si>
  <si>
    <t>112101102</t>
  </si>
  <si>
    <t>Odstranění stromů listnatých průměru kmene do 500 mm</t>
  </si>
  <si>
    <t>kus</t>
  </si>
  <si>
    <t>-1482537645</t>
  </si>
  <si>
    <t>112251102</t>
  </si>
  <si>
    <t>Odstranění pařezů D do 500 mm</t>
  </si>
  <si>
    <t>1211788621</t>
  </si>
  <si>
    <t>5</t>
  </si>
  <si>
    <t>113106132</t>
  </si>
  <si>
    <t>Rozebrání dlažeb z betonových nebo kamenných dlaždic komunikací pro pěší strojně pl do 50 m2</t>
  </si>
  <si>
    <t>-1936886362</t>
  </si>
  <si>
    <t>32</t>
  </si>
  <si>
    <t>6</t>
  </si>
  <si>
    <t>113201111</t>
  </si>
  <si>
    <t>Vytrhání obrub chodníkových ležatých</t>
  </si>
  <si>
    <t>m</t>
  </si>
  <si>
    <t>498975776</t>
  </si>
  <si>
    <t>13</t>
  </si>
  <si>
    <t>7</t>
  </si>
  <si>
    <t>121151123</t>
  </si>
  <si>
    <t>Sejmutí ornice plochy přes 500 m2 tl vrstvy do 200 mm strojně</t>
  </si>
  <si>
    <t>842759683</t>
  </si>
  <si>
    <t>511</t>
  </si>
  <si>
    <t>8</t>
  </si>
  <si>
    <t>122101102</t>
  </si>
  <si>
    <t>Odkopávky a prokopávky nezapažené v hornině tř. 1 a 2 objem do 1000 m3</t>
  </si>
  <si>
    <t>1750600312</t>
  </si>
  <si>
    <t>76,50</t>
  </si>
  <si>
    <t xml:space="preserve">Mezisoučet </t>
  </si>
  <si>
    <t>"výkop pro sanaci podloží pouze dle lokálních podmínek"</t>
  </si>
  <si>
    <t>216,28*0,3</t>
  </si>
  <si>
    <t>Mezisoučet</t>
  </si>
  <si>
    <t>Součet</t>
  </si>
  <si>
    <t>9</t>
  </si>
  <si>
    <t>129001101</t>
  </si>
  <si>
    <t>Příplatek za ztížení odkopávky nebo prokopávky v blízkosti inženýrských sítí</t>
  </si>
  <si>
    <t>-578948949</t>
  </si>
  <si>
    <t>141,384*0,1 'Přepočtené koeficientem množství</t>
  </si>
  <si>
    <t>10</t>
  </si>
  <si>
    <t>162201402</t>
  </si>
  <si>
    <t>Vodorovné přemístění větví stromů listnatých do 1 km D kmene do 500 mm</t>
  </si>
  <si>
    <t>-597178456</t>
  </si>
  <si>
    <t>11</t>
  </si>
  <si>
    <t>162201412</t>
  </si>
  <si>
    <t>Vodorovné přemístění kmenů stromů listnatých do 1 km D kmene do 500 mm</t>
  </si>
  <si>
    <t>1499994415</t>
  </si>
  <si>
    <t>12</t>
  </si>
  <si>
    <t>162201422</t>
  </si>
  <si>
    <t>Vodorovné přemístění pařezů do 1 km D do 500 mm</t>
  </si>
  <si>
    <t>-1876979100</t>
  </si>
  <si>
    <t>162301932</t>
  </si>
  <si>
    <t>Příplatek k vodorovnému přemístění větví stromů listnatých D kmene do 500 mm ZKD 1 km</t>
  </si>
  <si>
    <t>282375599</t>
  </si>
  <si>
    <t>2*9 'Přepočtené koeficientem množství</t>
  </si>
  <si>
    <t>14</t>
  </si>
  <si>
    <t>162301952</t>
  </si>
  <si>
    <t>Příplatek k vodorovnému přemístění kmenů stromů listnatých D kmene do 500 mm ZKD 1 km</t>
  </si>
  <si>
    <t>1016540483</t>
  </si>
  <si>
    <t>162301972</t>
  </si>
  <si>
    <t>Příplatek k vodorovnému přemístění pařezů D 500 mm ZKD 1 km</t>
  </si>
  <si>
    <t>-636685582</t>
  </si>
  <si>
    <t>16</t>
  </si>
  <si>
    <t>162301981</t>
  </si>
  <si>
    <t>Příplatek k vodorovnému přemístění křovin D kmene do 100 mm ZKD 1 km</t>
  </si>
  <si>
    <t>711396241</t>
  </si>
  <si>
    <t>15*4 'Přepočtené koeficientem množství</t>
  </si>
  <si>
    <t>17</t>
  </si>
  <si>
    <t>162351104</t>
  </si>
  <si>
    <t>Vodorovné přemístění do 1000 m výkopku/sypaniny z horniny třídy těžitelnosti I, skupiny 1 až 3</t>
  </si>
  <si>
    <t>261214992</t>
  </si>
  <si>
    <t>38,85"odvoz ornice do 1KM"</t>
  </si>
  <si>
    <t>18</t>
  </si>
  <si>
    <t>162651112</t>
  </si>
  <si>
    <t>Vodorovné přemístění do 5000 m výkopku/sypaniny z horniny třídy těžitelnosti I, skupiny 1 až 3</t>
  </si>
  <si>
    <t>1100284366</t>
  </si>
  <si>
    <t>19</t>
  </si>
  <si>
    <t>162751117</t>
  </si>
  <si>
    <t>Vodorovné přemístění do 10000 m výkopku/sypaniny z horniny třídy těžitelnosti I, skupiny 1 až 3</t>
  </si>
  <si>
    <t>-940571807</t>
  </si>
  <si>
    <t>20</t>
  </si>
  <si>
    <t>171101104</t>
  </si>
  <si>
    <t>Uložení sypaniny z hornin soudržných do násypů zhutněných do 102 % PS</t>
  </si>
  <si>
    <t>73301905</t>
  </si>
  <si>
    <t>M</t>
  </si>
  <si>
    <t>58331R00</t>
  </si>
  <si>
    <t xml:space="preserve">vhodný hutnitelný násypový materiál </t>
  </si>
  <si>
    <t>t</t>
  </si>
  <si>
    <t>875139866</t>
  </si>
  <si>
    <t>17*2 'Přepočtené koeficientem množství</t>
  </si>
  <si>
    <t>22</t>
  </si>
  <si>
    <t>171101111</t>
  </si>
  <si>
    <t>Uložení sypaniny z hornin nesoudržných sypkých s vlhkostí l(d) 0,9 v aktivní zóně</t>
  </si>
  <si>
    <t>-1799847972</t>
  </si>
  <si>
    <t>"sanace podloží pouze dle lokálních podmínek"</t>
  </si>
  <si>
    <t>23</t>
  </si>
  <si>
    <t>583442300</t>
  </si>
  <si>
    <t>štěrkodrť frakce 0-125 MM</t>
  </si>
  <si>
    <t>1686127888</t>
  </si>
  <si>
    <t>64,884*2 'Přepočtené koeficientem množství</t>
  </si>
  <si>
    <t>24</t>
  </si>
  <si>
    <t>171201201</t>
  </si>
  <si>
    <t>Uložení sypaniny na skládky</t>
  </si>
  <si>
    <t>-1252281791</t>
  </si>
  <si>
    <t>25</t>
  </si>
  <si>
    <t>171201211</t>
  </si>
  <si>
    <t>Poplatek za uložení odpadu ze sypaniny na skládce (skládkovné)</t>
  </si>
  <si>
    <t>-2125203434</t>
  </si>
  <si>
    <t>141,384*1,8 'Přepočtené koeficientem množství</t>
  </si>
  <si>
    <t>26</t>
  </si>
  <si>
    <t>171203111</t>
  </si>
  <si>
    <t>Uložení a hrubé rozhrnutí výkopku bez zhutnění v rovině a ve svahu do 1:5</t>
  </si>
  <si>
    <t>-128066184</t>
  </si>
  <si>
    <t>38,85</t>
  </si>
  <si>
    <t>27</t>
  </si>
  <si>
    <t>175101229</t>
  </si>
  <si>
    <t xml:space="preserve">Prosátí zeminy pro ohumusování </t>
  </si>
  <si>
    <t>506676722</t>
  </si>
  <si>
    <t>37,80</t>
  </si>
  <si>
    <t>28</t>
  </si>
  <si>
    <t>181111121</t>
  </si>
  <si>
    <t>Plošná úprava terénu do 500 m2 zemina tř 1 až 4 nerovnosti do 150 mm v rovinně a svahu do 1:5</t>
  </si>
  <si>
    <t>1137709489</t>
  </si>
  <si>
    <t>177</t>
  </si>
  <si>
    <t>29</t>
  </si>
  <si>
    <t>181111122</t>
  </si>
  <si>
    <t>Plošná úprava terénu do 500 m2 zemina tř 1 až 4 nerovnosti do 150 mm ve svahu do 1:2</t>
  </si>
  <si>
    <t>-782579636</t>
  </si>
  <si>
    <t>"výměry jsou digirálně odměřeny z výkresů"</t>
  </si>
  <si>
    <t>"výkresy PD přílohy C.1.1.- C.1.18."</t>
  </si>
  <si>
    <t>75</t>
  </si>
  <si>
    <t>30</t>
  </si>
  <si>
    <t>181301102</t>
  </si>
  <si>
    <t>Rozprostření ornice tl vrstvy do 150 mm pl do 500 m2 v rovině nebo ve svahu do 1:5</t>
  </si>
  <si>
    <t>172652501</t>
  </si>
  <si>
    <t>31</t>
  </si>
  <si>
    <t>181411131</t>
  </si>
  <si>
    <t>Založení parkového trávníku výsevem plochy do 1000 m2 v rovině a ve svahu do 1:5</t>
  </si>
  <si>
    <t>-424074963</t>
  </si>
  <si>
    <t>005724100</t>
  </si>
  <si>
    <t>osivo směs travní parková</t>
  </si>
  <si>
    <t>kg</t>
  </si>
  <si>
    <t>1211002179</t>
  </si>
  <si>
    <t>33</t>
  </si>
  <si>
    <t>181411132</t>
  </si>
  <si>
    <t>Založení parkového trávníku výsevem plochy do 1000 m2 ve svahu do 1:2</t>
  </si>
  <si>
    <t>-1239536271</t>
  </si>
  <si>
    <t>34</t>
  </si>
  <si>
    <t>-1533160017</t>
  </si>
  <si>
    <t>75*0,04 'Přepočtené koeficientem množství</t>
  </si>
  <si>
    <t>35</t>
  </si>
  <si>
    <t>181951102</t>
  </si>
  <si>
    <t>Úprava pláně v hornině tř. 1 až 4 se zhutněním</t>
  </si>
  <si>
    <t>138170517</t>
  </si>
  <si>
    <t>216,28</t>
  </si>
  <si>
    <t>36</t>
  </si>
  <si>
    <t>182301122</t>
  </si>
  <si>
    <t>Rozprostření ornice pl do 500 m2 ve svahu přes 1:5 tl vrstvy do 150 mm</t>
  </si>
  <si>
    <t>-1220526875</t>
  </si>
  <si>
    <t>37</t>
  </si>
  <si>
    <t>183403161</t>
  </si>
  <si>
    <t>Obdělání půdy válením v rovině a svahu do 1:5</t>
  </si>
  <si>
    <t>925125959</t>
  </si>
  <si>
    <t>38</t>
  </si>
  <si>
    <t>183403261</t>
  </si>
  <si>
    <t>Obdělání půdy válením ve svahu do 1:2</t>
  </si>
  <si>
    <t>1775463981</t>
  </si>
  <si>
    <t>39</t>
  </si>
  <si>
    <t>184802111</t>
  </si>
  <si>
    <t>Chemické odplevelení před založením kultury nad 20 m2 postřikem na široko v rovině a svahu do 1:5</t>
  </si>
  <si>
    <t>736829433</t>
  </si>
  <si>
    <t>40</t>
  </si>
  <si>
    <t>184802211</t>
  </si>
  <si>
    <t>Chemické odplevelení před založením kultury nad 20 m2 postřikem na široko ve svahu do 1:2</t>
  </si>
  <si>
    <t>-1928376545</t>
  </si>
  <si>
    <t>41</t>
  </si>
  <si>
    <t>185803111</t>
  </si>
  <si>
    <t>Ošetření trávníku shrabáním v rovině a svahu do 1:5</t>
  </si>
  <si>
    <t>993740077</t>
  </si>
  <si>
    <t>42</t>
  </si>
  <si>
    <t>185803112</t>
  </si>
  <si>
    <t>Ošetření trávníku shrabáním ve svahu do 1:2</t>
  </si>
  <si>
    <t>-656699592</t>
  </si>
  <si>
    <t>Zakládání</t>
  </si>
  <si>
    <t>43</t>
  </si>
  <si>
    <t>213141111</t>
  </si>
  <si>
    <t>Zřízení vrstvy z geotextilie v rovině nebo ve sklonu do 1:5 š do 3 m</t>
  </si>
  <si>
    <t>2081681478</t>
  </si>
  <si>
    <t>44</t>
  </si>
  <si>
    <t>28329R05</t>
  </si>
  <si>
    <t>fólie PE proti prorůstání trávy</t>
  </si>
  <si>
    <t>1184174599</t>
  </si>
  <si>
    <t>29*1,15 'Přepočtené koeficientem množství</t>
  </si>
  <si>
    <t>45</t>
  </si>
  <si>
    <t>213311113</t>
  </si>
  <si>
    <t>Polštáře zhutněné pod základy z kameniva drceného frakce 16 až 63 mm</t>
  </si>
  <si>
    <t>-1717651729</t>
  </si>
  <si>
    <t>1,65*0,22</t>
  </si>
  <si>
    <t>Svislé a kompletní konstrukce</t>
  </si>
  <si>
    <t>46</t>
  </si>
  <si>
    <t>327122112</t>
  </si>
  <si>
    <t>Opěrná zeď samonosná ze ŽB dílců tvaru L v 800 mm</t>
  </si>
  <si>
    <t>-1510547348</t>
  </si>
  <si>
    <t>1,5</t>
  </si>
  <si>
    <t>47</t>
  </si>
  <si>
    <t>339921111</t>
  </si>
  <si>
    <t>Osazování betonových palisád do betonového základu jednotlivě výšky prvku do 0,5 m</t>
  </si>
  <si>
    <t>1932985144</t>
  </si>
  <si>
    <t>4+14</t>
  </si>
  <si>
    <t>48</t>
  </si>
  <si>
    <t>59228407</t>
  </si>
  <si>
    <t>palisáda betonová tyčová hranatá přírodní 110x110x400mm</t>
  </si>
  <si>
    <t>192056607</t>
  </si>
  <si>
    <t>14*1,01 'Přepočtené koeficientem množství</t>
  </si>
  <si>
    <t>49</t>
  </si>
  <si>
    <t>59228287.1</t>
  </si>
  <si>
    <t>palisáda betonová 12x18x40 cm, šedá</t>
  </si>
  <si>
    <t>-1212618036</t>
  </si>
  <si>
    <t>4*1,01 'Přepočtené koeficientem množství</t>
  </si>
  <si>
    <t>50</t>
  </si>
  <si>
    <t>59228286.1</t>
  </si>
  <si>
    <t>palisáda betonová 12x18x60 cm, šedá</t>
  </si>
  <si>
    <t>-1561143445</t>
  </si>
  <si>
    <t>51</t>
  </si>
  <si>
    <t>339921112</t>
  </si>
  <si>
    <t>Osazování betonových palisád do betonového základu jednotlivě výšky prvku přes 0,5 do 1 m</t>
  </si>
  <si>
    <t>1342144536</t>
  </si>
  <si>
    <t>52</t>
  </si>
  <si>
    <t>59228289.1</t>
  </si>
  <si>
    <t>palisáda betonová 12x18x80 cm, šedá</t>
  </si>
  <si>
    <t>-1152628030</t>
  </si>
  <si>
    <t>16*1,01 'Přepočtené koeficientem množství</t>
  </si>
  <si>
    <t>Komunikace pozemní</t>
  </si>
  <si>
    <t>53</t>
  </si>
  <si>
    <t>564861111</t>
  </si>
  <si>
    <t>Podklad ze štěrkodrtě ŠD tl 200 mm</t>
  </si>
  <si>
    <t>219045557</t>
  </si>
  <si>
    <t>54</t>
  </si>
  <si>
    <t>596211210</t>
  </si>
  <si>
    <t>Kladení zámkové dlažby komunikací pro pěší tl 80 mm skupiny A pl do 50 m2</t>
  </si>
  <si>
    <t>-1389887241</t>
  </si>
  <si>
    <t>55</t>
  </si>
  <si>
    <t>59245020</t>
  </si>
  <si>
    <t>dlažba tvar obdélník betonová 200x100x80mm přírodní</t>
  </si>
  <si>
    <t>-26744115</t>
  </si>
  <si>
    <t>35*1,03 'Přepočtené koeficientem množství</t>
  </si>
  <si>
    <t>56</t>
  </si>
  <si>
    <t>596212212</t>
  </si>
  <si>
    <t>Kladení zámkové dlažby pozemních komunikací tl 80 mm skupiny A pl do 300 m2</t>
  </si>
  <si>
    <t>-1262262125</t>
  </si>
  <si>
    <t>176</t>
  </si>
  <si>
    <t>57</t>
  </si>
  <si>
    <t>-889804480</t>
  </si>
  <si>
    <t>176*1,03 'Přepočtené koeficientem množství</t>
  </si>
  <si>
    <t>Úpravy povrchů, podlahy a osazování výplní</t>
  </si>
  <si>
    <t>58</t>
  </si>
  <si>
    <t>637121112</t>
  </si>
  <si>
    <t>Okapový chodník z kačírku tl 150 mm s udusáním</t>
  </si>
  <si>
    <t>1874947239</t>
  </si>
  <si>
    <t xml:space="preserve"> Ostatní konstrukce a práce, bourání</t>
  </si>
  <si>
    <t>59</t>
  </si>
  <si>
    <t>914111121</t>
  </si>
  <si>
    <t>Montáž svislé dopravní značky do velikosti 2 m2 objímkami na sloupek nebo konzolu</t>
  </si>
  <si>
    <t>1200430794</t>
  </si>
  <si>
    <t>60</t>
  </si>
  <si>
    <t>40445625</t>
  </si>
  <si>
    <t>informativní značky provozní IP8, IP9, IP11-IP13 500x700mm</t>
  </si>
  <si>
    <t>-2060419389</t>
  </si>
  <si>
    <t>61</t>
  </si>
  <si>
    <t>914511111</t>
  </si>
  <si>
    <t>Montáž sloupku dopravních značek délky do 3,5 m s betonovým základem</t>
  </si>
  <si>
    <t>-1910613893</t>
  </si>
  <si>
    <t>62</t>
  </si>
  <si>
    <t>404452355</t>
  </si>
  <si>
    <t>sloupek dopravní značky ( vč. betonového základu )</t>
  </si>
  <si>
    <t>603431918</t>
  </si>
  <si>
    <t>63</t>
  </si>
  <si>
    <t>915131111</t>
  </si>
  <si>
    <t>Vodorovné dopravní značení bílou barvou přechody pro chodce, šipky, symboly</t>
  </si>
  <si>
    <t>-282989703</t>
  </si>
  <si>
    <t>3,44</t>
  </si>
  <si>
    <t>64</t>
  </si>
  <si>
    <t>915621111</t>
  </si>
  <si>
    <t>Předznačení vodorovného plošného značení</t>
  </si>
  <si>
    <t>-1707916137</t>
  </si>
  <si>
    <t>65</t>
  </si>
  <si>
    <t>916231213</t>
  </si>
  <si>
    <t>Osazení chodníkového obrubníku betonového stojatého s boční opěrou do lože z betonu prostého</t>
  </si>
  <si>
    <t>-140919068</t>
  </si>
  <si>
    <t>170</t>
  </si>
  <si>
    <t>66</t>
  </si>
  <si>
    <t>59217016</t>
  </si>
  <si>
    <t>obrubník betonový chodníkový 1000x80x250mm</t>
  </si>
  <si>
    <t>1098559474</t>
  </si>
  <si>
    <t>170*1,01 'Přepočtené koeficientem množství</t>
  </si>
  <si>
    <t>67</t>
  </si>
  <si>
    <t>91699R121</t>
  </si>
  <si>
    <t>Lože pod obrubníky, krajníky nebo obruby z dlažebních kostek z betonu C 20/25 XF3</t>
  </si>
  <si>
    <t>-1837158967</t>
  </si>
  <si>
    <t>1,59"lože k bet. palisádám"</t>
  </si>
  <si>
    <t>68</t>
  </si>
  <si>
    <t>919726203</t>
  </si>
  <si>
    <t>Geotextilie pro vyztužení, separaci a filtraci tkaná z PP podélná pevnost v tahu do 80 kN/m</t>
  </si>
  <si>
    <t>360877463</t>
  </si>
  <si>
    <t>"sanace podloží pouze dle lokálních podmínek"216,28</t>
  </si>
  <si>
    <t>69</t>
  </si>
  <si>
    <t>93593R230</t>
  </si>
  <si>
    <t>Liniový odvodňovací žlab s litinovou mříží, třída zatížení C 250, stavební šířka 20 cm</t>
  </si>
  <si>
    <t>1519264213</t>
  </si>
  <si>
    <t>70</t>
  </si>
  <si>
    <t>963053936</t>
  </si>
  <si>
    <t>Bourání ŽB schodišťových ramen monolitických samonosných</t>
  </si>
  <si>
    <t>-476051532</t>
  </si>
  <si>
    <t>1,6*2</t>
  </si>
  <si>
    <t>71</t>
  </si>
  <si>
    <t>966005111</t>
  </si>
  <si>
    <t>Rozebrání a odstranění silničního zábradlí se sloupky osazenými s betonovými patkami</t>
  </si>
  <si>
    <t>534980362</t>
  </si>
  <si>
    <t>3,5</t>
  </si>
  <si>
    <t>998</t>
  </si>
  <si>
    <t>Přesun hmot</t>
  </si>
  <si>
    <t>72</t>
  </si>
  <si>
    <t>998223011</t>
  </si>
  <si>
    <t>Přesun hmot pro pozemní komunikace s krytem dlážděným</t>
  </si>
  <si>
    <t>1070327265</t>
  </si>
  <si>
    <t>HVP</t>
  </si>
  <si>
    <t>Hlavní aktivity projektu</t>
  </si>
  <si>
    <t>997</t>
  </si>
  <si>
    <t xml:space="preserve"> Přesun sutě</t>
  </si>
  <si>
    <t>73</t>
  </si>
  <si>
    <t>997221571</t>
  </si>
  <si>
    <t>Vodorovná doprava vybouraných hmot do 1 km</t>
  </si>
  <si>
    <t>-1583025143</t>
  </si>
  <si>
    <t>74</t>
  </si>
  <si>
    <t>997221579</t>
  </si>
  <si>
    <t>Příplatek ZKD 1 km u vodorovné dopravy vybouraných hmot</t>
  </si>
  <si>
    <t>-1950062717</t>
  </si>
  <si>
    <t>12,655*9 'Přepočtené koeficientem množství</t>
  </si>
  <si>
    <t>997221612</t>
  </si>
  <si>
    <t>Nakládání vybouraných hmot na dopravní prostředky pro vodorovnou dopravu</t>
  </si>
  <si>
    <t>-379880471</t>
  </si>
  <si>
    <t>76</t>
  </si>
  <si>
    <t>997221815</t>
  </si>
  <si>
    <t>Poplatek za uložení odpadu na skládce (skládkovné)</t>
  </si>
  <si>
    <t>-491170977</t>
  </si>
  <si>
    <t>VRN</t>
  </si>
  <si>
    <t xml:space="preserve"> Vedlejší rozpočtové náklady</t>
  </si>
  <si>
    <t>77</t>
  </si>
  <si>
    <t>VRN.01</t>
  </si>
  <si>
    <t>Průzkumné, geodetické a projektové práce (geodetické práce před výstavbou, geodetické práce po výstavbě, vytyčení tras podzemních sítí technické infrastruktury, dokumentace skutečného provedení, zaměření skutečného provedení) - pouze stavební objekt KO</t>
  </si>
  <si>
    <t>Kč</t>
  </si>
  <si>
    <t>1024</t>
  </si>
  <si>
    <t>185467899</t>
  </si>
  <si>
    <t>78</t>
  </si>
  <si>
    <t>VRN.06</t>
  </si>
  <si>
    <t>Vyhotovení dokladů potřebných pro předání díla např. revize, zkoušky (mj. hutnění), zaškolení a další práce, služby, dodávky a režijní náklady - pouze stavební objekt KO</t>
  </si>
  <si>
    <t>-1444707260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</si>
</sst>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26</v>
      </c>
      <c r="AK17" s="32" t="s">
        <v>27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32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26</v>
      </c>
      <c r="AK20" s="32" t="s">
        <v>27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33</v>
      </c>
      <c r="AR22" s="22"/>
      <c r="BE22" s="31"/>
    </row>
    <row r="23" s="1" customFormat="1" ht="59.25" customHeight="1">
      <c r="B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50</v>
      </c>
      <c r="AI60" s="41"/>
      <c r="AJ60" s="41"/>
      <c r="AK60" s="41"/>
      <c r="AL60" s="41"/>
      <c r="AM60" s="58" t="s">
        <v>51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50</v>
      </c>
      <c r="AI75" s="41"/>
      <c r="AJ75" s="41"/>
      <c r="AK75" s="41"/>
      <c r="AL75" s="41"/>
      <c r="AM75" s="58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221-20-15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Starý Bydžov - Revitalizace objektu bývalé fary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Starý Bydžov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3. 11. 2020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9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16.5" customHeight="1">
      <c r="A95" s="104" t="s">
        <v>79</v>
      </c>
      <c r="B95" s="105"/>
      <c r="C95" s="106"/>
      <c r="D95" s="107" t="s">
        <v>80</v>
      </c>
      <c r="E95" s="107"/>
      <c r="F95" s="107"/>
      <c r="G95" s="107"/>
      <c r="H95" s="107"/>
      <c r="I95" s="108"/>
      <c r="J95" s="107" t="s">
        <v>81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'D.1.4.h - Komunikace a zp...'!J30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82</v>
      </c>
      <c r="AR95" s="105"/>
      <c r="AS95" s="111">
        <v>0</v>
      </c>
      <c r="AT95" s="112">
        <f>ROUND(SUM(AV95:AW95),2)</f>
        <v>0</v>
      </c>
      <c r="AU95" s="113">
        <f>'D.1.4.h - Komunikace a zp...'!P127</f>
        <v>0</v>
      </c>
      <c r="AV95" s="112">
        <f>'D.1.4.h - Komunikace a zp...'!J33</f>
        <v>0</v>
      </c>
      <c r="AW95" s="112">
        <f>'D.1.4.h - Komunikace a zp...'!J34</f>
        <v>0</v>
      </c>
      <c r="AX95" s="112">
        <f>'D.1.4.h - Komunikace a zp...'!J35</f>
        <v>0</v>
      </c>
      <c r="AY95" s="112">
        <f>'D.1.4.h - Komunikace a zp...'!J36</f>
        <v>0</v>
      </c>
      <c r="AZ95" s="112">
        <f>'D.1.4.h - Komunikace a zp...'!F33</f>
        <v>0</v>
      </c>
      <c r="BA95" s="112">
        <f>'D.1.4.h - Komunikace a zp...'!F34</f>
        <v>0</v>
      </c>
      <c r="BB95" s="112">
        <f>'D.1.4.h - Komunikace a zp...'!F35</f>
        <v>0</v>
      </c>
      <c r="BC95" s="112">
        <f>'D.1.4.h - Komunikace a zp...'!F36</f>
        <v>0</v>
      </c>
      <c r="BD95" s="114">
        <f>'D.1.4.h - Komunikace a zp...'!F37</f>
        <v>0</v>
      </c>
      <c r="BE95" s="7"/>
      <c r="BT95" s="115" t="s">
        <v>83</v>
      </c>
      <c r="BV95" s="115" t="s">
        <v>77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.h - Komunikace a z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6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17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86</v>
      </c>
      <c r="I4" s="116"/>
      <c r="L4" s="22"/>
      <c r="M4" s="118" t="s">
        <v>10</v>
      </c>
      <c r="AT4" s="19" t="s">
        <v>3</v>
      </c>
    </row>
    <row r="5" s="1" customFormat="1" ht="6.96" customHeight="1">
      <c r="B5" s="22"/>
      <c r="I5" s="116"/>
      <c r="L5" s="22"/>
    </row>
    <row r="6" s="1" customFormat="1" ht="12" customHeight="1">
      <c r="B6" s="22"/>
      <c r="D6" s="32" t="s">
        <v>16</v>
      </c>
      <c r="I6" s="116"/>
      <c r="L6" s="22"/>
    </row>
    <row r="7" s="1" customFormat="1" ht="16.5" customHeight="1">
      <c r="B7" s="22"/>
      <c r="E7" s="119" t="str">
        <f>'Rekapitulace stavby'!K6</f>
        <v>Starý Bydžov - Revitalizace objektu bývalé fary</v>
      </c>
      <c r="F7" s="32"/>
      <c r="G7" s="32"/>
      <c r="H7" s="32"/>
      <c r="I7" s="116"/>
      <c r="L7" s="22"/>
    </row>
    <row r="8" s="2" customFormat="1" ht="12" customHeight="1">
      <c r="A8" s="38"/>
      <c r="B8" s="39"/>
      <c r="C8" s="38"/>
      <c r="D8" s="32" t="s">
        <v>87</v>
      </c>
      <c r="E8" s="38"/>
      <c r="F8" s="38"/>
      <c r="G8" s="38"/>
      <c r="H8" s="38"/>
      <c r="I8" s="120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88</v>
      </c>
      <c r="F9" s="38"/>
      <c r="G9" s="38"/>
      <c r="H9" s="38"/>
      <c r="I9" s="120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120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21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21" t="s">
        <v>22</v>
      </c>
      <c r="J12" s="69" t="str">
        <f>'Rekapitulace stavby'!AN8</f>
        <v>3. 11. 2020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20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21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121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20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121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21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20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121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121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20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121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121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20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33</v>
      </c>
      <c r="E26" s="38"/>
      <c r="F26" s="38"/>
      <c r="G26" s="38"/>
      <c r="H26" s="38"/>
      <c r="I26" s="120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20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26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7" t="s">
        <v>35</v>
      </c>
      <c r="E30" s="38"/>
      <c r="F30" s="38"/>
      <c r="G30" s="38"/>
      <c r="H30" s="38"/>
      <c r="I30" s="120"/>
      <c r="J30" s="96">
        <f>ROUND(J127,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26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128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9" t="s">
        <v>39</v>
      </c>
      <c r="E33" s="32" t="s">
        <v>40</v>
      </c>
      <c r="F33" s="130">
        <f>ROUND((SUM(BE127:BE347)),  2)</f>
        <v>0</v>
      </c>
      <c r="G33" s="38"/>
      <c r="H33" s="38"/>
      <c r="I33" s="131">
        <v>0.20999999999999999</v>
      </c>
      <c r="J33" s="130">
        <f>ROUND(((SUM(BE127:BE347))*I33),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30">
        <f>ROUND((SUM(BF127:BF347)),  2)</f>
        <v>0</v>
      </c>
      <c r="G34" s="38"/>
      <c r="H34" s="38"/>
      <c r="I34" s="131">
        <v>0.14999999999999999</v>
      </c>
      <c r="J34" s="130">
        <f>ROUND(((SUM(BF127:BF347))*I34),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30">
        <f>ROUND((SUM(BG127:BG347)),  2)</f>
        <v>0</v>
      </c>
      <c r="G35" s="38"/>
      <c r="H35" s="38"/>
      <c r="I35" s="131">
        <v>0.20999999999999999</v>
      </c>
      <c r="J35" s="130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30">
        <f>ROUND((SUM(BH127:BH347)),  2)</f>
        <v>0</v>
      </c>
      <c r="G36" s="38"/>
      <c r="H36" s="38"/>
      <c r="I36" s="131">
        <v>0.14999999999999999</v>
      </c>
      <c r="J36" s="130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30">
        <f>ROUND((SUM(BI127:BI347)),  2)</f>
        <v>0</v>
      </c>
      <c r="G37" s="38"/>
      <c r="H37" s="38"/>
      <c r="I37" s="131">
        <v>0</v>
      </c>
      <c r="J37" s="130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20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2"/>
      <c r="D39" s="133" t="s">
        <v>45</v>
      </c>
      <c r="E39" s="81"/>
      <c r="F39" s="81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20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I41" s="116"/>
      <c r="L41" s="22"/>
    </row>
    <row r="42" s="1" customFormat="1" ht="14.4" customHeight="1">
      <c r="B42" s="22"/>
      <c r="I42" s="116"/>
      <c r="L42" s="22"/>
    </row>
    <row r="43" s="1" customFormat="1" ht="14.4" customHeight="1">
      <c r="B43" s="22"/>
      <c r="I43" s="116"/>
      <c r="L43" s="22"/>
    </row>
    <row r="44" s="1" customFormat="1" ht="14.4" customHeight="1">
      <c r="B44" s="22"/>
      <c r="I44" s="116"/>
      <c r="L44" s="22"/>
    </row>
    <row r="45" s="1" customFormat="1" ht="14.4" customHeight="1">
      <c r="B45" s="22"/>
      <c r="I45" s="116"/>
      <c r="L45" s="22"/>
    </row>
    <row r="46" s="1" customFormat="1" ht="14.4" customHeight="1">
      <c r="B46" s="22"/>
      <c r="I46" s="116"/>
      <c r="L46" s="22"/>
    </row>
    <row r="47" s="1" customFormat="1" ht="14.4" customHeight="1">
      <c r="B47" s="22"/>
      <c r="I47" s="116"/>
      <c r="L47" s="22"/>
    </row>
    <row r="48" s="1" customFormat="1" ht="14.4" customHeight="1">
      <c r="B48" s="22"/>
      <c r="I48" s="116"/>
      <c r="L48" s="22"/>
    </row>
    <row r="49" s="1" customFormat="1" ht="14.4" customHeight="1">
      <c r="B49" s="22"/>
      <c r="I49" s="116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139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40" t="s">
        <v>51</v>
      </c>
      <c r="G61" s="58" t="s">
        <v>50</v>
      </c>
      <c r="H61" s="41"/>
      <c r="I61" s="141"/>
      <c r="J61" s="142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143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40" t="s">
        <v>51</v>
      </c>
      <c r="G76" s="58" t="s">
        <v>50</v>
      </c>
      <c r="H76" s="41"/>
      <c r="I76" s="141"/>
      <c r="J76" s="142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44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45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38"/>
      <c r="E82" s="38"/>
      <c r="F82" s="38"/>
      <c r="G82" s="38"/>
      <c r="H82" s="38"/>
      <c r="I82" s="120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20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20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19" t="str">
        <f>E7</f>
        <v>Starý Bydžov - Revitalizace objektu bývalé fary</v>
      </c>
      <c r="F85" s="32"/>
      <c r="G85" s="32"/>
      <c r="H85" s="32"/>
      <c r="I85" s="120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38"/>
      <c r="E86" s="38"/>
      <c r="F86" s="38"/>
      <c r="G86" s="38"/>
      <c r="H86" s="38"/>
      <c r="I86" s="120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 xml:space="preserve">D.1.4.h - Komunikace a zpevněné plochy </v>
      </c>
      <c r="F87" s="38"/>
      <c r="G87" s="38"/>
      <c r="H87" s="38"/>
      <c r="I87" s="120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20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Starý Bydžov </v>
      </c>
      <c r="G89" s="38"/>
      <c r="H89" s="38"/>
      <c r="I89" s="121" t="s">
        <v>22</v>
      </c>
      <c r="J89" s="69" t="str">
        <f>IF(J12="","",J12)</f>
        <v>3. 11. 2020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20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12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12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20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6" t="s">
        <v>90</v>
      </c>
      <c r="D94" s="132"/>
      <c r="E94" s="132"/>
      <c r="F94" s="132"/>
      <c r="G94" s="132"/>
      <c r="H94" s="132"/>
      <c r="I94" s="147"/>
      <c r="J94" s="148" t="s">
        <v>91</v>
      </c>
      <c r="K94" s="132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20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9" t="s">
        <v>92</v>
      </c>
      <c r="D96" s="38"/>
      <c r="E96" s="38"/>
      <c r="F96" s="38"/>
      <c r="G96" s="38"/>
      <c r="H96" s="38"/>
      <c r="I96" s="120"/>
      <c r="J96" s="96">
        <f>J127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93</v>
      </c>
    </row>
    <row r="97" s="9" customFormat="1" ht="24.96" customHeight="1">
      <c r="A97" s="9"/>
      <c r="B97" s="150"/>
      <c r="C97" s="9"/>
      <c r="D97" s="151" t="s">
        <v>94</v>
      </c>
      <c r="E97" s="152"/>
      <c r="F97" s="152"/>
      <c r="G97" s="152"/>
      <c r="H97" s="152"/>
      <c r="I97" s="153"/>
      <c r="J97" s="154">
        <f>J128</f>
        <v>0</v>
      </c>
      <c r="K97" s="9"/>
      <c r="L97" s="15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5"/>
      <c r="C98" s="10"/>
      <c r="D98" s="156" t="s">
        <v>95</v>
      </c>
      <c r="E98" s="157"/>
      <c r="F98" s="157"/>
      <c r="G98" s="157"/>
      <c r="H98" s="157"/>
      <c r="I98" s="158"/>
      <c r="J98" s="159">
        <f>J129</f>
        <v>0</v>
      </c>
      <c r="K98" s="10"/>
      <c r="L98" s="15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5"/>
      <c r="C99" s="10"/>
      <c r="D99" s="156" t="s">
        <v>96</v>
      </c>
      <c r="E99" s="157"/>
      <c r="F99" s="157"/>
      <c r="G99" s="157"/>
      <c r="H99" s="157"/>
      <c r="I99" s="158"/>
      <c r="J99" s="159">
        <f>J245</f>
        <v>0</v>
      </c>
      <c r="K99" s="10"/>
      <c r="L99" s="15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5"/>
      <c r="C100" s="10"/>
      <c r="D100" s="156" t="s">
        <v>97</v>
      </c>
      <c r="E100" s="157"/>
      <c r="F100" s="157"/>
      <c r="G100" s="157"/>
      <c r="H100" s="157"/>
      <c r="I100" s="158"/>
      <c r="J100" s="159">
        <f>J253</f>
        <v>0</v>
      </c>
      <c r="K100" s="10"/>
      <c r="L100" s="15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5"/>
      <c r="C101" s="10"/>
      <c r="D101" s="156" t="s">
        <v>98</v>
      </c>
      <c r="E101" s="157"/>
      <c r="F101" s="157"/>
      <c r="G101" s="157"/>
      <c r="H101" s="157"/>
      <c r="I101" s="158"/>
      <c r="J101" s="159">
        <f>J274</f>
        <v>0</v>
      </c>
      <c r="K101" s="10"/>
      <c r="L101" s="15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5"/>
      <c r="C102" s="10"/>
      <c r="D102" s="156" t="s">
        <v>99</v>
      </c>
      <c r="E102" s="157"/>
      <c r="F102" s="157"/>
      <c r="G102" s="157"/>
      <c r="H102" s="157"/>
      <c r="I102" s="158"/>
      <c r="J102" s="159">
        <f>J291</f>
        <v>0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100</v>
      </c>
      <c r="E103" s="157"/>
      <c r="F103" s="157"/>
      <c r="G103" s="157"/>
      <c r="H103" s="157"/>
      <c r="I103" s="158"/>
      <c r="J103" s="159">
        <f>J296</f>
        <v>0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5"/>
      <c r="C104" s="10"/>
      <c r="D104" s="156" t="s">
        <v>101</v>
      </c>
      <c r="E104" s="157"/>
      <c r="F104" s="157"/>
      <c r="G104" s="157"/>
      <c r="H104" s="157"/>
      <c r="I104" s="158"/>
      <c r="J104" s="159">
        <f>J336</f>
        <v>0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0"/>
      <c r="C105" s="9"/>
      <c r="D105" s="151" t="s">
        <v>102</v>
      </c>
      <c r="E105" s="152"/>
      <c r="F105" s="152"/>
      <c r="G105" s="152"/>
      <c r="H105" s="152"/>
      <c r="I105" s="153"/>
      <c r="J105" s="154">
        <f>J338</f>
        <v>0</v>
      </c>
      <c r="K105" s="9"/>
      <c r="L105" s="15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5"/>
      <c r="C106" s="10"/>
      <c r="D106" s="156" t="s">
        <v>103</v>
      </c>
      <c r="E106" s="157"/>
      <c r="F106" s="157"/>
      <c r="G106" s="157"/>
      <c r="H106" s="157"/>
      <c r="I106" s="158"/>
      <c r="J106" s="159">
        <f>J339</f>
        <v>0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0"/>
      <c r="C107" s="9"/>
      <c r="D107" s="151" t="s">
        <v>104</v>
      </c>
      <c r="E107" s="152"/>
      <c r="F107" s="152"/>
      <c r="G107" s="152"/>
      <c r="H107" s="152"/>
      <c r="I107" s="153"/>
      <c r="J107" s="154">
        <f>J345</f>
        <v>0</v>
      </c>
      <c r="K107" s="9"/>
      <c r="L107" s="15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38"/>
      <c r="D108" s="38"/>
      <c r="E108" s="38"/>
      <c r="F108" s="38"/>
      <c r="G108" s="38"/>
      <c r="H108" s="38"/>
      <c r="I108" s="120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0"/>
      <c r="C109" s="61"/>
      <c r="D109" s="61"/>
      <c r="E109" s="61"/>
      <c r="F109" s="61"/>
      <c r="G109" s="61"/>
      <c r="H109" s="61"/>
      <c r="I109" s="144"/>
      <c r="J109" s="61"/>
      <c r="K109" s="61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2"/>
      <c r="C113" s="63"/>
      <c r="D113" s="63"/>
      <c r="E113" s="63"/>
      <c r="F113" s="63"/>
      <c r="G113" s="63"/>
      <c r="H113" s="63"/>
      <c r="I113" s="145"/>
      <c r="J113" s="63"/>
      <c r="K113" s="63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105</v>
      </c>
      <c r="D114" s="38"/>
      <c r="E114" s="38"/>
      <c r="F114" s="38"/>
      <c r="G114" s="38"/>
      <c r="H114" s="38"/>
      <c r="I114" s="120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120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38"/>
      <c r="E116" s="38"/>
      <c r="F116" s="38"/>
      <c r="G116" s="38"/>
      <c r="H116" s="38"/>
      <c r="I116" s="120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119" t="str">
        <f>E7</f>
        <v>Starý Bydžov - Revitalizace objektu bývalé fary</v>
      </c>
      <c r="F117" s="32"/>
      <c r="G117" s="32"/>
      <c r="H117" s="32"/>
      <c r="I117" s="120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87</v>
      </c>
      <c r="D118" s="38"/>
      <c r="E118" s="38"/>
      <c r="F118" s="38"/>
      <c r="G118" s="38"/>
      <c r="H118" s="38"/>
      <c r="I118" s="120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67" t="str">
        <f>E9</f>
        <v xml:space="preserve">D.1.4.h - Komunikace a zpevněné plochy </v>
      </c>
      <c r="F119" s="38"/>
      <c r="G119" s="38"/>
      <c r="H119" s="38"/>
      <c r="I119" s="120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120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38"/>
      <c r="E121" s="38"/>
      <c r="F121" s="27" t="str">
        <f>F12</f>
        <v xml:space="preserve">Starý Bydžov </v>
      </c>
      <c r="G121" s="38"/>
      <c r="H121" s="38"/>
      <c r="I121" s="121" t="s">
        <v>22</v>
      </c>
      <c r="J121" s="69" t="str">
        <f>IF(J12="","",J12)</f>
        <v>3. 11. 2020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120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38"/>
      <c r="E123" s="38"/>
      <c r="F123" s="27" t="str">
        <f>E15</f>
        <v xml:space="preserve"> </v>
      </c>
      <c r="G123" s="38"/>
      <c r="H123" s="38"/>
      <c r="I123" s="121" t="s">
        <v>30</v>
      </c>
      <c r="J123" s="36" t="str">
        <f>E21</f>
        <v xml:space="preserve"> 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38"/>
      <c r="E124" s="38"/>
      <c r="F124" s="27" t="str">
        <f>IF(E18="","",E18)</f>
        <v>Vyplň údaj</v>
      </c>
      <c r="G124" s="38"/>
      <c r="H124" s="38"/>
      <c r="I124" s="121" t="s">
        <v>32</v>
      </c>
      <c r="J124" s="36" t="str">
        <f>E24</f>
        <v xml:space="preserve">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38"/>
      <c r="D125" s="38"/>
      <c r="E125" s="38"/>
      <c r="F125" s="38"/>
      <c r="G125" s="38"/>
      <c r="H125" s="38"/>
      <c r="I125" s="120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60"/>
      <c r="B126" s="161"/>
      <c r="C126" s="162" t="s">
        <v>106</v>
      </c>
      <c r="D126" s="163" t="s">
        <v>60</v>
      </c>
      <c r="E126" s="163" t="s">
        <v>56</v>
      </c>
      <c r="F126" s="163" t="s">
        <v>57</v>
      </c>
      <c r="G126" s="163" t="s">
        <v>107</v>
      </c>
      <c r="H126" s="163" t="s">
        <v>108</v>
      </c>
      <c r="I126" s="164" t="s">
        <v>109</v>
      </c>
      <c r="J126" s="165" t="s">
        <v>91</v>
      </c>
      <c r="K126" s="166" t="s">
        <v>110</v>
      </c>
      <c r="L126" s="167"/>
      <c r="M126" s="86" t="s">
        <v>1</v>
      </c>
      <c r="N126" s="87" t="s">
        <v>39</v>
      </c>
      <c r="O126" s="87" t="s">
        <v>111</v>
      </c>
      <c r="P126" s="87" t="s">
        <v>112</v>
      </c>
      <c r="Q126" s="87" t="s">
        <v>113</v>
      </c>
      <c r="R126" s="87" t="s">
        <v>114</v>
      </c>
      <c r="S126" s="87" t="s">
        <v>115</v>
      </c>
      <c r="T126" s="88" t="s">
        <v>116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="2" customFormat="1" ht="22.8" customHeight="1">
      <c r="A127" s="38"/>
      <c r="B127" s="39"/>
      <c r="C127" s="93" t="s">
        <v>117</v>
      </c>
      <c r="D127" s="38"/>
      <c r="E127" s="38"/>
      <c r="F127" s="38"/>
      <c r="G127" s="38"/>
      <c r="H127" s="38"/>
      <c r="I127" s="120"/>
      <c r="J127" s="168">
        <f>BK127</f>
        <v>0</v>
      </c>
      <c r="K127" s="38"/>
      <c r="L127" s="39"/>
      <c r="M127" s="89"/>
      <c r="N127" s="73"/>
      <c r="O127" s="90"/>
      <c r="P127" s="169">
        <f>P128+P338+P345</f>
        <v>0</v>
      </c>
      <c r="Q127" s="90"/>
      <c r="R127" s="169">
        <f>R128+R338+R345</f>
        <v>270.5635934</v>
      </c>
      <c r="S127" s="90"/>
      <c r="T127" s="170">
        <f>T128+T338+T345</f>
        <v>12.654900000000001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74</v>
      </c>
      <c r="AU127" s="19" t="s">
        <v>93</v>
      </c>
      <c r="BK127" s="171">
        <f>BK128+BK338+BK345</f>
        <v>0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118</v>
      </c>
      <c r="F128" s="174" t="s">
        <v>119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P129+P245+P253+P274+P291+P296+P336</f>
        <v>0</v>
      </c>
      <c r="Q128" s="178"/>
      <c r="R128" s="179">
        <f>R129+R245+R253+R274+R291+R296+R336</f>
        <v>270.5635934</v>
      </c>
      <c r="S128" s="178"/>
      <c r="T128" s="180">
        <f>T129+T245+T253+T274+T291+T296+T336</f>
        <v>12.654900000000001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83</v>
      </c>
      <c r="AT128" s="181" t="s">
        <v>74</v>
      </c>
      <c r="AU128" s="181" t="s">
        <v>75</v>
      </c>
      <c r="AY128" s="173" t="s">
        <v>120</v>
      </c>
      <c r="BK128" s="182">
        <f>BK129+BK245+BK253+BK274+BK291+BK296+BK336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83</v>
      </c>
      <c r="F129" s="183" t="s">
        <v>121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SUM(P130:P244)</f>
        <v>0</v>
      </c>
      <c r="Q129" s="178"/>
      <c r="R129" s="179">
        <f>SUM(R130:R244)</f>
        <v>163.77704</v>
      </c>
      <c r="S129" s="178"/>
      <c r="T129" s="180">
        <f>SUM(T130:T244)</f>
        <v>11.15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83</v>
      </c>
      <c r="AT129" s="181" t="s">
        <v>74</v>
      </c>
      <c r="AU129" s="181" t="s">
        <v>83</v>
      </c>
      <c r="AY129" s="173" t="s">
        <v>120</v>
      </c>
      <c r="BK129" s="182">
        <f>SUM(BK130:BK244)</f>
        <v>0</v>
      </c>
    </row>
    <row r="130" s="2" customFormat="1" ht="33" customHeight="1">
      <c r="A130" s="38"/>
      <c r="B130" s="185"/>
      <c r="C130" s="186" t="s">
        <v>83</v>
      </c>
      <c r="D130" s="186" t="s">
        <v>122</v>
      </c>
      <c r="E130" s="187" t="s">
        <v>123</v>
      </c>
      <c r="F130" s="188" t="s">
        <v>124</v>
      </c>
      <c r="G130" s="189" t="s">
        <v>125</v>
      </c>
      <c r="H130" s="190">
        <v>15</v>
      </c>
      <c r="I130" s="191"/>
      <c r="J130" s="192">
        <f>ROUND(I130*H130,2)</f>
        <v>0</v>
      </c>
      <c r="K130" s="193"/>
      <c r="L130" s="39"/>
      <c r="M130" s="194" t="s">
        <v>1</v>
      </c>
      <c r="N130" s="195" t="s">
        <v>40</v>
      </c>
      <c r="O130" s="77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8" t="s">
        <v>126</v>
      </c>
      <c r="AT130" s="198" t="s">
        <v>122</v>
      </c>
      <c r="AU130" s="198" t="s">
        <v>85</v>
      </c>
      <c r="AY130" s="19" t="s">
        <v>120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9" t="s">
        <v>83</v>
      </c>
      <c r="BK130" s="199">
        <f>ROUND(I130*H130,2)</f>
        <v>0</v>
      </c>
      <c r="BL130" s="19" t="s">
        <v>126</v>
      </c>
      <c r="BM130" s="198" t="s">
        <v>127</v>
      </c>
    </row>
    <row r="131" s="13" customFormat="1">
      <c r="A131" s="13"/>
      <c r="B131" s="200"/>
      <c r="C131" s="13"/>
      <c r="D131" s="201" t="s">
        <v>128</v>
      </c>
      <c r="E131" s="202" t="s">
        <v>1</v>
      </c>
      <c r="F131" s="203" t="s">
        <v>129</v>
      </c>
      <c r="G131" s="13"/>
      <c r="H131" s="202" t="s">
        <v>1</v>
      </c>
      <c r="I131" s="204"/>
      <c r="J131" s="13"/>
      <c r="K131" s="13"/>
      <c r="L131" s="200"/>
      <c r="M131" s="205"/>
      <c r="N131" s="206"/>
      <c r="O131" s="206"/>
      <c r="P131" s="206"/>
      <c r="Q131" s="206"/>
      <c r="R131" s="206"/>
      <c r="S131" s="206"/>
      <c r="T131" s="20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2" t="s">
        <v>128</v>
      </c>
      <c r="AU131" s="202" t="s">
        <v>85</v>
      </c>
      <c r="AV131" s="13" t="s">
        <v>83</v>
      </c>
      <c r="AW131" s="13" t="s">
        <v>31</v>
      </c>
      <c r="AX131" s="13" t="s">
        <v>75</v>
      </c>
      <c r="AY131" s="202" t="s">
        <v>120</v>
      </c>
    </row>
    <row r="132" s="13" customFormat="1">
      <c r="A132" s="13"/>
      <c r="B132" s="200"/>
      <c r="C132" s="13"/>
      <c r="D132" s="201" t="s">
        <v>128</v>
      </c>
      <c r="E132" s="202" t="s">
        <v>1</v>
      </c>
      <c r="F132" s="203" t="s">
        <v>130</v>
      </c>
      <c r="G132" s="13"/>
      <c r="H132" s="202" t="s">
        <v>1</v>
      </c>
      <c r="I132" s="204"/>
      <c r="J132" s="13"/>
      <c r="K132" s="13"/>
      <c r="L132" s="200"/>
      <c r="M132" s="205"/>
      <c r="N132" s="206"/>
      <c r="O132" s="206"/>
      <c r="P132" s="206"/>
      <c r="Q132" s="206"/>
      <c r="R132" s="206"/>
      <c r="S132" s="206"/>
      <c r="T132" s="20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02" t="s">
        <v>128</v>
      </c>
      <c r="AU132" s="202" t="s">
        <v>85</v>
      </c>
      <c r="AV132" s="13" t="s">
        <v>83</v>
      </c>
      <c r="AW132" s="13" t="s">
        <v>31</v>
      </c>
      <c r="AX132" s="13" t="s">
        <v>75</v>
      </c>
      <c r="AY132" s="202" t="s">
        <v>120</v>
      </c>
    </row>
    <row r="133" s="14" customFormat="1">
      <c r="A133" s="14"/>
      <c r="B133" s="208"/>
      <c r="C133" s="14"/>
      <c r="D133" s="201" t="s">
        <v>128</v>
      </c>
      <c r="E133" s="209" t="s">
        <v>1</v>
      </c>
      <c r="F133" s="210" t="s">
        <v>8</v>
      </c>
      <c r="G133" s="14"/>
      <c r="H133" s="211">
        <v>15</v>
      </c>
      <c r="I133" s="212"/>
      <c r="J133" s="14"/>
      <c r="K133" s="14"/>
      <c r="L133" s="208"/>
      <c r="M133" s="213"/>
      <c r="N133" s="214"/>
      <c r="O133" s="214"/>
      <c r="P133" s="214"/>
      <c r="Q133" s="214"/>
      <c r="R133" s="214"/>
      <c r="S133" s="214"/>
      <c r="T133" s="21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9" t="s">
        <v>128</v>
      </c>
      <c r="AU133" s="209" t="s">
        <v>85</v>
      </c>
      <c r="AV133" s="14" t="s">
        <v>85</v>
      </c>
      <c r="AW133" s="14" t="s">
        <v>31</v>
      </c>
      <c r="AX133" s="14" t="s">
        <v>83</v>
      </c>
      <c r="AY133" s="209" t="s">
        <v>120</v>
      </c>
    </row>
    <row r="134" s="2" customFormat="1" ht="21.75" customHeight="1">
      <c r="A134" s="38"/>
      <c r="B134" s="185"/>
      <c r="C134" s="186" t="s">
        <v>85</v>
      </c>
      <c r="D134" s="186" t="s">
        <v>122</v>
      </c>
      <c r="E134" s="187" t="s">
        <v>131</v>
      </c>
      <c r="F134" s="188" t="s">
        <v>132</v>
      </c>
      <c r="G134" s="189" t="s">
        <v>133</v>
      </c>
      <c r="H134" s="190">
        <v>3</v>
      </c>
      <c r="I134" s="191"/>
      <c r="J134" s="192">
        <f>ROUND(I134*H134,2)</f>
        <v>0</v>
      </c>
      <c r="K134" s="193"/>
      <c r="L134" s="39"/>
      <c r="M134" s="194" t="s">
        <v>1</v>
      </c>
      <c r="N134" s="195" t="s">
        <v>40</v>
      </c>
      <c r="O134" s="77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8" t="s">
        <v>126</v>
      </c>
      <c r="AT134" s="198" t="s">
        <v>122</v>
      </c>
      <c r="AU134" s="198" t="s">
        <v>85</v>
      </c>
      <c r="AY134" s="19" t="s">
        <v>120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9" t="s">
        <v>83</v>
      </c>
      <c r="BK134" s="199">
        <f>ROUND(I134*H134,2)</f>
        <v>0</v>
      </c>
      <c r="BL134" s="19" t="s">
        <v>126</v>
      </c>
      <c r="BM134" s="198" t="s">
        <v>134</v>
      </c>
    </row>
    <row r="135" s="2" customFormat="1" ht="21.75" customHeight="1">
      <c r="A135" s="38"/>
      <c r="B135" s="185"/>
      <c r="C135" s="186" t="s">
        <v>135</v>
      </c>
      <c r="D135" s="186" t="s">
        <v>122</v>
      </c>
      <c r="E135" s="187" t="s">
        <v>136</v>
      </c>
      <c r="F135" s="188" t="s">
        <v>137</v>
      </c>
      <c r="G135" s="189" t="s">
        <v>138</v>
      </c>
      <c r="H135" s="190">
        <v>2</v>
      </c>
      <c r="I135" s="191"/>
      <c r="J135" s="192">
        <f>ROUND(I135*H135,2)</f>
        <v>0</v>
      </c>
      <c r="K135" s="193"/>
      <c r="L135" s="39"/>
      <c r="M135" s="194" t="s">
        <v>1</v>
      </c>
      <c r="N135" s="195" t="s">
        <v>40</v>
      </c>
      <c r="O135" s="77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8" t="s">
        <v>126</v>
      </c>
      <c r="AT135" s="198" t="s">
        <v>122</v>
      </c>
      <c r="AU135" s="198" t="s">
        <v>85</v>
      </c>
      <c r="AY135" s="19" t="s">
        <v>120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9" t="s">
        <v>83</v>
      </c>
      <c r="BK135" s="199">
        <f>ROUND(I135*H135,2)</f>
        <v>0</v>
      </c>
      <c r="BL135" s="19" t="s">
        <v>126</v>
      </c>
      <c r="BM135" s="198" t="s">
        <v>139</v>
      </c>
    </row>
    <row r="136" s="13" customFormat="1">
      <c r="A136" s="13"/>
      <c r="B136" s="200"/>
      <c r="C136" s="13"/>
      <c r="D136" s="201" t="s">
        <v>128</v>
      </c>
      <c r="E136" s="202" t="s">
        <v>1</v>
      </c>
      <c r="F136" s="203" t="s">
        <v>129</v>
      </c>
      <c r="G136" s="13"/>
      <c r="H136" s="202" t="s">
        <v>1</v>
      </c>
      <c r="I136" s="204"/>
      <c r="J136" s="13"/>
      <c r="K136" s="13"/>
      <c r="L136" s="200"/>
      <c r="M136" s="205"/>
      <c r="N136" s="206"/>
      <c r="O136" s="206"/>
      <c r="P136" s="206"/>
      <c r="Q136" s="206"/>
      <c r="R136" s="206"/>
      <c r="S136" s="206"/>
      <c r="T136" s="20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2" t="s">
        <v>128</v>
      </c>
      <c r="AU136" s="202" t="s">
        <v>85</v>
      </c>
      <c r="AV136" s="13" t="s">
        <v>83</v>
      </c>
      <c r="AW136" s="13" t="s">
        <v>31</v>
      </c>
      <c r="AX136" s="13" t="s">
        <v>75</v>
      </c>
      <c r="AY136" s="202" t="s">
        <v>120</v>
      </c>
    </row>
    <row r="137" s="13" customFormat="1">
      <c r="A137" s="13"/>
      <c r="B137" s="200"/>
      <c r="C137" s="13"/>
      <c r="D137" s="201" t="s">
        <v>128</v>
      </c>
      <c r="E137" s="202" t="s">
        <v>1</v>
      </c>
      <c r="F137" s="203" t="s">
        <v>130</v>
      </c>
      <c r="G137" s="13"/>
      <c r="H137" s="202" t="s">
        <v>1</v>
      </c>
      <c r="I137" s="204"/>
      <c r="J137" s="13"/>
      <c r="K137" s="13"/>
      <c r="L137" s="200"/>
      <c r="M137" s="205"/>
      <c r="N137" s="206"/>
      <c r="O137" s="206"/>
      <c r="P137" s="206"/>
      <c r="Q137" s="206"/>
      <c r="R137" s="206"/>
      <c r="S137" s="206"/>
      <c r="T137" s="20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2" t="s">
        <v>128</v>
      </c>
      <c r="AU137" s="202" t="s">
        <v>85</v>
      </c>
      <c r="AV137" s="13" t="s">
        <v>83</v>
      </c>
      <c r="AW137" s="13" t="s">
        <v>31</v>
      </c>
      <c r="AX137" s="13" t="s">
        <v>75</v>
      </c>
      <c r="AY137" s="202" t="s">
        <v>120</v>
      </c>
    </row>
    <row r="138" s="14" customFormat="1">
      <c r="A138" s="14"/>
      <c r="B138" s="208"/>
      <c r="C138" s="14"/>
      <c r="D138" s="201" t="s">
        <v>128</v>
      </c>
      <c r="E138" s="209" t="s">
        <v>1</v>
      </c>
      <c r="F138" s="210" t="s">
        <v>85</v>
      </c>
      <c r="G138" s="14"/>
      <c r="H138" s="211">
        <v>2</v>
      </c>
      <c r="I138" s="212"/>
      <c r="J138" s="14"/>
      <c r="K138" s="14"/>
      <c r="L138" s="208"/>
      <c r="M138" s="213"/>
      <c r="N138" s="214"/>
      <c r="O138" s="214"/>
      <c r="P138" s="214"/>
      <c r="Q138" s="214"/>
      <c r="R138" s="214"/>
      <c r="S138" s="214"/>
      <c r="T138" s="21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9" t="s">
        <v>128</v>
      </c>
      <c r="AU138" s="209" t="s">
        <v>85</v>
      </c>
      <c r="AV138" s="14" t="s">
        <v>85</v>
      </c>
      <c r="AW138" s="14" t="s">
        <v>31</v>
      </c>
      <c r="AX138" s="14" t="s">
        <v>83</v>
      </c>
      <c r="AY138" s="209" t="s">
        <v>120</v>
      </c>
    </row>
    <row r="139" s="2" customFormat="1" ht="16.5" customHeight="1">
      <c r="A139" s="38"/>
      <c r="B139" s="185"/>
      <c r="C139" s="186" t="s">
        <v>126</v>
      </c>
      <c r="D139" s="186" t="s">
        <v>122</v>
      </c>
      <c r="E139" s="187" t="s">
        <v>140</v>
      </c>
      <c r="F139" s="188" t="s">
        <v>141</v>
      </c>
      <c r="G139" s="189" t="s">
        <v>138</v>
      </c>
      <c r="H139" s="190">
        <v>2</v>
      </c>
      <c r="I139" s="191"/>
      <c r="J139" s="192">
        <f>ROUND(I139*H139,2)</f>
        <v>0</v>
      </c>
      <c r="K139" s="193"/>
      <c r="L139" s="39"/>
      <c r="M139" s="194" t="s">
        <v>1</v>
      </c>
      <c r="N139" s="195" t="s">
        <v>40</v>
      </c>
      <c r="O139" s="77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8" t="s">
        <v>126</v>
      </c>
      <c r="AT139" s="198" t="s">
        <v>122</v>
      </c>
      <c r="AU139" s="198" t="s">
        <v>85</v>
      </c>
      <c r="AY139" s="19" t="s">
        <v>120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9" t="s">
        <v>83</v>
      </c>
      <c r="BK139" s="199">
        <f>ROUND(I139*H139,2)</f>
        <v>0</v>
      </c>
      <c r="BL139" s="19" t="s">
        <v>126</v>
      </c>
      <c r="BM139" s="198" t="s">
        <v>142</v>
      </c>
    </row>
    <row r="140" s="2" customFormat="1" ht="21.75" customHeight="1">
      <c r="A140" s="38"/>
      <c r="B140" s="185"/>
      <c r="C140" s="186" t="s">
        <v>143</v>
      </c>
      <c r="D140" s="186" t="s">
        <v>122</v>
      </c>
      <c r="E140" s="187" t="s">
        <v>144</v>
      </c>
      <c r="F140" s="188" t="s">
        <v>145</v>
      </c>
      <c r="G140" s="189" t="s">
        <v>125</v>
      </c>
      <c r="H140" s="190">
        <v>32</v>
      </c>
      <c r="I140" s="191"/>
      <c r="J140" s="192">
        <f>ROUND(I140*H140,2)</f>
        <v>0</v>
      </c>
      <c r="K140" s="193"/>
      <c r="L140" s="39"/>
      <c r="M140" s="194" t="s">
        <v>1</v>
      </c>
      <c r="N140" s="195" t="s">
        <v>40</v>
      </c>
      <c r="O140" s="77"/>
      <c r="P140" s="196">
        <f>O140*H140</f>
        <v>0</v>
      </c>
      <c r="Q140" s="196">
        <v>0</v>
      </c>
      <c r="R140" s="196">
        <f>Q140*H140</f>
        <v>0</v>
      </c>
      <c r="S140" s="196">
        <v>0.255</v>
      </c>
      <c r="T140" s="197">
        <f>S140*H140</f>
        <v>8.1600000000000001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8" t="s">
        <v>126</v>
      </c>
      <c r="AT140" s="198" t="s">
        <v>122</v>
      </c>
      <c r="AU140" s="198" t="s">
        <v>85</v>
      </c>
      <c r="AY140" s="19" t="s">
        <v>120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9" t="s">
        <v>83</v>
      </c>
      <c r="BK140" s="199">
        <f>ROUND(I140*H140,2)</f>
        <v>0</v>
      </c>
      <c r="BL140" s="19" t="s">
        <v>126</v>
      </c>
      <c r="BM140" s="198" t="s">
        <v>146</v>
      </c>
    </row>
    <row r="141" s="13" customFormat="1">
      <c r="A141" s="13"/>
      <c r="B141" s="200"/>
      <c r="C141" s="13"/>
      <c r="D141" s="201" t="s">
        <v>128</v>
      </c>
      <c r="E141" s="202" t="s">
        <v>1</v>
      </c>
      <c r="F141" s="203" t="s">
        <v>129</v>
      </c>
      <c r="G141" s="13"/>
      <c r="H141" s="202" t="s">
        <v>1</v>
      </c>
      <c r="I141" s="204"/>
      <c r="J141" s="13"/>
      <c r="K141" s="13"/>
      <c r="L141" s="200"/>
      <c r="M141" s="205"/>
      <c r="N141" s="206"/>
      <c r="O141" s="206"/>
      <c r="P141" s="206"/>
      <c r="Q141" s="206"/>
      <c r="R141" s="206"/>
      <c r="S141" s="206"/>
      <c r="T141" s="20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2" t="s">
        <v>128</v>
      </c>
      <c r="AU141" s="202" t="s">
        <v>85</v>
      </c>
      <c r="AV141" s="13" t="s">
        <v>83</v>
      </c>
      <c r="AW141" s="13" t="s">
        <v>31</v>
      </c>
      <c r="AX141" s="13" t="s">
        <v>75</v>
      </c>
      <c r="AY141" s="202" t="s">
        <v>120</v>
      </c>
    </row>
    <row r="142" s="13" customFormat="1">
      <c r="A142" s="13"/>
      <c r="B142" s="200"/>
      <c r="C142" s="13"/>
      <c r="D142" s="201" t="s">
        <v>128</v>
      </c>
      <c r="E142" s="202" t="s">
        <v>1</v>
      </c>
      <c r="F142" s="203" t="s">
        <v>130</v>
      </c>
      <c r="G142" s="13"/>
      <c r="H142" s="202" t="s">
        <v>1</v>
      </c>
      <c r="I142" s="204"/>
      <c r="J142" s="13"/>
      <c r="K142" s="13"/>
      <c r="L142" s="200"/>
      <c r="M142" s="205"/>
      <c r="N142" s="206"/>
      <c r="O142" s="206"/>
      <c r="P142" s="206"/>
      <c r="Q142" s="206"/>
      <c r="R142" s="206"/>
      <c r="S142" s="206"/>
      <c r="T142" s="20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2" t="s">
        <v>128</v>
      </c>
      <c r="AU142" s="202" t="s">
        <v>85</v>
      </c>
      <c r="AV142" s="13" t="s">
        <v>83</v>
      </c>
      <c r="AW142" s="13" t="s">
        <v>31</v>
      </c>
      <c r="AX142" s="13" t="s">
        <v>75</v>
      </c>
      <c r="AY142" s="202" t="s">
        <v>120</v>
      </c>
    </row>
    <row r="143" s="14" customFormat="1">
      <c r="A143" s="14"/>
      <c r="B143" s="208"/>
      <c r="C143" s="14"/>
      <c r="D143" s="201" t="s">
        <v>128</v>
      </c>
      <c r="E143" s="209" t="s">
        <v>1</v>
      </c>
      <c r="F143" s="210" t="s">
        <v>147</v>
      </c>
      <c r="G143" s="14"/>
      <c r="H143" s="211">
        <v>32</v>
      </c>
      <c r="I143" s="212"/>
      <c r="J143" s="14"/>
      <c r="K143" s="14"/>
      <c r="L143" s="208"/>
      <c r="M143" s="213"/>
      <c r="N143" s="214"/>
      <c r="O143" s="214"/>
      <c r="P143" s="214"/>
      <c r="Q143" s="214"/>
      <c r="R143" s="214"/>
      <c r="S143" s="214"/>
      <c r="T143" s="21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9" t="s">
        <v>128</v>
      </c>
      <c r="AU143" s="209" t="s">
        <v>85</v>
      </c>
      <c r="AV143" s="14" t="s">
        <v>85</v>
      </c>
      <c r="AW143" s="14" t="s">
        <v>31</v>
      </c>
      <c r="AX143" s="14" t="s">
        <v>83</v>
      </c>
      <c r="AY143" s="209" t="s">
        <v>120</v>
      </c>
    </row>
    <row r="144" s="2" customFormat="1" ht="16.5" customHeight="1">
      <c r="A144" s="38"/>
      <c r="B144" s="185"/>
      <c r="C144" s="186" t="s">
        <v>148</v>
      </c>
      <c r="D144" s="186" t="s">
        <v>122</v>
      </c>
      <c r="E144" s="187" t="s">
        <v>149</v>
      </c>
      <c r="F144" s="188" t="s">
        <v>150</v>
      </c>
      <c r="G144" s="189" t="s">
        <v>151</v>
      </c>
      <c r="H144" s="190">
        <v>13</v>
      </c>
      <c r="I144" s="191"/>
      <c r="J144" s="192">
        <f>ROUND(I144*H144,2)</f>
        <v>0</v>
      </c>
      <c r="K144" s="193"/>
      <c r="L144" s="39"/>
      <c r="M144" s="194" t="s">
        <v>1</v>
      </c>
      <c r="N144" s="195" t="s">
        <v>40</v>
      </c>
      <c r="O144" s="77"/>
      <c r="P144" s="196">
        <f>O144*H144</f>
        <v>0</v>
      </c>
      <c r="Q144" s="196">
        <v>0</v>
      </c>
      <c r="R144" s="196">
        <f>Q144*H144</f>
        <v>0</v>
      </c>
      <c r="S144" s="196">
        <v>0.23000000000000001</v>
      </c>
      <c r="T144" s="197">
        <f>S144*H144</f>
        <v>2.9900000000000002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8" t="s">
        <v>126</v>
      </c>
      <c r="AT144" s="198" t="s">
        <v>122</v>
      </c>
      <c r="AU144" s="198" t="s">
        <v>85</v>
      </c>
      <c r="AY144" s="19" t="s">
        <v>120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9" t="s">
        <v>83</v>
      </c>
      <c r="BK144" s="199">
        <f>ROUND(I144*H144,2)</f>
        <v>0</v>
      </c>
      <c r="BL144" s="19" t="s">
        <v>126</v>
      </c>
      <c r="BM144" s="198" t="s">
        <v>152</v>
      </c>
    </row>
    <row r="145" s="13" customFormat="1">
      <c r="A145" s="13"/>
      <c r="B145" s="200"/>
      <c r="C145" s="13"/>
      <c r="D145" s="201" t="s">
        <v>128</v>
      </c>
      <c r="E145" s="202" t="s">
        <v>1</v>
      </c>
      <c r="F145" s="203" t="s">
        <v>129</v>
      </c>
      <c r="G145" s="13"/>
      <c r="H145" s="202" t="s">
        <v>1</v>
      </c>
      <c r="I145" s="204"/>
      <c r="J145" s="13"/>
      <c r="K145" s="13"/>
      <c r="L145" s="200"/>
      <c r="M145" s="205"/>
      <c r="N145" s="206"/>
      <c r="O145" s="206"/>
      <c r="P145" s="206"/>
      <c r="Q145" s="206"/>
      <c r="R145" s="206"/>
      <c r="S145" s="206"/>
      <c r="T145" s="20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2" t="s">
        <v>128</v>
      </c>
      <c r="AU145" s="202" t="s">
        <v>85</v>
      </c>
      <c r="AV145" s="13" t="s">
        <v>83</v>
      </c>
      <c r="AW145" s="13" t="s">
        <v>31</v>
      </c>
      <c r="AX145" s="13" t="s">
        <v>75</v>
      </c>
      <c r="AY145" s="202" t="s">
        <v>120</v>
      </c>
    </row>
    <row r="146" s="13" customFormat="1">
      <c r="A146" s="13"/>
      <c r="B146" s="200"/>
      <c r="C146" s="13"/>
      <c r="D146" s="201" t="s">
        <v>128</v>
      </c>
      <c r="E146" s="202" t="s">
        <v>1</v>
      </c>
      <c r="F146" s="203" t="s">
        <v>130</v>
      </c>
      <c r="G146" s="13"/>
      <c r="H146" s="202" t="s">
        <v>1</v>
      </c>
      <c r="I146" s="204"/>
      <c r="J146" s="13"/>
      <c r="K146" s="13"/>
      <c r="L146" s="200"/>
      <c r="M146" s="205"/>
      <c r="N146" s="206"/>
      <c r="O146" s="206"/>
      <c r="P146" s="206"/>
      <c r="Q146" s="206"/>
      <c r="R146" s="206"/>
      <c r="S146" s="206"/>
      <c r="T146" s="20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2" t="s">
        <v>128</v>
      </c>
      <c r="AU146" s="202" t="s">
        <v>85</v>
      </c>
      <c r="AV146" s="13" t="s">
        <v>83</v>
      </c>
      <c r="AW146" s="13" t="s">
        <v>31</v>
      </c>
      <c r="AX146" s="13" t="s">
        <v>75</v>
      </c>
      <c r="AY146" s="202" t="s">
        <v>120</v>
      </c>
    </row>
    <row r="147" s="14" customFormat="1">
      <c r="A147" s="14"/>
      <c r="B147" s="208"/>
      <c r="C147" s="14"/>
      <c r="D147" s="201" t="s">
        <v>128</v>
      </c>
      <c r="E147" s="209" t="s">
        <v>1</v>
      </c>
      <c r="F147" s="210" t="s">
        <v>153</v>
      </c>
      <c r="G147" s="14"/>
      <c r="H147" s="211">
        <v>13</v>
      </c>
      <c r="I147" s="212"/>
      <c r="J147" s="14"/>
      <c r="K147" s="14"/>
      <c r="L147" s="208"/>
      <c r="M147" s="213"/>
      <c r="N147" s="214"/>
      <c r="O147" s="214"/>
      <c r="P147" s="214"/>
      <c r="Q147" s="214"/>
      <c r="R147" s="214"/>
      <c r="S147" s="214"/>
      <c r="T147" s="21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9" t="s">
        <v>128</v>
      </c>
      <c r="AU147" s="209" t="s">
        <v>85</v>
      </c>
      <c r="AV147" s="14" t="s">
        <v>85</v>
      </c>
      <c r="AW147" s="14" t="s">
        <v>31</v>
      </c>
      <c r="AX147" s="14" t="s">
        <v>83</v>
      </c>
      <c r="AY147" s="209" t="s">
        <v>120</v>
      </c>
    </row>
    <row r="148" s="2" customFormat="1" ht="21.75" customHeight="1">
      <c r="A148" s="38"/>
      <c r="B148" s="185"/>
      <c r="C148" s="186" t="s">
        <v>154</v>
      </c>
      <c r="D148" s="186" t="s">
        <v>122</v>
      </c>
      <c r="E148" s="187" t="s">
        <v>155</v>
      </c>
      <c r="F148" s="188" t="s">
        <v>156</v>
      </c>
      <c r="G148" s="189" t="s">
        <v>125</v>
      </c>
      <c r="H148" s="190">
        <v>511</v>
      </c>
      <c r="I148" s="191"/>
      <c r="J148" s="192">
        <f>ROUND(I148*H148,2)</f>
        <v>0</v>
      </c>
      <c r="K148" s="193"/>
      <c r="L148" s="39"/>
      <c r="M148" s="194" t="s">
        <v>1</v>
      </c>
      <c r="N148" s="195" t="s">
        <v>40</v>
      </c>
      <c r="O148" s="77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8" t="s">
        <v>126</v>
      </c>
      <c r="AT148" s="198" t="s">
        <v>122</v>
      </c>
      <c r="AU148" s="198" t="s">
        <v>85</v>
      </c>
      <c r="AY148" s="19" t="s">
        <v>120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9" t="s">
        <v>83</v>
      </c>
      <c r="BK148" s="199">
        <f>ROUND(I148*H148,2)</f>
        <v>0</v>
      </c>
      <c r="BL148" s="19" t="s">
        <v>126</v>
      </c>
      <c r="BM148" s="198" t="s">
        <v>157</v>
      </c>
    </row>
    <row r="149" s="13" customFormat="1">
      <c r="A149" s="13"/>
      <c r="B149" s="200"/>
      <c r="C149" s="13"/>
      <c r="D149" s="201" t="s">
        <v>128</v>
      </c>
      <c r="E149" s="202" t="s">
        <v>1</v>
      </c>
      <c r="F149" s="203" t="s">
        <v>129</v>
      </c>
      <c r="G149" s="13"/>
      <c r="H149" s="202" t="s">
        <v>1</v>
      </c>
      <c r="I149" s="204"/>
      <c r="J149" s="13"/>
      <c r="K149" s="13"/>
      <c r="L149" s="200"/>
      <c r="M149" s="205"/>
      <c r="N149" s="206"/>
      <c r="O149" s="206"/>
      <c r="P149" s="206"/>
      <c r="Q149" s="206"/>
      <c r="R149" s="206"/>
      <c r="S149" s="206"/>
      <c r="T149" s="20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2" t="s">
        <v>128</v>
      </c>
      <c r="AU149" s="202" t="s">
        <v>85</v>
      </c>
      <c r="AV149" s="13" t="s">
        <v>83</v>
      </c>
      <c r="AW149" s="13" t="s">
        <v>31</v>
      </c>
      <c r="AX149" s="13" t="s">
        <v>75</v>
      </c>
      <c r="AY149" s="202" t="s">
        <v>120</v>
      </c>
    </row>
    <row r="150" s="13" customFormat="1">
      <c r="A150" s="13"/>
      <c r="B150" s="200"/>
      <c r="C150" s="13"/>
      <c r="D150" s="201" t="s">
        <v>128</v>
      </c>
      <c r="E150" s="202" t="s">
        <v>1</v>
      </c>
      <c r="F150" s="203" t="s">
        <v>130</v>
      </c>
      <c r="G150" s="13"/>
      <c r="H150" s="202" t="s">
        <v>1</v>
      </c>
      <c r="I150" s="204"/>
      <c r="J150" s="13"/>
      <c r="K150" s="13"/>
      <c r="L150" s="200"/>
      <c r="M150" s="205"/>
      <c r="N150" s="206"/>
      <c r="O150" s="206"/>
      <c r="P150" s="206"/>
      <c r="Q150" s="206"/>
      <c r="R150" s="206"/>
      <c r="S150" s="206"/>
      <c r="T150" s="20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2" t="s">
        <v>128</v>
      </c>
      <c r="AU150" s="202" t="s">
        <v>85</v>
      </c>
      <c r="AV150" s="13" t="s">
        <v>83</v>
      </c>
      <c r="AW150" s="13" t="s">
        <v>31</v>
      </c>
      <c r="AX150" s="13" t="s">
        <v>75</v>
      </c>
      <c r="AY150" s="202" t="s">
        <v>120</v>
      </c>
    </row>
    <row r="151" s="14" customFormat="1">
      <c r="A151" s="14"/>
      <c r="B151" s="208"/>
      <c r="C151" s="14"/>
      <c r="D151" s="201" t="s">
        <v>128</v>
      </c>
      <c r="E151" s="209" t="s">
        <v>1</v>
      </c>
      <c r="F151" s="210" t="s">
        <v>158</v>
      </c>
      <c r="G151" s="14"/>
      <c r="H151" s="211">
        <v>511</v>
      </c>
      <c r="I151" s="212"/>
      <c r="J151" s="14"/>
      <c r="K151" s="14"/>
      <c r="L151" s="208"/>
      <c r="M151" s="213"/>
      <c r="N151" s="214"/>
      <c r="O151" s="214"/>
      <c r="P151" s="214"/>
      <c r="Q151" s="214"/>
      <c r="R151" s="214"/>
      <c r="S151" s="214"/>
      <c r="T151" s="21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9" t="s">
        <v>128</v>
      </c>
      <c r="AU151" s="209" t="s">
        <v>85</v>
      </c>
      <c r="AV151" s="14" t="s">
        <v>85</v>
      </c>
      <c r="AW151" s="14" t="s">
        <v>31</v>
      </c>
      <c r="AX151" s="14" t="s">
        <v>83</v>
      </c>
      <c r="AY151" s="209" t="s">
        <v>120</v>
      </c>
    </row>
    <row r="152" s="2" customFormat="1" ht="21.75" customHeight="1">
      <c r="A152" s="38"/>
      <c r="B152" s="185"/>
      <c r="C152" s="186" t="s">
        <v>159</v>
      </c>
      <c r="D152" s="186" t="s">
        <v>122</v>
      </c>
      <c r="E152" s="187" t="s">
        <v>160</v>
      </c>
      <c r="F152" s="188" t="s">
        <v>161</v>
      </c>
      <c r="G152" s="189" t="s">
        <v>133</v>
      </c>
      <c r="H152" s="190">
        <v>141.38399999999999</v>
      </c>
      <c r="I152" s="191"/>
      <c r="J152" s="192">
        <f>ROUND(I152*H152,2)</f>
        <v>0</v>
      </c>
      <c r="K152" s="193"/>
      <c r="L152" s="39"/>
      <c r="M152" s="194" t="s">
        <v>1</v>
      </c>
      <c r="N152" s="195" t="s">
        <v>40</v>
      </c>
      <c r="O152" s="77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8" t="s">
        <v>126</v>
      </c>
      <c r="AT152" s="198" t="s">
        <v>122</v>
      </c>
      <c r="AU152" s="198" t="s">
        <v>85</v>
      </c>
      <c r="AY152" s="19" t="s">
        <v>120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9" t="s">
        <v>83</v>
      </c>
      <c r="BK152" s="199">
        <f>ROUND(I152*H152,2)</f>
        <v>0</v>
      </c>
      <c r="BL152" s="19" t="s">
        <v>126</v>
      </c>
      <c r="BM152" s="198" t="s">
        <v>162</v>
      </c>
    </row>
    <row r="153" s="13" customFormat="1">
      <c r="A153" s="13"/>
      <c r="B153" s="200"/>
      <c r="C153" s="13"/>
      <c r="D153" s="201" t="s">
        <v>128</v>
      </c>
      <c r="E153" s="202" t="s">
        <v>1</v>
      </c>
      <c r="F153" s="203" t="s">
        <v>129</v>
      </c>
      <c r="G153" s="13"/>
      <c r="H153" s="202" t="s">
        <v>1</v>
      </c>
      <c r="I153" s="204"/>
      <c r="J153" s="13"/>
      <c r="K153" s="13"/>
      <c r="L153" s="200"/>
      <c r="M153" s="205"/>
      <c r="N153" s="206"/>
      <c r="O153" s="206"/>
      <c r="P153" s="206"/>
      <c r="Q153" s="206"/>
      <c r="R153" s="206"/>
      <c r="S153" s="206"/>
      <c r="T153" s="20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2" t="s">
        <v>128</v>
      </c>
      <c r="AU153" s="202" t="s">
        <v>85</v>
      </c>
      <c r="AV153" s="13" t="s">
        <v>83</v>
      </c>
      <c r="AW153" s="13" t="s">
        <v>31</v>
      </c>
      <c r="AX153" s="13" t="s">
        <v>75</v>
      </c>
      <c r="AY153" s="202" t="s">
        <v>120</v>
      </c>
    </row>
    <row r="154" s="13" customFormat="1">
      <c r="A154" s="13"/>
      <c r="B154" s="200"/>
      <c r="C154" s="13"/>
      <c r="D154" s="201" t="s">
        <v>128</v>
      </c>
      <c r="E154" s="202" t="s">
        <v>1</v>
      </c>
      <c r="F154" s="203" t="s">
        <v>130</v>
      </c>
      <c r="G154" s="13"/>
      <c r="H154" s="202" t="s">
        <v>1</v>
      </c>
      <c r="I154" s="204"/>
      <c r="J154" s="13"/>
      <c r="K154" s="13"/>
      <c r="L154" s="200"/>
      <c r="M154" s="205"/>
      <c r="N154" s="206"/>
      <c r="O154" s="206"/>
      <c r="P154" s="206"/>
      <c r="Q154" s="206"/>
      <c r="R154" s="206"/>
      <c r="S154" s="206"/>
      <c r="T154" s="20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2" t="s">
        <v>128</v>
      </c>
      <c r="AU154" s="202" t="s">
        <v>85</v>
      </c>
      <c r="AV154" s="13" t="s">
        <v>83</v>
      </c>
      <c r="AW154" s="13" t="s">
        <v>31</v>
      </c>
      <c r="AX154" s="13" t="s">
        <v>75</v>
      </c>
      <c r="AY154" s="202" t="s">
        <v>120</v>
      </c>
    </row>
    <row r="155" s="14" customFormat="1">
      <c r="A155" s="14"/>
      <c r="B155" s="208"/>
      <c r="C155" s="14"/>
      <c r="D155" s="201" t="s">
        <v>128</v>
      </c>
      <c r="E155" s="209" t="s">
        <v>1</v>
      </c>
      <c r="F155" s="210" t="s">
        <v>163</v>
      </c>
      <c r="G155" s="14"/>
      <c r="H155" s="211">
        <v>76.5</v>
      </c>
      <c r="I155" s="212"/>
      <c r="J155" s="14"/>
      <c r="K155" s="14"/>
      <c r="L155" s="208"/>
      <c r="M155" s="213"/>
      <c r="N155" s="214"/>
      <c r="O155" s="214"/>
      <c r="P155" s="214"/>
      <c r="Q155" s="214"/>
      <c r="R155" s="214"/>
      <c r="S155" s="214"/>
      <c r="T155" s="21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9" t="s">
        <v>128</v>
      </c>
      <c r="AU155" s="209" t="s">
        <v>85</v>
      </c>
      <c r="AV155" s="14" t="s">
        <v>85</v>
      </c>
      <c r="AW155" s="14" t="s">
        <v>31</v>
      </c>
      <c r="AX155" s="14" t="s">
        <v>75</v>
      </c>
      <c r="AY155" s="209" t="s">
        <v>120</v>
      </c>
    </row>
    <row r="156" s="15" customFormat="1">
      <c r="A156" s="15"/>
      <c r="B156" s="216"/>
      <c r="C156" s="15"/>
      <c r="D156" s="201" t="s">
        <v>128</v>
      </c>
      <c r="E156" s="217" t="s">
        <v>1</v>
      </c>
      <c r="F156" s="218" t="s">
        <v>164</v>
      </c>
      <c r="G156" s="15"/>
      <c r="H156" s="219">
        <v>76.5</v>
      </c>
      <c r="I156" s="220"/>
      <c r="J156" s="15"/>
      <c r="K156" s="15"/>
      <c r="L156" s="216"/>
      <c r="M156" s="221"/>
      <c r="N156" s="222"/>
      <c r="O156" s="222"/>
      <c r="P156" s="222"/>
      <c r="Q156" s="222"/>
      <c r="R156" s="222"/>
      <c r="S156" s="222"/>
      <c r="T156" s="22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17" t="s">
        <v>128</v>
      </c>
      <c r="AU156" s="217" t="s">
        <v>85</v>
      </c>
      <c r="AV156" s="15" t="s">
        <v>135</v>
      </c>
      <c r="AW156" s="15" t="s">
        <v>31</v>
      </c>
      <c r="AX156" s="15" t="s">
        <v>75</v>
      </c>
      <c r="AY156" s="217" t="s">
        <v>120</v>
      </c>
    </row>
    <row r="157" s="13" customFormat="1">
      <c r="A157" s="13"/>
      <c r="B157" s="200"/>
      <c r="C157" s="13"/>
      <c r="D157" s="201" t="s">
        <v>128</v>
      </c>
      <c r="E157" s="202" t="s">
        <v>1</v>
      </c>
      <c r="F157" s="203" t="s">
        <v>165</v>
      </c>
      <c r="G157" s="13"/>
      <c r="H157" s="202" t="s">
        <v>1</v>
      </c>
      <c r="I157" s="204"/>
      <c r="J157" s="13"/>
      <c r="K157" s="13"/>
      <c r="L157" s="200"/>
      <c r="M157" s="205"/>
      <c r="N157" s="206"/>
      <c r="O157" s="206"/>
      <c r="P157" s="206"/>
      <c r="Q157" s="206"/>
      <c r="R157" s="206"/>
      <c r="S157" s="206"/>
      <c r="T157" s="20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2" t="s">
        <v>128</v>
      </c>
      <c r="AU157" s="202" t="s">
        <v>85</v>
      </c>
      <c r="AV157" s="13" t="s">
        <v>83</v>
      </c>
      <c r="AW157" s="13" t="s">
        <v>31</v>
      </c>
      <c r="AX157" s="13" t="s">
        <v>75</v>
      </c>
      <c r="AY157" s="202" t="s">
        <v>120</v>
      </c>
    </row>
    <row r="158" s="14" customFormat="1">
      <c r="A158" s="14"/>
      <c r="B158" s="208"/>
      <c r="C158" s="14"/>
      <c r="D158" s="201" t="s">
        <v>128</v>
      </c>
      <c r="E158" s="209" t="s">
        <v>1</v>
      </c>
      <c r="F158" s="210" t="s">
        <v>166</v>
      </c>
      <c r="G158" s="14"/>
      <c r="H158" s="211">
        <v>64.884</v>
      </c>
      <c r="I158" s="212"/>
      <c r="J158" s="14"/>
      <c r="K158" s="14"/>
      <c r="L158" s="208"/>
      <c r="M158" s="213"/>
      <c r="N158" s="214"/>
      <c r="O158" s="214"/>
      <c r="P158" s="214"/>
      <c r="Q158" s="214"/>
      <c r="R158" s="214"/>
      <c r="S158" s="214"/>
      <c r="T158" s="21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9" t="s">
        <v>128</v>
      </c>
      <c r="AU158" s="209" t="s">
        <v>85</v>
      </c>
      <c r="AV158" s="14" t="s">
        <v>85</v>
      </c>
      <c r="AW158" s="14" t="s">
        <v>31</v>
      </c>
      <c r="AX158" s="14" t="s">
        <v>75</v>
      </c>
      <c r="AY158" s="209" t="s">
        <v>120</v>
      </c>
    </row>
    <row r="159" s="15" customFormat="1">
      <c r="A159" s="15"/>
      <c r="B159" s="216"/>
      <c r="C159" s="15"/>
      <c r="D159" s="201" t="s">
        <v>128</v>
      </c>
      <c r="E159" s="217" t="s">
        <v>1</v>
      </c>
      <c r="F159" s="218" t="s">
        <v>167</v>
      </c>
      <c r="G159" s="15"/>
      <c r="H159" s="219">
        <v>64.884</v>
      </c>
      <c r="I159" s="220"/>
      <c r="J159" s="15"/>
      <c r="K159" s="15"/>
      <c r="L159" s="216"/>
      <c r="M159" s="221"/>
      <c r="N159" s="222"/>
      <c r="O159" s="222"/>
      <c r="P159" s="222"/>
      <c r="Q159" s="222"/>
      <c r="R159" s="222"/>
      <c r="S159" s="222"/>
      <c r="T159" s="22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7" t="s">
        <v>128</v>
      </c>
      <c r="AU159" s="217" t="s">
        <v>85</v>
      </c>
      <c r="AV159" s="15" t="s">
        <v>135</v>
      </c>
      <c r="AW159" s="15" t="s">
        <v>31</v>
      </c>
      <c r="AX159" s="15" t="s">
        <v>75</v>
      </c>
      <c r="AY159" s="217" t="s">
        <v>120</v>
      </c>
    </row>
    <row r="160" s="16" customFormat="1">
      <c r="A160" s="16"/>
      <c r="B160" s="224"/>
      <c r="C160" s="16"/>
      <c r="D160" s="201" t="s">
        <v>128</v>
      </c>
      <c r="E160" s="225" t="s">
        <v>1</v>
      </c>
      <c r="F160" s="226" t="s">
        <v>168</v>
      </c>
      <c r="G160" s="16"/>
      <c r="H160" s="227">
        <v>141.38400000000002</v>
      </c>
      <c r="I160" s="228"/>
      <c r="J160" s="16"/>
      <c r="K160" s="16"/>
      <c r="L160" s="224"/>
      <c r="M160" s="229"/>
      <c r="N160" s="230"/>
      <c r="O160" s="230"/>
      <c r="P160" s="230"/>
      <c r="Q160" s="230"/>
      <c r="R160" s="230"/>
      <c r="S160" s="230"/>
      <c r="T160" s="231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25" t="s">
        <v>128</v>
      </c>
      <c r="AU160" s="225" t="s">
        <v>85</v>
      </c>
      <c r="AV160" s="16" t="s">
        <v>126</v>
      </c>
      <c r="AW160" s="16" t="s">
        <v>31</v>
      </c>
      <c r="AX160" s="16" t="s">
        <v>83</v>
      </c>
      <c r="AY160" s="225" t="s">
        <v>120</v>
      </c>
    </row>
    <row r="161" s="2" customFormat="1" ht="21.75" customHeight="1">
      <c r="A161" s="38"/>
      <c r="B161" s="185"/>
      <c r="C161" s="186" t="s">
        <v>169</v>
      </c>
      <c r="D161" s="186" t="s">
        <v>122</v>
      </c>
      <c r="E161" s="187" t="s">
        <v>170</v>
      </c>
      <c r="F161" s="188" t="s">
        <v>171</v>
      </c>
      <c r="G161" s="189" t="s">
        <v>133</v>
      </c>
      <c r="H161" s="190">
        <v>14.138</v>
      </c>
      <c r="I161" s="191"/>
      <c r="J161" s="192">
        <f>ROUND(I161*H161,2)</f>
        <v>0</v>
      </c>
      <c r="K161" s="193"/>
      <c r="L161" s="39"/>
      <c r="M161" s="194" t="s">
        <v>1</v>
      </c>
      <c r="N161" s="195" t="s">
        <v>40</v>
      </c>
      <c r="O161" s="77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8" t="s">
        <v>126</v>
      </c>
      <c r="AT161" s="198" t="s">
        <v>122</v>
      </c>
      <c r="AU161" s="198" t="s">
        <v>85</v>
      </c>
      <c r="AY161" s="19" t="s">
        <v>120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9" t="s">
        <v>83</v>
      </c>
      <c r="BK161" s="199">
        <f>ROUND(I161*H161,2)</f>
        <v>0</v>
      </c>
      <c r="BL161" s="19" t="s">
        <v>126</v>
      </c>
      <c r="BM161" s="198" t="s">
        <v>172</v>
      </c>
    </row>
    <row r="162" s="14" customFormat="1">
      <c r="A162" s="14"/>
      <c r="B162" s="208"/>
      <c r="C162" s="14"/>
      <c r="D162" s="201" t="s">
        <v>128</v>
      </c>
      <c r="E162" s="14"/>
      <c r="F162" s="210" t="s">
        <v>173</v>
      </c>
      <c r="G162" s="14"/>
      <c r="H162" s="211">
        <v>14.138</v>
      </c>
      <c r="I162" s="212"/>
      <c r="J162" s="14"/>
      <c r="K162" s="14"/>
      <c r="L162" s="208"/>
      <c r="M162" s="213"/>
      <c r="N162" s="214"/>
      <c r="O162" s="214"/>
      <c r="P162" s="214"/>
      <c r="Q162" s="214"/>
      <c r="R162" s="214"/>
      <c r="S162" s="214"/>
      <c r="T162" s="21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9" t="s">
        <v>128</v>
      </c>
      <c r="AU162" s="209" t="s">
        <v>85</v>
      </c>
      <c r="AV162" s="14" t="s">
        <v>85</v>
      </c>
      <c r="AW162" s="14" t="s">
        <v>3</v>
      </c>
      <c r="AX162" s="14" t="s">
        <v>83</v>
      </c>
      <c r="AY162" s="209" t="s">
        <v>120</v>
      </c>
    </row>
    <row r="163" s="2" customFormat="1" ht="21.75" customHeight="1">
      <c r="A163" s="38"/>
      <c r="B163" s="185"/>
      <c r="C163" s="186" t="s">
        <v>174</v>
      </c>
      <c r="D163" s="186" t="s">
        <v>122</v>
      </c>
      <c r="E163" s="187" t="s">
        <v>175</v>
      </c>
      <c r="F163" s="188" t="s">
        <v>176</v>
      </c>
      <c r="G163" s="189" t="s">
        <v>138</v>
      </c>
      <c r="H163" s="190">
        <v>2</v>
      </c>
      <c r="I163" s="191"/>
      <c r="J163" s="192">
        <f>ROUND(I163*H163,2)</f>
        <v>0</v>
      </c>
      <c r="K163" s="193"/>
      <c r="L163" s="39"/>
      <c r="M163" s="194" t="s">
        <v>1</v>
      </c>
      <c r="N163" s="195" t="s">
        <v>40</v>
      </c>
      <c r="O163" s="77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8" t="s">
        <v>126</v>
      </c>
      <c r="AT163" s="198" t="s">
        <v>122</v>
      </c>
      <c r="AU163" s="198" t="s">
        <v>85</v>
      </c>
      <c r="AY163" s="19" t="s">
        <v>120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9" t="s">
        <v>83</v>
      </c>
      <c r="BK163" s="199">
        <f>ROUND(I163*H163,2)</f>
        <v>0</v>
      </c>
      <c r="BL163" s="19" t="s">
        <v>126</v>
      </c>
      <c r="BM163" s="198" t="s">
        <v>177</v>
      </c>
    </row>
    <row r="164" s="2" customFormat="1" ht="21.75" customHeight="1">
      <c r="A164" s="38"/>
      <c r="B164" s="185"/>
      <c r="C164" s="186" t="s">
        <v>178</v>
      </c>
      <c r="D164" s="186" t="s">
        <v>122</v>
      </c>
      <c r="E164" s="187" t="s">
        <v>179</v>
      </c>
      <c r="F164" s="188" t="s">
        <v>180</v>
      </c>
      <c r="G164" s="189" t="s">
        <v>138</v>
      </c>
      <c r="H164" s="190">
        <v>2</v>
      </c>
      <c r="I164" s="191"/>
      <c r="J164" s="192">
        <f>ROUND(I164*H164,2)</f>
        <v>0</v>
      </c>
      <c r="K164" s="193"/>
      <c r="L164" s="39"/>
      <c r="M164" s="194" t="s">
        <v>1</v>
      </c>
      <c r="N164" s="195" t="s">
        <v>40</v>
      </c>
      <c r="O164" s="77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8" t="s">
        <v>126</v>
      </c>
      <c r="AT164" s="198" t="s">
        <v>122</v>
      </c>
      <c r="AU164" s="198" t="s">
        <v>85</v>
      </c>
      <c r="AY164" s="19" t="s">
        <v>120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9" t="s">
        <v>83</v>
      </c>
      <c r="BK164" s="199">
        <f>ROUND(I164*H164,2)</f>
        <v>0</v>
      </c>
      <c r="BL164" s="19" t="s">
        <v>126</v>
      </c>
      <c r="BM164" s="198" t="s">
        <v>181</v>
      </c>
    </row>
    <row r="165" s="2" customFormat="1" ht="16.5" customHeight="1">
      <c r="A165" s="38"/>
      <c r="B165" s="185"/>
      <c r="C165" s="186" t="s">
        <v>182</v>
      </c>
      <c r="D165" s="186" t="s">
        <v>122</v>
      </c>
      <c r="E165" s="187" t="s">
        <v>183</v>
      </c>
      <c r="F165" s="188" t="s">
        <v>184</v>
      </c>
      <c r="G165" s="189" t="s">
        <v>138</v>
      </c>
      <c r="H165" s="190">
        <v>2</v>
      </c>
      <c r="I165" s="191"/>
      <c r="J165" s="192">
        <f>ROUND(I165*H165,2)</f>
        <v>0</v>
      </c>
      <c r="K165" s="193"/>
      <c r="L165" s="39"/>
      <c r="M165" s="194" t="s">
        <v>1</v>
      </c>
      <c r="N165" s="195" t="s">
        <v>40</v>
      </c>
      <c r="O165" s="77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8" t="s">
        <v>126</v>
      </c>
      <c r="AT165" s="198" t="s">
        <v>122</v>
      </c>
      <c r="AU165" s="198" t="s">
        <v>85</v>
      </c>
      <c r="AY165" s="19" t="s">
        <v>120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9" t="s">
        <v>83</v>
      </c>
      <c r="BK165" s="199">
        <f>ROUND(I165*H165,2)</f>
        <v>0</v>
      </c>
      <c r="BL165" s="19" t="s">
        <v>126</v>
      </c>
      <c r="BM165" s="198" t="s">
        <v>185</v>
      </c>
    </row>
    <row r="166" s="2" customFormat="1" ht="21.75" customHeight="1">
      <c r="A166" s="38"/>
      <c r="B166" s="185"/>
      <c r="C166" s="186" t="s">
        <v>153</v>
      </c>
      <c r="D166" s="186" t="s">
        <v>122</v>
      </c>
      <c r="E166" s="187" t="s">
        <v>186</v>
      </c>
      <c r="F166" s="188" t="s">
        <v>187</v>
      </c>
      <c r="G166" s="189" t="s">
        <v>138</v>
      </c>
      <c r="H166" s="190">
        <v>18</v>
      </c>
      <c r="I166" s="191"/>
      <c r="J166" s="192">
        <f>ROUND(I166*H166,2)</f>
        <v>0</v>
      </c>
      <c r="K166" s="193"/>
      <c r="L166" s="39"/>
      <c r="M166" s="194" t="s">
        <v>1</v>
      </c>
      <c r="N166" s="195" t="s">
        <v>40</v>
      </c>
      <c r="O166" s="77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8" t="s">
        <v>126</v>
      </c>
      <c r="AT166" s="198" t="s">
        <v>122</v>
      </c>
      <c r="AU166" s="198" t="s">
        <v>85</v>
      </c>
      <c r="AY166" s="19" t="s">
        <v>120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9" t="s">
        <v>83</v>
      </c>
      <c r="BK166" s="199">
        <f>ROUND(I166*H166,2)</f>
        <v>0</v>
      </c>
      <c r="BL166" s="19" t="s">
        <v>126</v>
      </c>
      <c r="BM166" s="198" t="s">
        <v>188</v>
      </c>
    </row>
    <row r="167" s="14" customFormat="1">
      <c r="A167" s="14"/>
      <c r="B167" s="208"/>
      <c r="C167" s="14"/>
      <c r="D167" s="201" t="s">
        <v>128</v>
      </c>
      <c r="E167" s="14"/>
      <c r="F167" s="210" t="s">
        <v>189</v>
      </c>
      <c r="G167" s="14"/>
      <c r="H167" s="211">
        <v>18</v>
      </c>
      <c r="I167" s="212"/>
      <c r="J167" s="14"/>
      <c r="K167" s="14"/>
      <c r="L167" s="208"/>
      <c r="M167" s="213"/>
      <c r="N167" s="214"/>
      <c r="O167" s="214"/>
      <c r="P167" s="214"/>
      <c r="Q167" s="214"/>
      <c r="R167" s="214"/>
      <c r="S167" s="214"/>
      <c r="T167" s="21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9" t="s">
        <v>128</v>
      </c>
      <c r="AU167" s="209" t="s">
        <v>85</v>
      </c>
      <c r="AV167" s="14" t="s">
        <v>85</v>
      </c>
      <c r="AW167" s="14" t="s">
        <v>3</v>
      </c>
      <c r="AX167" s="14" t="s">
        <v>83</v>
      </c>
      <c r="AY167" s="209" t="s">
        <v>120</v>
      </c>
    </row>
    <row r="168" s="2" customFormat="1" ht="21.75" customHeight="1">
      <c r="A168" s="38"/>
      <c r="B168" s="185"/>
      <c r="C168" s="186" t="s">
        <v>190</v>
      </c>
      <c r="D168" s="186" t="s">
        <v>122</v>
      </c>
      <c r="E168" s="187" t="s">
        <v>191</v>
      </c>
      <c r="F168" s="188" t="s">
        <v>192</v>
      </c>
      <c r="G168" s="189" t="s">
        <v>138</v>
      </c>
      <c r="H168" s="190">
        <v>18</v>
      </c>
      <c r="I168" s="191"/>
      <c r="J168" s="192">
        <f>ROUND(I168*H168,2)</f>
        <v>0</v>
      </c>
      <c r="K168" s="193"/>
      <c r="L168" s="39"/>
      <c r="M168" s="194" t="s">
        <v>1</v>
      </c>
      <c r="N168" s="195" t="s">
        <v>40</v>
      </c>
      <c r="O168" s="77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8" t="s">
        <v>126</v>
      </c>
      <c r="AT168" s="198" t="s">
        <v>122</v>
      </c>
      <c r="AU168" s="198" t="s">
        <v>85</v>
      </c>
      <c r="AY168" s="19" t="s">
        <v>120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9" t="s">
        <v>83</v>
      </c>
      <c r="BK168" s="199">
        <f>ROUND(I168*H168,2)</f>
        <v>0</v>
      </c>
      <c r="BL168" s="19" t="s">
        <v>126</v>
      </c>
      <c r="BM168" s="198" t="s">
        <v>193</v>
      </c>
    </row>
    <row r="169" s="14" customFormat="1">
      <c r="A169" s="14"/>
      <c r="B169" s="208"/>
      <c r="C169" s="14"/>
      <c r="D169" s="201" t="s">
        <v>128</v>
      </c>
      <c r="E169" s="14"/>
      <c r="F169" s="210" t="s">
        <v>189</v>
      </c>
      <c r="G169" s="14"/>
      <c r="H169" s="211">
        <v>18</v>
      </c>
      <c r="I169" s="212"/>
      <c r="J169" s="14"/>
      <c r="K169" s="14"/>
      <c r="L169" s="208"/>
      <c r="M169" s="213"/>
      <c r="N169" s="214"/>
      <c r="O169" s="214"/>
      <c r="P169" s="214"/>
      <c r="Q169" s="214"/>
      <c r="R169" s="214"/>
      <c r="S169" s="214"/>
      <c r="T169" s="21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9" t="s">
        <v>128</v>
      </c>
      <c r="AU169" s="209" t="s">
        <v>85</v>
      </c>
      <c r="AV169" s="14" t="s">
        <v>85</v>
      </c>
      <c r="AW169" s="14" t="s">
        <v>3</v>
      </c>
      <c r="AX169" s="14" t="s">
        <v>83</v>
      </c>
      <c r="AY169" s="209" t="s">
        <v>120</v>
      </c>
    </row>
    <row r="170" s="2" customFormat="1" ht="21.75" customHeight="1">
      <c r="A170" s="38"/>
      <c r="B170" s="185"/>
      <c r="C170" s="186" t="s">
        <v>8</v>
      </c>
      <c r="D170" s="186" t="s">
        <v>122</v>
      </c>
      <c r="E170" s="187" t="s">
        <v>194</v>
      </c>
      <c r="F170" s="188" t="s">
        <v>195</v>
      </c>
      <c r="G170" s="189" t="s">
        <v>138</v>
      </c>
      <c r="H170" s="190">
        <v>18</v>
      </c>
      <c r="I170" s="191"/>
      <c r="J170" s="192">
        <f>ROUND(I170*H170,2)</f>
        <v>0</v>
      </c>
      <c r="K170" s="193"/>
      <c r="L170" s="39"/>
      <c r="M170" s="194" t="s">
        <v>1</v>
      </c>
      <c r="N170" s="195" t="s">
        <v>40</v>
      </c>
      <c r="O170" s="77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8" t="s">
        <v>126</v>
      </c>
      <c r="AT170" s="198" t="s">
        <v>122</v>
      </c>
      <c r="AU170" s="198" t="s">
        <v>85</v>
      </c>
      <c r="AY170" s="19" t="s">
        <v>120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9" t="s">
        <v>83</v>
      </c>
      <c r="BK170" s="199">
        <f>ROUND(I170*H170,2)</f>
        <v>0</v>
      </c>
      <c r="BL170" s="19" t="s">
        <v>126</v>
      </c>
      <c r="BM170" s="198" t="s">
        <v>196</v>
      </c>
    </row>
    <row r="171" s="14" customFormat="1">
      <c r="A171" s="14"/>
      <c r="B171" s="208"/>
      <c r="C171" s="14"/>
      <c r="D171" s="201" t="s">
        <v>128</v>
      </c>
      <c r="E171" s="14"/>
      <c r="F171" s="210" t="s">
        <v>189</v>
      </c>
      <c r="G171" s="14"/>
      <c r="H171" s="211">
        <v>18</v>
      </c>
      <c r="I171" s="212"/>
      <c r="J171" s="14"/>
      <c r="K171" s="14"/>
      <c r="L171" s="208"/>
      <c r="M171" s="213"/>
      <c r="N171" s="214"/>
      <c r="O171" s="214"/>
      <c r="P171" s="214"/>
      <c r="Q171" s="214"/>
      <c r="R171" s="214"/>
      <c r="S171" s="214"/>
      <c r="T171" s="21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9" t="s">
        <v>128</v>
      </c>
      <c r="AU171" s="209" t="s">
        <v>85</v>
      </c>
      <c r="AV171" s="14" t="s">
        <v>85</v>
      </c>
      <c r="AW171" s="14" t="s">
        <v>3</v>
      </c>
      <c r="AX171" s="14" t="s">
        <v>83</v>
      </c>
      <c r="AY171" s="209" t="s">
        <v>120</v>
      </c>
    </row>
    <row r="172" s="2" customFormat="1" ht="21.75" customHeight="1">
      <c r="A172" s="38"/>
      <c r="B172" s="185"/>
      <c r="C172" s="186" t="s">
        <v>197</v>
      </c>
      <c r="D172" s="186" t="s">
        <v>122</v>
      </c>
      <c r="E172" s="187" t="s">
        <v>198</v>
      </c>
      <c r="F172" s="188" t="s">
        <v>199</v>
      </c>
      <c r="G172" s="189" t="s">
        <v>125</v>
      </c>
      <c r="H172" s="190">
        <v>60</v>
      </c>
      <c r="I172" s="191"/>
      <c r="J172" s="192">
        <f>ROUND(I172*H172,2)</f>
        <v>0</v>
      </c>
      <c r="K172" s="193"/>
      <c r="L172" s="39"/>
      <c r="M172" s="194" t="s">
        <v>1</v>
      </c>
      <c r="N172" s="195" t="s">
        <v>40</v>
      </c>
      <c r="O172" s="77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8" t="s">
        <v>126</v>
      </c>
      <c r="AT172" s="198" t="s">
        <v>122</v>
      </c>
      <c r="AU172" s="198" t="s">
        <v>85</v>
      </c>
      <c r="AY172" s="19" t="s">
        <v>120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9" t="s">
        <v>83</v>
      </c>
      <c r="BK172" s="199">
        <f>ROUND(I172*H172,2)</f>
        <v>0</v>
      </c>
      <c r="BL172" s="19" t="s">
        <v>126</v>
      </c>
      <c r="BM172" s="198" t="s">
        <v>200</v>
      </c>
    </row>
    <row r="173" s="14" customFormat="1">
      <c r="A173" s="14"/>
      <c r="B173" s="208"/>
      <c r="C173" s="14"/>
      <c r="D173" s="201" t="s">
        <v>128</v>
      </c>
      <c r="E173" s="14"/>
      <c r="F173" s="210" t="s">
        <v>201</v>
      </c>
      <c r="G173" s="14"/>
      <c r="H173" s="211">
        <v>60</v>
      </c>
      <c r="I173" s="212"/>
      <c r="J173" s="14"/>
      <c r="K173" s="14"/>
      <c r="L173" s="208"/>
      <c r="M173" s="213"/>
      <c r="N173" s="214"/>
      <c r="O173" s="214"/>
      <c r="P173" s="214"/>
      <c r="Q173" s="214"/>
      <c r="R173" s="214"/>
      <c r="S173" s="214"/>
      <c r="T173" s="21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9" t="s">
        <v>128</v>
      </c>
      <c r="AU173" s="209" t="s">
        <v>85</v>
      </c>
      <c r="AV173" s="14" t="s">
        <v>85</v>
      </c>
      <c r="AW173" s="14" t="s">
        <v>3</v>
      </c>
      <c r="AX173" s="14" t="s">
        <v>83</v>
      </c>
      <c r="AY173" s="209" t="s">
        <v>120</v>
      </c>
    </row>
    <row r="174" s="2" customFormat="1" ht="21.75" customHeight="1">
      <c r="A174" s="38"/>
      <c r="B174" s="185"/>
      <c r="C174" s="186" t="s">
        <v>202</v>
      </c>
      <c r="D174" s="186" t="s">
        <v>122</v>
      </c>
      <c r="E174" s="187" t="s">
        <v>203</v>
      </c>
      <c r="F174" s="188" t="s">
        <v>204</v>
      </c>
      <c r="G174" s="189" t="s">
        <v>133</v>
      </c>
      <c r="H174" s="190">
        <v>38.850000000000001</v>
      </c>
      <c r="I174" s="191"/>
      <c r="J174" s="192">
        <f>ROUND(I174*H174,2)</f>
        <v>0</v>
      </c>
      <c r="K174" s="193"/>
      <c r="L174" s="39"/>
      <c r="M174" s="194" t="s">
        <v>1</v>
      </c>
      <c r="N174" s="195" t="s">
        <v>40</v>
      </c>
      <c r="O174" s="77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8" t="s">
        <v>126</v>
      </c>
      <c r="AT174" s="198" t="s">
        <v>122</v>
      </c>
      <c r="AU174" s="198" t="s">
        <v>85</v>
      </c>
      <c r="AY174" s="19" t="s">
        <v>120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9" t="s">
        <v>83</v>
      </c>
      <c r="BK174" s="199">
        <f>ROUND(I174*H174,2)</f>
        <v>0</v>
      </c>
      <c r="BL174" s="19" t="s">
        <v>126</v>
      </c>
      <c r="BM174" s="198" t="s">
        <v>205</v>
      </c>
    </row>
    <row r="175" s="13" customFormat="1">
      <c r="A175" s="13"/>
      <c r="B175" s="200"/>
      <c r="C175" s="13"/>
      <c r="D175" s="201" t="s">
        <v>128</v>
      </c>
      <c r="E175" s="202" t="s">
        <v>1</v>
      </c>
      <c r="F175" s="203" t="s">
        <v>129</v>
      </c>
      <c r="G175" s="13"/>
      <c r="H175" s="202" t="s">
        <v>1</v>
      </c>
      <c r="I175" s="204"/>
      <c r="J175" s="13"/>
      <c r="K175" s="13"/>
      <c r="L175" s="200"/>
      <c r="M175" s="205"/>
      <c r="N175" s="206"/>
      <c r="O175" s="206"/>
      <c r="P175" s="206"/>
      <c r="Q175" s="206"/>
      <c r="R175" s="206"/>
      <c r="S175" s="206"/>
      <c r="T175" s="20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2" t="s">
        <v>128</v>
      </c>
      <c r="AU175" s="202" t="s">
        <v>85</v>
      </c>
      <c r="AV175" s="13" t="s">
        <v>83</v>
      </c>
      <c r="AW175" s="13" t="s">
        <v>31</v>
      </c>
      <c r="AX175" s="13" t="s">
        <v>75</v>
      </c>
      <c r="AY175" s="202" t="s">
        <v>120</v>
      </c>
    </row>
    <row r="176" s="13" customFormat="1">
      <c r="A176" s="13"/>
      <c r="B176" s="200"/>
      <c r="C176" s="13"/>
      <c r="D176" s="201" t="s">
        <v>128</v>
      </c>
      <c r="E176" s="202" t="s">
        <v>1</v>
      </c>
      <c r="F176" s="203" t="s">
        <v>130</v>
      </c>
      <c r="G176" s="13"/>
      <c r="H176" s="202" t="s">
        <v>1</v>
      </c>
      <c r="I176" s="204"/>
      <c r="J176" s="13"/>
      <c r="K176" s="13"/>
      <c r="L176" s="200"/>
      <c r="M176" s="205"/>
      <c r="N176" s="206"/>
      <c r="O176" s="206"/>
      <c r="P176" s="206"/>
      <c r="Q176" s="206"/>
      <c r="R176" s="206"/>
      <c r="S176" s="206"/>
      <c r="T176" s="20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2" t="s">
        <v>128</v>
      </c>
      <c r="AU176" s="202" t="s">
        <v>85</v>
      </c>
      <c r="AV176" s="13" t="s">
        <v>83</v>
      </c>
      <c r="AW176" s="13" t="s">
        <v>31</v>
      </c>
      <c r="AX176" s="13" t="s">
        <v>75</v>
      </c>
      <c r="AY176" s="202" t="s">
        <v>120</v>
      </c>
    </row>
    <row r="177" s="14" customFormat="1">
      <c r="A177" s="14"/>
      <c r="B177" s="208"/>
      <c r="C177" s="14"/>
      <c r="D177" s="201" t="s">
        <v>128</v>
      </c>
      <c r="E177" s="209" t="s">
        <v>1</v>
      </c>
      <c r="F177" s="210" t="s">
        <v>206</v>
      </c>
      <c r="G177" s="14"/>
      <c r="H177" s="211">
        <v>38.850000000000001</v>
      </c>
      <c r="I177" s="212"/>
      <c r="J177" s="14"/>
      <c r="K177" s="14"/>
      <c r="L177" s="208"/>
      <c r="M177" s="213"/>
      <c r="N177" s="214"/>
      <c r="O177" s="214"/>
      <c r="P177" s="214"/>
      <c r="Q177" s="214"/>
      <c r="R177" s="214"/>
      <c r="S177" s="214"/>
      <c r="T177" s="21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9" t="s">
        <v>128</v>
      </c>
      <c r="AU177" s="209" t="s">
        <v>85</v>
      </c>
      <c r="AV177" s="14" t="s">
        <v>85</v>
      </c>
      <c r="AW177" s="14" t="s">
        <v>31</v>
      </c>
      <c r="AX177" s="14" t="s">
        <v>83</v>
      </c>
      <c r="AY177" s="209" t="s">
        <v>120</v>
      </c>
    </row>
    <row r="178" s="2" customFormat="1" ht="21.75" customHeight="1">
      <c r="A178" s="38"/>
      <c r="B178" s="185"/>
      <c r="C178" s="186" t="s">
        <v>207</v>
      </c>
      <c r="D178" s="186" t="s">
        <v>122</v>
      </c>
      <c r="E178" s="187" t="s">
        <v>208</v>
      </c>
      <c r="F178" s="188" t="s">
        <v>209</v>
      </c>
      <c r="G178" s="189" t="s">
        <v>133</v>
      </c>
      <c r="H178" s="190">
        <v>64.884</v>
      </c>
      <c r="I178" s="191"/>
      <c r="J178" s="192">
        <f>ROUND(I178*H178,2)</f>
        <v>0</v>
      </c>
      <c r="K178" s="193"/>
      <c r="L178" s="39"/>
      <c r="M178" s="194" t="s">
        <v>1</v>
      </c>
      <c r="N178" s="195" t="s">
        <v>40</v>
      </c>
      <c r="O178" s="77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8" t="s">
        <v>126</v>
      </c>
      <c r="AT178" s="198" t="s">
        <v>122</v>
      </c>
      <c r="AU178" s="198" t="s">
        <v>85</v>
      </c>
      <c r="AY178" s="19" t="s">
        <v>120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9" t="s">
        <v>83</v>
      </c>
      <c r="BK178" s="199">
        <f>ROUND(I178*H178,2)</f>
        <v>0</v>
      </c>
      <c r="BL178" s="19" t="s">
        <v>126</v>
      </c>
      <c r="BM178" s="198" t="s">
        <v>210</v>
      </c>
    </row>
    <row r="179" s="13" customFormat="1">
      <c r="A179" s="13"/>
      <c r="B179" s="200"/>
      <c r="C179" s="13"/>
      <c r="D179" s="201" t="s">
        <v>128</v>
      </c>
      <c r="E179" s="202" t="s">
        <v>1</v>
      </c>
      <c r="F179" s="203" t="s">
        <v>165</v>
      </c>
      <c r="G179" s="13"/>
      <c r="H179" s="202" t="s">
        <v>1</v>
      </c>
      <c r="I179" s="204"/>
      <c r="J179" s="13"/>
      <c r="K179" s="13"/>
      <c r="L179" s="200"/>
      <c r="M179" s="205"/>
      <c r="N179" s="206"/>
      <c r="O179" s="206"/>
      <c r="P179" s="206"/>
      <c r="Q179" s="206"/>
      <c r="R179" s="206"/>
      <c r="S179" s="206"/>
      <c r="T179" s="20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2" t="s">
        <v>128</v>
      </c>
      <c r="AU179" s="202" t="s">
        <v>85</v>
      </c>
      <c r="AV179" s="13" t="s">
        <v>83</v>
      </c>
      <c r="AW179" s="13" t="s">
        <v>31</v>
      </c>
      <c r="AX179" s="13" t="s">
        <v>75</v>
      </c>
      <c r="AY179" s="202" t="s">
        <v>120</v>
      </c>
    </row>
    <row r="180" s="14" customFormat="1">
      <c r="A180" s="14"/>
      <c r="B180" s="208"/>
      <c r="C180" s="14"/>
      <c r="D180" s="201" t="s">
        <v>128</v>
      </c>
      <c r="E180" s="209" t="s">
        <v>1</v>
      </c>
      <c r="F180" s="210" t="s">
        <v>166</v>
      </c>
      <c r="G180" s="14"/>
      <c r="H180" s="211">
        <v>64.884</v>
      </c>
      <c r="I180" s="212"/>
      <c r="J180" s="14"/>
      <c r="K180" s="14"/>
      <c r="L180" s="208"/>
      <c r="M180" s="213"/>
      <c r="N180" s="214"/>
      <c r="O180" s="214"/>
      <c r="P180" s="214"/>
      <c r="Q180" s="214"/>
      <c r="R180" s="214"/>
      <c r="S180" s="214"/>
      <c r="T180" s="21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9" t="s">
        <v>128</v>
      </c>
      <c r="AU180" s="209" t="s">
        <v>85</v>
      </c>
      <c r="AV180" s="14" t="s">
        <v>85</v>
      </c>
      <c r="AW180" s="14" t="s">
        <v>31</v>
      </c>
      <c r="AX180" s="14" t="s">
        <v>83</v>
      </c>
      <c r="AY180" s="209" t="s">
        <v>120</v>
      </c>
    </row>
    <row r="181" s="2" customFormat="1" ht="21.75" customHeight="1">
      <c r="A181" s="38"/>
      <c r="B181" s="185"/>
      <c r="C181" s="186" t="s">
        <v>211</v>
      </c>
      <c r="D181" s="186" t="s">
        <v>122</v>
      </c>
      <c r="E181" s="187" t="s">
        <v>212</v>
      </c>
      <c r="F181" s="188" t="s">
        <v>213</v>
      </c>
      <c r="G181" s="189" t="s">
        <v>133</v>
      </c>
      <c r="H181" s="190">
        <v>76.5</v>
      </c>
      <c r="I181" s="191"/>
      <c r="J181" s="192">
        <f>ROUND(I181*H181,2)</f>
        <v>0</v>
      </c>
      <c r="K181" s="193"/>
      <c r="L181" s="39"/>
      <c r="M181" s="194" t="s">
        <v>1</v>
      </c>
      <c r="N181" s="195" t="s">
        <v>40</v>
      </c>
      <c r="O181" s="77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8" t="s">
        <v>126</v>
      </c>
      <c r="AT181" s="198" t="s">
        <v>122</v>
      </c>
      <c r="AU181" s="198" t="s">
        <v>85</v>
      </c>
      <c r="AY181" s="19" t="s">
        <v>120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9" t="s">
        <v>83</v>
      </c>
      <c r="BK181" s="199">
        <f>ROUND(I181*H181,2)</f>
        <v>0</v>
      </c>
      <c r="BL181" s="19" t="s">
        <v>126</v>
      </c>
      <c r="BM181" s="198" t="s">
        <v>214</v>
      </c>
    </row>
    <row r="182" s="13" customFormat="1">
      <c r="A182" s="13"/>
      <c r="B182" s="200"/>
      <c r="C182" s="13"/>
      <c r="D182" s="201" t="s">
        <v>128</v>
      </c>
      <c r="E182" s="202" t="s">
        <v>1</v>
      </c>
      <c r="F182" s="203" t="s">
        <v>129</v>
      </c>
      <c r="G182" s="13"/>
      <c r="H182" s="202" t="s">
        <v>1</v>
      </c>
      <c r="I182" s="204"/>
      <c r="J182" s="13"/>
      <c r="K182" s="13"/>
      <c r="L182" s="200"/>
      <c r="M182" s="205"/>
      <c r="N182" s="206"/>
      <c r="O182" s="206"/>
      <c r="P182" s="206"/>
      <c r="Q182" s="206"/>
      <c r="R182" s="206"/>
      <c r="S182" s="206"/>
      <c r="T182" s="20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2" t="s">
        <v>128</v>
      </c>
      <c r="AU182" s="202" t="s">
        <v>85</v>
      </c>
      <c r="AV182" s="13" t="s">
        <v>83</v>
      </c>
      <c r="AW182" s="13" t="s">
        <v>31</v>
      </c>
      <c r="AX182" s="13" t="s">
        <v>75</v>
      </c>
      <c r="AY182" s="202" t="s">
        <v>120</v>
      </c>
    </row>
    <row r="183" s="13" customFormat="1">
      <c r="A183" s="13"/>
      <c r="B183" s="200"/>
      <c r="C183" s="13"/>
      <c r="D183" s="201" t="s">
        <v>128</v>
      </c>
      <c r="E183" s="202" t="s">
        <v>1</v>
      </c>
      <c r="F183" s="203" t="s">
        <v>130</v>
      </c>
      <c r="G183" s="13"/>
      <c r="H183" s="202" t="s">
        <v>1</v>
      </c>
      <c r="I183" s="204"/>
      <c r="J183" s="13"/>
      <c r="K183" s="13"/>
      <c r="L183" s="200"/>
      <c r="M183" s="205"/>
      <c r="N183" s="206"/>
      <c r="O183" s="206"/>
      <c r="P183" s="206"/>
      <c r="Q183" s="206"/>
      <c r="R183" s="206"/>
      <c r="S183" s="206"/>
      <c r="T183" s="20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2" t="s">
        <v>128</v>
      </c>
      <c r="AU183" s="202" t="s">
        <v>85</v>
      </c>
      <c r="AV183" s="13" t="s">
        <v>83</v>
      </c>
      <c r="AW183" s="13" t="s">
        <v>31</v>
      </c>
      <c r="AX183" s="13" t="s">
        <v>75</v>
      </c>
      <c r="AY183" s="202" t="s">
        <v>120</v>
      </c>
    </row>
    <row r="184" s="14" customFormat="1">
      <c r="A184" s="14"/>
      <c r="B184" s="208"/>
      <c r="C184" s="14"/>
      <c r="D184" s="201" t="s">
        <v>128</v>
      </c>
      <c r="E184" s="209" t="s">
        <v>1</v>
      </c>
      <c r="F184" s="210" t="s">
        <v>163</v>
      </c>
      <c r="G184" s="14"/>
      <c r="H184" s="211">
        <v>76.5</v>
      </c>
      <c r="I184" s="212"/>
      <c r="J184" s="14"/>
      <c r="K184" s="14"/>
      <c r="L184" s="208"/>
      <c r="M184" s="213"/>
      <c r="N184" s="214"/>
      <c r="O184" s="214"/>
      <c r="P184" s="214"/>
      <c r="Q184" s="214"/>
      <c r="R184" s="214"/>
      <c r="S184" s="214"/>
      <c r="T184" s="21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9" t="s">
        <v>128</v>
      </c>
      <c r="AU184" s="209" t="s">
        <v>85</v>
      </c>
      <c r="AV184" s="14" t="s">
        <v>85</v>
      </c>
      <c r="AW184" s="14" t="s">
        <v>31</v>
      </c>
      <c r="AX184" s="14" t="s">
        <v>83</v>
      </c>
      <c r="AY184" s="209" t="s">
        <v>120</v>
      </c>
    </row>
    <row r="185" s="2" customFormat="1" ht="21.75" customHeight="1">
      <c r="A185" s="38"/>
      <c r="B185" s="185"/>
      <c r="C185" s="186" t="s">
        <v>215</v>
      </c>
      <c r="D185" s="186" t="s">
        <v>122</v>
      </c>
      <c r="E185" s="187" t="s">
        <v>216</v>
      </c>
      <c r="F185" s="188" t="s">
        <v>217</v>
      </c>
      <c r="G185" s="189" t="s">
        <v>133</v>
      </c>
      <c r="H185" s="190">
        <v>17</v>
      </c>
      <c r="I185" s="191"/>
      <c r="J185" s="192">
        <f>ROUND(I185*H185,2)</f>
        <v>0</v>
      </c>
      <c r="K185" s="193"/>
      <c r="L185" s="39"/>
      <c r="M185" s="194" t="s">
        <v>1</v>
      </c>
      <c r="N185" s="195" t="s">
        <v>40</v>
      </c>
      <c r="O185" s="77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8" t="s">
        <v>126</v>
      </c>
      <c r="AT185" s="198" t="s">
        <v>122</v>
      </c>
      <c r="AU185" s="198" t="s">
        <v>85</v>
      </c>
      <c r="AY185" s="19" t="s">
        <v>120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9" t="s">
        <v>83</v>
      </c>
      <c r="BK185" s="199">
        <f>ROUND(I185*H185,2)</f>
        <v>0</v>
      </c>
      <c r="BL185" s="19" t="s">
        <v>126</v>
      </c>
      <c r="BM185" s="198" t="s">
        <v>218</v>
      </c>
    </row>
    <row r="186" s="13" customFormat="1">
      <c r="A186" s="13"/>
      <c r="B186" s="200"/>
      <c r="C186" s="13"/>
      <c r="D186" s="201" t="s">
        <v>128</v>
      </c>
      <c r="E186" s="202" t="s">
        <v>1</v>
      </c>
      <c r="F186" s="203" t="s">
        <v>129</v>
      </c>
      <c r="G186" s="13"/>
      <c r="H186" s="202" t="s">
        <v>1</v>
      </c>
      <c r="I186" s="204"/>
      <c r="J186" s="13"/>
      <c r="K186" s="13"/>
      <c r="L186" s="200"/>
      <c r="M186" s="205"/>
      <c r="N186" s="206"/>
      <c r="O186" s="206"/>
      <c r="P186" s="206"/>
      <c r="Q186" s="206"/>
      <c r="R186" s="206"/>
      <c r="S186" s="206"/>
      <c r="T186" s="20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2" t="s">
        <v>128</v>
      </c>
      <c r="AU186" s="202" t="s">
        <v>85</v>
      </c>
      <c r="AV186" s="13" t="s">
        <v>83</v>
      </c>
      <c r="AW186" s="13" t="s">
        <v>31</v>
      </c>
      <c r="AX186" s="13" t="s">
        <v>75</v>
      </c>
      <c r="AY186" s="202" t="s">
        <v>120</v>
      </c>
    </row>
    <row r="187" s="13" customFormat="1">
      <c r="A187" s="13"/>
      <c r="B187" s="200"/>
      <c r="C187" s="13"/>
      <c r="D187" s="201" t="s">
        <v>128</v>
      </c>
      <c r="E187" s="202" t="s">
        <v>1</v>
      </c>
      <c r="F187" s="203" t="s">
        <v>130</v>
      </c>
      <c r="G187" s="13"/>
      <c r="H187" s="202" t="s">
        <v>1</v>
      </c>
      <c r="I187" s="204"/>
      <c r="J187" s="13"/>
      <c r="K187" s="13"/>
      <c r="L187" s="200"/>
      <c r="M187" s="205"/>
      <c r="N187" s="206"/>
      <c r="O187" s="206"/>
      <c r="P187" s="206"/>
      <c r="Q187" s="206"/>
      <c r="R187" s="206"/>
      <c r="S187" s="206"/>
      <c r="T187" s="20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2" t="s">
        <v>128</v>
      </c>
      <c r="AU187" s="202" t="s">
        <v>85</v>
      </c>
      <c r="AV187" s="13" t="s">
        <v>83</v>
      </c>
      <c r="AW187" s="13" t="s">
        <v>31</v>
      </c>
      <c r="AX187" s="13" t="s">
        <v>75</v>
      </c>
      <c r="AY187" s="202" t="s">
        <v>120</v>
      </c>
    </row>
    <row r="188" s="14" customFormat="1">
      <c r="A188" s="14"/>
      <c r="B188" s="208"/>
      <c r="C188" s="14"/>
      <c r="D188" s="201" t="s">
        <v>128</v>
      </c>
      <c r="E188" s="209" t="s">
        <v>1</v>
      </c>
      <c r="F188" s="210" t="s">
        <v>202</v>
      </c>
      <c r="G188" s="14"/>
      <c r="H188" s="211">
        <v>17</v>
      </c>
      <c r="I188" s="212"/>
      <c r="J188" s="14"/>
      <c r="K188" s="14"/>
      <c r="L188" s="208"/>
      <c r="M188" s="213"/>
      <c r="N188" s="214"/>
      <c r="O188" s="214"/>
      <c r="P188" s="214"/>
      <c r="Q188" s="214"/>
      <c r="R188" s="214"/>
      <c r="S188" s="214"/>
      <c r="T188" s="21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9" t="s">
        <v>128</v>
      </c>
      <c r="AU188" s="209" t="s">
        <v>85</v>
      </c>
      <c r="AV188" s="14" t="s">
        <v>85</v>
      </c>
      <c r="AW188" s="14" t="s">
        <v>31</v>
      </c>
      <c r="AX188" s="14" t="s">
        <v>83</v>
      </c>
      <c r="AY188" s="209" t="s">
        <v>120</v>
      </c>
    </row>
    <row r="189" s="2" customFormat="1" ht="16.5" customHeight="1">
      <c r="A189" s="38"/>
      <c r="B189" s="185"/>
      <c r="C189" s="232" t="s">
        <v>7</v>
      </c>
      <c r="D189" s="232" t="s">
        <v>219</v>
      </c>
      <c r="E189" s="233" t="s">
        <v>220</v>
      </c>
      <c r="F189" s="234" t="s">
        <v>221</v>
      </c>
      <c r="G189" s="235" t="s">
        <v>222</v>
      </c>
      <c r="H189" s="236">
        <v>34</v>
      </c>
      <c r="I189" s="237"/>
      <c r="J189" s="238">
        <f>ROUND(I189*H189,2)</f>
        <v>0</v>
      </c>
      <c r="K189" s="239"/>
      <c r="L189" s="240"/>
      <c r="M189" s="241" t="s">
        <v>1</v>
      </c>
      <c r="N189" s="242" t="s">
        <v>40</v>
      </c>
      <c r="O189" s="77"/>
      <c r="P189" s="196">
        <f>O189*H189</f>
        <v>0</v>
      </c>
      <c r="Q189" s="196">
        <v>1</v>
      </c>
      <c r="R189" s="196">
        <f>Q189*H189</f>
        <v>34</v>
      </c>
      <c r="S189" s="196">
        <v>0</v>
      </c>
      <c r="T189" s="19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8" t="s">
        <v>159</v>
      </c>
      <c r="AT189" s="198" t="s">
        <v>219</v>
      </c>
      <c r="AU189" s="198" t="s">
        <v>85</v>
      </c>
      <c r="AY189" s="19" t="s">
        <v>120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9" t="s">
        <v>83</v>
      </c>
      <c r="BK189" s="199">
        <f>ROUND(I189*H189,2)</f>
        <v>0</v>
      </c>
      <c r="BL189" s="19" t="s">
        <v>126</v>
      </c>
      <c r="BM189" s="198" t="s">
        <v>223</v>
      </c>
    </row>
    <row r="190" s="14" customFormat="1">
      <c r="A190" s="14"/>
      <c r="B190" s="208"/>
      <c r="C190" s="14"/>
      <c r="D190" s="201" t="s">
        <v>128</v>
      </c>
      <c r="E190" s="14"/>
      <c r="F190" s="210" t="s">
        <v>224</v>
      </c>
      <c r="G190" s="14"/>
      <c r="H190" s="211">
        <v>34</v>
      </c>
      <c r="I190" s="212"/>
      <c r="J190" s="14"/>
      <c r="K190" s="14"/>
      <c r="L190" s="208"/>
      <c r="M190" s="213"/>
      <c r="N190" s="214"/>
      <c r="O190" s="214"/>
      <c r="P190" s="214"/>
      <c r="Q190" s="214"/>
      <c r="R190" s="214"/>
      <c r="S190" s="214"/>
      <c r="T190" s="21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9" t="s">
        <v>128</v>
      </c>
      <c r="AU190" s="209" t="s">
        <v>85</v>
      </c>
      <c r="AV190" s="14" t="s">
        <v>85</v>
      </c>
      <c r="AW190" s="14" t="s">
        <v>3</v>
      </c>
      <c r="AX190" s="14" t="s">
        <v>83</v>
      </c>
      <c r="AY190" s="209" t="s">
        <v>120</v>
      </c>
    </row>
    <row r="191" s="2" customFormat="1" ht="21.75" customHeight="1">
      <c r="A191" s="38"/>
      <c r="B191" s="185"/>
      <c r="C191" s="186" t="s">
        <v>225</v>
      </c>
      <c r="D191" s="186" t="s">
        <v>122</v>
      </c>
      <c r="E191" s="187" t="s">
        <v>226</v>
      </c>
      <c r="F191" s="188" t="s">
        <v>227</v>
      </c>
      <c r="G191" s="189" t="s">
        <v>133</v>
      </c>
      <c r="H191" s="190">
        <v>64.884</v>
      </c>
      <c r="I191" s="191"/>
      <c r="J191" s="192">
        <f>ROUND(I191*H191,2)</f>
        <v>0</v>
      </c>
      <c r="K191" s="193"/>
      <c r="L191" s="39"/>
      <c r="M191" s="194" t="s">
        <v>1</v>
      </c>
      <c r="N191" s="195" t="s">
        <v>40</v>
      </c>
      <c r="O191" s="77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8" t="s">
        <v>126</v>
      </c>
      <c r="AT191" s="198" t="s">
        <v>122</v>
      </c>
      <c r="AU191" s="198" t="s">
        <v>85</v>
      </c>
      <c r="AY191" s="19" t="s">
        <v>120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9" t="s">
        <v>83</v>
      </c>
      <c r="BK191" s="199">
        <f>ROUND(I191*H191,2)</f>
        <v>0</v>
      </c>
      <c r="BL191" s="19" t="s">
        <v>126</v>
      </c>
      <c r="BM191" s="198" t="s">
        <v>228</v>
      </c>
    </row>
    <row r="192" s="13" customFormat="1">
      <c r="A192" s="13"/>
      <c r="B192" s="200"/>
      <c r="C192" s="13"/>
      <c r="D192" s="201" t="s">
        <v>128</v>
      </c>
      <c r="E192" s="202" t="s">
        <v>1</v>
      </c>
      <c r="F192" s="203" t="s">
        <v>129</v>
      </c>
      <c r="G192" s="13"/>
      <c r="H192" s="202" t="s">
        <v>1</v>
      </c>
      <c r="I192" s="204"/>
      <c r="J192" s="13"/>
      <c r="K192" s="13"/>
      <c r="L192" s="200"/>
      <c r="M192" s="205"/>
      <c r="N192" s="206"/>
      <c r="O192" s="206"/>
      <c r="P192" s="206"/>
      <c r="Q192" s="206"/>
      <c r="R192" s="206"/>
      <c r="S192" s="206"/>
      <c r="T192" s="20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2" t="s">
        <v>128</v>
      </c>
      <c r="AU192" s="202" t="s">
        <v>85</v>
      </c>
      <c r="AV192" s="13" t="s">
        <v>83</v>
      </c>
      <c r="AW192" s="13" t="s">
        <v>31</v>
      </c>
      <c r="AX192" s="13" t="s">
        <v>75</v>
      </c>
      <c r="AY192" s="202" t="s">
        <v>120</v>
      </c>
    </row>
    <row r="193" s="13" customFormat="1">
      <c r="A193" s="13"/>
      <c r="B193" s="200"/>
      <c r="C193" s="13"/>
      <c r="D193" s="201" t="s">
        <v>128</v>
      </c>
      <c r="E193" s="202" t="s">
        <v>1</v>
      </c>
      <c r="F193" s="203" t="s">
        <v>130</v>
      </c>
      <c r="G193" s="13"/>
      <c r="H193" s="202" t="s">
        <v>1</v>
      </c>
      <c r="I193" s="204"/>
      <c r="J193" s="13"/>
      <c r="K193" s="13"/>
      <c r="L193" s="200"/>
      <c r="M193" s="205"/>
      <c r="N193" s="206"/>
      <c r="O193" s="206"/>
      <c r="P193" s="206"/>
      <c r="Q193" s="206"/>
      <c r="R193" s="206"/>
      <c r="S193" s="206"/>
      <c r="T193" s="20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2" t="s">
        <v>128</v>
      </c>
      <c r="AU193" s="202" t="s">
        <v>85</v>
      </c>
      <c r="AV193" s="13" t="s">
        <v>83</v>
      </c>
      <c r="AW193" s="13" t="s">
        <v>31</v>
      </c>
      <c r="AX193" s="13" t="s">
        <v>75</v>
      </c>
      <c r="AY193" s="202" t="s">
        <v>120</v>
      </c>
    </row>
    <row r="194" s="13" customFormat="1">
      <c r="A194" s="13"/>
      <c r="B194" s="200"/>
      <c r="C194" s="13"/>
      <c r="D194" s="201" t="s">
        <v>128</v>
      </c>
      <c r="E194" s="202" t="s">
        <v>1</v>
      </c>
      <c r="F194" s="203" t="s">
        <v>229</v>
      </c>
      <c r="G194" s="13"/>
      <c r="H194" s="202" t="s">
        <v>1</v>
      </c>
      <c r="I194" s="204"/>
      <c r="J194" s="13"/>
      <c r="K194" s="13"/>
      <c r="L194" s="200"/>
      <c r="M194" s="205"/>
      <c r="N194" s="206"/>
      <c r="O194" s="206"/>
      <c r="P194" s="206"/>
      <c r="Q194" s="206"/>
      <c r="R194" s="206"/>
      <c r="S194" s="206"/>
      <c r="T194" s="20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2" t="s">
        <v>128</v>
      </c>
      <c r="AU194" s="202" t="s">
        <v>85</v>
      </c>
      <c r="AV194" s="13" t="s">
        <v>83</v>
      </c>
      <c r="AW194" s="13" t="s">
        <v>31</v>
      </c>
      <c r="AX194" s="13" t="s">
        <v>75</v>
      </c>
      <c r="AY194" s="202" t="s">
        <v>120</v>
      </c>
    </row>
    <row r="195" s="14" customFormat="1">
      <c r="A195" s="14"/>
      <c r="B195" s="208"/>
      <c r="C195" s="14"/>
      <c r="D195" s="201" t="s">
        <v>128</v>
      </c>
      <c r="E195" s="209" t="s">
        <v>1</v>
      </c>
      <c r="F195" s="210" t="s">
        <v>166</v>
      </c>
      <c r="G195" s="14"/>
      <c r="H195" s="211">
        <v>64.884</v>
      </c>
      <c r="I195" s="212"/>
      <c r="J195" s="14"/>
      <c r="K195" s="14"/>
      <c r="L195" s="208"/>
      <c r="M195" s="213"/>
      <c r="N195" s="214"/>
      <c r="O195" s="214"/>
      <c r="P195" s="214"/>
      <c r="Q195" s="214"/>
      <c r="R195" s="214"/>
      <c r="S195" s="214"/>
      <c r="T195" s="21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9" t="s">
        <v>128</v>
      </c>
      <c r="AU195" s="209" t="s">
        <v>85</v>
      </c>
      <c r="AV195" s="14" t="s">
        <v>85</v>
      </c>
      <c r="AW195" s="14" t="s">
        <v>31</v>
      </c>
      <c r="AX195" s="14" t="s">
        <v>75</v>
      </c>
      <c r="AY195" s="209" t="s">
        <v>120</v>
      </c>
    </row>
    <row r="196" s="16" customFormat="1">
      <c r="A196" s="16"/>
      <c r="B196" s="224"/>
      <c r="C196" s="16"/>
      <c r="D196" s="201" t="s">
        <v>128</v>
      </c>
      <c r="E196" s="225" t="s">
        <v>1</v>
      </c>
      <c r="F196" s="226" t="s">
        <v>168</v>
      </c>
      <c r="G196" s="16"/>
      <c r="H196" s="227">
        <v>64.884</v>
      </c>
      <c r="I196" s="228"/>
      <c r="J196" s="16"/>
      <c r="K196" s="16"/>
      <c r="L196" s="224"/>
      <c r="M196" s="229"/>
      <c r="N196" s="230"/>
      <c r="O196" s="230"/>
      <c r="P196" s="230"/>
      <c r="Q196" s="230"/>
      <c r="R196" s="230"/>
      <c r="S196" s="230"/>
      <c r="T196" s="231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25" t="s">
        <v>128</v>
      </c>
      <c r="AU196" s="225" t="s">
        <v>85</v>
      </c>
      <c r="AV196" s="16" t="s">
        <v>126</v>
      </c>
      <c r="AW196" s="16" t="s">
        <v>31</v>
      </c>
      <c r="AX196" s="16" t="s">
        <v>83</v>
      </c>
      <c r="AY196" s="225" t="s">
        <v>120</v>
      </c>
    </row>
    <row r="197" s="2" customFormat="1" ht="16.5" customHeight="1">
      <c r="A197" s="38"/>
      <c r="B197" s="185"/>
      <c r="C197" s="232" t="s">
        <v>230</v>
      </c>
      <c r="D197" s="232" t="s">
        <v>219</v>
      </c>
      <c r="E197" s="233" t="s">
        <v>231</v>
      </c>
      <c r="F197" s="234" t="s">
        <v>232</v>
      </c>
      <c r="G197" s="235" t="s">
        <v>222</v>
      </c>
      <c r="H197" s="236">
        <v>129.768</v>
      </c>
      <c r="I197" s="237"/>
      <c r="J197" s="238">
        <f>ROUND(I197*H197,2)</f>
        <v>0</v>
      </c>
      <c r="K197" s="239"/>
      <c r="L197" s="240"/>
      <c r="M197" s="241" t="s">
        <v>1</v>
      </c>
      <c r="N197" s="242" t="s">
        <v>40</v>
      </c>
      <c r="O197" s="77"/>
      <c r="P197" s="196">
        <f>O197*H197</f>
        <v>0</v>
      </c>
      <c r="Q197" s="196">
        <v>1</v>
      </c>
      <c r="R197" s="196">
        <f>Q197*H197</f>
        <v>129.768</v>
      </c>
      <c r="S197" s="196">
        <v>0</v>
      </c>
      <c r="T197" s="19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8" t="s">
        <v>159</v>
      </c>
      <c r="AT197" s="198" t="s">
        <v>219</v>
      </c>
      <c r="AU197" s="198" t="s">
        <v>85</v>
      </c>
      <c r="AY197" s="19" t="s">
        <v>120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9" t="s">
        <v>83</v>
      </c>
      <c r="BK197" s="199">
        <f>ROUND(I197*H197,2)</f>
        <v>0</v>
      </c>
      <c r="BL197" s="19" t="s">
        <v>126</v>
      </c>
      <c r="BM197" s="198" t="s">
        <v>233</v>
      </c>
    </row>
    <row r="198" s="14" customFormat="1">
      <c r="A198" s="14"/>
      <c r="B198" s="208"/>
      <c r="C198" s="14"/>
      <c r="D198" s="201" t="s">
        <v>128</v>
      </c>
      <c r="E198" s="14"/>
      <c r="F198" s="210" t="s">
        <v>234</v>
      </c>
      <c r="G198" s="14"/>
      <c r="H198" s="211">
        <v>129.768</v>
      </c>
      <c r="I198" s="212"/>
      <c r="J198" s="14"/>
      <c r="K198" s="14"/>
      <c r="L198" s="208"/>
      <c r="M198" s="213"/>
      <c r="N198" s="214"/>
      <c r="O198" s="214"/>
      <c r="P198" s="214"/>
      <c r="Q198" s="214"/>
      <c r="R198" s="214"/>
      <c r="S198" s="214"/>
      <c r="T198" s="21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9" t="s">
        <v>128</v>
      </c>
      <c r="AU198" s="209" t="s">
        <v>85</v>
      </c>
      <c r="AV198" s="14" t="s">
        <v>85</v>
      </c>
      <c r="AW198" s="14" t="s">
        <v>3</v>
      </c>
      <c r="AX198" s="14" t="s">
        <v>83</v>
      </c>
      <c r="AY198" s="209" t="s">
        <v>120</v>
      </c>
    </row>
    <row r="199" s="2" customFormat="1" ht="16.5" customHeight="1">
      <c r="A199" s="38"/>
      <c r="B199" s="185"/>
      <c r="C199" s="186" t="s">
        <v>235</v>
      </c>
      <c r="D199" s="186" t="s">
        <v>122</v>
      </c>
      <c r="E199" s="187" t="s">
        <v>236</v>
      </c>
      <c r="F199" s="188" t="s">
        <v>237</v>
      </c>
      <c r="G199" s="189" t="s">
        <v>133</v>
      </c>
      <c r="H199" s="190">
        <v>141.38399999999999</v>
      </c>
      <c r="I199" s="191"/>
      <c r="J199" s="192">
        <f>ROUND(I199*H199,2)</f>
        <v>0</v>
      </c>
      <c r="K199" s="193"/>
      <c r="L199" s="39"/>
      <c r="M199" s="194" t="s">
        <v>1</v>
      </c>
      <c r="N199" s="195" t="s">
        <v>40</v>
      </c>
      <c r="O199" s="77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8" t="s">
        <v>126</v>
      </c>
      <c r="AT199" s="198" t="s">
        <v>122</v>
      </c>
      <c r="AU199" s="198" t="s">
        <v>85</v>
      </c>
      <c r="AY199" s="19" t="s">
        <v>120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9" t="s">
        <v>83</v>
      </c>
      <c r="BK199" s="199">
        <f>ROUND(I199*H199,2)</f>
        <v>0</v>
      </c>
      <c r="BL199" s="19" t="s">
        <v>126</v>
      </c>
      <c r="BM199" s="198" t="s">
        <v>238</v>
      </c>
    </row>
    <row r="200" s="13" customFormat="1">
      <c r="A200" s="13"/>
      <c r="B200" s="200"/>
      <c r="C200" s="13"/>
      <c r="D200" s="201" t="s">
        <v>128</v>
      </c>
      <c r="E200" s="202" t="s">
        <v>1</v>
      </c>
      <c r="F200" s="203" t="s">
        <v>129</v>
      </c>
      <c r="G200" s="13"/>
      <c r="H200" s="202" t="s">
        <v>1</v>
      </c>
      <c r="I200" s="204"/>
      <c r="J200" s="13"/>
      <c r="K200" s="13"/>
      <c r="L200" s="200"/>
      <c r="M200" s="205"/>
      <c r="N200" s="206"/>
      <c r="O200" s="206"/>
      <c r="P200" s="206"/>
      <c r="Q200" s="206"/>
      <c r="R200" s="206"/>
      <c r="S200" s="206"/>
      <c r="T200" s="20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2" t="s">
        <v>128</v>
      </c>
      <c r="AU200" s="202" t="s">
        <v>85</v>
      </c>
      <c r="AV200" s="13" t="s">
        <v>83</v>
      </c>
      <c r="AW200" s="13" t="s">
        <v>31</v>
      </c>
      <c r="AX200" s="13" t="s">
        <v>75</v>
      </c>
      <c r="AY200" s="202" t="s">
        <v>120</v>
      </c>
    </row>
    <row r="201" s="13" customFormat="1">
      <c r="A201" s="13"/>
      <c r="B201" s="200"/>
      <c r="C201" s="13"/>
      <c r="D201" s="201" t="s">
        <v>128</v>
      </c>
      <c r="E201" s="202" t="s">
        <v>1</v>
      </c>
      <c r="F201" s="203" t="s">
        <v>130</v>
      </c>
      <c r="G201" s="13"/>
      <c r="H201" s="202" t="s">
        <v>1</v>
      </c>
      <c r="I201" s="204"/>
      <c r="J201" s="13"/>
      <c r="K201" s="13"/>
      <c r="L201" s="200"/>
      <c r="M201" s="205"/>
      <c r="N201" s="206"/>
      <c r="O201" s="206"/>
      <c r="P201" s="206"/>
      <c r="Q201" s="206"/>
      <c r="R201" s="206"/>
      <c r="S201" s="206"/>
      <c r="T201" s="20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2" t="s">
        <v>128</v>
      </c>
      <c r="AU201" s="202" t="s">
        <v>85</v>
      </c>
      <c r="AV201" s="13" t="s">
        <v>83</v>
      </c>
      <c r="AW201" s="13" t="s">
        <v>31</v>
      </c>
      <c r="AX201" s="13" t="s">
        <v>75</v>
      </c>
      <c r="AY201" s="202" t="s">
        <v>120</v>
      </c>
    </row>
    <row r="202" s="14" customFormat="1">
      <c r="A202" s="14"/>
      <c r="B202" s="208"/>
      <c r="C202" s="14"/>
      <c r="D202" s="201" t="s">
        <v>128</v>
      </c>
      <c r="E202" s="209" t="s">
        <v>1</v>
      </c>
      <c r="F202" s="210" t="s">
        <v>163</v>
      </c>
      <c r="G202" s="14"/>
      <c r="H202" s="211">
        <v>76.5</v>
      </c>
      <c r="I202" s="212"/>
      <c r="J202" s="14"/>
      <c r="K202" s="14"/>
      <c r="L202" s="208"/>
      <c r="M202" s="213"/>
      <c r="N202" s="214"/>
      <c r="O202" s="214"/>
      <c r="P202" s="214"/>
      <c r="Q202" s="214"/>
      <c r="R202" s="214"/>
      <c r="S202" s="214"/>
      <c r="T202" s="21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9" t="s">
        <v>128</v>
      </c>
      <c r="AU202" s="209" t="s">
        <v>85</v>
      </c>
      <c r="AV202" s="14" t="s">
        <v>85</v>
      </c>
      <c r="AW202" s="14" t="s">
        <v>31</v>
      </c>
      <c r="AX202" s="14" t="s">
        <v>75</v>
      </c>
      <c r="AY202" s="209" t="s">
        <v>120</v>
      </c>
    </row>
    <row r="203" s="15" customFormat="1">
      <c r="A203" s="15"/>
      <c r="B203" s="216"/>
      <c r="C203" s="15"/>
      <c r="D203" s="201" t="s">
        <v>128</v>
      </c>
      <c r="E203" s="217" t="s">
        <v>1</v>
      </c>
      <c r="F203" s="218" t="s">
        <v>164</v>
      </c>
      <c r="G203" s="15"/>
      <c r="H203" s="219">
        <v>76.5</v>
      </c>
      <c r="I203" s="220"/>
      <c r="J203" s="15"/>
      <c r="K203" s="15"/>
      <c r="L203" s="216"/>
      <c r="M203" s="221"/>
      <c r="N203" s="222"/>
      <c r="O203" s="222"/>
      <c r="P203" s="222"/>
      <c r="Q203" s="222"/>
      <c r="R203" s="222"/>
      <c r="S203" s="222"/>
      <c r="T203" s="22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17" t="s">
        <v>128</v>
      </c>
      <c r="AU203" s="217" t="s">
        <v>85</v>
      </c>
      <c r="AV203" s="15" t="s">
        <v>135</v>
      </c>
      <c r="AW203" s="15" t="s">
        <v>31</v>
      </c>
      <c r="AX203" s="15" t="s">
        <v>75</v>
      </c>
      <c r="AY203" s="217" t="s">
        <v>120</v>
      </c>
    </row>
    <row r="204" s="13" customFormat="1">
      <c r="A204" s="13"/>
      <c r="B204" s="200"/>
      <c r="C204" s="13"/>
      <c r="D204" s="201" t="s">
        <v>128</v>
      </c>
      <c r="E204" s="202" t="s">
        <v>1</v>
      </c>
      <c r="F204" s="203" t="s">
        <v>165</v>
      </c>
      <c r="G204" s="13"/>
      <c r="H204" s="202" t="s">
        <v>1</v>
      </c>
      <c r="I204" s="204"/>
      <c r="J204" s="13"/>
      <c r="K204" s="13"/>
      <c r="L204" s="200"/>
      <c r="M204" s="205"/>
      <c r="N204" s="206"/>
      <c r="O204" s="206"/>
      <c r="P204" s="206"/>
      <c r="Q204" s="206"/>
      <c r="R204" s="206"/>
      <c r="S204" s="206"/>
      <c r="T204" s="20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2" t="s">
        <v>128</v>
      </c>
      <c r="AU204" s="202" t="s">
        <v>85</v>
      </c>
      <c r="AV204" s="13" t="s">
        <v>83</v>
      </c>
      <c r="AW204" s="13" t="s">
        <v>31</v>
      </c>
      <c r="AX204" s="13" t="s">
        <v>75</v>
      </c>
      <c r="AY204" s="202" t="s">
        <v>120</v>
      </c>
    </row>
    <row r="205" s="14" customFormat="1">
      <c r="A205" s="14"/>
      <c r="B205" s="208"/>
      <c r="C205" s="14"/>
      <c r="D205" s="201" t="s">
        <v>128</v>
      </c>
      <c r="E205" s="209" t="s">
        <v>1</v>
      </c>
      <c r="F205" s="210" t="s">
        <v>166</v>
      </c>
      <c r="G205" s="14"/>
      <c r="H205" s="211">
        <v>64.884</v>
      </c>
      <c r="I205" s="212"/>
      <c r="J205" s="14"/>
      <c r="K205" s="14"/>
      <c r="L205" s="208"/>
      <c r="M205" s="213"/>
      <c r="N205" s="214"/>
      <c r="O205" s="214"/>
      <c r="P205" s="214"/>
      <c r="Q205" s="214"/>
      <c r="R205" s="214"/>
      <c r="S205" s="214"/>
      <c r="T205" s="21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9" t="s">
        <v>128</v>
      </c>
      <c r="AU205" s="209" t="s">
        <v>85</v>
      </c>
      <c r="AV205" s="14" t="s">
        <v>85</v>
      </c>
      <c r="AW205" s="14" t="s">
        <v>31</v>
      </c>
      <c r="AX205" s="14" t="s">
        <v>75</v>
      </c>
      <c r="AY205" s="209" t="s">
        <v>120</v>
      </c>
    </row>
    <row r="206" s="15" customFormat="1">
      <c r="A206" s="15"/>
      <c r="B206" s="216"/>
      <c r="C206" s="15"/>
      <c r="D206" s="201" t="s">
        <v>128</v>
      </c>
      <c r="E206" s="217" t="s">
        <v>1</v>
      </c>
      <c r="F206" s="218" t="s">
        <v>167</v>
      </c>
      <c r="G206" s="15"/>
      <c r="H206" s="219">
        <v>64.884</v>
      </c>
      <c r="I206" s="220"/>
      <c r="J206" s="15"/>
      <c r="K206" s="15"/>
      <c r="L206" s="216"/>
      <c r="M206" s="221"/>
      <c r="N206" s="222"/>
      <c r="O206" s="222"/>
      <c r="P206" s="222"/>
      <c r="Q206" s="222"/>
      <c r="R206" s="222"/>
      <c r="S206" s="222"/>
      <c r="T206" s="22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7" t="s">
        <v>128</v>
      </c>
      <c r="AU206" s="217" t="s">
        <v>85</v>
      </c>
      <c r="AV206" s="15" t="s">
        <v>135</v>
      </c>
      <c r="AW206" s="15" t="s">
        <v>31</v>
      </c>
      <c r="AX206" s="15" t="s">
        <v>75</v>
      </c>
      <c r="AY206" s="217" t="s">
        <v>120</v>
      </c>
    </row>
    <row r="207" s="16" customFormat="1">
      <c r="A207" s="16"/>
      <c r="B207" s="224"/>
      <c r="C207" s="16"/>
      <c r="D207" s="201" t="s">
        <v>128</v>
      </c>
      <c r="E207" s="225" t="s">
        <v>1</v>
      </c>
      <c r="F207" s="226" t="s">
        <v>168</v>
      </c>
      <c r="G207" s="16"/>
      <c r="H207" s="227">
        <v>141.38400000000002</v>
      </c>
      <c r="I207" s="228"/>
      <c r="J207" s="16"/>
      <c r="K207" s="16"/>
      <c r="L207" s="224"/>
      <c r="M207" s="229"/>
      <c r="N207" s="230"/>
      <c r="O207" s="230"/>
      <c r="P207" s="230"/>
      <c r="Q207" s="230"/>
      <c r="R207" s="230"/>
      <c r="S207" s="230"/>
      <c r="T207" s="231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25" t="s">
        <v>128</v>
      </c>
      <c r="AU207" s="225" t="s">
        <v>85</v>
      </c>
      <c r="AV207" s="16" t="s">
        <v>126</v>
      </c>
      <c r="AW207" s="16" t="s">
        <v>31</v>
      </c>
      <c r="AX207" s="16" t="s">
        <v>83</v>
      </c>
      <c r="AY207" s="225" t="s">
        <v>120</v>
      </c>
    </row>
    <row r="208" s="2" customFormat="1" ht="21.75" customHeight="1">
      <c r="A208" s="38"/>
      <c r="B208" s="185"/>
      <c r="C208" s="186" t="s">
        <v>239</v>
      </c>
      <c r="D208" s="186" t="s">
        <v>122</v>
      </c>
      <c r="E208" s="187" t="s">
        <v>240</v>
      </c>
      <c r="F208" s="188" t="s">
        <v>241</v>
      </c>
      <c r="G208" s="189" t="s">
        <v>222</v>
      </c>
      <c r="H208" s="190">
        <v>254.49100000000001</v>
      </c>
      <c r="I208" s="191"/>
      <c r="J208" s="192">
        <f>ROUND(I208*H208,2)</f>
        <v>0</v>
      </c>
      <c r="K208" s="193"/>
      <c r="L208" s="39"/>
      <c r="M208" s="194" t="s">
        <v>1</v>
      </c>
      <c r="N208" s="195" t="s">
        <v>40</v>
      </c>
      <c r="O208" s="77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8" t="s">
        <v>126</v>
      </c>
      <c r="AT208" s="198" t="s">
        <v>122</v>
      </c>
      <c r="AU208" s="198" t="s">
        <v>85</v>
      </c>
      <c r="AY208" s="19" t="s">
        <v>120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9" t="s">
        <v>83</v>
      </c>
      <c r="BK208" s="199">
        <f>ROUND(I208*H208,2)</f>
        <v>0</v>
      </c>
      <c r="BL208" s="19" t="s">
        <v>126</v>
      </c>
      <c r="BM208" s="198" t="s">
        <v>242</v>
      </c>
    </row>
    <row r="209" s="14" customFormat="1">
      <c r="A209" s="14"/>
      <c r="B209" s="208"/>
      <c r="C209" s="14"/>
      <c r="D209" s="201" t="s">
        <v>128</v>
      </c>
      <c r="E209" s="14"/>
      <c r="F209" s="210" t="s">
        <v>243</v>
      </c>
      <c r="G209" s="14"/>
      <c r="H209" s="211">
        <v>254.49100000000001</v>
      </c>
      <c r="I209" s="212"/>
      <c r="J209" s="14"/>
      <c r="K209" s="14"/>
      <c r="L209" s="208"/>
      <c r="M209" s="213"/>
      <c r="N209" s="214"/>
      <c r="O209" s="214"/>
      <c r="P209" s="214"/>
      <c r="Q209" s="214"/>
      <c r="R209" s="214"/>
      <c r="S209" s="214"/>
      <c r="T209" s="21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9" t="s">
        <v>128</v>
      </c>
      <c r="AU209" s="209" t="s">
        <v>85</v>
      </c>
      <c r="AV209" s="14" t="s">
        <v>85</v>
      </c>
      <c r="AW209" s="14" t="s">
        <v>3</v>
      </c>
      <c r="AX209" s="14" t="s">
        <v>83</v>
      </c>
      <c r="AY209" s="209" t="s">
        <v>120</v>
      </c>
    </row>
    <row r="210" s="2" customFormat="1" ht="21.75" customHeight="1">
      <c r="A210" s="38"/>
      <c r="B210" s="185"/>
      <c r="C210" s="186" t="s">
        <v>244</v>
      </c>
      <c r="D210" s="186" t="s">
        <v>122</v>
      </c>
      <c r="E210" s="187" t="s">
        <v>245</v>
      </c>
      <c r="F210" s="188" t="s">
        <v>246</v>
      </c>
      <c r="G210" s="189" t="s">
        <v>133</v>
      </c>
      <c r="H210" s="190">
        <v>38.850000000000001</v>
      </c>
      <c r="I210" s="191"/>
      <c r="J210" s="192">
        <f>ROUND(I210*H210,2)</f>
        <v>0</v>
      </c>
      <c r="K210" s="193"/>
      <c r="L210" s="39"/>
      <c r="M210" s="194" t="s">
        <v>1</v>
      </c>
      <c r="N210" s="195" t="s">
        <v>40</v>
      </c>
      <c r="O210" s="77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8" t="s">
        <v>126</v>
      </c>
      <c r="AT210" s="198" t="s">
        <v>122</v>
      </c>
      <c r="AU210" s="198" t="s">
        <v>85</v>
      </c>
      <c r="AY210" s="19" t="s">
        <v>120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9" t="s">
        <v>83</v>
      </c>
      <c r="BK210" s="199">
        <f>ROUND(I210*H210,2)</f>
        <v>0</v>
      </c>
      <c r="BL210" s="19" t="s">
        <v>126</v>
      </c>
      <c r="BM210" s="198" t="s">
        <v>247</v>
      </c>
    </row>
    <row r="211" s="13" customFormat="1">
      <c r="A211" s="13"/>
      <c r="B211" s="200"/>
      <c r="C211" s="13"/>
      <c r="D211" s="201" t="s">
        <v>128</v>
      </c>
      <c r="E211" s="202" t="s">
        <v>1</v>
      </c>
      <c r="F211" s="203" t="s">
        <v>129</v>
      </c>
      <c r="G211" s="13"/>
      <c r="H211" s="202" t="s">
        <v>1</v>
      </c>
      <c r="I211" s="204"/>
      <c r="J211" s="13"/>
      <c r="K211" s="13"/>
      <c r="L211" s="200"/>
      <c r="M211" s="205"/>
      <c r="N211" s="206"/>
      <c r="O211" s="206"/>
      <c r="P211" s="206"/>
      <c r="Q211" s="206"/>
      <c r="R211" s="206"/>
      <c r="S211" s="206"/>
      <c r="T211" s="20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2" t="s">
        <v>128</v>
      </c>
      <c r="AU211" s="202" t="s">
        <v>85</v>
      </c>
      <c r="AV211" s="13" t="s">
        <v>83</v>
      </c>
      <c r="AW211" s="13" t="s">
        <v>31</v>
      </c>
      <c r="AX211" s="13" t="s">
        <v>75</v>
      </c>
      <c r="AY211" s="202" t="s">
        <v>120</v>
      </c>
    </row>
    <row r="212" s="13" customFormat="1">
      <c r="A212" s="13"/>
      <c r="B212" s="200"/>
      <c r="C212" s="13"/>
      <c r="D212" s="201" t="s">
        <v>128</v>
      </c>
      <c r="E212" s="202" t="s">
        <v>1</v>
      </c>
      <c r="F212" s="203" t="s">
        <v>130</v>
      </c>
      <c r="G212" s="13"/>
      <c r="H212" s="202" t="s">
        <v>1</v>
      </c>
      <c r="I212" s="204"/>
      <c r="J212" s="13"/>
      <c r="K212" s="13"/>
      <c r="L212" s="200"/>
      <c r="M212" s="205"/>
      <c r="N212" s="206"/>
      <c r="O212" s="206"/>
      <c r="P212" s="206"/>
      <c r="Q212" s="206"/>
      <c r="R212" s="206"/>
      <c r="S212" s="206"/>
      <c r="T212" s="20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2" t="s">
        <v>128</v>
      </c>
      <c r="AU212" s="202" t="s">
        <v>85</v>
      </c>
      <c r="AV212" s="13" t="s">
        <v>83</v>
      </c>
      <c r="AW212" s="13" t="s">
        <v>31</v>
      </c>
      <c r="AX212" s="13" t="s">
        <v>75</v>
      </c>
      <c r="AY212" s="202" t="s">
        <v>120</v>
      </c>
    </row>
    <row r="213" s="14" customFormat="1">
      <c r="A213" s="14"/>
      <c r="B213" s="208"/>
      <c r="C213" s="14"/>
      <c r="D213" s="201" t="s">
        <v>128</v>
      </c>
      <c r="E213" s="209" t="s">
        <v>1</v>
      </c>
      <c r="F213" s="210" t="s">
        <v>248</v>
      </c>
      <c r="G213" s="14"/>
      <c r="H213" s="211">
        <v>38.850000000000001</v>
      </c>
      <c r="I213" s="212"/>
      <c r="J213" s="14"/>
      <c r="K213" s="14"/>
      <c r="L213" s="208"/>
      <c r="M213" s="213"/>
      <c r="N213" s="214"/>
      <c r="O213" s="214"/>
      <c r="P213" s="214"/>
      <c r="Q213" s="214"/>
      <c r="R213" s="214"/>
      <c r="S213" s="214"/>
      <c r="T213" s="21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9" t="s">
        <v>128</v>
      </c>
      <c r="AU213" s="209" t="s">
        <v>85</v>
      </c>
      <c r="AV213" s="14" t="s">
        <v>85</v>
      </c>
      <c r="AW213" s="14" t="s">
        <v>31</v>
      </c>
      <c r="AX213" s="14" t="s">
        <v>83</v>
      </c>
      <c r="AY213" s="209" t="s">
        <v>120</v>
      </c>
    </row>
    <row r="214" s="2" customFormat="1" ht="16.5" customHeight="1">
      <c r="A214" s="38"/>
      <c r="B214" s="185"/>
      <c r="C214" s="186" t="s">
        <v>249</v>
      </c>
      <c r="D214" s="186" t="s">
        <v>122</v>
      </c>
      <c r="E214" s="187" t="s">
        <v>250</v>
      </c>
      <c r="F214" s="188" t="s">
        <v>251</v>
      </c>
      <c r="G214" s="189" t="s">
        <v>133</v>
      </c>
      <c r="H214" s="190">
        <v>37.799999999999997</v>
      </c>
      <c r="I214" s="191"/>
      <c r="J214" s="192">
        <f>ROUND(I214*H214,2)</f>
        <v>0</v>
      </c>
      <c r="K214" s="193"/>
      <c r="L214" s="39"/>
      <c r="M214" s="194" t="s">
        <v>1</v>
      </c>
      <c r="N214" s="195" t="s">
        <v>40</v>
      </c>
      <c r="O214" s="77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8" t="s">
        <v>126</v>
      </c>
      <c r="AT214" s="198" t="s">
        <v>122</v>
      </c>
      <c r="AU214" s="198" t="s">
        <v>85</v>
      </c>
      <c r="AY214" s="19" t="s">
        <v>120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9" t="s">
        <v>83</v>
      </c>
      <c r="BK214" s="199">
        <f>ROUND(I214*H214,2)</f>
        <v>0</v>
      </c>
      <c r="BL214" s="19" t="s">
        <v>126</v>
      </c>
      <c r="BM214" s="198" t="s">
        <v>252</v>
      </c>
    </row>
    <row r="215" s="13" customFormat="1">
      <c r="A215" s="13"/>
      <c r="B215" s="200"/>
      <c r="C215" s="13"/>
      <c r="D215" s="201" t="s">
        <v>128</v>
      </c>
      <c r="E215" s="202" t="s">
        <v>1</v>
      </c>
      <c r="F215" s="203" t="s">
        <v>129</v>
      </c>
      <c r="G215" s="13"/>
      <c r="H215" s="202" t="s">
        <v>1</v>
      </c>
      <c r="I215" s="204"/>
      <c r="J215" s="13"/>
      <c r="K215" s="13"/>
      <c r="L215" s="200"/>
      <c r="M215" s="205"/>
      <c r="N215" s="206"/>
      <c r="O215" s="206"/>
      <c r="P215" s="206"/>
      <c r="Q215" s="206"/>
      <c r="R215" s="206"/>
      <c r="S215" s="206"/>
      <c r="T215" s="20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2" t="s">
        <v>128</v>
      </c>
      <c r="AU215" s="202" t="s">
        <v>85</v>
      </c>
      <c r="AV215" s="13" t="s">
        <v>83</v>
      </c>
      <c r="AW215" s="13" t="s">
        <v>31</v>
      </c>
      <c r="AX215" s="13" t="s">
        <v>75</v>
      </c>
      <c r="AY215" s="202" t="s">
        <v>120</v>
      </c>
    </row>
    <row r="216" s="13" customFormat="1">
      <c r="A216" s="13"/>
      <c r="B216" s="200"/>
      <c r="C216" s="13"/>
      <c r="D216" s="201" t="s">
        <v>128</v>
      </c>
      <c r="E216" s="202" t="s">
        <v>1</v>
      </c>
      <c r="F216" s="203" t="s">
        <v>130</v>
      </c>
      <c r="G216" s="13"/>
      <c r="H216" s="202" t="s">
        <v>1</v>
      </c>
      <c r="I216" s="204"/>
      <c r="J216" s="13"/>
      <c r="K216" s="13"/>
      <c r="L216" s="200"/>
      <c r="M216" s="205"/>
      <c r="N216" s="206"/>
      <c r="O216" s="206"/>
      <c r="P216" s="206"/>
      <c r="Q216" s="206"/>
      <c r="R216" s="206"/>
      <c r="S216" s="206"/>
      <c r="T216" s="20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2" t="s">
        <v>128</v>
      </c>
      <c r="AU216" s="202" t="s">
        <v>85</v>
      </c>
      <c r="AV216" s="13" t="s">
        <v>83</v>
      </c>
      <c r="AW216" s="13" t="s">
        <v>31</v>
      </c>
      <c r="AX216" s="13" t="s">
        <v>75</v>
      </c>
      <c r="AY216" s="202" t="s">
        <v>120</v>
      </c>
    </row>
    <row r="217" s="14" customFormat="1">
      <c r="A217" s="14"/>
      <c r="B217" s="208"/>
      <c r="C217" s="14"/>
      <c r="D217" s="201" t="s">
        <v>128</v>
      </c>
      <c r="E217" s="209" t="s">
        <v>1</v>
      </c>
      <c r="F217" s="210" t="s">
        <v>253</v>
      </c>
      <c r="G217" s="14"/>
      <c r="H217" s="211">
        <v>37.799999999999997</v>
      </c>
      <c r="I217" s="212"/>
      <c r="J217" s="14"/>
      <c r="K217" s="14"/>
      <c r="L217" s="208"/>
      <c r="M217" s="213"/>
      <c r="N217" s="214"/>
      <c r="O217" s="214"/>
      <c r="P217" s="214"/>
      <c r="Q217" s="214"/>
      <c r="R217" s="214"/>
      <c r="S217" s="214"/>
      <c r="T217" s="21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9" t="s">
        <v>128</v>
      </c>
      <c r="AU217" s="209" t="s">
        <v>85</v>
      </c>
      <c r="AV217" s="14" t="s">
        <v>85</v>
      </c>
      <c r="AW217" s="14" t="s">
        <v>31</v>
      </c>
      <c r="AX217" s="14" t="s">
        <v>83</v>
      </c>
      <c r="AY217" s="209" t="s">
        <v>120</v>
      </c>
    </row>
    <row r="218" s="2" customFormat="1" ht="21.75" customHeight="1">
      <c r="A218" s="38"/>
      <c r="B218" s="185"/>
      <c r="C218" s="186" t="s">
        <v>254</v>
      </c>
      <c r="D218" s="186" t="s">
        <v>122</v>
      </c>
      <c r="E218" s="187" t="s">
        <v>255</v>
      </c>
      <c r="F218" s="188" t="s">
        <v>256</v>
      </c>
      <c r="G218" s="189" t="s">
        <v>125</v>
      </c>
      <c r="H218" s="190">
        <v>177</v>
      </c>
      <c r="I218" s="191"/>
      <c r="J218" s="192">
        <f>ROUND(I218*H218,2)</f>
        <v>0</v>
      </c>
      <c r="K218" s="193"/>
      <c r="L218" s="39"/>
      <c r="M218" s="194" t="s">
        <v>1</v>
      </c>
      <c r="N218" s="195" t="s">
        <v>40</v>
      </c>
      <c r="O218" s="77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8" t="s">
        <v>126</v>
      </c>
      <c r="AT218" s="198" t="s">
        <v>122</v>
      </c>
      <c r="AU218" s="198" t="s">
        <v>85</v>
      </c>
      <c r="AY218" s="19" t="s">
        <v>120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9" t="s">
        <v>83</v>
      </c>
      <c r="BK218" s="199">
        <f>ROUND(I218*H218,2)</f>
        <v>0</v>
      </c>
      <c r="BL218" s="19" t="s">
        <v>126</v>
      </c>
      <c r="BM218" s="198" t="s">
        <v>257</v>
      </c>
    </row>
    <row r="219" s="13" customFormat="1">
      <c r="A219" s="13"/>
      <c r="B219" s="200"/>
      <c r="C219" s="13"/>
      <c r="D219" s="201" t="s">
        <v>128</v>
      </c>
      <c r="E219" s="202" t="s">
        <v>1</v>
      </c>
      <c r="F219" s="203" t="s">
        <v>129</v>
      </c>
      <c r="G219" s="13"/>
      <c r="H219" s="202" t="s">
        <v>1</v>
      </c>
      <c r="I219" s="204"/>
      <c r="J219" s="13"/>
      <c r="K219" s="13"/>
      <c r="L219" s="200"/>
      <c r="M219" s="205"/>
      <c r="N219" s="206"/>
      <c r="O219" s="206"/>
      <c r="P219" s="206"/>
      <c r="Q219" s="206"/>
      <c r="R219" s="206"/>
      <c r="S219" s="206"/>
      <c r="T219" s="20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2" t="s">
        <v>128</v>
      </c>
      <c r="AU219" s="202" t="s">
        <v>85</v>
      </c>
      <c r="AV219" s="13" t="s">
        <v>83</v>
      </c>
      <c r="AW219" s="13" t="s">
        <v>31</v>
      </c>
      <c r="AX219" s="13" t="s">
        <v>75</v>
      </c>
      <c r="AY219" s="202" t="s">
        <v>120</v>
      </c>
    </row>
    <row r="220" s="13" customFormat="1">
      <c r="A220" s="13"/>
      <c r="B220" s="200"/>
      <c r="C220" s="13"/>
      <c r="D220" s="201" t="s">
        <v>128</v>
      </c>
      <c r="E220" s="202" t="s">
        <v>1</v>
      </c>
      <c r="F220" s="203" t="s">
        <v>130</v>
      </c>
      <c r="G220" s="13"/>
      <c r="H220" s="202" t="s">
        <v>1</v>
      </c>
      <c r="I220" s="204"/>
      <c r="J220" s="13"/>
      <c r="K220" s="13"/>
      <c r="L220" s="200"/>
      <c r="M220" s="205"/>
      <c r="N220" s="206"/>
      <c r="O220" s="206"/>
      <c r="P220" s="206"/>
      <c r="Q220" s="206"/>
      <c r="R220" s="206"/>
      <c r="S220" s="206"/>
      <c r="T220" s="20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2" t="s">
        <v>128</v>
      </c>
      <c r="AU220" s="202" t="s">
        <v>85</v>
      </c>
      <c r="AV220" s="13" t="s">
        <v>83</v>
      </c>
      <c r="AW220" s="13" t="s">
        <v>31</v>
      </c>
      <c r="AX220" s="13" t="s">
        <v>75</v>
      </c>
      <c r="AY220" s="202" t="s">
        <v>120</v>
      </c>
    </row>
    <row r="221" s="14" customFormat="1">
      <c r="A221" s="14"/>
      <c r="B221" s="208"/>
      <c r="C221" s="14"/>
      <c r="D221" s="201" t="s">
        <v>128</v>
      </c>
      <c r="E221" s="209" t="s">
        <v>1</v>
      </c>
      <c r="F221" s="210" t="s">
        <v>258</v>
      </c>
      <c r="G221" s="14"/>
      <c r="H221" s="211">
        <v>177</v>
      </c>
      <c r="I221" s="212"/>
      <c r="J221" s="14"/>
      <c r="K221" s="14"/>
      <c r="L221" s="208"/>
      <c r="M221" s="213"/>
      <c r="N221" s="214"/>
      <c r="O221" s="214"/>
      <c r="P221" s="214"/>
      <c r="Q221" s="214"/>
      <c r="R221" s="214"/>
      <c r="S221" s="214"/>
      <c r="T221" s="21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9" t="s">
        <v>128</v>
      </c>
      <c r="AU221" s="209" t="s">
        <v>85</v>
      </c>
      <c r="AV221" s="14" t="s">
        <v>85</v>
      </c>
      <c r="AW221" s="14" t="s">
        <v>31</v>
      </c>
      <c r="AX221" s="14" t="s">
        <v>83</v>
      </c>
      <c r="AY221" s="209" t="s">
        <v>120</v>
      </c>
    </row>
    <row r="222" s="2" customFormat="1" ht="21.75" customHeight="1">
      <c r="A222" s="38"/>
      <c r="B222" s="185"/>
      <c r="C222" s="186" t="s">
        <v>259</v>
      </c>
      <c r="D222" s="186" t="s">
        <v>122</v>
      </c>
      <c r="E222" s="187" t="s">
        <v>260</v>
      </c>
      <c r="F222" s="188" t="s">
        <v>261</v>
      </c>
      <c r="G222" s="189" t="s">
        <v>125</v>
      </c>
      <c r="H222" s="190">
        <v>75</v>
      </c>
      <c r="I222" s="191"/>
      <c r="J222" s="192">
        <f>ROUND(I222*H222,2)</f>
        <v>0</v>
      </c>
      <c r="K222" s="193"/>
      <c r="L222" s="39"/>
      <c r="M222" s="194" t="s">
        <v>1</v>
      </c>
      <c r="N222" s="195" t="s">
        <v>40</v>
      </c>
      <c r="O222" s="77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8" t="s">
        <v>126</v>
      </c>
      <c r="AT222" s="198" t="s">
        <v>122</v>
      </c>
      <c r="AU222" s="198" t="s">
        <v>85</v>
      </c>
      <c r="AY222" s="19" t="s">
        <v>120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9" t="s">
        <v>83</v>
      </c>
      <c r="BK222" s="199">
        <f>ROUND(I222*H222,2)</f>
        <v>0</v>
      </c>
      <c r="BL222" s="19" t="s">
        <v>126</v>
      </c>
      <c r="BM222" s="198" t="s">
        <v>262</v>
      </c>
    </row>
    <row r="223" s="13" customFormat="1">
      <c r="A223" s="13"/>
      <c r="B223" s="200"/>
      <c r="C223" s="13"/>
      <c r="D223" s="201" t="s">
        <v>128</v>
      </c>
      <c r="E223" s="202" t="s">
        <v>1</v>
      </c>
      <c r="F223" s="203" t="s">
        <v>263</v>
      </c>
      <c r="G223" s="13"/>
      <c r="H223" s="202" t="s">
        <v>1</v>
      </c>
      <c r="I223" s="204"/>
      <c r="J223" s="13"/>
      <c r="K223" s="13"/>
      <c r="L223" s="200"/>
      <c r="M223" s="205"/>
      <c r="N223" s="206"/>
      <c r="O223" s="206"/>
      <c r="P223" s="206"/>
      <c r="Q223" s="206"/>
      <c r="R223" s="206"/>
      <c r="S223" s="206"/>
      <c r="T223" s="20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02" t="s">
        <v>128</v>
      </c>
      <c r="AU223" s="202" t="s">
        <v>85</v>
      </c>
      <c r="AV223" s="13" t="s">
        <v>83</v>
      </c>
      <c r="AW223" s="13" t="s">
        <v>31</v>
      </c>
      <c r="AX223" s="13" t="s">
        <v>75</v>
      </c>
      <c r="AY223" s="202" t="s">
        <v>120</v>
      </c>
    </row>
    <row r="224" s="13" customFormat="1">
      <c r="A224" s="13"/>
      <c r="B224" s="200"/>
      <c r="C224" s="13"/>
      <c r="D224" s="201" t="s">
        <v>128</v>
      </c>
      <c r="E224" s="202" t="s">
        <v>1</v>
      </c>
      <c r="F224" s="203" t="s">
        <v>264</v>
      </c>
      <c r="G224" s="13"/>
      <c r="H224" s="202" t="s">
        <v>1</v>
      </c>
      <c r="I224" s="204"/>
      <c r="J224" s="13"/>
      <c r="K224" s="13"/>
      <c r="L224" s="200"/>
      <c r="M224" s="205"/>
      <c r="N224" s="206"/>
      <c r="O224" s="206"/>
      <c r="P224" s="206"/>
      <c r="Q224" s="206"/>
      <c r="R224" s="206"/>
      <c r="S224" s="206"/>
      <c r="T224" s="20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2" t="s">
        <v>128</v>
      </c>
      <c r="AU224" s="202" t="s">
        <v>85</v>
      </c>
      <c r="AV224" s="13" t="s">
        <v>83</v>
      </c>
      <c r="AW224" s="13" t="s">
        <v>31</v>
      </c>
      <c r="AX224" s="13" t="s">
        <v>75</v>
      </c>
      <c r="AY224" s="202" t="s">
        <v>120</v>
      </c>
    </row>
    <row r="225" s="14" customFormat="1">
      <c r="A225" s="14"/>
      <c r="B225" s="208"/>
      <c r="C225" s="14"/>
      <c r="D225" s="201" t="s">
        <v>128</v>
      </c>
      <c r="E225" s="209" t="s">
        <v>1</v>
      </c>
      <c r="F225" s="210" t="s">
        <v>265</v>
      </c>
      <c r="G225" s="14"/>
      <c r="H225" s="211">
        <v>75</v>
      </c>
      <c r="I225" s="212"/>
      <c r="J225" s="14"/>
      <c r="K225" s="14"/>
      <c r="L225" s="208"/>
      <c r="M225" s="213"/>
      <c r="N225" s="214"/>
      <c r="O225" s="214"/>
      <c r="P225" s="214"/>
      <c r="Q225" s="214"/>
      <c r="R225" s="214"/>
      <c r="S225" s="214"/>
      <c r="T225" s="21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9" t="s">
        <v>128</v>
      </c>
      <c r="AU225" s="209" t="s">
        <v>85</v>
      </c>
      <c r="AV225" s="14" t="s">
        <v>85</v>
      </c>
      <c r="AW225" s="14" t="s">
        <v>31</v>
      </c>
      <c r="AX225" s="14" t="s">
        <v>83</v>
      </c>
      <c r="AY225" s="209" t="s">
        <v>120</v>
      </c>
    </row>
    <row r="226" s="2" customFormat="1" ht="21.75" customHeight="1">
      <c r="A226" s="38"/>
      <c r="B226" s="185"/>
      <c r="C226" s="186" t="s">
        <v>266</v>
      </c>
      <c r="D226" s="186" t="s">
        <v>122</v>
      </c>
      <c r="E226" s="187" t="s">
        <v>267</v>
      </c>
      <c r="F226" s="188" t="s">
        <v>268</v>
      </c>
      <c r="G226" s="189" t="s">
        <v>125</v>
      </c>
      <c r="H226" s="190">
        <v>177</v>
      </c>
      <c r="I226" s="191"/>
      <c r="J226" s="192">
        <f>ROUND(I226*H226,2)</f>
        <v>0</v>
      </c>
      <c r="K226" s="193"/>
      <c r="L226" s="39"/>
      <c r="M226" s="194" t="s">
        <v>1</v>
      </c>
      <c r="N226" s="195" t="s">
        <v>40</v>
      </c>
      <c r="O226" s="77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8" t="s">
        <v>126</v>
      </c>
      <c r="AT226" s="198" t="s">
        <v>122</v>
      </c>
      <c r="AU226" s="198" t="s">
        <v>85</v>
      </c>
      <c r="AY226" s="19" t="s">
        <v>120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9" t="s">
        <v>83</v>
      </c>
      <c r="BK226" s="199">
        <f>ROUND(I226*H226,2)</f>
        <v>0</v>
      </c>
      <c r="BL226" s="19" t="s">
        <v>126</v>
      </c>
      <c r="BM226" s="198" t="s">
        <v>269</v>
      </c>
    </row>
    <row r="227" s="2" customFormat="1" ht="21.75" customHeight="1">
      <c r="A227" s="38"/>
      <c r="B227" s="185"/>
      <c r="C227" s="186" t="s">
        <v>270</v>
      </c>
      <c r="D227" s="186" t="s">
        <v>122</v>
      </c>
      <c r="E227" s="187" t="s">
        <v>271</v>
      </c>
      <c r="F227" s="188" t="s">
        <v>272</v>
      </c>
      <c r="G227" s="189" t="s">
        <v>125</v>
      </c>
      <c r="H227" s="190">
        <v>177</v>
      </c>
      <c r="I227" s="191"/>
      <c r="J227" s="192">
        <f>ROUND(I227*H227,2)</f>
        <v>0</v>
      </c>
      <c r="K227" s="193"/>
      <c r="L227" s="39"/>
      <c r="M227" s="194" t="s">
        <v>1</v>
      </c>
      <c r="N227" s="195" t="s">
        <v>40</v>
      </c>
      <c r="O227" s="77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8" t="s">
        <v>126</v>
      </c>
      <c r="AT227" s="198" t="s">
        <v>122</v>
      </c>
      <c r="AU227" s="198" t="s">
        <v>85</v>
      </c>
      <c r="AY227" s="19" t="s">
        <v>120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9" t="s">
        <v>83</v>
      </c>
      <c r="BK227" s="199">
        <f>ROUND(I227*H227,2)</f>
        <v>0</v>
      </c>
      <c r="BL227" s="19" t="s">
        <v>126</v>
      </c>
      <c r="BM227" s="198" t="s">
        <v>273</v>
      </c>
    </row>
    <row r="228" s="2" customFormat="1" ht="16.5" customHeight="1">
      <c r="A228" s="38"/>
      <c r="B228" s="185"/>
      <c r="C228" s="232" t="s">
        <v>147</v>
      </c>
      <c r="D228" s="232" t="s">
        <v>219</v>
      </c>
      <c r="E228" s="233" t="s">
        <v>274</v>
      </c>
      <c r="F228" s="234" t="s">
        <v>275</v>
      </c>
      <c r="G228" s="235" t="s">
        <v>276</v>
      </c>
      <c r="H228" s="236">
        <v>6.04</v>
      </c>
      <c r="I228" s="237"/>
      <c r="J228" s="238">
        <f>ROUND(I228*H228,2)</f>
        <v>0</v>
      </c>
      <c r="K228" s="239"/>
      <c r="L228" s="240"/>
      <c r="M228" s="241" t="s">
        <v>1</v>
      </c>
      <c r="N228" s="242" t="s">
        <v>40</v>
      </c>
      <c r="O228" s="77"/>
      <c r="P228" s="196">
        <f>O228*H228</f>
        <v>0</v>
      </c>
      <c r="Q228" s="196">
        <v>0.001</v>
      </c>
      <c r="R228" s="196">
        <f>Q228*H228</f>
        <v>0.0060400000000000002</v>
      </c>
      <c r="S228" s="196">
        <v>0</v>
      </c>
      <c r="T228" s="19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8" t="s">
        <v>159</v>
      </c>
      <c r="AT228" s="198" t="s">
        <v>219</v>
      </c>
      <c r="AU228" s="198" t="s">
        <v>85</v>
      </c>
      <c r="AY228" s="19" t="s">
        <v>120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9" t="s">
        <v>83</v>
      </c>
      <c r="BK228" s="199">
        <f>ROUND(I228*H228,2)</f>
        <v>0</v>
      </c>
      <c r="BL228" s="19" t="s">
        <v>126</v>
      </c>
      <c r="BM228" s="198" t="s">
        <v>277</v>
      </c>
    </row>
    <row r="229" s="2" customFormat="1" ht="21.75" customHeight="1">
      <c r="A229" s="38"/>
      <c r="B229" s="185"/>
      <c r="C229" s="186" t="s">
        <v>278</v>
      </c>
      <c r="D229" s="186" t="s">
        <v>122</v>
      </c>
      <c r="E229" s="187" t="s">
        <v>279</v>
      </c>
      <c r="F229" s="188" t="s">
        <v>280</v>
      </c>
      <c r="G229" s="189" t="s">
        <v>125</v>
      </c>
      <c r="H229" s="190">
        <v>75</v>
      </c>
      <c r="I229" s="191"/>
      <c r="J229" s="192">
        <f>ROUND(I229*H229,2)</f>
        <v>0</v>
      </c>
      <c r="K229" s="193"/>
      <c r="L229" s="39"/>
      <c r="M229" s="194" t="s">
        <v>1</v>
      </c>
      <c r="N229" s="195" t="s">
        <v>40</v>
      </c>
      <c r="O229" s="77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8" t="s">
        <v>126</v>
      </c>
      <c r="AT229" s="198" t="s">
        <v>122</v>
      </c>
      <c r="AU229" s="198" t="s">
        <v>85</v>
      </c>
      <c r="AY229" s="19" t="s">
        <v>120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9" t="s">
        <v>83</v>
      </c>
      <c r="BK229" s="199">
        <f>ROUND(I229*H229,2)</f>
        <v>0</v>
      </c>
      <c r="BL229" s="19" t="s">
        <v>126</v>
      </c>
      <c r="BM229" s="198" t="s">
        <v>281</v>
      </c>
    </row>
    <row r="230" s="2" customFormat="1" ht="16.5" customHeight="1">
      <c r="A230" s="38"/>
      <c r="B230" s="185"/>
      <c r="C230" s="232" t="s">
        <v>282</v>
      </c>
      <c r="D230" s="232" t="s">
        <v>219</v>
      </c>
      <c r="E230" s="233" t="s">
        <v>274</v>
      </c>
      <c r="F230" s="234" t="s">
        <v>275</v>
      </c>
      <c r="G230" s="235" t="s">
        <v>276</v>
      </c>
      <c r="H230" s="236">
        <v>3</v>
      </c>
      <c r="I230" s="237"/>
      <c r="J230" s="238">
        <f>ROUND(I230*H230,2)</f>
        <v>0</v>
      </c>
      <c r="K230" s="239"/>
      <c r="L230" s="240"/>
      <c r="M230" s="241" t="s">
        <v>1</v>
      </c>
      <c r="N230" s="242" t="s">
        <v>40</v>
      </c>
      <c r="O230" s="77"/>
      <c r="P230" s="196">
        <f>O230*H230</f>
        <v>0</v>
      </c>
      <c r="Q230" s="196">
        <v>0.001</v>
      </c>
      <c r="R230" s="196">
        <f>Q230*H230</f>
        <v>0.0030000000000000001</v>
      </c>
      <c r="S230" s="196">
        <v>0</v>
      </c>
      <c r="T230" s="19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8" t="s">
        <v>159</v>
      </c>
      <c r="AT230" s="198" t="s">
        <v>219</v>
      </c>
      <c r="AU230" s="198" t="s">
        <v>85</v>
      </c>
      <c r="AY230" s="19" t="s">
        <v>120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9" t="s">
        <v>83</v>
      </c>
      <c r="BK230" s="199">
        <f>ROUND(I230*H230,2)</f>
        <v>0</v>
      </c>
      <c r="BL230" s="19" t="s">
        <v>126</v>
      </c>
      <c r="BM230" s="198" t="s">
        <v>283</v>
      </c>
    </row>
    <row r="231" s="14" customFormat="1">
      <c r="A231" s="14"/>
      <c r="B231" s="208"/>
      <c r="C231" s="14"/>
      <c r="D231" s="201" t="s">
        <v>128</v>
      </c>
      <c r="E231" s="14"/>
      <c r="F231" s="210" t="s">
        <v>284</v>
      </c>
      <c r="G231" s="14"/>
      <c r="H231" s="211">
        <v>3</v>
      </c>
      <c r="I231" s="212"/>
      <c r="J231" s="14"/>
      <c r="K231" s="14"/>
      <c r="L231" s="208"/>
      <c r="M231" s="213"/>
      <c r="N231" s="214"/>
      <c r="O231" s="214"/>
      <c r="P231" s="214"/>
      <c r="Q231" s="214"/>
      <c r="R231" s="214"/>
      <c r="S231" s="214"/>
      <c r="T231" s="21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9" t="s">
        <v>128</v>
      </c>
      <c r="AU231" s="209" t="s">
        <v>85</v>
      </c>
      <c r="AV231" s="14" t="s">
        <v>85</v>
      </c>
      <c r="AW231" s="14" t="s">
        <v>3</v>
      </c>
      <c r="AX231" s="14" t="s">
        <v>83</v>
      </c>
      <c r="AY231" s="209" t="s">
        <v>120</v>
      </c>
    </row>
    <row r="232" s="2" customFormat="1" ht="16.5" customHeight="1">
      <c r="A232" s="38"/>
      <c r="B232" s="185"/>
      <c r="C232" s="186" t="s">
        <v>285</v>
      </c>
      <c r="D232" s="186" t="s">
        <v>122</v>
      </c>
      <c r="E232" s="187" t="s">
        <v>286</v>
      </c>
      <c r="F232" s="188" t="s">
        <v>287</v>
      </c>
      <c r="G232" s="189" t="s">
        <v>125</v>
      </c>
      <c r="H232" s="190">
        <v>216.28</v>
      </c>
      <c r="I232" s="191"/>
      <c r="J232" s="192">
        <f>ROUND(I232*H232,2)</f>
        <v>0</v>
      </c>
      <c r="K232" s="193"/>
      <c r="L232" s="39"/>
      <c r="M232" s="194" t="s">
        <v>1</v>
      </c>
      <c r="N232" s="195" t="s">
        <v>40</v>
      </c>
      <c r="O232" s="77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8" t="s">
        <v>126</v>
      </c>
      <c r="AT232" s="198" t="s">
        <v>122</v>
      </c>
      <c r="AU232" s="198" t="s">
        <v>85</v>
      </c>
      <c r="AY232" s="19" t="s">
        <v>120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9" t="s">
        <v>83</v>
      </c>
      <c r="BK232" s="199">
        <f>ROUND(I232*H232,2)</f>
        <v>0</v>
      </c>
      <c r="BL232" s="19" t="s">
        <v>126</v>
      </c>
      <c r="BM232" s="198" t="s">
        <v>288</v>
      </c>
    </row>
    <row r="233" s="13" customFormat="1">
      <c r="A233" s="13"/>
      <c r="B233" s="200"/>
      <c r="C233" s="13"/>
      <c r="D233" s="201" t="s">
        <v>128</v>
      </c>
      <c r="E233" s="202" t="s">
        <v>1</v>
      </c>
      <c r="F233" s="203" t="s">
        <v>129</v>
      </c>
      <c r="G233" s="13"/>
      <c r="H233" s="202" t="s">
        <v>1</v>
      </c>
      <c r="I233" s="204"/>
      <c r="J233" s="13"/>
      <c r="K233" s="13"/>
      <c r="L233" s="200"/>
      <c r="M233" s="205"/>
      <c r="N233" s="206"/>
      <c r="O233" s="206"/>
      <c r="P233" s="206"/>
      <c r="Q233" s="206"/>
      <c r="R233" s="206"/>
      <c r="S233" s="206"/>
      <c r="T233" s="20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2" t="s">
        <v>128</v>
      </c>
      <c r="AU233" s="202" t="s">
        <v>85</v>
      </c>
      <c r="AV233" s="13" t="s">
        <v>83</v>
      </c>
      <c r="AW233" s="13" t="s">
        <v>31</v>
      </c>
      <c r="AX233" s="13" t="s">
        <v>75</v>
      </c>
      <c r="AY233" s="202" t="s">
        <v>120</v>
      </c>
    </row>
    <row r="234" s="13" customFormat="1">
      <c r="A234" s="13"/>
      <c r="B234" s="200"/>
      <c r="C234" s="13"/>
      <c r="D234" s="201" t="s">
        <v>128</v>
      </c>
      <c r="E234" s="202" t="s">
        <v>1</v>
      </c>
      <c r="F234" s="203" t="s">
        <v>130</v>
      </c>
      <c r="G234" s="13"/>
      <c r="H234" s="202" t="s">
        <v>1</v>
      </c>
      <c r="I234" s="204"/>
      <c r="J234" s="13"/>
      <c r="K234" s="13"/>
      <c r="L234" s="200"/>
      <c r="M234" s="205"/>
      <c r="N234" s="206"/>
      <c r="O234" s="206"/>
      <c r="P234" s="206"/>
      <c r="Q234" s="206"/>
      <c r="R234" s="206"/>
      <c r="S234" s="206"/>
      <c r="T234" s="20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2" t="s">
        <v>128</v>
      </c>
      <c r="AU234" s="202" t="s">
        <v>85</v>
      </c>
      <c r="AV234" s="13" t="s">
        <v>83</v>
      </c>
      <c r="AW234" s="13" t="s">
        <v>31</v>
      </c>
      <c r="AX234" s="13" t="s">
        <v>75</v>
      </c>
      <c r="AY234" s="202" t="s">
        <v>120</v>
      </c>
    </row>
    <row r="235" s="13" customFormat="1">
      <c r="A235" s="13"/>
      <c r="B235" s="200"/>
      <c r="C235" s="13"/>
      <c r="D235" s="201" t="s">
        <v>128</v>
      </c>
      <c r="E235" s="202" t="s">
        <v>1</v>
      </c>
      <c r="F235" s="203" t="s">
        <v>229</v>
      </c>
      <c r="G235" s="13"/>
      <c r="H235" s="202" t="s">
        <v>1</v>
      </c>
      <c r="I235" s="204"/>
      <c r="J235" s="13"/>
      <c r="K235" s="13"/>
      <c r="L235" s="200"/>
      <c r="M235" s="205"/>
      <c r="N235" s="206"/>
      <c r="O235" s="206"/>
      <c r="P235" s="206"/>
      <c r="Q235" s="206"/>
      <c r="R235" s="206"/>
      <c r="S235" s="206"/>
      <c r="T235" s="20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2" t="s">
        <v>128</v>
      </c>
      <c r="AU235" s="202" t="s">
        <v>85</v>
      </c>
      <c r="AV235" s="13" t="s">
        <v>83</v>
      </c>
      <c r="AW235" s="13" t="s">
        <v>31</v>
      </c>
      <c r="AX235" s="13" t="s">
        <v>75</v>
      </c>
      <c r="AY235" s="202" t="s">
        <v>120</v>
      </c>
    </row>
    <row r="236" s="14" customFormat="1">
      <c r="A236" s="14"/>
      <c r="B236" s="208"/>
      <c r="C236" s="14"/>
      <c r="D236" s="201" t="s">
        <v>128</v>
      </c>
      <c r="E236" s="209" t="s">
        <v>1</v>
      </c>
      <c r="F236" s="210" t="s">
        <v>289</v>
      </c>
      <c r="G236" s="14"/>
      <c r="H236" s="211">
        <v>216.28</v>
      </c>
      <c r="I236" s="212"/>
      <c r="J236" s="14"/>
      <c r="K236" s="14"/>
      <c r="L236" s="208"/>
      <c r="M236" s="213"/>
      <c r="N236" s="214"/>
      <c r="O236" s="214"/>
      <c r="P236" s="214"/>
      <c r="Q236" s="214"/>
      <c r="R236" s="214"/>
      <c r="S236" s="214"/>
      <c r="T236" s="21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9" t="s">
        <v>128</v>
      </c>
      <c r="AU236" s="209" t="s">
        <v>85</v>
      </c>
      <c r="AV236" s="14" t="s">
        <v>85</v>
      </c>
      <c r="AW236" s="14" t="s">
        <v>31</v>
      </c>
      <c r="AX236" s="14" t="s">
        <v>75</v>
      </c>
      <c r="AY236" s="209" t="s">
        <v>120</v>
      </c>
    </row>
    <row r="237" s="16" customFormat="1">
      <c r="A237" s="16"/>
      <c r="B237" s="224"/>
      <c r="C237" s="16"/>
      <c r="D237" s="201" t="s">
        <v>128</v>
      </c>
      <c r="E237" s="225" t="s">
        <v>1</v>
      </c>
      <c r="F237" s="226" t="s">
        <v>168</v>
      </c>
      <c r="G237" s="16"/>
      <c r="H237" s="227">
        <v>216.28</v>
      </c>
      <c r="I237" s="228"/>
      <c r="J237" s="16"/>
      <c r="K237" s="16"/>
      <c r="L237" s="224"/>
      <c r="M237" s="229"/>
      <c r="N237" s="230"/>
      <c r="O237" s="230"/>
      <c r="P237" s="230"/>
      <c r="Q237" s="230"/>
      <c r="R237" s="230"/>
      <c r="S237" s="230"/>
      <c r="T237" s="231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25" t="s">
        <v>128</v>
      </c>
      <c r="AU237" s="225" t="s">
        <v>85</v>
      </c>
      <c r="AV237" s="16" t="s">
        <v>126</v>
      </c>
      <c r="AW237" s="16" t="s">
        <v>31</v>
      </c>
      <c r="AX237" s="16" t="s">
        <v>83</v>
      </c>
      <c r="AY237" s="225" t="s">
        <v>120</v>
      </c>
    </row>
    <row r="238" s="2" customFormat="1" ht="21.75" customHeight="1">
      <c r="A238" s="38"/>
      <c r="B238" s="185"/>
      <c r="C238" s="186" t="s">
        <v>290</v>
      </c>
      <c r="D238" s="186" t="s">
        <v>122</v>
      </c>
      <c r="E238" s="187" t="s">
        <v>291</v>
      </c>
      <c r="F238" s="188" t="s">
        <v>292</v>
      </c>
      <c r="G238" s="189" t="s">
        <v>125</v>
      </c>
      <c r="H238" s="190">
        <v>75</v>
      </c>
      <c r="I238" s="191"/>
      <c r="J238" s="192">
        <f>ROUND(I238*H238,2)</f>
        <v>0</v>
      </c>
      <c r="K238" s="193"/>
      <c r="L238" s="39"/>
      <c r="M238" s="194" t="s">
        <v>1</v>
      </c>
      <c r="N238" s="195" t="s">
        <v>40</v>
      </c>
      <c r="O238" s="77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8" t="s">
        <v>126</v>
      </c>
      <c r="AT238" s="198" t="s">
        <v>122</v>
      </c>
      <c r="AU238" s="198" t="s">
        <v>85</v>
      </c>
      <c r="AY238" s="19" t="s">
        <v>120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9" t="s">
        <v>83</v>
      </c>
      <c r="BK238" s="199">
        <f>ROUND(I238*H238,2)</f>
        <v>0</v>
      </c>
      <c r="BL238" s="19" t="s">
        <v>126</v>
      </c>
      <c r="BM238" s="198" t="s">
        <v>293</v>
      </c>
    </row>
    <row r="239" s="2" customFormat="1" ht="16.5" customHeight="1">
      <c r="A239" s="38"/>
      <c r="B239" s="185"/>
      <c r="C239" s="186" t="s">
        <v>294</v>
      </c>
      <c r="D239" s="186" t="s">
        <v>122</v>
      </c>
      <c r="E239" s="187" t="s">
        <v>295</v>
      </c>
      <c r="F239" s="188" t="s">
        <v>296</v>
      </c>
      <c r="G239" s="189" t="s">
        <v>125</v>
      </c>
      <c r="H239" s="190">
        <v>177</v>
      </c>
      <c r="I239" s="191"/>
      <c r="J239" s="192">
        <f>ROUND(I239*H239,2)</f>
        <v>0</v>
      </c>
      <c r="K239" s="193"/>
      <c r="L239" s="39"/>
      <c r="M239" s="194" t="s">
        <v>1</v>
      </c>
      <c r="N239" s="195" t="s">
        <v>40</v>
      </c>
      <c r="O239" s="77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8" t="s">
        <v>126</v>
      </c>
      <c r="AT239" s="198" t="s">
        <v>122</v>
      </c>
      <c r="AU239" s="198" t="s">
        <v>85</v>
      </c>
      <c r="AY239" s="19" t="s">
        <v>120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9" t="s">
        <v>83</v>
      </c>
      <c r="BK239" s="199">
        <f>ROUND(I239*H239,2)</f>
        <v>0</v>
      </c>
      <c r="BL239" s="19" t="s">
        <v>126</v>
      </c>
      <c r="BM239" s="198" t="s">
        <v>297</v>
      </c>
    </row>
    <row r="240" s="2" customFormat="1" ht="16.5" customHeight="1">
      <c r="A240" s="38"/>
      <c r="B240" s="185"/>
      <c r="C240" s="186" t="s">
        <v>298</v>
      </c>
      <c r="D240" s="186" t="s">
        <v>122</v>
      </c>
      <c r="E240" s="187" t="s">
        <v>299</v>
      </c>
      <c r="F240" s="188" t="s">
        <v>300</v>
      </c>
      <c r="G240" s="189" t="s">
        <v>125</v>
      </c>
      <c r="H240" s="190">
        <v>75</v>
      </c>
      <c r="I240" s="191"/>
      <c r="J240" s="192">
        <f>ROUND(I240*H240,2)</f>
        <v>0</v>
      </c>
      <c r="K240" s="193"/>
      <c r="L240" s="39"/>
      <c r="M240" s="194" t="s">
        <v>1</v>
      </c>
      <c r="N240" s="195" t="s">
        <v>40</v>
      </c>
      <c r="O240" s="77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8" t="s">
        <v>126</v>
      </c>
      <c r="AT240" s="198" t="s">
        <v>122</v>
      </c>
      <c r="AU240" s="198" t="s">
        <v>85</v>
      </c>
      <c r="AY240" s="19" t="s">
        <v>120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9" t="s">
        <v>83</v>
      </c>
      <c r="BK240" s="199">
        <f>ROUND(I240*H240,2)</f>
        <v>0</v>
      </c>
      <c r="BL240" s="19" t="s">
        <v>126</v>
      </c>
      <c r="BM240" s="198" t="s">
        <v>301</v>
      </c>
    </row>
    <row r="241" s="2" customFormat="1" ht="21.75" customHeight="1">
      <c r="A241" s="38"/>
      <c r="B241" s="185"/>
      <c r="C241" s="186" t="s">
        <v>302</v>
      </c>
      <c r="D241" s="186" t="s">
        <v>122</v>
      </c>
      <c r="E241" s="187" t="s">
        <v>303</v>
      </c>
      <c r="F241" s="188" t="s">
        <v>304</v>
      </c>
      <c r="G241" s="189" t="s">
        <v>125</v>
      </c>
      <c r="H241" s="190">
        <v>177</v>
      </c>
      <c r="I241" s="191"/>
      <c r="J241" s="192">
        <f>ROUND(I241*H241,2)</f>
        <v>0</v>
      </c>
      <c r="K241" s="193"/>
      <c r="L241" s="39"/>
      <c r="M241" s="194" t="s">
        <v>1</v>
      </c>
      <c r="N241" s="195" t="s">
        <v>40</v>
      </c>
      <c r="O241" s="77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8" t="s">
        <v>126</v>
      </c>
      <c r="AT241" s="198" t="s">
        <v>122</v>
      </c>
      <c r="AU241" s="198" t="s">
        <v>85</v>
      </c>
      <c r="AY241" s="19" t="s">
        <v>120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9" t="s">
        <v>83</v>
      </c>
      <c r="BK241" s="199">
        <f>ROUND(I241*H241,2)</f>
        <v>0</v>
      </c>
      <c r="BL241" s="19" t="s">
        <v>126</v>
      </c>
      <c r="BM241" s="198" t="s">
        <v>305</v>
      </c>
    </row>
    <row r="242" s="2" customFormat="1" ht="21.75" customHeight="1">
      <c r="A242" s="38"/>
      <c r="B242" s="185"/>
      <c r="C242" s="186" t="s">
        <v>306</v>
      </c>
      <c r="D242" s="186" t="s">
        <v>122</v>
      </c>
      <c r="E242" s="187" t="s">
        <v>307</v>
      </c>
      <c r="F242" s="188" t="s">
        <v>308</v>
      </c>
      <c r="G242" s="189" t="s">
        <v>125</v>
      </c>
      <c r="H242" s="190">
        <v>75</v>
      </c>
      <c r="I242" s="191"/>
      <c r="J242" s="192">
        <f>ROUND(I242*H242,2)</f>
        <v>0</v>
      </c>
      <c r="K242" s="193"/>
      <c r="L242" s="39"/>
      <c r="M242" s="194" t="s">
        <v>1</v>
      </c>
      <c r="N242" s="195" t="s">
        <v>40</v>
      </c>
      <c r="O242" s="77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8" t="s">
        <v>126</v>
      </c>
      <c r="AT242" s="198" t="s">
        <v>122</v>
      </c>
      <c r="AU242" s="198" t="s">
        <v>85</v>
      </c>
      <c r="AY242" s="19" t="s">
        <v>120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9" t="s">
        <v>83</v>
      </c>
      <c r="BK242" s="199">
        <f>ROUND(I242*H242,2)</f>
        <v>0</v>
      </c>
      <c r="BL242" s="19" t="s">
        <v>126</v>
      </c>
      <c r="BM242" s="198" t="s">
        <v>309</v>
      </c>
    </row>
    <row r="243" s="2" customFormat="1" ht="16.5" customHeight="1">
      <c r="A243" s="38"/>
      <c r="B243" s="185"/>
      <c r="C243" s="186" t="s">
        <v>310</v>
      </c>
      <c r="D243" s="186" t="s">
        <v>122</v>
      </c>
      <c r="E243" s="187" t="s">
        <v>311</v>
      </c>
      <c r="F243" s="188" t="s">
        <v>312</v>
      </c>
      <c r="G243" s="189" t="s">
        <v>125</v>
      </c>
      <c r="H243" s="190">
        <v>177</v>
      </c>
      <c r="I243" s="191"/>
      <c r="J243" s="192">
        <f>ROUND(I243*H243,2)</f>
        <v>0</v>
      </c>
      <c r="K243" s="193"/>
      <c r="L243" s="39"/>
      <c r="M243" s="194" t="s">
        <v>1</v>
      </c>
      <c r="N243" s="195" t="s">
        <v>40</v>
      </c>
      <c r="O243" s="77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8" t="s">
        <v>126</v>
      </c>
      <c r="AT243" s="198" t="s">
        <v>122</v>
      </c>
      <c r="AU243" s="198" t="s">
        <v>85</v>
      </c>
      <c r="AY243" s="19" t="s">
        <v>120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9" t="s">
        <v>83</v>
      </c>
      <c r="BK243" s="199">
        <f>ROUND(I243*H243,2)</f>
        <v>0</v>
      </c>
      <c r="BL243" s="19" t="s">
        <v>126</v>
      </c>
      <c r="BM243" s="198" t="s">
        <v>313</v>
      </c>
    </row>
    <row r="244" s="2" customFormat="1" ht="16.5" customHeight="1">
      <c r="A244" s="38"/>
      <c r="B244" s="185"/>
      <c r="C244" s="186" t="s">
        <v>314</v>
      </c>
      <c r="D244" s="186" t="s">
        <v>122</v>
      </c>
      <c r="E244" s="187" t="s">
        <v>315</v>
      </c>
      <c r="F244" s="188" t="s">
        <v>316</v>
      </c>
      <c r="G244" s="189" t="s">
        <v>125</v>
      </c>
      <c r="H244" s="190">
        <v>75</v>
      </c>
      <c r="I244" s="191"/>
      <c r="J244" s="192">
        <f>ROUND(I244*H244,2)</f>
        <v>0</v>
      </c>
      <c r="K244" s="193"/>
      <c r="L244" s="39"/>
      <c r="M244" s="194" t="s">
        <v>1</v>
      </c>
      <c r="N244" s="195" t="s">
        <v>40</v>
      </c>
      <c r="O244" s="77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8" t="s">
        <v>126</v>
      </c>
      <c r="AT244" s="198" t="s">
        <v>122</v>
      </c>
      <c r="AU244" s="198" t="s">
        <v>85</v>
      </c>
      <c r="AY244" s="19" t="s">
        <v>120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9" t="s">
        <v>83</v>
      </c>
      <c r="BK244" s="199">
        <f>ROUND(I244*H244,2)</f>
        <v>0</v>
      </c>
      <c r="BL244" s="19" t="s">
        <v>126</v>
      </c>
      <c r="BM244" s="198" t="s">
        <v>317</v>
      </c>
    </row>
    <row r="245" s="12" customFormat="1" ht="22.8" customHeight="1">
      <c r="A245" s="12"/>
      <c r="B245" s="172"/>
      <c r="C245" s="12"/>
      <c r="D245" s="173" t="s">
        <v>74</v>
      </c>
      <c r="E245" s="183" t="s">
        <v>85</v>
      </c>
      <c r="F245" s="183" t="s">
        <v>318</v>
      </c>
      <c r="G245" s="12"/>
      <c r="H245" s="12"/>
      <c r="I245" s="175"/>
      <c r="J245" s="184">
        <f>BK245</f>
        <v>0</v>
      </c>
      <c r="K245" s="12"/>
      <c r="L245" s="172"/>
      <c r="M245" s="177"/>
      <c r="N245" s="178"/>
      <c r="O245" s="178"/>
      <c r="P245" s="179">
        <f>SUM(P246:P252)</f>
        <v>0</v>
      </c>
      <c r="Q245" s="178"/>
      <c r="R245" s="179">
        <f>SUM(R246:R252)</f>
        <v>0.80032000000000003</v>
      </c>
      <c r="S245" s="178"/>
      <c r="T245" s="180">
        <f>SUM(T246:T252)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73" t="s">
        <v>83</v>
      </c>
      <c r="AT245" s="181" t="s">
        <v>74</v>
      </c>
      <c r="AU245" s="181" t="s">
        <v>83</v>
      </c>
      <c r="AY245" s="173" t="s">
        <v>120</v>
      </c>
      <c r="BK245" s="182">
        <f>SUM(BK246:BK252)</f>
        <v>0</v>
      </c>
    </row>
    <row r="246" s="2" customFormat="1" ht="21.75" customHeight="1">
      <c r="A246" s="38"/>
      <c r="B246" s="185"/>
      <c r="C246" s="186" t="s">
        <v>319</v>
      </c>
      <c r="D246" s="186" t="s">
        <v>122</v>
      </c>
      <c r="E246" s="187" t="s">
        <v>320</v>
      </c>
      <c r="F246" s="188" t="s">
        <v>321</v>
      </c>
      <c r="G246" s="189" t="s">
        <v>125</v>
      </c>
      <c r="H246" s="190">
        <v>29</v>
      </c>
      <c r="I246" s="191"/>
      <c r="J246" s="192">
        <f>ROUND(I246*H246,2)</f>
        <v>0</v>
      </c>
      <c r="K246" s="193"/>
      <c r="L246" s="39"/>
      <c r="M246" s="194" t="s">
        <v>1</v>
      </c>
      <c r="N246" s="195" t="s">
        <v>40</v>
      </c>
      <c r="O246" s="77"/>
      <c r="P246" s="196">
        <f>O246*H246</f>
        <v>0</v>
      </c>
      <c r="Q246" s="196">
        <v>0.00010000000000000001</v>
      </c>
      <c r="R246" s="196">
        <f>Q246*H246</f>
        <v>0.0029000000000000002</v>
      </c>
      <c r="S246" s="196">
        <v>0</v>
      </c>
      <c r="T246" s="19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8" t="s">
        <v>126</v>
      </c>
      <c r="AT246" s="198" t="s">
        <v>122</v>
      </c>
      <c r="AU246" s="198" t="s">
        <v>85</v>
      </c>
      <c r="AY246" s="19" t="s">
        <v>120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9" t="s">
        <v>83</v>
      </c>
      <c r="BK246" s="199">
        <f>ROUND(I246*H246,2)</f>
        <v>0</v>
      </c>
      <c r="BL246" s="19" t="s">
        <v>126</v>
      </c>
      <c r="BM246" s="198" t="s">
        <v>322</v>
      </c>
    </row>
    <row r="247" s="2" customFormat="1" ht="16.5" customHeight="1">
      <c r="A247" s="38"/>
      <c r="B247" s="185"/>
      <c r="C247" s="232" t="s">
        <v>323</v>
      </c>
      <c r="D247" s="232" t="s">
        <v>219</v>
      </c>
      <c r="E247" s="233" t="s">
        <v>324</v>
      </c>
      <c r="F247" s="234" t="s">
        <v>325</v>
      </c>
      <c r="G247" s="235" t="s">
        <v>125</v>
      </c>
      <c r="H247" s="236">
        <v>33.350000000000001</v>
      </c>
      <c r="I247" s="237"/>
      <c r="J247" s="238">
        <f>ROUND(I247*H247,2)</f>
        <v>0</v>
      </c>
      <c r="K247" s="239"/>
      <c r="L247" s="240"/>
      <c r="M247" s="241" t="s">
        <v>1</v>
      </c>
      <c r="N247" s="242" t="s">
        <v>40</v>
      </c>
      <c r="O247" s="77"/>
      <c r="P247" s="196">
        <f>O247*H247</f>
        <v>0</v>
      </c>
      <c r="Q247" s="196">
        <v>0.00040000000000000002</v>
      </c>
      <c r="R247" s="196">
        <f>Q247*H247</f>
        <v>0.013340000000000001</v>
      </c>
      <c r="S247" s="196">
        <v>0</v>
      </c>
      <c r="T247" s="19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8" t="s">
        <v>159</v>
      </c>
      <c r="AT247" s="198" t="s">
        <v>219</v>
      </c>
      <c r="AU247" s="198" t="s">
        <v>85</v>
      </c>
      <c r="AY247" s="19" t="s">
        <v>120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9" t="s">
        <v>83</v>
      </c>
      <c r="BK247" s="199">
        <f>ROUND(I247*H247,2)</f>
        <v>0</v>
      </c>
      <c r="BL247" s="19" t="s">
        <v>126</v>
      </c>
      <c r="BM247" s="198" t="s">
        <v>326</v>
      </c>
    </row>
    <row r="248" s="14" customFormat="1">
      <c r="A248" s="14"/>
      <c r="B248" s="208"/>
      <c r="C248" s="14"/>
      <c r="D248" s="201" t="s">
        <v>128</v>
      </c>
      <c r="E248" s="14"/>
      <c r="F248" s="210" t="s">
        <v>327</v>
      </c>
      <c r="G248" s="14"/>
      <c r="H248" s="211">
        <v>33.350000000000001</v>
      </c>
      <c r="I248" s="212"/>
      <c r="J248" s="14"/>
      <c r="K248" s="14"/>
      <c r="L248" s="208"/>
      <c r="M248" s="213"/>
      <c r="N248" s="214"/>
      <c r="O248" s="214"/>
      <c r="P248" s="214"/>
      <c r="Q248" s="214"/>
      <c r="R248" s="214"/>
      <c r="S248" s="214"/>
      <c r="T248" s="21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9" t="s">
        <v>128</v>
      </c>
      <c r="AU248" s="209" t="s">
        <v>85</v>
      </c>
      <c r="AV248" s="14" t="s">
        <v>85</v>
      </c>
      <c r="AW248" s="14" t="s">
        <v>3</v>
      </c>
      <c r="AX248" s="14" t="s">
        <v>83</v>
      </c>
      <c r="AY248" s="209" t="s">
        <v>120</v>
      </c>
    </row>
    <row r="249" s="2" customFormat="1" ht="21.75" customHeight="1">
      <c r="A249" s="38"/>
      <c r="B249" s="185"/>
      <c r="C249" s="186" t="s">
        <v>328</v>
      </c>
      <c r="D249" s="186" t="s">
        <v>122</v>
      </c>
      <c r="E249" s="187" t="s">
        <v>329</v>
      </c>
      <c r="F249" s="188" t="s">
        <v>330</v>
      </c>
      <c r="G249" s="189" t="s">
        <v>133</v>
      </c>
      <c r="H249" s="190">
        <v>0.36299999999999999</v>
      </c>
      <c r="I249" s="191"/>
      <c r="J249" s="192">
        <f>ROUND(I249*H249,2)</f>
        <v>0</v>
      </c>
      <c r="K249" s="193"/>
      <c r="L249" s="39"/>
      <c r="M249" s="194" t="s">
        <v>1</v>
      </c>
      <c r="N249" s="195" t="s">
        <v>40</v>
      </c>
      <c r="O249" s="77"/>
      <c r="P249" s="196">
        <f>O249*H249</f>
        <v>0</v>
      </c>
      <c r="Q249" s="196">
        <v>2.1600000000000001</v>
      </c>
      <c r="R249" s="196">
        <f>Q249*H249</f>
        <v>0.78408</v>
      </c>
      <c r="S249" s="196">
        <v>0</v>
      </c>
      <c r="T249" s="19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8" t="s">
        <v>126</v>
      </c>
      <c r="AT249" s="198" t="s">
        <v>122</v>
      </c>
      <c r="AU249" s="198" t="s">
        <v>85</v>
      </c>
      <c r="AY249" s="19" t="s">
        <v>120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9" t="s">
        <v>83</v>
      </c>
      <c r="BK249" s="199">
        <f>ROUND(I249*H249,2)</f>
        <v>0</v>
      </c>
      <c r="BL249" s="19" t="s">
        <v>126</v>
      </c>
      <c r="BM249" s="198" t="s">
        <v>331</v>
      </c>
    </row>
    <row r="250" s="13" customFormat="1">
      <c r="A250" s="13"/>
      <c r="B250" s="200"/>
      <c r="C250" s="13"/>
      <c r="D250" s="201" t="s">
        <v>128</v>
      </c>
      <c r="E250" s="202" t="s">
        <v>1</v>
      </c>
      <c r="F250" s="203" t="s">
        <v>129</v>
      </c>
      <c r="G250" s="13"/>
      <c r="H250" s="202" t="s">
        <v>1</v>
      </c>
      <c r="I250" s="204"/>
      <c r="J250" s="13"/>
      <c r="K250" s="13"/>
      <c r="L250" s="200"/>
      <c r="M250" s="205"/>
      <c r="N250" s="206"/>
      <c r="O250" s="206"/>
      <c r="P250" s="206"/>
      <c r="Q250" s="206"/>
      <c r="R250" s="206"/>
      <c r="S250" s="206"/>
      <c r="T250" s="20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2" t="s">
        <v>128</v>
      </c>
      <c r="AU250" s="202" t="s">
        <v>85</v>
      </c>
      <c r="AV250" s="13" t="s">
        <v>83</v>
      </c>
      <c r="AW250" s="13" t="s">
        <v>31</v>
      </c>
      <c r="AX250" s="13" t="s">
        <v>75</v>
      </c>
      <c r="AY250" s="202" t="s">
        <v>120</v>
      </c>
    </row>
    <row r="251" s="13" customFormat="1">
      <c r="A251" s="13"/>
      <c r="B251" s="200"/>
      <c r="C251" s="13"/>
      <c r="D251" s="201" t="s">
        <v>128</v>
      </c>
      <c r="E251" s="202" t="s">
        <v>1</v>
      </c>
      <c r="F251" s="203" t="s">
        <v>130</v>
      </c>
      <c r="G251" s="13"/>
      <c r="H251" s="202" t="s">
        <v>1</v>
      </c>
      <c r="I251" s="204"/>
      <c r="J251" s="13"/>
      <c r="K251" s="13"/>
      <c r="L251" s="200"/>
      <c r="M251" s="205"/>
      <c r="N251" s="206"/>
      <c r="O251" s="206"/>
      <c r="P251" s="206"/>
      <c r="Q251" s="206"/>
      <c r="R251" s="206"/>
      <c r="S251" s="206"/>
      <c r="T251" s="20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2" t="s">
        <v>128</v>
      </c>
      <c r="AU251" s="202" t="s">
        <v>85</v>
      </c>
      <c r="AV251" s="13" t="s">
        <v>83</v>
      </c>
      <c r="AW251" s="13" t="s">
        <v>31</v>
      </c>
      <c r="AX251" s="13" t="s">
        <v>75</v>
      </c>
      <c r="AY251" s="202" t="s">
        <v>120</v>
      </c>
    </row>
    <row r="252" s="14" customFormat="1">
      <c r="A252" s="14"/>
      <c r="B252" s="208"/>
      <c r="C252" s="14"/>
      <c r="D252" s="201" t="s">
        <v>128</v>
      </c>
      <c r="E252" s="209" t="s">
        <v>1</v>
      </c>
      <c r="F252" s="210" t="s">
        <v>332</v>
      </c>
      <c r="G252" s="14"/>
      <c r="H252" s="211">
        <v>0.36299999999999999</v>
      </c>
      <c r="I252" s="212"/>
      <c r="J252" s="14"/>
      <c r="K252" s="14"/>
      <c r="L252" s="208"/>
      <c r="M252" s="213"/>
      <c r="N252" s="214"/>
      <c r="O252" s="214"/>
      <c r="P252" s="214"/>
      <c r="Q252" s="214"/>
      <c r="R252" s="214"/>
      <c r="S252" s="214"/>
      <c r="T252" s="21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9" t="s">
        <v>128</v>
      </c>
      <c r="AU252" s="209" t="s">
        <v>85</v>
      </c>
      <c r="AV252" s="14" t="s">
        <v>85</v>
      </c>
      <c r="AW252" s="14" t="s">
        <v>31</v>
      </c>
      <c r="AX252" s="14" t="s">
        <v>83</v>
      </c>
      <c r="AY252" s="209" t="s">
        <v>120</v>
      </c>
    </row>
    <row r="253" s="12" customFormat="1" ht="22.8" customHeight="1">
      <c r="A253" s="12"/>
      <c r="B253" s="172"/>
      <c r="C253" s="12"/>
      <c r="D253" s="173" t="s">
        <v>74</v>
      </c>
      <c r="E253" s="183" t="s">
        <v>135</v>
      </c>
      <c r="F253" s="183" t="s">
        <v>333</v>
      </c>
      <c r="G253" s="12"/>
      <c r="H253" s="12"/>
      <c r="I253" s="175"/>
      <c r="J253" s="184">
        <f>BK253</f>
        <v>0</v>
      </c>
      <c r="K253" s="12"/>
      <c r="L253" s="172"/>
      <c r="M253" s="177"/>
      <c r="N253" s="178"/>
      <c r="O253" s="178"/>
      <c r="P253" s="179">
        <f>SUM(P254:P273)</f>
        <v>0</v>
      </c>
      <c r="Q253" s="178"/>
      <c r="R253" s="179">
        <f>SUM(R254:R273)</f>
        <v>3.5337100000000001</v>
      </c>
      <c r="S253" s="178"/>
      <c r="T253" s="180">
        <f>SUM(T254:T273)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73" t="s">
        <v>83</v>
      </c>
      <c r="AT253" s="181" t="s">
        <v>74</v>
      </c>
      <c r="AU253" s="181" t="s">
        <v>83</v>
      </c>
      <c r="AY253" s="173" t="s">
        <v>120</v>
      </c>
      <c r="BK253" s="182">
        <f>SUM(BK254:BK273)</f>
        <v>0</v>
      </c>
    </row>
    <row r="254" s="2" customFormat="1" ht="16.5" customHeight="1">
      <c r="A254" s="38"/>
      <c r="B254" s="185"/>
      <c r="C254" s="186" t="s">
        <v>334</v>
      </c>
      <c r="D254" s="186" t="s">
        <v>122</v>
      </c>
      <c r="E254" s="187" t="s">
        <v>335</v>
      </c>
      <c r="F254" s="188" t="s">
        <v>336</v>
      </c>
      <c r="G254" s="189" t="s">
        <v>151</v>
      </c>
      <c r="H254" s="190">
        <v>1.5</v>
      </c>
      <c r="I254" s="191"/>
      <c r="J254" s="192">
        <f>ROUND(I254*H254,2)</f>
        <v>0</v>
      </c>
      <c r="K254" s="193"/>
      <c r="L254" s="39"/>
      <c r="M254" s="194" t="s">
        <v>1</v>
      </c>
      <c r="N254" s="195" t="s">
        <v>40</v>
      </c>
      <c r="O254" s="77"/>
      <c r="P254" s="196">
        <f>O254*H254</f>
        <v>0</v>
      </c>
      <c r="Q254" s="196">
        <v>0.45773999999999998</v>
      </c>
      <c r="R254" s="196">
        <f>Q254*H254</f>
        <v>0.68660999999999994</v>
      </c>
      <c r="S254" s="196">
        <v>0</v>
      </c>
      <c r="T254" s="19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8" t="s">
        <v>126</v>
      </c>
      <c r="AT254" s="198" t="s">
        <v>122</v>
      </c>
      <c r="AU254" s="198" t="s">
        <v>85</v>
      </c>
      <c r="AY254" s="19" t="s">
        <v>120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9" t="s">
        <v>83</v>
      </c>
      <c r="BK254" s="199">
        <f>ROUND(I254*H254,2)</f>
        <v>0</v>
      </c>
      <c r="BL254" s="19" t="s">
        <v>126</v>
      </c>
      <c r="BM254" s="198" t="s">
        <v>337</v>
      </c>
    </row>
    <row r="255" s="13" customFormat="1">
      <c r="A255" s="13"/>
      <c r="B255" s="200"/>
      <c r="C255" s="13"/>
      <c r="D255" s="201" t="s">
        <v>128</v>
      </c>
      <c r="E255" s="202" t="s">
        <v>1</v>
      </c>
      <c r="F255" s="203" t="s">
        <v>129</v>
      </c>
      <c r="G255" s="13"/>
      <c r="H255" s="202" t="s">
        <v>1</v>
      </c>
      <c r="I255" s="204"/>
      <c r="J255" s="13"/>
      <c r="K255" s="13"/>
      <c r="L255" s="200"/>
      <c r="M255" s="205"/>
      <c r="N255" s="206"/>
      <c r="O255" s="206"/>
      <c r="P255" s="206"/>
      <c r="Q255" s="206"/>
      <c r="R255" s="206"/>
      <c r="S255" s="206"/>
      <c r="T255" s="20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2" t="s">
        <v>128</v>
      </c>
      <c r="AU255" s="202" t="s">
        <v>85</v>
      </c>
      <c r="AV255" s="13" t="s">
        <v>83</v>
      </c>
      <c r="AW255" s="13" t="s">
        <v>31</v>
      </c>
      <c r="AX255" s="13" t="s">
        <v>75</v>
      </c>
      <c r="AY255" s="202" t="s">
        <v>120</v>
      </c>
    </row>
    <row r="256" s="13" customFormat="1">
      <c r="A256" s="13"/>
      <c r="B256" s="200"/>
      <c r="C256" s="13"/>
      <c r="D256" s="201" t="s">
        <v>128</v>
      </c>
      <c r="E256" s="202" t="s">
        <v>1</v>
      </c>
      <c r="F256" s="203" t="s">
        <v>130</v>
      </c>
      <c r="G256" s="13"/>
      <c r="H256" s="202" t="s">
        <v>1</v>
      </c>
      <c r="I256" s="204"/>
      <c r="J256" s="13"/>
      <c r="K256" s="13"/>
      <c r="L256" s="200"/>
      <c r="M256" s="205"/>
      <c r="N256" s="206"/>
      <c r="O256" s="206"/>
      <c r="P256" s="206"/>
      <c r="Q256" s="206"/>
      <c r="R256" s="206"/>
      <c r="S256" s="206"/>
      <c r="T256" s="20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2" t="s">
        <v>128</v>
      </c>
      <c r="AU256" s="202" t="s">
        <v>85</v>
      </c>
      <c r="AV256" s="13" t="s">
        <v>83</v>
      </c>
      <c r="AW256" s="13" t="s">
        <v>31</v>
      </c>
      <c r="AX256" s="13" t="s">
        <v>75</v>
      </c>
      <c r="AY256" s="202" t="s">
        <v>120</v>
      </c>
    </row>
    <row r="257" s="14" customFormat="1">
      <c r="A257" s="14"/>
      <c r="B257" s="208"/>
      <c r="C257" s="14"/>
      <c r="D257" s="201" t="s">
        <v>128</v>
      </c>
      <c r="E257" s="209" t="s">
        <v>1</v>
      </c>
      <c r="F257" s="210" t="s">
        <v>338</v>
      </c>
      <c r="G257" s="14"/>
      <c r="H257" s="211">
        <v>1.5</v>
      </c>
      <c r="I257" s="212"/>
      <c r="J257" s="14"/>
      <c r="K257" s="14"/>
      <c r="L257" s="208"/>
      <c r="M257" s="213"/>
      <c r="N257" s="214"/>
      <c r="O257" s="214"/>
      <c r="P257" s="214"/>
      <c r="Q257" s="214"/>
      <c r="R257" s="214"/>
      <c r="S257" s="214"/>
      <c r="T257" s="21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9" t="s">
        <v>128</v>
      </c>
      <c r="AU257" s="209" t="s">
        <v>85</v>
      </c>
      <c r="AV257" s="14" t="s">
        <v>85</v>
      </c>
      <c r="AW257" s="14" t="s">
        <v>31</v>
      </c>
      <c r="AX257" s="14" t="s">
        <v>83</v>
      </c>
      <c r="AY257" s="209" t="s">
        <v>120</v>
      </c>
    </row>
    <row r="258" s="2" customFormat="1" ht="21.75" customHeight="1">
      <c r="A258" s="38"/>
      <c r="B258" s="185"/>
      <c r="C258" s="186" t="s">
        <v>339</v>
      </c>
      <c r="D258" s="186" t="s">
        <v>122</v>
      </c>
      <c r="E258" s="187" t="s">
        <v>340</v>
      </c>
      <c r="F258" s="188" t="s">
        <v>341</v>
      </c>
      <c r="G258" s="189" t="s">
        <v>138</v>
      </c>
      <c r="H258" s="190">
        <v>18</v>
      </c>
      <c r="I258" s="191"/>
      <c r="J258" s="192">
        <f>ROUND(I258*H258,2)</f>
        <v>0</v>
      </c>
      <c r="K258" s="193"/>
      <c r="L258" s="39"/>
      <c r="M258" s="194" t="s">
        <v>1</v>
      </c>
      <c r="N258" s="195" t="s">
        <v>40</v>
      </c>
      <c r="O258" s="77"/>
      <c r="P258" s="196">
        <f>O258*H258</f>
        <v>0</v>
      </c>
      <c r="Q258" s="196">
        <v>0.033509999999999998</v>
      </c>
      <c r="R258" s="196">
        <f>Q258*H258</f>
        <v>0.60317999999999994</v>
      </c>
      <c r="S258" s="196">
        <v>0</v>
      </c>
      <c r="T258" s="19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98" t="s">
        <v>126</v>
      </c>
      <c r="AT258" s="198" t="s">
        <v>122</v>
      </c>
      <c r="AU258" s="198" t="s">
        <v>85</v>
      </c>
      <c r="AY258" s="19" t="s">
        <v>120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9" t="s">
        <v>83</v>
      </c>
      <c r="BK258" s="199">
        <f>ROUND(I258*H258,2)</f>
        <v>0</v>
      </c>
      <c r="BL258" s="19" t="s">
        <v>126</v>
      </c>
      <c r="BM258" s="198" t="s">
        <v>342</v>
      </c>
    </row>
    <row r="259" s="13" customFormat="1">
      <c r="A259" s="13"/>
      <c r="B259" s="200"/>
      <c r="C259" s="13"/>
      <c r="D259" s="201" t="s">
        <v>128</v>
      </c>
      <c r="E259" s="202" t="s">
        <v>1</v>
      </c>
      <c r="F259" s="203" t="s">
        <v>129</v>
      </c>
      <c r="G259" s="13"/>
      <c r="H259" s="202" t="s">
        <v>1</v>
      </c>
      <c r="I259" s="204"/>
      <c r="J259" s="13"/>
      <c r="K259" s="13"/>
      <c r="L259" s="200"/>
      <c r="M259" s="205"/>
      <c r="N259" s="206"/>
      <c r="O259" s="206"/>
      <c r="P259" s="206"/>
      <c r="Q259" s="206"/>
      <c r="R259" s="206"/>
      <c r="S259" s="206"/>
      <c r="T259" s="20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2" t="s">
        <v>128</v>
      </c>
      <c r="AU259" s="202" t="s">
        <v>85</v>
      </c>
      <c r="AV259" s="13" t="s">
        <v>83</v>
      </c>
      <c r="AW259" s="13" t="s">
        <v>31</v>
      </c>
      <c r="AX259" s="13" t="s">
        <v>75</v>
      </c>
      <c r="AY259" s="202" t="s">
        <v>120</v>
      </c>
    </row>
    <row r="260" s="13" customFormat="1">
      <c r="A260" s="13"/>
      <c r="B260" s="200"/>
      <c r="C260" s="13"/>
      <c r="D260" s="201" t="s">
        <v>128</v>
      </c>
      <c r="E260" s="202" t="s">
        <v>1</v>
      </c>
      <c r="F260" s="203" t="s">
        <v>130</v>
      </c>
      <c r="G260" s="13"/>
      <c r="H260" s="202" t="s">
        <v>1</v>
      </c>
      <c r="I260" s="204"/>
      <c r="J260" s="13"/>
      <c r="K260" s="13"/>
      <c r="L260" s="200"/>
      <c r="M260" s="205"/>
      <c r="N260" s="206"/>
      <c r="O260" s="206"/>
      <c r="P260" s="206"/>
      <c r="Q260" s="206"/>
      <c r="R260" s="206"/>
      <c r="S260" s="206"/>
      <c r="T260" s="20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02" t="s">
        <v>128</v>
      </c>
      <c r="AU260" s="202" t="s">
        <v>85</v>
      </c>
      <c r="AV260" s="13" t="s">
        <v>83</v>
      </c>
      <c r="AW260" s="13" t="s">
        <v>31</v>
      </c>
      <c r="AX260" s="13" t="s">
        <v>75</v>
      </c>
      <c r="AY260" s="202" t="s">
        <v>120</v>
      </c>
    </row>
    <row r="261" s="14" customFormat="1">
      <c r="A261" s="14"/>
      <c r="B261" s="208"/>
      <c r="C261" s="14"/>
      <c r="D261" s="201" t="s">
        <v>128</v>
      </c>
      <c r="E261" s="209" t="s">
        <v>1</v>
      </c>
      <c r="F261" s="210" t="s">
        <v>343</v>
      </c>
      <c r="G261" s="14"/>
      <c r="H261" s="211">
        <v>18</v>
      </c>
      <c r="I261" s="212"/>
      <c r="J261" s="14"/>
      <c r="K261" s="14"/>
      <c r="L261" s="208"/>
      <c r="M261" s="213"/>
      <c r="N261" s="214"/>
      <c r="O261" s="214"/>
      <c r="P261" s="214"/>
      <c r="Q261" s="214"/>
      <c r="R261" s="214"/>
      <c r="S261" s="214"/>
      <c r="T261" s="21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9" t="s">
        <v>128</v>
      </c>
      <c r="AU261" s="209" t="s">
        <v>85</v>
      </c>
      <c r="AV261" s="14" t="s">
        <v>85</v>
      </c>
      <c r="AW261" s="14" t="s">
        <v>31</v>
      </c>
      <c r="AX261" s="14" t="s">
        <v>83</v>
      </c>
      <c r="AY261" s="209" t="s">
        <v>120</v>
      </c>
    </row>
    <row r="262" s="2" customFormat="1" ht="21.75" customHeight="1">
      <c r="A262" s="38"/>
      <c r="B262" s="185"/>
      <c r="C262" s="232" t="s">
        <v>344</v>
      </c>
      <c r="D262" s="232" t="s">
        <v>219</v>
      </c>
      <c r="E262" s="233" t="s">
        <v>345</v>
      </c>
      <c r="F262" s="234" t="s">
        <v>346</v>
      </c>
      <c r="G262" s="235" t="s">
        <v>138</v>
      </c>
      <c r="H262" s="236">
        <v>14.140000000000001</v>
      </c>
      <c r="I262" s="237"/>
      <c r="J262" s="238">
        <f>ROUND(I262*H262,2)</f>
        <v>0</v>
      </c>
      <c r="K262" s="239"/>
      <c r="L262" s="240"/>
      <c r="M262" s="241" t="s">
        <v>1</v>
      </c>
      <c r="N262" s="242" t="s">
        <v>40</v>
      </c>
      <c r="O262" s="77"/>
      <c r="P262" s="196">
        <f>O262*H262</f>
        <v>0</v>
      </c>
      <c r="Q262" s="196">
        <v>0.010999999999999999</v>
      </c>
      <c r="R262" s="196">
        <f>Q262*H262</f>
        <v>0.15553999999999998</v>
      </c>
      <c r="S262" s="196">
        <v>0</v>
      </c>
      <c r="T262" s="19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98" t="s">
        <v>159</v>
      </c>
      <c r="AT262" s="198" t="s">
        <v>219</v>
      </c>
      <c r="AU262" s="198" t="s">
        <v>85</v>
      </c>
      <c r="AY262" s="19" t="s">
        <v>120</v>
      </c>
      <c r="BE262" s="199">
        <f>IF(N262="základní",J262,0)</f>
        <v>0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19" t="s">
        <v>83</v>
      </c>
      <c r="BK262" s="199">
        <f>ROUND(I262*H262,2)</f>
        <v>0</v>
      </c>
      <c r="BL262" s="19" t="s">
        <v>126</v>
      </c>
      <c r="BM262" s="198" t="s">
        <v>347</v>
      </c>
    </row>
    <row r="263" s="14" customFormat="1">
      <c r="A263" s="14"/>
      <c r="B263" s="208"/>
      <c r="C263" s="14"/>
      <c r="D263" s="201" t="s">
        <v>128</v>
      </c>
      <c r="E263" s="14"/>
      <c r="F263" s="210" t="s">
        <v>348</v>
      </c>
      <c r="G263" s="14"/>
      <c r="H263" s="211">
        <v>14.140000000000001</v>
      </c>
      <c r="I263" s="212"/>
      <c r="J263" s="14"/>
      <c r="K263" s="14"/>
      <c r="L263" s="208"/>
      <c r="M263" s="213"/>
      <c r="N263" s="214"/>
      <c r="O263" s="214"/>
      <c r="P263" s="214"/>
      <c r="Q263" s="214"/>
      <c r="R263" s="214"/>
      <c r="S263" s="214"/>
      <c r="T263" s="21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09" t="s">
        <v>128</v>
      </c>
      <c r="AU263" s="209" t="s">
        <v>85</v>
      </c>
      <c r="AV263" s="14" t="s">
        <v>85</v>
      </c>
      <c r="AW263" s="14" t="s">
        <v>3</v>
      </c>
      <c r="AX263" s="14" t="s">
        <v>83</v>
      </c>
      <c r="AY263" s="209" t="s">
        <v>120</v>
      </c>
    </row>
    <row r="264" s="2" customFormat="1" ht="16.5" customHeight="1">
      <c r="A264" s="38"/>
      <c r="B264" s="185"/>
      <c r="C264" s="232" t="s">
        <v>349</v>
      </c>
      <c r="D264" s="232" t="s">
        <v>219</v>
      </c>
      <c r="E264" s="233" t="s">
        <v>350</v>
      </c>
      <c r="F264" s="234" t="s">
        <v>351</v>
      </c>
      <c r="G264" s="235" t="s">
        <v>138</v>
      </c>
      <c r="H264" s="236">
        <v>4.04</v>
      </c>
      <c r="I264" s="237"/>
      <c r="J264" s="238">
        <f>ROUND(I264*H264,2)</f>
        <v>0</v>
      </c>
      <c r="K264" s="239"/>
      <c r="L264" s="240"/>
      <c r="M264" s="241" t="s">
        <v>1</v>
      </c>
      <c r="N264" s="242" t="s">
        <v>40</v>
      </c>
      <c r="O264" s="77"/>
      <c r="P264" s="196">
        <f>O264*H264</f>
        <v>0</v>
      </c>
      <c r="Q264" s="196">
        <v>0.016</v>
      </c>
      <c r="R264" s="196">
        <f>Q264*H264</f>
        <v>0.064640000000000003</v>
      </c>
      <c r="S264" s="196">
        <v>0</v>
      </c>
      <c r="T264" s="19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8" t="s">
        <v>159</v>
      </c>
      <c r="AT264" s="198" t="s">
        <v>219</v>
      </c>
      <c r="AU264" s="198" t="s">
        <v>85</v>
      </c>
      <c r="AY264" s="19" t="s">
        <v>120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9" t="s">
        <v>83</v>
      </c>
      <c r="BK264" s="199">
        <f>ROUND(I264*H264,2)</f>
        <v>0</v>
      </c>
      <c r="BL264" s="19" t="s">
        <v>126</v>
      </c>
      <c r="BM264" s="198" t="s">
        <v>352</v>
      </c>
    </row>
    <row r="265" s="14" customFormat="1">
      <c r="A265" s="14"/>
      <c r="B265" s="208"/>
      <c r="C265" s="14"/>
      <c r="D265" s="201" t="s">
        <v>128</v>
      </c>
      <c r="E265" s="14"/>
      <c r="F265" s="210" t="s">
        <v>353</v>
      </c>
      <c r="G265" s="14"/>
      <c r="H265" s="211">
        <v>4.04</v>
      </c>
      <c r="I265" s="212"/>
      <c r="J265" s="14"/>
      <c r="K265" s="14"/>
      <c r="L265" s="208"/>
      <c r="M265" s="213"/>
      <c r="N265" s="214"/>
      <c r="O265" s="214"/>
      <c r="P265" s="214"/>
      <c r="Q265" s="214"/>
      <c r="R265" s="214"/>
      <c r="S265" s="214"/>
      <c r="T265" s="21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9" t="s">
        <v>128</v>
      </c>
      <c r="AU265" s="209" t="s">
        <v>85</v>
      </c>
      <c r="AV265" s="14" t="s">
        <v>85</v>
      </c>
      <c r="AW265" s="14" t="s">
        <v>3</v>
      </c>
      <c r="AX265" s="14" t="s">
        <v>83</v>
      </c>
      <c r="AY265" s="209" t="s">
        <v>120</v>
      </c>
    </row>
    <row r="266" s="2" customFormat="1" ht="16.5" customHeight="1">
      <c r="A266" s="38"/>
      <c r="B266" s="185"/>
      <c r="C266" s="232" t="s">
        <v>354</v>
      </c>
      <c r="D266" s="232" t="s">
        <v>219</v>
      </c>
      <c r="E266" s="233" t="s">
        <v>355</v>
      </c>
      <c r="F266" s="234" t="s">
        <v>356</v>
      </c>
      <c r="G266" s="235" t="s">
        <v>138</v>
      </c>
      <c r="H266" s="236">
        <v>4.04</v>
      </c>
      <c r="I266" s="237"/>
      <c r="J266" s="238">
        <f>ROUND(I266*H266,2)</f>
        <v>0</v>
      </c>
      <c r="K266" s="239"/>
      <c r="L266" s="240"/>
      <c r="M266" s="241" t="s">
        <v>1</v>
      </c>
      <c r="N266" s="242" t="s">
        <v>40</v>
      </c>
      <c r="O266" s="77"/>
      <c r="P266" s="196">
        <f>O266*H266</f>
        <v>0</v>
      </c>
      <c r="Q266" s="196">
        <v>0.0115</v>
      </c>
      <c r="R266" s="196">
        <f>Q266*H266</f>
        <v>0.046460000000000001</v>
      </c>
      <c r="S266" s="196">
        <v>0</v>
      </c>
      <c r="T266" s="19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98" t="s">
        <v>159</v>
      </c>
      <c r="AT266" s="198" t="s">
        <v>219</v>
      </c>
      <c r="AU266" s="198" t="s">
        <v>85</v>
      </c>
      <c r="AY266" s="19" t="s">
        <v>120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9" t="s">
        <v>83</v>
      </c>
      <c r="BK266" s="199">
        <f>ROUND(I266*H266,2)</f>
        <v>0</v>
      </c>
      <c r="BL266" s="19" t="s">
        <v>126</v>
      </c>
      <c r="BM266" s="198" t="s">
        <v>357</v>
      </c>
    </row>
    <row r="267" s="14" customFormat="1">
      <c r="A267" s="14"/>
      <c r="B267" s="208"/>
      <c r="C267" s="14"/>
      <c r="D267" s="201" t="s">
        <v>128</v>
      </c>
      <c r="E267" s="14"/>
      <c r="F267" s="210" t="s">
        <v>353</v>
      </c>
      <c r="G267" s="14"/>
      <c r="H267" s="211">
        <v>4.04</v>
      </c>
      <c r="I267" s="212"/>
      <c r="J267" s="14"/>
      <c r="K267" s="14"/>
      <c r="L267" s="208"/>
      <c r="M267" s="213"/>
      <c r="N267" s="214"/>
      <c r="O267" s="214"/>
      <c r="P267" s="214"/>
      <c r="Q267" s="214"/>
      <c r="R267" s="214"/>
      <c r="S267" s="214"/>
      <c r="T267" s="21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09" t="s">
        <v>128</v>
      </c>
      <c r="AU267" s="209" t="s">
        <v>85</v>
      </c>
      <c r="AV267" s="14" t="s">
        <v>85</v>
      </c>
      <c r="AW267" s="14" t="s">
        <v>3</v>
      </c>
      <c r="AX267" s="14" t="s">
        <v>83</v>
      </c>
      <c r="AY267" s="209" t="s">
        <v>120</v>
      </c>
    </row>
    <row r="268" s="2" customFormat="1" ht="21.75" customHeight="1">
      <c r="A268" s="38"/>
      <c r="B268" s="185"/>
      <c r="C268" s="186" t="s">
        <v>358</v>
      </c>
      <c r="D268" s="186" t="s">
        <v>122</v>
      </c>
      <c r="E268" s="187" t="s">
        <v>359</v>
      </c>
      <c r="F268" s="188" t="s">
        <v>360</v>
      </c>
      <c r="G268" s="189" t="s">
        <v>138</v>
      </c>
      <c r="H268" s="190">
        <v>16</v>
      </c>
      <c r="I268" s="191"/>
      <c r="J268" s="192">
        <f>ROUND(I268*H268,2)</f>
        <v>0</v>
      </c>
      <c r="K268" s="193"/>
      <c r="L268" s="39"/>
      <c r="M268" s="194" t="s">
        <v>1</v>
      </c>
      <c r="N268" s="195" t="s">
        <v>40</v>
      </c>
      <c r="O268" s="77"/>
      <c r="P268" s="196">
        <f>O268*H268</f>
        <v>0</v>
      </c>
      <c r="Q268" s="196">
        <v>0.067019999999999996</v>
      </c>
      <c r="R268" s="196">
        <f>Q268*H268</f>
        <v>1.0723199999999999</v>
      </c>
      <c r="S268" s="196">
        <v>0</v>
      </c>
      <c r="T268" s="19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8" t="s">
        <v>126</v>
      </c>
      <c r="AT268" s="198" t="s">
        <v>122</v>
      </c>
      <c r="AU268" s="198" t="s">
        <v>85</v>
      </c>
      <c r="AY268" s="19" t="s">
        <v>120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9" t="s">
        <v>83</v>
      </c>
      <c r="BK268" s="199">
        <f>ROUND(I268*H268,2)</f>
        <v>0</v>
      </c>
      <c r="BL268" s="19" t="s">
        <v>126</v>
      </c>
      <c r="BM268" s="198" t="s">
        <v>361</v>
      </c>
    </row>
    <row r="269" s="13" customFormat="1">
      <c r="A269" s="13"/>
      <c r="B269" s="200"/>
      <c r="C269" s="13"/>
      <c r="D269" s="201" t="s">
        <v>128</v>
      </c>
      <c r="E269" s="202" t="s">
        <v>1</v>
      </c>
      <c r="F269" s="203" t="s">
        <v>129</v>
      </c>
      <c r="G269" s="13"/>
      <c r="H269" s="202" t="s">
        <v>1</v>
      </c>
      <c r="I269" s="204"/>
      <c r="J269" s="13"/>
      <c r="K269" s="13"/>
      <c r="L269" s="200"/>
      <c r="M269" s="205"/>
      <c r="N269" s="206"/>
      <c r="O269" s="206"/>
      <c r="P269" s="206"/>
      <c r="Q269" s="206"/>
      <c r="R269" s="206"/>
      <c r="S269" s="206"/>
      <c r="T269" s="20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02" t="s">
        <v>128</v>
      </c>
      <c r="AU269" s="202" t="s">
        <v>85</v>
      </c>
      <c r="AV269" s="13" t="s">
        <v>83</v>
      </c>
      <c r="AW269" s="13" t="s">
        <v>31</v>
      </c>
      <c r="AX269" s="13" t="s">
        <v>75</v>
      </c>
      <c r="AY269" s="202" t="s">
        <v>120</v>
      </c>
    </row>
    <row r="270" s="13" customFormat="1">
      <c r="A270" s="13"/>
      <c r="B270" s="200"/>
      <c r="C270" s="13"/>
      <c r="D270" s="201" t="s">
        <v>128</v>
      </c>
      <c r="E270" s="202" t="s">
        <v>1</v>
      </c>
      <c r="F270" s="203" t="s">
        <v>130</v>
      </c>
      <c r="G270" s="13"/>
      <c r="H270" s="202" t="s">
        <v>1</v>
      </c>
      <c r="I270" s="204"/>
      <c r="J270" s="13"/>
      <c r="K270" s="13"/>
      <c r="L270" s="200"/>
      <c r="M270" s="205"/>
      <c r="N270" s="206"/>
      <c r="O270" s="206"/>
      <c r="P270" s="206"/>
      <c r="Q270" s="206"/>
      <c r="R270" s="206"/>
      <c r="S270" s="206"/>
      <c r="T270" s="20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2" t="s">
        <v>128</v>
      </c>
      <c r="AU270" s="202" t="s">
        <v>85</v>
      </c>
      <c r="AV270" s="13" t="s">
        <v>83</v>
      </c>
      <c r="AW270" s="13" t="s">
        <v>31</v>
      </c>
      <c r="AX270" s="13" t="s">
        <v>75</v>
      </c>
      <c r="AY270" s="202" t="s">
        <v>120</v>
      </c>
    </row>
    <row r="271" s="14" customFormat="1">
      <c r="A271" s="14"/>
      <c r="B271" s="208"/>
      <c r="C271" s="14"/>
      <c r="D271" s="201" t="s">
        <v>128</v>
      </c>
      <c r="E271" s="209" t="s">
        <v>1</v>
      </c>
      <c r="F271" s="210" t="s">
        <v>197</v>
      </c>
      <c r="G271" s="14"/>
      <c r="H271" s="211">
        <v>16</v>
      </c>
      <c r="I271" s="212"/>
      <c r="J271" s="14"/>
      <c r="K271" s="14"/>
      <c r="L271" s="208"/>
      <c r="M271" s="213"/>
      <c r="N271" s="214"/>
      <c r="O271" s="214"/>
      <c r="P271" s="214"/>
      <c r="Q271" s="214"/>
      <c r="R271" s="214"/>
      <c r="S271" s="214"/>
      <c r="T271" s="21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9" t="s">
        <v>128</v>
      </c>
      <c r="AU271" s="209" t="s">
        <v>85</v>
      </c>
      <c r="AV271" s="14" t="s">
        <v>85</v>
      </c>
      <c r="AW271" s="14" t="s">
        <v>31</v>
      </c>
      <c r="AX271" s="14" t="s">
        <v>83</v>
      </c>
      <c r="AY271" s="209" t="s">
        <v>120</v>
      </c>
    </row>
    <row r="272" s="2" customFormat="1" ht="16.5" customHeight="1">
      <c r="A272" s="38"/>
      <c r="B272" s="185"/>
      <c r="C272" s="232" t="s">
        <v>362</v>
      </c>
      <c r="D272" s="232" t="s">
        <v>219</v>
      </c>
      <c r="E272" s="233" t="s">
        <v>363</v>
      </c>
      <c r="F272" s="234" t="s">
        <v>364</v>
      </c>
      <c r="G272" s="235" t="s">
        <v>138</v>
      </c>
      <c r="H272" s="236">
        <v>16.16</v>
      </c>
      <c r="I272" s="237"/>
      <c r="J272" s="238">
        <f>ROUND(I272*H272,2)</f>
        <v>0</v>
      </c>
      <c r="K272" s="239"/>
      <c r="L272" s="240"/>
      <c r="M272" s="241" t="s">
        <v>1</v>
      </c>
      <c r="N272" s="242" t="s">
        <v>40</v>
      </c>
      <c r="O272" s="77"/>
      <c r="P272" s="196">
        <f>O272*H272</f>
        <v>0</v>
      </c>
      <c r="Q272" s="196">
        <v>0.056000000000000001</v>
      </c>
      <c r="R272" s="196">
        <f>Q272*H272</f>
        <v>0.90495999999999999</v>
      </c>
      <c r="S272" s="196">
        <v>0</v>
      </c>
      <c r="T272" s="19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8" t="s">
        <v>159</v>
      </c>
      <c r="AT272" s="198" t="s">
        <v>219</v>
      </c>
      <c r="AU272" s="198" t="s">
        <v>85</v>
      </c>
      <c r="AY272" s="19" t="s">
        <v>120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9" t="s">
        <v>83</v>
      </c>
      <c r="BK272" s="199">
        <f>ROUND(I272*H272,2)</f>
        <v>0</v>
      </c>
      <c r="BL272" s="19" t="s">
        <v>126</v>
      </c>
      <c r="BM272" s="198" t="s">
        <v>365</v>
      </c>
    </row>
    <row r="273" s="14" customFormat="1">
      <c r="A273" s="14"/>
      <c r="B273" s="208"/>
      <c r="C273" s="14"/>
      <c r="D273" s="201" t="s">
        <v>128</v>
      </c>
      <c r="E273" s="14"/>
      <c r="F273" s="210" t="s">
        <v>366</v>
      </c>
      <c r="G273" s="14"/>
      <c r="H273" s="211">
        <v>16.16</v>
      </c>
      <c r="I273" s="212"/>
      <c r="J273" s="14"/>
      <c r="K273" s="14"/>
      <c r="L273" s="208"/>
      <c r="M273" s="213"/>
      <c r="N273" s="214"/>
      <c r="O273" s="214"/>
      <c r="P273" s="214"/>
      <c r="Q273" s="214"/>
      <c r="R273" s="214"/>
      <c r="S273" s="214"/>
      <c r="T273" s="21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9" t="s">
        <v>128</v>
      </c>
      <c r="AU273" s="209" t="s">
        <v>85</v>
      </c>
      <c r="AV273" s="14" t="s">
        <v>85</v>
      </c>
      <c r="AW273" s="14" t="s">
        <v>3</v>
      </c>
      <c r="AX273" s="14" t="s">
        <v>83</v>
      </c>
      <c r="AY273" s="209" t="s">
        <v>120</v>
      </c>
    </row>
    <row r="274" s="12" customFormat="1" ht="22.8" customHeight="1">
      <c r="A274" s="12"/>
      <c r="B274" s="172"/>
      <c r="C274" s="12"/>
      <c r="D274" s="173" t="s">
        <v>74</v>
      </c>
      <c r="E274" s="183" t="s">
        <v>143</v>
      </c>
      <c r="F274" s="183" t="s">
        <v>367</v>
      </c>
      <c r="G274" s="12"/>
      <c r="H274" s="12"/>
      <c r="I274" s="175"/>
      <c r="J274" s="184">
        <f>BK274</f>
        <v>0</v>
      </c>
      <c r="K274" s="12"/>
      <c r="L274" s="172"/>
      <c r="M274" s="177"/>
      <c r="N274" s="178"/>
      <c r="O274" s="178"/>
      <c r="P274" s="179">
        <f>SUM(P275:P290)</f>
        <v>0</v>
      </c>
      <c r="Q274" s="178"/>
      <c r="R274" s="179">
        <f>SUM(R275:R290)</f>
        <v>59.484949999999998</v>
      </c>
      <c r="S274" s="178"/>
      <c r="T274" s="180">
        <f>SUM(T275:T290)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73" t="s">
        <v>83</v>
      </c>
      <c r="AT274" s="181" t="s">
        <v>74</v>
      </c>
      <c r="AU274" s="181" t="s">
        <v>83</v>
      </c>
      <c r="AY274" s="173" t="s">
        <v>120</v>
      </c>
      <c r="BK274" s="182">
        <f>SUM(BK275:BK290)</f>
        <v>0</v>
      </c>
    </row>
    <row r="275" s="2" customFormat="1" ht="16.5" customHeight="1">
      <c r="A275" s="38"/>
      <c r="B275" s="185"/>
      <c r="C275" s="186" t="s">
        <v>368</v>
      </c>
      <c r="D275" s="186" t="s">
        <v>122</v>
      </c>
      <c r="E275" s="187" t="s">
        <v>369</v>
      </c>
      <c r="F275" s="188" t="s">
        <v>370</v>
      </c>
      <c r="G275" s="189" t="s">
        <v>125</v>
      </c>
      <c r="H275" s="190">
        <v>35</v>
      </c>
      <c r="I275" s="191"/>
      <c r="J275" s="192">
        <f>ROUND(I275*H275,2)</f>
        <v>0</v>
      </c>
      <c r="K275" s="193"/>
      <c r="L275" s="39"/>
      <c r="M275" s="194" t="s">
        <v>1</v>
      </c>
      <c r="N275" s="195" t="s">
        <v>40</v>
      </c>
      <c r="O275" s="77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98" t="s">
        <v>126</v>
      </c>
      <c r="AT275" s="198" t="s">
        <v>122</v>
      </c>
      <c r="AU275" s="198" t="s">
        <v>85</v>
      </c>
      <c r="AY275" s="19" t="s">
        <v>120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9" t="s">
        <v>83</v>
      </c>
      <c r="BK275" s="199">
        <f>ROUND(I275*H275,2)</f>
        <v>0</v>
      </c>
      <c r="BL275" s="19" t="s">
        <v>126</v>
      </c>
      <c r="BM275" s="198" t="s">
        <v>371</v>
      </c>
    </row>
    <row r="276" s="13" customFormat="1">
      <c r="A276" s="13"/>
      <c r="B276" s="200"/>
      <c r="C276" s="13"/>
      <c r="D276" s="201" t="s">
        <v>128</v>
      </c>
      <c r="E276" s="202" t="s">
        <v>1</v>
      </c>
      <c r="F276" s="203" t="s">
        <v>129</v>
      </c>
      <c r="G276" s="13"/>
      <c r="H276" s="202" t="s">
        <v>1</v>
      </c>
      <c r="I276" s="204"/>
      <c r="J276" s="13"/>
      <c r="K276" s="13"/>
      <c r="L276" s="200"/>
      <c r="M276" s="205"/>
      <c r="N276" s="206"/>
      <c r="O276" s="206"/>
      <c r="P276" s="206"/>
      <c r="Q276" s="206"/>
      <c r="R276" s="206"/>
      <c r="S276" s="206"/>
      <c r="T276" s="20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02" t="s">
        <v>128</v>
      </c>
      <c r="AU276" s="202" t="s">
        <v>85</v>
      </c>
      <c r="AV276" s="13" t="s">
        <v>83</v>
      </c>
      <c r="AW276" s="13" t="s">
        <v>31</v>
      </c>
      <c r="AX276" s="13" t="s">
        <v>75</v>
      </c>
      <c r="AY276" s="202" t="s">
        <v>120</v>
      </c>
    </row>
    <row r="277" s="13" customFormat="1">
      <c r="A277" s="13"/>
      <c r="B277" s="200"/>
      <c r="C277" s="13"/>
      <c r="D277" s="201" t="s">
        <v>128</v>
      </c>
      <c r="E277" s="202" t="s">
        <v>1</v>
      </c>
      <c r="F277" s="203" t="s">
        <v>130</v>
      </c>
      <c r="G277" s="13"/>
      <c r="H277" s="202" t="s">
        <v>1</v>
      </c>
      <c r="I277" s="204"/>
      <c r="J277" s="13"/>
      <c r="K277" s="13"/>
      <c r="L277" s="200"/>
      <c r="M277" s="205"/>
      <c r="N277" s="206"/>
      <c r="O277" s="206"/>
      <c r="P277" s="206"/>
      <c r="Q277" s="206"/>
      <c r="R277" s="206"/>
      <c r="S277" s="206"/>
      <c r="T277" s="20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2" t="s">
        <v>128</v>
      </c>
      <c r="AU277" s="202" t="s">
        <v>85</v>
      </c>
      <c r="AV277" s="13" t="s">
        <v>83</v>
      </c>
      <c r="AW277" s="13" t="s">
        <v>31</v>
      </c>
      <c r="AX277" s="13" t="s">
        <v>75</v>
      </c>
      <c r="AY277" s="202" t="s">
        <v>120</v>
      </c>
    </row>
    <row r="278" s="14" customFormat="1">
      <c r="A278" s="14"/>
      <c r="B278" s="208"/>
      <c r="C278" s="14"/>
      <c r="D278" s="201" t="s">
        <v>128</v>
      </c>
      <c r="E278" s="209" t="s">
        <v>1</v>
      </c>
      <c r="F278" s="210" t="s">
        <v>285</v>
      </c>
      <c r="G278" s="14"/>
      <c r="H278" s="211">
        <v>35</v>
      </c>
      <c r="I278" s="212"/>
      <c r="J278" s="14"/>
      <c r="K278" s="14"/>
      <c r="L278" s="208"/>
      <c r="M278" s="213"/>
      <c r="N278" s="214"/>
      <c r="O278" s="214"/>
      <c r="P278" s="214"/>
      <c r="Q278" s="214"/>
      <c r="R278" s="214"/>
      <c r="S278" s="214"/>
      <c r="T278" s="21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9" t="s">
        <v>128</v>
      </c>
      <c r="AU278" s="209" t="s">
        <v>85</v>
      </c>
      <c r="AV278" s="14" t="s">
        <v>85</v>
      </c>
      <c r="AW278" s="14" t="s">
        <v>31</v>
      </c>
      <c r="AX278" s="14" t="s">
        <v>83</v>
      </c>
      <c r="AY278" s="209" t="s">
        <v>120</v>
      </c>
    </row>
    <row r="279" s="2" customFormat="1" ht="21.75" customHeight="1">
      <c r="A279" s="38"/>
      <c r="B279" s="185"/>
      <c r="C279" s="186" t="s">
        <v>372</v>
      </c>
      <c r="D279" s="186" t="s">
        <v>122</v>
      </c>
      <c r="E279" s="187" t="s">
        <v>373</v>
      </c>
      <c r="F279" s="188" t="s">
        <v>374</v>
      </c>
      <c r="G279" s="189" t="s">
        <v>125</v>
      </c>
      <c r="H279" s="190">
        <v>35</v>
      </c>
      <c r="I279" s="191"/>
      <c r="J279" s="192">
        <f>ROUND(I279*H279,2)</f>
        <v>0</v>
      </c>
      <c r="K279" s="193"/>
      <c r="L279" s="39"/>
      <c r="M279" s="194" t="s">
        <v>1</v>
      </c>
      <c r="N279" s="195" t="s">
        <v>40</v>
      </c>
      <c r="O279" s="77"/>
      <c r="P279" s="196">
        <f>O279*H279</f>
        <v>0</v>
      </c>
      <c r="Q279" s="196">
        <v>0.085650000000000004</v>
      </c>
      <c r="R279" s="196">
        <f>Q279*H279</f>
        <v>2.9977499999999999</v>
      </c>
      <c r="S279" s="196">
        <v>0</v>
      </c>
      <c r="T279" s="19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8" t="s">
        <v>126</v>
      </c>
      <c r="AT279" s="198" t="s">
        <v>122</v>
      </c>
      <c r="AU279" s="198" t="s">
        <v>85</v>
      </c>
      <c r="AY279" s="19" t="s">
        <v>120</v>
      </c>
      <c r="BE279" s="199">
        <f>IF(N279="základní",J279,0)</f>
        <v>0</v>
      </c>
      <c r="BF279" s="199">
        <f>IF(N279="snížená",J279,0)</f>
        <v>0</v>
      </c>
      <c r="BG279" s="199">
        <f>IF(N279="zákl. přenesená",J279,0)</f>
        <v>0</v>
      </c>
      <c r="BH279" s="199">
        <f>IF(N279="sníž. přenesená",J279,0)</f>
        <v>0</v>
      </c>
      <c r="BI279" s="199">
        <f>IF(N279="nulová",J279,0)</f>
        <v>0</v>
      </c>
      <c r="BJ279" s="19" t="s">
        <v>83</v>
      </c>
      <c r="BK279" s="199">
        <f>ROUND(I279*H279,2)</f>
        <v>0</v>
      </c>
      <c r="BL279" s="19" t="s">
        <v>126</v>
      </c>
      <c r="BM279" s="198" t="s">
        <v>375</v>
      </c>
    </row>
    <row r="280" s="13" customFormat="1">
      <c r="A280" s="13"/>
      <c r="B280" s="200"/>
      <c r="C280" s="13"/>
      <c r="D280" s="201" t="s">
        <v>128</v>
      </c>
      <c r="E280" s="202" t="s">
        <v>1</v>
      </c>
      <c r="F280" s="203" t="s">
        <v>129</v>
      </c>
      <c r="G280" s="13"/>
      <c r="H280" s="202" t="s">
        <v>1</v>
      </c>
      <c r="I280" s="204"/>
      <c r="J280" s="13"/>
      <c r="K280" s="13"/>
      <c r="L280" s="200"/>
      <c r="M280" s="205"/>
      <c r="N280" s="206"/>
      <c r="O280" s="206"/>
      <c r="P280" s="206"/>
      <c r="Q280" s="206"/>
      <c r="R280" s="206"/>
      <c r="S280" s="206"/>
      <c r="T280" s="20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2" t="s">
        <v>128</v>
      </c>
      <c r="AU280" s="202" t="s">
        <v>85</v>
      </c>
      <c r="AV280" s="13" t="s">
        <v>83</v>
      </c>
      <c r="AW280" s="13" t="s">
        <v>31</v>
      </c>
      <c r="AX280" s="13" t="s">
        <v>75</v>
      </c>
      <c r="AY280" s="202" t="s">
        <v>120</v>
      </c>
    </row>
    <row r="281" s="13" customFormat="1">
      <c r="A281" s="13"/>
      <c r="B281" s="200"/>
      <c r="C281" s="13"/>
      <c r="D281" s="201" t="s">
        <v>128</v>
      </c>
      <c r="E281" s="202" t="s">
        <v>1</v>
      </c>
      <c r="F281" s="203" t="s">
        <v>130</v>
      </c>
      <c r="G281" s="13"/>
      <c r="H281" s="202" t="s">
        <v>1</v>
      </c>
      <c r="I281" s="204"/>
      <c r="J281" s="13"/>
      <c r="K281" s="13"/>
      <c r="L281" s="200"/>
      <c r="M281" s="205"/>
      <c r="N281" s="206"/>
      <c r="O281" s="206"/>
      <c r="P281" s="206"/>
      <c r="Q281" s="206"/>
      <c r="R281" s="206"/>
      <c r="S281" s="206"/>
      <c r="T281" s="20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2" t="s">
        <v>128</v>
      </c>
      <c r="AU281" s="202" t="s">
        <v>85</v>
      </c>
      <c r="AV281" s="13" t="s">
        <v>83</v>
      </c>
      <c r="AW281" s="13" t="s">
        <v>31</v>
      </c>
      <c r="AX281" s="13" t="s">
        <v>75</v>
      </c>
      <c r="AY281" s="202" t="s">
        <v>120</v>
      </c>
    </row>
    <row r="282" s="14" customFormat="1">
      <c r="A282" s="14"/>
      <c r="B282" s="208"/>
      <c r="C282" s="14"/>
      <c r="D282" s="201" t="s">
        <v>128</v>
      </c>
      <c r="E282" s="209" t="s">
        <v>1</v>
      </c>
      <c r="F282" s="210" t="s">
        <v>285</v>
      </c>
      <c r="G282" s="14"/>
      <c r="H282" s="211">
        <v>35</v>
      </c>
      <c r="I282" s="212"/>
      <c r="J282" s="14"/>
      <c r="K282" s="14"/>
      <c r="L282" s="208"/>
      <c r="M282" s="213"/>
      <c r="N282" s="214"/>
      <c r="O282" s="214"/>
      <c r="P282" s="214"/>
      <c r="Q282" s="214"/>
      <c r="R282" s="214"/>
      <c r="S282" s="214"/>
      <c r="T282" s="21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09" t="s">
        <v>128</v>
      </c>
      <c r="AU282" s="209" t="s">
        <v>85</v>
      </c>
      <c r="AV282" s="14" t="s">
        <v>85</v>
      </c>
      <c r="AW282" s="14" t="s">
        <v>31</v>
      </c>
      <c r="AX282" s="14" t="s">
        <v>83</v>
      </c>
      <c r="AY282" s="209" t="s">
        <v>120</v>
      </c>
    </row>
    <row r="283" s="2" customFormat="1" ht="16.5" customHeight="1">
      <c r="A283" s="38"/>
      <c r="B283" s="185"/>
      <c r="C283" s="232" t="s">
        <v>376</v>
      </c>
      <c r="D283" s="232" t="s">
        <v>219</v>
      </c>
      <c r="E283" s="233" t="s">
        <v>377</v>
      </c>
      <c r="F283" s="234" t="s">
        <v>378</v>
      </c>
      <c r="G283" s="235" t="s">
        <v>125</v>
      </c>
      <c r="H283" s="236">
        <v>36.049999999999997</v>
      </c>
      <c r="I283" s="237"/>
      <c r="J283" s="238">
        <f>ROUND(I283*H283,2)</f>
        <v>0</v>
      </c>
      <c r="K283" s="239"/>
      <c r="L283" s="240"/>
      <c r="M283" s="241" t="s">
        <v>1</v>
      </c>
      <c r="N283" s="242" t="s">
        <v>40</v>
      </c>
      <c r="O283" s="77"/>
      <c r="P283" s="196">
        <f>O283*H283</f>
        <v>0</v>
      </c>
      <c r="Q283" s="196">
        <v>0.17599999999999999</v>
      </c>
      <c r="R283" s="196">
        <f>Q283*H283</f>
        <v>6.3447999999999993</v>
      </c>
      <c r="S283" s="196">
        <v>0</v>
      </c>
      <c r="T283" s="19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8" t="s">
        <v>159</v>
      </c>
      <c r="AT283" s="198" t="s">
        <v>219</v>
      </c>
      <c r="AU283" s="198" t="s">
        <v>85</v>
      </c>
      <c r="AY283" s="19" t="s">
        <v>120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9" t="s">
        <v>83</v>
      </c>
      <c r="BK283" s="199">
        <f>ROUND(I283*H283,2)</f>
        <v>0</v>
      </c>
      <c r="BL283" s="19" t="s">
        <v>126</v>
      </c>
      <c r="BM283" s="198" t="s">
        <v>379</v>
      </c>
    </row>
    <row r="284" s="14" customFormat="1">
      <c r="A284" s="14"/>
      <c r="B284" s="208"/>
      <c r="C284" s="14"/>
      <c r="D284" s="201" t="s">
        <v>128</v>
      </c>
      <c r="E284" s="14"/>
      <c r="F284" s="210" t="s">
        <v>380</v>
      </c>
      <c r="G284" s="14"/>
      <c r="H284" s="211">
        <v>36.049999999999997</v>
      </c>
      <c r="I284" s="212"/>
      <c r="J284" s="14"/>
      <c r="K284" s="14"/>
      <c r="L284" s="208"/>
      <c r="M284" s="213"/>
      <c r="N284" s="214"/>
      <c r="O284" s="214"/>
      <c r="P284" s="214"/>
      <c r="Q284" s="214"/>
      <c r="R284" s="214"/>
      <c r="S284" s="214"/>
      <c r="T284" s="21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9" t="s">
        <v>128</v>
      </c>
      <c r="AU284" s="209" t="s">
        <v>85</v>
      </c>
      <c r="AV284" s="14" t="s">
        <v>85</v>
      </c>
      <c r="AW284" s="14" t="s">
        <v>3</v>
      </c>
      <c r="AX284" s="14" t="s">
        <v>83</v>
      </c>
      <c r="AY284" s="209" t="s">
        <v>120</v>
      </c>
    </row>
    <row r="285" s="2" customFormat="1" ht="21.75" customHeight="1">
      <c r="A285" s="38"/>
      <c r="B285" s="185"/>
      <c r="C285" s="186" t="s">
        <v>381</v>
      </c>
      <c r="D285" s="186" t="s">
        <v>122</v>
      </c>
      <c r="E285" s="187" t="s">
        <v>382</v>
      </c>
      <c r="F285" s="188" t="s">
        <v>383</v>
      </c>
      <c r="G285" s="189" t="s">
        <v>125</v>
      </c>
      <c r="H285" s="190">
        <v>176</v>
      </c>
      <c r="I285" s="191"/>
      <c r="J285" s="192">
        <f>ROUND(I285*H285,2)</f>
        <v>0</v>
      </c>
      <c r="K285" s="193"/>
      <c r="L285" s="39"/>
      <c r="M285" s="194" t="s">
        <v>1</v>
      </c>
      <c r="N285" s="195" t="s">
        <v>40</v>
      </c>
      <c r="O285" s="77"/>
      <c r="P285" s="196">
        <f>O285*H285</f>
        <v>0</v>
      </c>
      <c r="Q285" s="196">
        <v>0.10362</v>
      </c>
      <c r="R285" s="196">
        <f>Q285*H285</f>
        <v>18.237120000000001</v>
      </c>
      <c r="S285" s="196">
        <v>0</v>
      </c>
      <c r="T285" s="19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8" t="s">
        <v>126</v>
      </c>
      <c r="AT285" s="198" t="s">
        <v>122</v>
      </c>
      <c r="AU285" s="198" t="s">
        <v>85</v>
      </c>
      <c r="AY285" s="19" t="s">
        <v>120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9" t="s">
        <v>83</v>
      </c>
      <c r="BK285" s="199">
        <f>ROUND(I285*H285,2)</f>
        <v>0</v>
      </c>
      <c r="BL285" s="19" t="s">
        <v>126</v>
      </c>
      <c r="BM285" s="198" t="s">
        <v>384</v>
      </c>
    </row>
    <row r="286" s="13" customFormat="1">
      <c r="A286" s="13"/>
      <c r="B286" s="200"/>
      <c r="C286" s="13"/>
      <c r="D286" s="201" t="s">
        <v>128</v>
      </c>
      <c r="E286" s="202" t="s">
        <v>1</v>
      </c>
      <c r="F286" s="203" t="s">
        <v>129</v>
      </c>
      <c r="G286" s="13"/>
      <c r="H286" s="202" t="s">
        <v>1</v>
      </c>
      <c r="I286" s="204"/>
      <c r="J286" s="13"/>
      <c r="K286" s="13"/>
      <c r="L286" s="200"/>
      <c r="M286" s="205"/>
      <c r="N286" s="206"/>
      <c r="O286" s="206"/>
      <c r="P286" s="206"/>
      <c r="Q286" s="206"/>
      <c r="R286" s="206"/>
      <c r="S286" s="206"/>
      <c r="T286" s="20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2" t="s">
        <v>128</v>
      </c>
      <c r="AU286" s="202" t="s">
        <v>85</v>
      </c>
      <c r="AV286" s="13" t="s">
        <v>83</v>
      </c>
      <c r="AW286" s="13" t="s">
        <v>31</v>
      </c>
      <c r="AX286" s="13" t="s">
        <v>75</v>
      </c>
      <c r="AY286" s="202" t="s">
        <v>120</v>
      </c>
    </row>
    <row r="287" s="13" customFormat="1">
      <c r="A287" s="13"/>
      <c r="B287" s="200"/>
      <c r="C287" s="13"/>
      <c r="D287" s="201" t="s">
        <v>128</v>
      </c>
      <c r="E287" s="202" t="s">
        <v>1</v>
      </c>
      <c r="F287" s="203" t="s">
        <v>130</v>
      </c>
      <c r="G287" s="13"/>
      <c r="H287" s="202" t="s">
        <v>1</v>
      </c>
      <c r="I287" s="204"/>
      <c r="J287" s="13"/>
      <c r="K287" s="13"/>
      <c r="L287" s="200"/>
      <c r="M287" s="205"/>
      <c r="N287" s="206"/>
      <c r="O287" s="206"/>
      <c r="P287" s="206"/>
      <c r="Q287" s="206"/>
      <c r="R287" s="206"/>
      <c r="S287" s="206"/>
      <c r="T287" s="20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02" t="s">
        <v>128</v>
      </c>
      <c r="AU287" s="202" t="s">
        <v>85</v>
      </c>
      <c r="AV287" s="13" t="s">
        <v>83</v>
      </c>
      <c r="AW287" s="13" t="s">
        <v>31</v>
      </c>
      <c r="AX287" s="13" t="s">
        <v>75</v>
      </c>
      <c r="AY287" s="202" t="s">
        <v>120</v>
      </c>
    </row>
    <row r="288" s="14" customFormat="1">
      <c r="A288" s="14"/>
      <c r="B288" s="208"/>
      <c r="C288" s="14"/>
      <c r="D288" s="201" t="s">
        <v>128</v>
      </c>
      <c r="E288" s="209" t="s">
        <v>1</v>
      </c>
      <c r="F288" s="210" t="s">
        <v>385</v>
      </c>
      <c r="G288" s="14"/>
      <c r="H288" s="211">
        <v>176</v>
      </c>
      <c r="I288" s="212"/>
      <c r="J288" s="14"/>
      <c r="K288" s="14"/>
      <c r="L288" s="208"/>
      <c r="M288" s="213"/>
      <c r="N288" s="214"/>
      <c r="O288" s="214"/>
      <c r="P288" s="214"/>
      <c r="Q288" s="214"/>
      <c r="R288" s="214"/>
      <c r="S288" s="214"/>
      <c r="T288" s="21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09" t="s">
        <v>128</v>
      </c>
      <c r="AU288" s="209" t="s">
        <v>85</v>
      </c>
      <c r="AV288" s="14" t="s">
        <v>85</v>
      </c>
      <c r="AW288" s="14" t="s">
        <v>31</v>
      </c>
      <c r="AX288" s="14" t="s">
        <v>83</v>
      </c>
      <c r="AY288" s="209" t="s">
        <v>120</v>
      </c>
    </row>
    <row r="289" s="2" customFormat="1" ht="16.5" customHeight="1">
      <c r="A289" s="38"/>
      <c r="B289" s="185"/>
      <c r="C289" s="232" t="s">
        <v>386</v>
      </c>
      <c r="D289" s="232" t="s">
        <v>219</v>
      </c>
      <c r="E289" s="233" t="s">
        <v>377</v>
      </c>
      <c r="F289" s="234" t="s">
        <v>378</v>
      </c>
      <c r="G289" s="235" t="s">
        <v>125</v>
      </c>
      <c r="H289" s="236">
        <v>181.28</v>
      </c>
      <c r="I289" s="237"/>
      <c r="J289" s="238">
        <f>ROUND(I289*H289,2)</f>
        <v>0</v>
      </c>
      <c r="K289" s="239"/>
      <c r="L289" s="240"/>
      <c r="M289" s="241" t="s">
        <v>1</v>
      </c>
      <c r="N289" s="242" t="s">
        <v>40</v>
      </c>
      <c r="O289" s="77"/>
      <c r="P289" s="196">
        <f>O289*H289</f>
        <v>0</v>
      </c>
      <c r="Q289" s="196">
        <v>0.17599999999999999</v>
      </c>
      <c r="R289" s="196">
        <f>Q289*H289</f>
        <v>31.905279999999998</v>
      </c>
      <c r="S289" s="196">
        <v>0</v>
      </c>
      <c r="T289" s="19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8" t="s">
        <v>159</v>
      </c>
      <c r="AT289" s="198" t="s">
        <v>219</v>
      </c>
      <c r="AU289" s="198" t="s">
        <v>85</v>
      </c>
      <c r="AY289" s="19" t="s">
        <v>120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9" t="s">
        <v>83</v>
      </c>
      <c r="BK289" s="199">
        <f>ROUND(I289*H289,2)</f>
        <v>0</v>
      </c>
      <c r="BL289" s="19" t="s">
        <v>126</v>
      </c>
      <c r="BM289" s="198" t="s">
        <v>387</v>
      </c>
    </row>
    <row r="290" s="14" customFormat="1">
      <c r="A290" s="14"/>
      <c r="B290" s="208"/>
      <c r="C290" s="14"/>
      <c r="D290" s="201" t="s">
        <v>128</v>
      </c>
      <c r="E290" s="14"/>
      <c r="F290" s="210" t="s">
        <v>388</v>
      </c>
      <c r="G290" s="14"/>
      <c r="H290" s="211">
        <v>181.28</v>
      </c>
      <c r="I290" s="212"/>
      <c r="J290" s="14"/>
      <c r="K290" s="14"/>
      <c r="L290" s="208"/>
      <c r="M290" s="213"/>
      <c r="N290" s="214"/>
      <c r="O290" s="214"/>
      <c r="P290" s="214"/>
      <c r="Q290" s="214"/>
      <c r="R290" s="214"/>
      <c r="S290" s="214"/>
      <c r="T290" s="21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9" t="s">
        <v>128</v>
      </c>
      <c r="AU290" s="209" t="s">
        <v>85</v>
      </c>
      <c r="AV290" s="14" t="s">
        <v>85</v>
      </c>
      <c r="AW290" s="14" t="s">
        <v>3</v>
      </c>
      <c r="AX290" s="14" t="s">
        <v>83</v>
      </c>
      <c r="AY290" s="209" t="s">
        <v>120</v>
      </c>
    </row>
    <row r="291" s="12" customFormat="1" ht="22.8" customHeight="1">
      <c r="A291" s="12"/>
      <c r="B291" s="172"/>
      <c r="C291" s="12"/>
      <c r="D291" s="173" t="s">
        <v>74</v>
      </c>
      <c r="E291" s="183" t="s">
        <v>148</v>
      </c>
      <c r="F291" s="183" t="s">
        <v>389</v>
      </c>
      <c r="G291" s="12"/>
      <c r="H291" s="12"/>
      <c r="I291" s="175"/>
      <c r="J291" s="184">
        <f>BK291</f>
        <v>0</v>
      </c>
      <c r="K291" s="12"/>
      <c r="L291" s="172"/>
      <c r="M291" s="177"/>
      <c r="N291" s="178"/>
      <c r="O291" s="178"/>
      <c r="P291" s="179">
        <f>SUM(P292:P295)</f>
        <v>0</v>
      </c>
      <c r="Q291" s="178"/>
      <c r="R291" s="179">
        <f>SUM(R292:R295)</f>
        <v>7.9923999999999999</v>
      </c>
      <c r="S291" s="178"/>
      <c r="T291" s="180">
        <f>SUM(T292:T295)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73" t="s">
        <v>83</v>
      </c>
      <c r="AT291" s="181" t="s">
        <v>74</v>
      </c>
      <c r="AU291" s="181" t="s">
        <v>83</v>
      </c>
      <c r="AY291" s="173" t="s">
        <v>120</v>
      </c>
      <c r="BK291" s="182">
        <f>SUM(BK292:BK295)</f>
        <v>0</v>
      </c>
    </row>
    <row r="292" s="2" customFormat="1" ht="16.5" customHeight="1">
      <c r="A292" s="38"/>
      <c r="B292" s="185"/>
      <c r="C292" s="186" t="s">
        <v>390</v>
      </c>
      <c r="D292" s="186" t="s">
        <v>122</v>
      </c>
      <c r="E292" s="187" t="s">
        <v>391</v>
      </c>
      <c r="F292" s="188" t="s">
        <v>392</v>
      </c>
      <c r="G292" s="189" t="s">
        <v>125</v>
      </c>
      <c r="H292" s="190">
        <v>29</v>
      </c>
      <c r="I292" s="191"/>
      <c r="J292" s="192">
        <f>ROUND(I292*H292,2)</f>
        <v>0</v>
      </c>
      <c r="K292" s="193"/>
      <c r="L292" s="39"/>
      <c r="M292" s="194" t="s">
        <v>1</v>
      </c>
      <c r="N292" s="195" t="s">
        <v>40</v>
      </c>
      <c r="O292" s="77"/>
      <c r="P292" s="196">
        <f>O292*H292</f>
        <v>0</v>
      </c>
      <c r="Q292" s="196">
        <v>0.27560000000000001</v>
      </c>
      <c r="R292" s="196">
        <f>Q292*H292</f>
        <v>7.9923999999999999</v>
      </c>
      <c r="S292" s="196">
        <v>0</v>
      </c>
      <c r="T292" s="19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98" t="s">
        <v>126</v>
      </c>
      <c r="AT292" s="198" t="s">
        <v>122</v>
      </c>
      <c r="AU292" s="198" t="s">
        <v>85</v>
      </c>
      <c r="AY292" s="19" t="s">
        <v>120</v>
      </c>
      <c r="BE292" s="199">
        <f>IF(N292="základní",J292,0)</f>
        <v>0</v>
      </c>
      <c r="BF292" s="199">
        <f>IF(N292="snížená",J292,0)</f>
        <v>0</v>
      </c>
      <c r="BG292" s="199">
        <f>IF(N292="zákl. přenesená",J292,0)</f>
        <v>0</v>
      </c>
      <c r="BH292" s="199">
        <f>IF(N292="sníž. přenesená",J292,0)</f>
        <v>0</v>
      </c>
      <c r="BI292" s="199">
        <f>IF(N292="nulová",J292,0)</f>
        <v>0</v>
      </c>
      <c r="BJ292" s="19" t="s">
        <v>83</v>
      </c>
      <c r="BK292" s="199">
        <f>ROUND(I292*H292,2)</f>
        <v>0</v>
      </c>
      <c r="BL292" s="19" t="s">
        <v>126</v>
      </c>
      <c r="BM292" s="198" t="s">
        <v>393</v>
      </c>
    </row>
    <row r="293" s="13" customFormat="1">
      <c r="A293" s="13"/>
      <c r="B293" s="200"/>
      <c r="C293" s="13"/>
      <c r="D293" s="201" t="s">
        <v>128</v>
      </c>
      <c r="E293" s="202" t="s">
        <v>1</v>
      </c>
      <c r="F293" s="203" t="s">
        <v>129</v>
      </c>
      <c r="G293" s="13"/>
      <c r="H293" s="202" t="s">
        <v>1</v>
      </c>
      <c r="I293" s="204"/>
      <c r="J293" s="13"/>
      <c r="K293" s="13"/>
      <c r="L293" s="200"/>
      <c r="M293" s="205"/>
      <c r="N293" s="206"/>
      <c r="O293" s="206"/>
      <c r="P293" s="206"/>
      <c r="Q293" s="206"/>
      <c r="R293" s="206"/>
      <c r="S293" s="206"/>
      <c r="T293" s="20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02" t="s">
        <v>128</v>
      </c>
      <c r="AU293" s="202" t="s">
        <v>85</v>
      </c>
      <c r="AV293" s="13" t="s">
        <v>83</v>
      </c>
      <c r="AW293" s="13" t="s">
        <v>31</v>
      </c>
      <c r="AX293" s="13" t="s">
        <v>75</v>
      </c>
      <c r="AY293" s="202" t="s">
        <v>120</v>
      </c>
    </row>
    <row r="294" s="13" customFormat="1">
      <c r="A294" s="13"/>
      <c r="B294" s="200"/>
      <c r="C294" s="13"/>
      <c r="D294" s="201" t="s">
        <v>128</v>
      </c>
      <c r="E294" s="202" t="s">
        <v>1</v>
      </c>
      <c r="F294" s="203" t="s">
        <v>130</v>
      </c>
      <c r="G294" s="13"/>
      <c r="H294" s="202" t="s">
        <v>1</v>
      </c>
      <c r="I294" s="204"/>
      <c r="J294" s="13"/>
      <c r="K294" s="13"/>
      <c r="L294" s="200"/>
      <c r="M294" s="205"/>
      <c r="N294" s="206"/>
      <c r="O294" s="206"/>
      <c r="P294" s="206"/>
      <c r="Q294" s="206"/>
      <c r="R294" s="206"/>
      <c r="S294" s="206"/>
      <c r="T294" s="20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2" t="s">
        <v>128</v>
      </c>
      <c r="AU294" s="202" t="s">
        <v>85</v>
      </c>
      <c r="AV294" s="13" t="s">
        <v>83</v>
      </c>
      <c r="AW294" s="13" t="s">
        <v>31</v>
      </c>
      <c r="AX294" s="13" t="s">
        <v>75</v>
      </c>
      <c r="AY294" s="202" t="s">
        <v>120</v>
      </c>
    </row>
    <row r="295" s="14" customFormat="1">
      <c r="A295" s="14"/>
      <c r="B295" s="208"/>
      <c r="C295" s="14"/>
      <c r="D295" s="201" t="s">
        <v>128</v>
      </c>
      <c r="E295" s="209" t="s">
        <v>1</v>
      </c>
      <c r="F295" s="210" t="s">
        <v>259</v>
      </c>
      <c r="G295" s="14"/>
      <c r="H295" s="211">
        <v>29</v>
      </c>
      <c r="I295" s="212"/>
      <c r="J295" s="14"/>
      <c r="K295" s="14"/>
      <c r="L295" s="208"/>
      <c r="M295" s="213"/>
      <c r="N295" s="214"/>
      <c r="O295" s="214"/>
      <c r="P295" s="214"/>
      <c r="Q295" s="214"/>
      <c r="R295" s="214"/>
      <c r="S295" s="214"/>
      <c r="T295" s="21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9" t="s">
        <v>128</v>
      </c>
      <c r="AU295" s="209" t="s">
        <v>85</v>
      </c>
      <c r="AV295" s="14" t="s">
        <v>85</v>
      </c>
      <c r="AW295" s="14" t="s">
        <v>31</v>
      </c>
      <c r="AX295" s="14" t="s">
        <v>83</v>
      </c>
      <c r="AY295" s="209" t="s">
        <v>120</v>
      </c>
    </row>
    <row r="296" s="12" customFormat="1" ht="22.8" customHeight="1">
      <c r="A296" s="12"/>
      <c r="B296" s="172"/>
      <c r="C296" s="12"/>
      <c r="D296" s="173" t="s">
        <v>74</v>
      </c>
      <c r="E296" s="183" t="s">
        <v>169</v>
      </c>
      <c r="F296" s="183" t="s">
        <v>394</v>
      </c>
      <c r="G296" s="12"/>
      <c r="H296" s="12"/>
      <c r="I296" s="175"/>
      <c r="J296" s="184">
        <f>BK296</f>
        <v>0</v>
      </c>
      <c r="K296" s="12"/>
      <c r="L296" s="172"/>
      <c r="M296" s="177"/>
      <c r="N296" s="178"/>
      <c r="O296" s="178"/>
      <c r="P296" s="179">
        <f>SUM(P297:P335)</f>
        <v>0</v>
      </c>
      <c r="Q296" s="178"/>
      <c r="R296" s="179">
        <f>SUM(R297:R335)</f>
        <v>34.975173400000003</v>
      </c>
      <c r="S296" s="178"/>
      <c r="T296" s="180">
        <f>SUM(T297:T335)</f>
        <v>1.5049000000000001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73" t="s">
        <v>83</v>
      </c>
      <c r="AT296" s="181" t="s">
        <v>74</v>
      </c>
      <c r="AU296" s="181" t="s">
        <v>83</v>
      </c>
      <c r="AY296" s="173" t="s">
        <v>120</v>
      </c>
      <c r="BK296" s="182">
        <f>SUM(BK297:BK335)</f>
        <v>0</v>
      </c>
    </row>
    <row r="297" s="2" customFormat="1" ht="21.75" customHeight="1">
      <c r="A297" s="38"/>
      <c r="B297" s="185"/>
      <c r="C297" s="186" t="s">
        <v>395</v>
      </c>
      <c r="D297" s="186" t="s">
        <v>122</v>
      </c>
      <c r="E297" s="187" t="s">
        <v>396</v>
      </c>
      <c r="F297" s="188" t="s">
        <v>397</v>
      </c>
      <c r="G297" s="189" t="s">
        <v>138</v>
      </c>
      <c r="H297" s="190">
        <v>1</v>
      </c>
      <c r="I297" s="191"/>
      <c r="J297" s="192">
        <f>ROUND(I297*H297,2)</f>
        <v>0</v>
      </c>
      <c r="K297" s="193"/>
      <c r="L297" s="39"/>
      <c r="M297" s="194" t="s">
        <v>1</v>
      </c>
      <c r="N297" s="195" t="s">
        <v>40</v>
      </c>
      <c r="O297" s="77"/>
      <c r="P297" s="196">
        <f>O297*H297</f>
        <v>0</v>
      </c>
      <c r="Q297" s="196">
        <v>0.0010499999999999999</v>
      </c>
      <c r="R297" s="196">
        <f>Q297*H297</f>
        <v>0.0010499999999999999</v>
      </c>
      <c r="S297" s="196">
        <v>0</v>
      </c>
      <c r="T297" s="19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98" t="s">
        <v>126</v>
      </c>
      <c r="AT297" s="198" t="s">
        <v>122</v>
      </c>
      <c r="AU297" s="198" t="s">
        <v>85</v>
      </c>
      <c r="AY297" s="19" t="s">
        <v>120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9" t="s">
        <v>83</v>
      </c>
      <c r="BK297" s="199">
        <f>ROUND(I297*H297,2)</f>
        <v>0</v>
      </c>
      <c r="BL297" s="19" t="s">
        <v>126</v>
      </c>
      <c r="BM297" s="198" t="s">
        <v>398</v>
      </c>
    </row>
    <row r="298" s="13" customFormat="1">
      <c r="A298" s="13"/>
      <c r="B298" s="200"/>
      <c r="C298" s="13"/>
      <c r="D298" s="201" t="s">
        <v>128</v>
      </c>
      <c r="E298" s="202" t="s">
        <v>1</v>
      </c>
      <c r="F298" s="203" t="s">
        <v>129</v>
      </c>
      <c r="G298" s="13"/>
      <c r="H298" s="202" t="s">
        <v>1</v>
      </c>
      <c r="I298" s="204"/>
      <c r="J298" s="13"/>
      <c r="K298" s="13"/>
      <c r="L298" s="200"/>
      <c r="M298" s="205"/>
      <c r="N298" s="206"/>
      <c r="O298" s="206"/>
      <c r="P298" s="206"/>
      <c r="Q298" s="206"/>
      <c r="R298" s="206"/>
      <c r="S298" s="206"/>
      <c r="T298" s="20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02" t="s">
        <v>128</v>
      </c>
      <c r="AU298" s="202" t="s">
        <v>85</v>
      </c>
      <c r="AV298" s="13" t="s">
        <v>83</v>
      </c>
      <c r="AW298" s="13" t="s">
        <v>31</v>
      </c>
      <c r="AX298" s="13" t="s">
        <v>75</v>
      </c>
      <c r="AY298" s="202" t="s">
        <v>120</v>
      </c>
    </row>
    <row r="299" s="13" customFormat="1">
      <c r="A299" s="13"/>
      <c r="B299" s="200"/>
      <c r="C299" s="13"/>
      <c r="D299" s="201" t="s">
        <v>128</v>
      </c>
      <c r="E299" s="202" t="s">
        <v>1</v>
      </c>
      <c r="F299" s="203" t="s">
        <v>130</v>
      </c>
      <c r="G299" s="13"/>
      <c r="H299" s="202" t="s">
        <v>1</v>
      </c>
      <c r="I299" s="204"/>
      <c r="J299" s="13"/>
      <c r="K299" s="13"/>
      <c r="L299" s="200"/>
      <c r="M299" s="205"/>
      <c r="N299" s="206"/>
      <c r="O299" s="206"/>
      <c r="P299" s="206"/>
      <c r="Q299" s="206"/>
      <c r="R299" s="206"/>
      <c r="S299" s="206"/>
      <c r="T299" s="20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2" t="s">
        <v>128</v>
      </c>
      <c r="AU299" s="202" t="s">
        <v>85</v>
      </c>
      <c r="AV299" s="13" t="s">
        <v>83</v>
      </c>
      <c r="AW299" s="13" t="s">
        <v>31</v>
      </c>
      <c r="AX299" s="13" t="s">
        <v>75</v>
      </c>
      <c r="AY299" s="202" t="s">
        <v>120</v>
      </c>
    </row>
    <row r="300" s="14" customFormat="1">
      <c r="A300" s="14"/>
      <c r="B300" s="208"/>
      <c r="C300" s="14"/>
      <c r="D300" s="201" t="s">
        <v>128</v>
      </c>
      <c r="E300" s="209" t="s">
        <v>1</v>
      </c>
      <c r="F300" s="210" t="s">
        <v>83</v>
      </c>
      <c r="G300" s="14"/>
      <c r="H300" s="211">
        <v>1</v>
      </c>
      <c r="I300" s="212"/>
      <c r="J300" s="14"/>
      <c r="K300" s="14"/>
      <c r="L300" s="208"/>
      <c r="M300" s="213"/>
      <c r="N300" s="214"/>
      <c r="O300" s="214"/>
      <c r="P300" s="214"/>
      <c r="Q300" s="214"/>
      <c r="R300" s="214"/>
      <c r="S300" s="214"/>
      <c r="T300" s="21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9" t="s">
        <v>128</v>
      </c>
      <c r="AU300" s="209" t="s">
        <v>85</v>
      </c>
      <c r="AV300" s="14" t="s">
        <v>85</v>
      </c>
      <c r="AW300" s="14" t="s">
        <v>31</v>
      </c>
      <c r="AX300" s="14" t="s">
        <v>83</v>
      </c>
      <c r="AY300" s="209" t="s">
        <v>120</v>
      </c>
    </row>
    <row r="301" s="2" customFormat="1" ht="21.75" customHeight="1">
      <c r="A301" s="38"/>
      <c r="B301" s="185"/>
      <c r="C301" s="232" t="s">
        <v>399</v>
      </c>
      <c r="D301" s="232" t="s">
        <v>219</v>
      </c>
      <c r="E301" s="233" t="s">
        <v>400</v>
      </c>
      <c r="F301" s="234" t="s">
        <v>401</v>
      </c>
      <c r="G301" s="235" t="s">
        <v>138</v>
      </c>
      <c r="H301" s="236">
        <v>1</v>
      </c>
      <c r="I301" s="237"/>
      <c r="J301" s="238">
        <f>ROUND(I301*H301,2)</f>
        <v>0</v>
      </c>
      <c r="K301" s="239"/>
      <c r="L301" s="240"/>
      <c r="M301" s="241" t="s">
        <v>1</v>
      </c>
      <c r="N301" s="242" t="s">
        <v>40</v>
      </c>
      <c r="O301" s="77"/>
      <c r="P301" s="196">
        <f>O301*H301</f>
        <v>0</v>
      </c>
      <c r="Q301" s="196">
        <v>0.0035000000000000001</v>
      </c>
      <c r="R301" s="196">
        <f>Q301*H301</f>
        <v>0.0035000000000000001</v>
      </c>
      <c r="S301" s="196">
        <v>0</v>
      </c>
      <c r="T301" s="19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98" t="s">
        <v>159</v>
      </c>
      <c r="AT301" s="198" t="s">
        <v>219</v>
      </c>
      <c r="AU301" s="198" t="s">
        <v>85</v>
      </c>
      <c r="AY301" s="19" t="s">
        <v>120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9" t="s">
        <v>83</v>
      </c>
      <c r="BK301" s="199">
        <f>ROUND(I301*H301,2)</f>
        <v>0</v>
      </c>
      <c r="BL301" s="19" t="s">
        <v>126</v>
      </c>
      <c r="BM301" s="198" t="s">
        <v>402</v>
      </c>
    </row>
    <row r="302" s="2" customFormat="1" ht="21.75" customHeight="1">
      <c r="A302" s="38"/>
      <c r="B302" s="185"/>
      <c r="C302" s="186" t="s">
        <v>403</v>
      </c>
      <c r="D302" s="186" t="s">
        <v>122</v>
      </c>
      <c r="E302" s="187" t="s">
        <v>404</v>
      </c>
      <c r="F302" s="188" t="s">
        <v>405</v>
      </c>
      <c r="G302" s="189" t="s">
        <v>138</v>
      </c>
      <c r="H302" s="190">
        <v>1</v>
      </c>
      <c r="I302" s="191"/>
      <c r="J302" s="192">
        <f>ROUND(I302*H302,2)</f>
        <v>0</v>
      </c>
      <c r="K302" s="193"/>
      <c r="L302" s="39"/>
      <c r="M302" s="194" t="s">
        <v>1</v>
      </c>
      <c r="N302" s="195" t="s">
        <v>40</v>
      </c>
      <c r="O302" s="77"/>
      <c r="P302" s="196">
        <f>O302*H302</f>
        <v>0</v>
      </c>
      <c r="Q302" s="196">
        <v>0.10940999999999999</v>
      </c>
      <c r="R302" s="196">
        <f>Q302*H302</f>
        <v>0.10940999999999999</v>
      </c>
      <c r="S302" s="196">
        <v>0</v>
      </c>
      <c r="T302" s="19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98" t="s">
        <v>126</v>
      </c>
      <c r="AT302" s="198" t="s">
        <v>122</v>
      </c>
      <c r="AU302" s="198" t="s">
        <v>85</v>
      </c>
      <c r="AY302" s="19" t="s">
        <v>120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19" t="s">
        <v>83</v>
      </c>
      <c r="BK302" s="199">
        <f>ROUND(I302*H302,2)</f>
        <v>0</v>
      </c>
      <c r="BL302" s="19" t="s">
        <v>126</v>
      </c>
      <c r="BM302" s="198" t="s">
        <v>406</v>
      </c>
    </row>
    <row r="303" s="13" customFormat="1">
      <c r="A303" s="13"/>
      <c r="B303" s="200"/>
      <c r="C303" s="13"/>
      <c r="D303" s="201" t="s">
        <v>128</v>
      </c>
      <c r="E303" s="202" t="s">
        <v>1</v>
      </c>
      <c r="F303" s="203" t="s">
        <v>129</v>
      </c>
      <c r="G303" s="13"/>
      <c r="H303" s="202" t="s">
        <v>1</v>
      </c>
      <c r="I303" s="204"/>
      <c r="J303" s="13"/>
      <c r="K303" s="13"/>
      <c r="L303" s="200"/>
      <c r="M303" s="205"/>
      <c r="N303" s="206"/>
      <c r="O303" s="206"/>
      <c r="P303" s="206"/>
      <c r="Q303" s="206"/>
      <c r="R303" s="206"/>
      <c r="S303" s="206"/>
      <c r="T303" s="20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02" t="s">
        <v>128</v>
      </c>
      <c r="AU303" s="202" t="s">
        <v>85</v>
      </c>
      <c r="AV303" s="13" t="s">
        <v>83</v>
      </c>
      <c r="AW303" s="13" t="s">
        <v>31</v>
      </c>
      <c r="AX303" s="13" t="s">
        <v>75</v>
      </c>
      <c r="AY303" s="202" t="s">
        <v>120</v>
      </c>
    </row>
    <row r="304" s="13" customFormat="1">
      <c r="A304" s="13"/>
      <c r="B304" s="200"/>
      <c r="C304" s="13"/>
      <c r="D304" s="201" t="s">
        <v>128</v>
      </c>
      <c r="E304" s="202" t="s">
        <v>1</v>
      </c>
      <c r="F304" s="203" t="s">
        <v>130</v>
      </c>
      <c r="G304" s="13"/>
      <c r="H304" s="202" t="s">
        <v>1</v>
      </c>
      <c r="I304" s="204"/>
      <c r="J304" s="13"/>
      <c r="K304" s="13"/>
      <c r="L304" s="200"/>
      <c r="M304" s="205"/>
      <c r="N304" s="206"/>
      <c r="O304" s="206"/>
      <c r="P304" s="206"/>
      <c r="Q304" s="206"/>
      <c r="R304" s="206"/>
      <c r="S304" s="206"/>
      <c r="T304" s="20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02" t="s">
        <v>128</v>
      </c>
      <c r="AU304" s="202" t="s">
        <v>85</v>
      </c>
      <c r="AV304" s="13" t="s">
        <v>83</v>
      </c>
      <c r="AW304" s="13" t="s">
        <v>31</v>
      </c>
      <c r="AX304" s="13" t="s">
        <v>75</v>
      </c>
      <c r="AY304" s="202" t="s">
        <v>120</v>
      </c>
    </row>
    <row r="305" s="14" customFormat="1">
      <c r="A305" s="14"/>
      <c r="B305" s="208"/>
      <c r="C305" s="14"/>
      <c r="D305" s="201" t="s">
        <v>128</v>
      </c>
      <c r="E305" s="209" t="s">
        <v>1</v>
      </c>
      <c r="F305" s="210" t="s">
        <v>83</v>
      </c>
      <c r="G305" s="14"/>
      <c r="H305" s="211">
        <v>1</v>
      </c>
      <c r="I305" s="212"/>
      <c r="J305" s="14"/>
      <c r="K305" s="14"/>
      <c r="L305" s="208"/>
      <c r="M305" s="213"/>
      <c r="N305" s="214"/>
      <c r="O305" s="214"/>
      <c r="P305" s="214"/>
      <c r="Q305" s="214"/>
      <c r="R305" s="214"/>
      <c r="S305" s="214"/>
      <c r="T305" s="21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9" t="s">
        <v>128</v>
      </c>
      <c r="AU305" s="209" t="s">
        <v>85</v>
      </c>
      <c r="AV305" s="14" t="s">
        <v>85</v>
      </c>
      <c r="AW305" s="14" t="s">
        <v>31</v>
      </c>
      <c r="AX305" s="14" t="s">
        <v>83</v>
      </c>
      <c r="AY305" s="209" t="s">
        <v>120</v>
      </c>
    </row>
    <row r="306" s="2" customFormat="1" ht="16.5" customHeight="1">
      <c r="A306" s="38"/>
      <c r="B306" s="185"/>
      <c r="C306" s="232" t="s">
        <v>407</v>
      </c>
      <c r="D306" s="232" t="s">
        <v>219</v>
      </c>
      <c r="E306" s="233" t="s">
        <v>408</v>
      </c>
      <c r="F306" s="234" t="s">
        <v>409</v>
      </c>
      <c r="G306" s="235" t="s">
        <v>138</v>
      </c>
      <c r="H306" s="236">
        <v>1</v>
      </c>
      <c r="I306" s="237"/>
      <c r="J306" s="238">
        <f>ROUND(I306*H306,2)</f>
        <v>0</v>
      </c>
      <c r="K306" s="239"/>
      <c r="L306" s="240"/>
      <c r="M306" s="241" t="s">
        <v>1</v>
      </c>
      <c r="N306" s="242" t="s">
        <v>40</v>
      </c>
      <c r="O306" s="77"/>
      <c r="P306" s="196">
        <f>O306*H306</f>
        <v>0</v>
      </c>
      <c r="Q306" s="196">
        <v>0.0025000000000000001</v>
      </c>
      <c r="R306" s="196">
        <f>Q306*H306</f>
        <v>0.0025000000000000001</v>
      </c>
      <c r="S306" s="196">
        <v>0</v>
      </c>
      <c r="T306" s="19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98" t="s">
        <v>159</v>
      </c>
      <c r="AT306" s="198" t="s">
        <v>219</v>
      </c>
      <c r="AU306" s="198" t="s">
        <v>85</v>
      </c>
      <c r="AY306" s="19" t="s">
        <v>120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9" t="s">
        <v>83</v>
      </c>
      <c r="BK306" s="199">
        <f>ROUND(I306*H306,2)</f>
        <v>0</v>
      </c>
      <c r="BL306" s="19" t="s">
        <v>126</v>
      </c>
      <c r="BM306" s="198" t="s">
        <v>410</v>
      </c>
    </row>
    <row r="307" s="2" customFormat="1" ht="21.75" customHeight="1">
      <c r="A307" s="38"/>
      <c r="B307" s="185"/>
      <c r="C307" s="186" t="s">
        <v>411</v>
      </c>
      <c r="D307" s="186" t="s">
        <v>122</v>
      </c>
      <c r="E307" s="187" t="s">
        <v>412</v>
      </c>
      <c r="F307" s="188" t="s">
        <v>413</v>
      </c>
      <c r="G307" s="189" t="s">
        <v>125</v>
      </c>
      <c r="H307" s="190">
        <v>3.4399999999999999</v>
      </c>
      <c r="I307" s="191"/>
      <c r="J307" s="192">
        <f>ROUND(I307*H307,2)</f>
        <v>0</v>
      </c>
      <c r="K307" s="193"/>
      <c r="L307" s="39"/>
      <c r="M307" s="194" t="s">
        <v>1</v>
      </c>
      <c r="N307" s="195" t="s">
        <v>40</v>
      </c>
      <c r="O307" s="77"/>
      <c r="P307" s="196">
        <f>O307*H307</f>
        <v>0</v>
      </c>
      <c r="Q307" s="196">
        <v>0.00059999999999999995</v>
      </c>
      <c r="R307" s="196">
        <f>Q307*H307</f>
        <v>0.0020639999999999999</v>
      </c>
      <c r="S307" s="196">
        <v>0</v>
      </c>
      <c r="T307" s="19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8" t="s">
        <v>126</v>
      </c>
      <c r="AT307" s="198" t="s">
        <v>122</v>
      </c>
      <c r="AU307" s="198" t="s">
        <v>85</v>
      </c>
      <c r="AY307" s="19" t="s">
        <v>120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9" t="s">
        <v>83</v>
      </c>
      <c r="BK307" s="199">
        <f>ROUND(I307*H307,2)</f>
        <v>0</v>
      </c>
      <c r="BL307" s="19" t="s">
        <v>126</v>
      </c>
      <c r="BM307" s="198" t="s">
        <v>414</v>
      </c>
    </row>
    <row r="308" s="13" customFormat="1">
      <c r="A308" s="13"/>
      <c r="B308" s="200"/>
      <c r="C308" s="13"/>
      <c r="D308" s="201" t="s">
        <v>128</v>
      </c>
      <c r="E308" s="202" t="s">
        <v>1</v>
      </c>
      <c r="F308" s="203" t="s">
        <v>129</v>
      </c>
      <c r="G308" s="13"/>
      <c r="H308" s="202" t="s">
        <v>1</v>
      </c>
      <c r="I308" s="204"/>
      <c r="J308" s="13"/>
      <c r="K308" s="13"/>
      <c r="L308" s="200"/>
      <c r="M308" s="205"/>
      <c r="N308" s="206"/>
      <c r="O308" s="206"/>
      <c r="P308" s="206"/>
      <c r="Q308" s="206"/>
      <c r="R308" s="206"/>
      <c r="S308" s="206"/>
      <c r="T308" s="20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02" t="s">
        <v>128</v>
      </c>
      <c r="AU308" s="202" t="s">
        <v>85</v>
      </c>
      <c r="AV308" s="13" t="s">
        <v>83</v>
      </c>
      <c r="AW308" s="13" t="s">
        <v>31</v>
      </c>
      <c r="AX308" s="13" t="s">
        <v>75</v>
      </c>
      <c r="AY308" s="202" t="s">
        <v>120</v>
      </c>
    </row>
    <row r="309" s="13" customFormat="1">
      <c r="A309" s="13"/>
      <c r="B309" s="200"/>
      <c r="C309" s="13"/>
      <c r="D309" s="201" t="s">
        <v>128</v>
      </c>
      <c r="E309" s="202" t="s">
        <v>1</v>
      </c>
      <c r="F309" s="203" t="s">
        <v>130</v>
      </c>
      <c r="G309" s="13"/>
      <c r="H309" s="202" t="s">
        <v>1</v>
      </c>
      <c r="I309" s="204"/>
      <c r="J309" s="13"/>
      <c r="K309" s="13"/>
      <c r="L309" s="200"/>
      <c r="M309" s="205"/>
      <c r="N309" s="206"/>
      <c r="O309" s="206"/>
      <c r="P309" s="206"/>
      <c r="Q309" s="206"/>
      <c r="R309" s="206"/>
      <c r="S309" s="206"/>
      <c r="T309" s="20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02" t="s">
        <v>128</v>
      </c>
      <c r="AU309" s="202" t="s">
        <v>85</v>
      </c>
      <c r="AV309" s="13" t="s">
        <v>83</v>
      </c>
      <c r="AW309" s="13" t="s">
        <v>31</v>
      </c>
      <c r="AX309" s="13" t="s">
        <v>75</v>
      </c>
      <c r="AY309" s="202" t="s">
        <v>120</v>
      </c>
    </row>
    <row r="310" s="14" customFormat="1">
      <c r="A310" s="14"/>
      <c r="B310" s="208"/>
      <c r="C310" s="14"/>
      <c r="D310" s="201" t="s">
        <v>128</v>
      </c>
      <c r="E310" s="209" t="s">
        <v>1</v>
      </c>
      <c r="F310" s="210" t="s">
        <v>415</v>
      </c>
      <c r="G310" s="14"/>
      <c r="H310" s="211">
        <v>3.4399999999999999</v>
      </c>
      <c r="I310" s="212"/>
      <c r="J310" s="14"/>
      <c r="K310" s="14"/>
      <c r="L310" s="208"/>
      <c r="M310" s="213"/>
      <c r="N310" s="214"/>
      <c r="O310" s="214"/>
      <c r="P310" s="214"/>
      <c r="Q310" s="214"/>
      <c r="R310" s="214"/>
      <c r="S310" s="214"/>
      <c r="T310" s="21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9" t="s">
        <v>128</v>
      </c>
      <c r="AU310" s="209" t="s">
        <v>85</v>
      </c>
      <c r="AV310" s="14" t="s">
        <v>85</v>
      </c>
      <c r="AW310" s="14" t="s">
        <v>31</v>
      </c>
      <c r="AX310" s="14" t="s">
        <v>83</v>
      </c>
      <c r="AY310" s="209" t="s">
        <v>120</v>
      </c>
    </row>
    <row r="311" s="2" customFormat="1" ht="16.5" customHeight="1">
      <c r="A311" s="38"/>
      <c r="B311" s="185"/>
      <c r="C311" s="186" t="s">
        <v>416</v>
      </c>
      <c r="D311" s="186" t="s">
        <v>122</v>
      </c>
      <c r="E311" s="187" t="s">
        <v>417</v>
      </c>
      <c r="F311" s="188" t="s">
        <v>418</v>
      </c>
      <c r="G311" s="189" t="s">
        <v>125</v>
      </c>
      <c r="H311" s="190">
        <v>3.4399999999999999</v>
      </c>
      <c r="I311" s="191"/>
      <c r="J311" s="192">
        <f>ROUND(I311*H311,2)</f>
        <v>0</v>
      </c>
      <c r="K311" s="193"/>
      <c r="L311" s="39"/>
      <c r="M311" s="194" t="s">
        <v>1</v>
      </c>
      <c r="N311" s="195" t="s">
        <v>40</v>
      </c>
      <c r="O311" s="77"/>
      <c r="P311" s="196">
        <f>O311*H311</f>
        <v>0</v>
      </c>
      <c r="Q311" s="196">
        <v>1.0000000000000001E-05</v>
      </c>
      <c r="R311" s="196">
        <f>Q311*H311</f>
        <v>3.4400000000000003E-05</v>
      </c>
      <c r="S311" s="196">
        <v>0</v>
      </c>
      <c r="T311" s="19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98" t="s">
        <v>126</v>
      </c>
      <c r="AT311" s="198" t="s">
        <v>122</v>
      </c>
      <c r="AU311" s="198" t="s">
        <v>85</v>
      </c>
      <c r="AY311" s="19" t="s">
        <v>120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9" t="s">
        <v>83</v>
      </c>
      <c r="BK311" s="199">
        <f>ROUND(I311*H311,2)</f>
        <v>0</v>
      </c>
      <c r="BL311" s="19" t="s">
        <v>126</v>
      </c>
      <c r="BM311" s="198" t="s">
        <v>419</v>
      </c>
    </row>
    <row r="312" s="2" customFormat="1" ht="21.75" customHeight="1">
      <c r="A312" s="38"/>
      <c r="B312" s="185"/>
      <c r="C312" s="186" t="s">
        <v>420</v>
      </c>
      <c r="D312" s="186" t="s">
        <v>122</v>
      </c>
      <c r="E312" s="187" t="s">
        <v>421</v>
      </c>
      <c r="F312" s="188" t="s">
        <v>422</v>
      </c>
      <c r="G312" s="189" t="s">
        <v>151</v>
      </c>
      <c r="H312" s="190">
        <v>170</v>
      </c>
      <c r="I312" s="191"/>
      <c r="J312" s="192">
        <f>ROUND(I312*H312,2)</f>
        <v>0</v>
      </c>
      <c r="K312" s="193"/>
      <c r="L312" s="39"/>
      <c r="M312" s="194" t="s">
        <v>1</v>
      </c>
      <c r="N312" s="195" t="s">
        <v>40</v>
      </c>
      <c r="O312" s="77"/>
      <c r="P312" s="196">
        <f>O312*H312</f>
        <v>0</v>
      </c>
      <c r="Q312" s="196">
        <v>0.1295</v>
      </c>
      <c r="R312" s="196">
        <f>Q312*H312</f>
        <v>22.015000000000001</v>
      </c>
      <c r="S312" s="196">
        <v>0</v>
      </c>
      <c r="T312" s="19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98" t="s">
        <v>126</v>
      </c>
      <c r="AT312" s="198" t="s">
        <v>122</v>
      </c>
      <c r="AU312" s="198" t="s">
        <v>85</v>
      </c>
      <c r="AY312" s="19" t="s">
        <v>120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9" t="s">
        <v>83</v>
      </c>
      <c r="BK312" s="199">
        <f>ROUND(I312*H312,2)</f>
        <v>0</v>
      </c>
      <c r="BL312" s="19" t="s">
        <v>126</v>
      </c>
      <c r="BM312" s="198" t="s">
        <v>423</v>
      </c>
    </row>
    <row r="313" s="13" customFormat="1">
      <c r="A313" s="13"/>
      <c r="B313" s="200"/>
      <c r="C313" s="13"/>
      <c r="D313" s="201" t="s">
        <v>128</v>
      </c>
      <c r="E313" s="202" t="s">
        <v>1</v>
      </c>
      <c r="F313" s="203" t="s">
        <v>129</v>
      </c>
      <c r="G313" s="13"/>
      <c r="H313" s="202" t="s">
        <v>1</v>
      </c>
      <c r="I313" s="204"/>
      <c r="J313" s="13"/>
      <c r="K313" s="13"/>
      <c r="L313" s="200"/>
      <c r="M313" s="205"/>
      <c r="N313" s="206"/>
      <c r="O313" s="206"/>
      <c r="P313" s="206"/>
      <c r="Q313" s="206"/>
      <c r="R313" s="206"/>
      <c r="S313" s="206"/>
      <c r="T313" s="20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02" t="s">
        <v>128</v>
      </c>
      <c r="AU313" s="202" t="s">
        <v>85</v>
      </c>
      <c r="AV313" s="13" t="s">
        <v>83</v>
      </c>
      <c r="AW313" s="13" t="s">
        <v>31</v>
      </c>
      <c r="AX313" s="13" t="s">
        <v>75</v>
      </c>
      <c r="AY313" s="202" t="s">
        <v>120</v>
      </c>
    </row>
    <row r="314" s="13" customFormat="1">
      <c r="A314" s="13"/>
      <c r="B314" s="200"/>
      <c r="C314" s="13"/>
      <c r="D314" s="201" t="s">
        <v>128</v>
      </c>
      <c r="E314" s="202" t="s">
        <v>1</v>
      </c>
      <c r="F314" s="203" t="s">
        <v>130</v>
      </c>
      <c r="G314" s="13"/>
      <c r="H314" s="202" t="s">
        <v>1</v>
      </c>
      <c r="I314" s="204"/>
      <c r="J314" s="13"/>
      <c r="K314" s="13"/>
      <c r="L314" s="200"/>
      <c r="M314" s="205"/>
      <c r="N314" s="206"/>
      <c r="O314" s="206"/>
      <c r="P314" s="206"/>
      <c r="Q314" s="206"/>
      <c r="R314" s="206"/>
      <c r="S314" s="206"/>
      <c r="T314" s="20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02" t="s">
        <v>128</v>
      </c>
      <c r="AU314" s="202" t="s">
        <v>85</v>
      </c>
      <c r="AV314" s="13" t="s">
        <v>83</v>
      </c>
      <c r="AW314" s="13" t="s">
        <v>31</v>
      </c>
      <c r="AX314" s="13" t="s">
        <v>75</v>
      </c>
      <c r="AY314" s="202" t="s">
        <v>120</v>
      </c>
    </row>
    <row r="315" s="14" customFormat="1">
      <c r="A315" s="14"/>
      <c r="B315" s="208"/>
      <c r="C315" s="14"/>
      <c r="D315" s="201" t="s">
        <v>128</v>
      </c>
      <c r="E315" s="209" t="s">
        <v>1</v>
      </c>
      <c r="F315" s="210" t="s">
        <v>424</v>
      </c>
      <c r="G315" s="14"/>
      <c r="H315" s="211">
        <v>170</v>
      </c>
      <c r="I315" s="212"/>
      <c r="J315" s="14"/>
      <c r="K315" s="14"/>
      <c r="L315" s="208"/>
      <c r="M315" s="213"/>
      <c r="N315" s="214"/>
      <c r="O315" s="214"/>
      <c r="P315" s="214"/>
      <c r="Q315" s="214"/>
      <c r="R315" s="214"/>
      <c r="S315" s="214"/>
      <c r="T315" s="21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09" t="s">
        <v>128</v>
      </c>
      <c r="AU315" s="209" t="s">
        <v>85</v>
      </c>
      <c r="AV315" s="14" t="s">
        <v>85</v>
      </c>
      <c r="AW315" s="14" t="s">
        <v>31</v>
      </c>
      <c r="AX315" s="14" t="s">
        <v>83</v>
      </c>
      <c r="AY315" s="209" t="s">
        <v>120</v>
      </c>
    </row>
    <row r="316" s="2" customFormat="1" ht="16.5" customHeight="1">
      <c r="A316" s="38"/>
      <c r="B316" s="185"/>
      <c r="C316" s="232" t="s">
        <v>425</v>
      </c>
      <c r="D316" s="232" t="s">
        <v>219</v>
      </c>
      <c r="E316" s="233" t="s">
        <v>426</v>
      </c>
      <c r="F316" s="234" t="s">
        <v>427</v>
      </c>
      <c r="G316" s="235" t="s">
        <v>151</v>
      </c>
      <c r="H316" s="236">
        <v>171.69999999999999</v>
      </c>
      <c r="I316" s="237"/>
      <c r="J316" s="238">
        <f>ROUND(I316*H316,2)</f>
        <v>0</v>
      </c>
      <c r="K316" s="239"/>
      <c r="L316" s="240"/>
      <c r="M316" s="241" t="s">
        <v>1</v>
      </c>
      <c r="N316" s="242" t="s">
        <v>40</v>
      </c>
      <c r="O316" s="77"/>
      <c r="P316" s="196">
        <f>O316*H316</f>
        <v>0</v>
      </c>
      <c r="Q316" s="196">
        <v>0.044999999999999998</v>
      </c>
      <c r="R316" s="196">
        <f>Q316*H316</f>
        <v>7.7264999999999988</v>
      </c>
      <c r="S316" s="196">
        <v>0</v>
      </c>
      <c r="T316" s="19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8" t="s">
        <v>159</v>
      </c>
      <c r="AT316" s="198" t="s">
        <v>219</v>
      </c>
      <c r="AU316" s="198" t="s">
        <v>85</v>
      </c>
      <c r="AY316" s="19" t="s">
        <v>120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9" t="s">
        <v>83</v>
      </c>
      <c r="BK316" s="199">
        <f>ROUND(I316*H316,2)</f>
        <v>0</v>
      </c>
      <c r="BL316" s="19" t="s">
        <v>126</v>
      </c>
      <c r="BM316" s="198" t="s">
        <v>428</v>
      </c>
    </row>
    <row r="317" s="14" customFormat="1">
      <c r="A317" s="14"/>
      <c r="B317" s="208"/>
      <c r="C317" s="14"/>
      <c r="D317" s="201" t="s">
        <v>128</v>
      </c>
      <c r="E317" s="14"/>
      <c r="F317" s="210" t="s">
        <v>429</v>
      </c>
      <c r="G317" s="14"/>
      <c r="H317" s="211">
        <v>171.69999999999999</v>
      </c>
      <c r="I317" s="212"/>
      <c r="J317" s="14"/>
      <c r="K317" s="14"/>
      <c r="L317" s="208"/>
      <c r="M317" s="213"/>
      <c r="N317" s="214"/>
      <c r="O317" s="214"/>
      <c r="P317" s="214"/>
      <c r="Q317" s="214"/>
      <c r="R317" s="214"/>
      <c r="S317" s="214"/>
      <c r="T317" s="21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09" t="s">
        <v>128</v>
      </c>
      <c r="AU317" s="209" t="s">
        <v>85</v>
      </c>
      <c r="AV317" s="14" t="s">
        <v>85</v>
      </c>
      <c r="AW317" s="14" t="s">
        <v>3</v>
      </c>
      <c r="AX317" s="14" t="s">
        <v>83</v>
      </c>
      <c r="AY317" s="209" t="s">
        <v>120</v>
      </c>
    </row>
    <row r="318" s="2" customFormat="1" ht="21.75" customHeight="1">
      <c r="A318" s="38"/>
      <c r="B318" s="185"/>
      <c r="C318" s="186" t="s">
        <v>430</v>
      </c>
      <c r="D318" s="186" t="s">
        <v>122</v>
      </c>
      <c r="E318" s="187" t="s">
        <v>431</v>
      </c>
      <c r="F318" s="188" t="s">
        <v>432</v>
      </c>
      <c r="G318" s="189" t="s">
        <v>133</v>
      </c>
      <c r="H318" s="190">
        <v>1.5900000000000001</v>
      </c>
      <c r="I318" s="191"/>
      <c r="J318" s="192">
        <f>ROUND(I318*H318,2)</f>
        <v>0</v>
      </c>
      <c r="K318" s="193"/>
      <c r="L318" s="39"/>
      <c r="M318" s="194" t="s">
        <v>1</v>
      </c>
      <c r="N318" s="195" t="s">
        <v>40</v>
      </c>
      <c r="O318" s="77"/>
      <c r="P318" s="196">
        <f>O318*H318</f>
        <v>0</v>
      </c>
      <c r="Q318" s="196">
        <v>2.2563399999999998</v>
      </c>
      <c r="R318" s="196">
        <f>Q318*H318</f>
        <v>3.5875805999999999</v>
      </c>
      <c r="S318" s="196">
        <v>0</v>
      </c>
      <c r="T318" s="19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98" t="s">
        <v>126</v>
      </c>
      <c r="AT318" s="198" t="s">
        <v>122</v>
      </c>
      <c r="AU318" s="198" t="s">
        <v>85</v>
      </c>
      <c r="AY318" s="19" t="s">
        <v>120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9" t="s">
        <v>83</v>
      </c>
      <c r="BK318" s="199">
        <f>ROUND(I318*H318,2)</f>
        <v>0</v>
      </c>
      <c r="BL318" s="19" t="s">
        <v>126</v>
      </c>
      <c r="BM318" s="198" t="s">
        <v>433</v>
      </c>
    </row>
    <row r="319" s="14" customFormat="1">
      <c r="A319" s="14"/>
      <c r="B319" s="208"/>
      <c r="C319" s="14"/>
      <c r="D319" s="201" t="s">
        <v>128</v>
      </c>
      <c r="E319" s="209" t="s">
        <v>1</v>
      </c>
      <c r="F319" s="210" t="s">
        <v>434</v>
      </c>
      <c r="G319" s="14"/>
      <c r="H319" s="211">
        <v>1.5900000000000001</v>
      </c>
      <c r="I319" s="212"/>
      <c r="J319" s="14"/>
      <c r="K319" s="14"/>
      <c r="L319" s="208"/>
      <c r="M319" s="213"/>
      <c r="N319" s="214"/>
      <c r="O319" s="214"/>
      <c r="P319" s="214"/>
      <c r="Q319" s="214"/>
      <c r="R319" s="214"/>
      <c r="S319" s="214"/>
      <c r="T319" s="21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9" t="s">
        <v>128</v>
      </c>
      <c r="AU319" s="209" t="s">
        <v>85</v>
      </c>
      <c r="AV319" s="14" t="s">
        <v>85</v>
      </c>
      <c r="AW319" s="14" t="s">
        <v>31</v>
      </c>
      <c r="AX319" s="14" t="s">
        <v>83</v>
      </c>
      <c r="AY319" s="209" t="s">
        <v>120</v>
      </c>
    </row>
    <row r="320" s="2" customFormat="1" ht="21.75" customHeight="1">
      <c r="A320" s="38"/>
      <c r="B320" s="185"/>
      <c r="C320" s="186" t="s">
        <v>435</v>
      </c>
      <c r="D320" s="186" t="s">
        <v>122</v>
      </c>
      <c r="E320" s="187" t="s">
        <v>436</v>
      </c>
      <c r="F320" s="188" t="s">
        <v>437</v>
      </c>
      <c r="G320" s="189" t="s">
        <v>125</v>
      </c>
      <c r="H320" s="190">
        <v>216.28</v>
      </c>
      <c r="I320" s="191"/>
      <c r="J320" s="192">
        <f>ROUND(I320*H320,2)</f>
        <v>0</v>
      </c>
      <c r="K320" s="193"/>
      <c r="L320" s="39"/>
      <c r="M320" s="194" t="s">
        <v>1</v>
      </c>
      <c r="N320" s="195" t="s">
        <v>40</v>
      </c>
      <c r="O320" s="77"/>
      <c r="P320" s="196">
        <f>O320*H320</f>
        <v>0</v>
      </c>
      <c r="Q320" s="196">
        <v>0.00048000000000000001</v>
      </c>
      <c r="R320" s="196">
        <f>Q320*H320</f>
        <v>0.1038144</v>
      </c>
      <c r="S320" s="196">
        <v>0</v>
      </c>
      <c r="T320" s="19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8" t="s">
        <v>126</v>
      </c>
      <c r="AT320" s="198" t="s">
        <v>122</v>
      </c>
      <c r="AU320" s="198" t="s">
        <v>85</v>
      </c>
      <c r="AY320" s="19" t="s">
        <v>120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9" t="s">
        <v>83</v>
      </c>
      <c r="BK320" s="199">
        <f>ROUND(I320*H320,2)</f>
        <v>0</v>
      </c>
      <c r="BL320" s="19" t="s">
        <v>126</v>
      </c>
      <c r="BM320" s="198" t="s">
        <v>438</v>
      </c>
    </row>
    <row r="321" s="13" customFormat="1">
      <c r="A321" s="13"/>
      <c r="B321" s="200"/>
      <c r="C321" s="13"/>
      <c r="D321" s="201" t="s">
        <v>128</v>
      </c>
      <c r="E321" s="202" t="s">
        <v>1</v>
      </c>
      <c r="F321" s="203" t="s">
        <v>129</v>
      </c>
      <c r="G321" s="13"/>
      <c r="H321" s="202" t="s">
        <v>1</v>
      </c>
      <c r="I321" s="204"/>
      <c r="J321" s="13"/>
      <c r="K321" s="13"/>
      <c r="L321" s="200"/>
      <c r="M321" s="205"/>
      <c r="N321" s="206"/>
      <c r="O321" s="206"/>
      <c r="P321" s="206"/>
      <c r="Q321" s="206"/>
      <c r="R321" s="206"/>
      <c r="S321" s="206"/>
      <c r="T321" s="20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2" t="s">
        <v>128</v>
      </c>
      <c r="AU321" s="202" t="s">
        <v>85</v>
      </c>
      <c r="AV321" s="13" t="s">
        <v>83</v>
      </c>
      <c r="AW321" s="13" t="s">
        <v>31</v>
      </c>
      <c r="AX321" s="13" t="s">
        <v>75</v>
      </c>
      <c r="AY321" s="202" t="s">
        <v>120</v>
      </c>
    </row>
    <row r="322" s="13" customFormat="1">
      <c r="A322" s="13"/>
      <c r="B322" s="200"/>
      <c r="C322" s="13"/>
      <c r="D322" s="201" t="s">
        <v>128</v>
      </c>
      <c r="E322" s="202" t="s">
        <v>1</v>
      </c>
      <c r="F322" s="203" t="s">
        <v>130</v>
      </c>
      <c r="G322" s="13"/>
      <c r="H322" s="202" t="s">
        <v>1</v>
      </c>
      <c r="I322" s="204"/>
      <c r="J322" s="13"/>
      <c r="K322" s="13"/>
      <c r="L322" s="200"/>
      <c r="M322" s="205"/>
      <c r="N322" s="206"/>
      <c r="O322" s="206"/>
      <c r="P322" s="206"/>
      <c r="Q322" s="206"/>
      <c r="R322" s="206"/>
      <c r="S322" s="206"/>
      <c r="T322" s="20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02" t="s">
        <v>128</v>
      </c>
      <c r="AU322" s="202" t="s">
        <v>85</v>
      </c>
      <c r="AV322" s="13" t="s">
        <v>83</v>
      </c>
      <c r="AW322" s="13" t="s">
        <v>31</v>
      </c>
      <c r="AX322" s="13" t="s">
        <v>75</v>
      </c>
      <c r="AY322" s="202" t="s">
        <v>120</v>
      </c>
    </row>
    <row r="323" s="14" customFormat="1">
      <c r="A323" s="14"/>
      <c r="B323" s="208"/>
      <c r="C323" s="14"/>
      <c r="D323" s="201" t="s">
        <v>128</v>
      </c>
      <c r="E323" s="209" t="s">
        <v>1</v>
      </c>
      <c r="F323" s="210" t="s">
        <v>439</v>
      </c>
      <c r="G323" s="14"/>
      <c r="H323" s="211">
        <v>216.28</v>
      </c>
      <c r="I323" s="212"/>
      <c r="J323" s="14"/>
      <c r="K323" s="14"/>
      <c r="L323" s="208"/>
      <c r="M323" s="213"/>
      <c r="N323" s="214"/>
      <c r="O323" s="214"/>
      <c r="P323" s="214"/>
      <c r="Q323" s="214"/>
      <c r="R323" s="214"/>
      <c r="S323" s="214"/>
      <c r="T323" s="21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09" t="s">
        <v>128</v>
      </c>
      <c r="AU323" s="209" t="s">
        <v>85</v>
      </c>
      <c r="AV323" s="14" t="s">
        <v>85</v>
      </c>
      <c r="AW323" s="14" t="s">
        <v>31</v>
      </c>
      <c r="AX323" s="14" t="s">
        <v>83</v>
      </c>
      <c r="AY323" s="209" t="s">
        <v>120</v>
      </c>
    </row>
    <row r="324" s="2" customFormat="1" ht="21.75" customHeight="1">
      <c r="A324" s="38"/>
      <c r="B324" s="185"/>
      <c r="C324" s="186" t="s">
        <v>440</v>
      </c>
      <c r="D324" s="186" t="s">
        <v>122</v>
      </c>
      <c r="E324" s="187" t="s">
        <v>441</v>
      </c>
      <c r="F324" s="188" t="s">
        <v>442</v>
      </c>
      <c r="G324" s="189" t="s">
        <v>151</v>
      </c>
      <c r="H324" s="190">
        <v>4</v>
      </c>
      <c r="I324" s="191"/>
      <c r="J324" s="192">
        <f>ROUND(I324*H324,2)</f>
        <v>0</v>
      </c>
      <c r="K324" s="193"/>
      <c r="L324" s="39"/>
      <c r="M324" s="194" t="s">
        <v>1</v>
      </c>
      <c r="N324" s="195" t="s">
        <v>40</v>
      </c>
      <c r="O324" s="77"/>
      <c r="P324" s="196">
        <f>O324*H324</f>
        <v>0</v>
      </c>
      <c r="Q324" s="196">
        <v>0.35593000000000002</v>
      </c>
      <c r="R324" s="196">
        <f>Q324*H324</f>
        <v>1.4237200000000001</v>
      </c>
      <c r="S324" s="196">
        <v>0</v>
      </c>
      <c r="T324" s="19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98" t="s">
        <v>126</v>
      </c>
      <c r="AT324" s="198" t="s">
        <v>122</v>
      </c>
      <c r="AU324" s="198" t="s">
        <v>85</v>
      </c>
      <c r="AY324" s="19" t="s">
        <v>120</v>
      </c>
      <c r="BE324" s="199">
        <f>IF(N324="základní",J324,0)</f>
        <v>0</v>
      </c>
      <c r="BF324" s="199">
        <f>IF(N324="snížená",J324,0)</f>
        <v>0</v>
      </c>
      <c r="BG324" s="199">
        <f>IF(N324="zákl. přenesená",J324,0)</f>
        <v>0</v>
      </c>
      <c r="BH324" s="199">
        <f>IF(N324="sníž. přenesená",J324,0)</f>
        <v>0</v>
      </c>
      <c r="BI324" s="199">
        <f>IF(N324="nulová",J324,0)</f>
        <v>0</v>
      </c>
      <c r="BJ324" s="19" t="s">
        <v>83</v>
      </c>
      <c r="BK324" s="199">
        <f>ROUND(I324*H324,2)</f>
        <v>0</v>
      </c>
      <c r="BL324" s="19" t="s">
        <v>126</v>
      </c>
      <c r="BM324" s="198" t="s">
        <v>443</v>
      </c>
    </row>
    <row r="325" s="13" customFormat="1">
      <c r="A325" s="13"/>
      <c r="B325" s="200"/>
      <c r="C325" s="13"/>
      <c r="D325" s="201" t="s">
        <v>128</v>
      </c>
      <c r="E325" s="202" t="s">
        <v>1</v>
      </c>
      <c r="F325" s="203" t="s">
        <v>129</v>
      </c>
      <c r="G325" s="13"/>
      <c r="H325" s="202" t="s">
        <v>1</v>
      </c>
      <c r="I325" s="204"/>
      <c r="J325" s="13"/>
      <c r="K325" s="13"/>
      <c r="L325" s="200"/>
      <c r="M325" s="205"/>
      <c r="N325" s="206"/>
      <c r="O325" s="206"/>
      <c r="P325" s="206"/>
      <c r="Q325" s="206"/>
      <c r="R325" s="206"/>
      <c r="S325" s="206"/>
      <c r="T325" s="20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02" t="s">
        <v>128</v>
      </c>
      <c r="AU325" s="202" t="s">
        <v>85</v>
      </c>
      <c r="AV325" s="13" t="s">
        <v>83</v>
      </c>
      <c r="AW325" s="13" t="s">
        <v>31</v>
      </c>
      <c r="AX325" s="13" t="s">
        <v>75</v>
      </c>
      <c r="AY325" s="202" t="s">
        <v>120</v>
      </c>
    </row>
    <row r="326" s="13" customFormat="1">
      <c r="A326" s="13"/>
      <c r="B326" s="200"/>
      <c r="C326" s="13"/>
      <c r="D326" s="201" t="s">
        <v>128</v>
      </c>
      <c r="E326" s="202" t="s">
        <v>1</v>
      </c>
      <c r="F326" s="203" t="s">
        <v>130</v>
      </c>
      <c r="G326" s="13"/>
      <c r="H326" s="202" t="s">
        <v>1</v>
      </c>
      <c r="I326" s="204"/>
      <c r="J326" s="13"/>
      <c r="K326" s="13"/>
      <c r="L326" s="200"/>
      <c r="M326" s="205"/>
      <c r="N326" s="206"/>
      <c r="O326" s="206"/>
      <c r="P326" s="206"/>
      <c r="Q326" s="206"/>
      <c r="R326" s="206"/>
      <c r="S326" s="206"/>
      <c r="T326" s="20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02" t="s">
        <v>128</v>
      </c>
      <c r="AU326" s="202" t="s">
        <v>85</v>
      </c>
      <c r="AV326" s="13" t="s">
        <v>83</v>
      </c>
      <c r="AW326" s="13" t="s">
        <v>31</v>
      </c>
      <c r="AX326" s="13" t="s">
        <v>75</v>
      </c>
      <c r="AY326" s="202" t="s">
        <v>120</v>
      </c>
    </row>
    <row r="327" s="14" customFormat="1">
      <c r="A327" s="14"/>
      <c r="B327" s="208"/>
      <c r="C327" s="14"/>
      <c r="D327" s="201" t="s">
        <v>128</v>
      </c>
      <c r="E327" s="209" t="s">
        <v>1</v>
      </c>
      <c r="F327" s="210" t="s">
        <v>126</v>
      </c>
      <c r="G327" s="14"/>
      <c r="H327" s="211">
        <v>4</v>
      </c>
      <c r="I327" s="212"/>
      <c r="J327" s="14"/>
      <c r="K327" s="14"/>
      <c r="L327" s="208"/>
      <c r="M327" s="213"/>
      <c r="N327" s="214"/>
      <c r="O327" s="214"/>
      <c r="P327" s="214"/>
      <c r="Q327" s="214"/>
      <c r="R327" s="214"/>
      <c r="S327" s="214"/>
      <c r="T327" s="21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9" t="s">
        <v>128</v>
      </c>
      <c r="AU327" s="209" t="s">
        <v>85</v>
      </c>
      <c r="AV327" s="14" t="s">
        <v>85</v>
      </c>
      <c r="AW327" s="14" t="s">
        <v>31</v>
      </c>
      <c r="AX327" s="14" t="s">
        <v>83</v>
      </c>
      <c r="AY327" s="209" t="s">
        <v>120</v>
      </c>
    </row>
    <row r="328" s="2" customFormat="1" ht="21.75" customHeight="1">
      <c r="A328" s="38"/>
      <c r="B328" s="185"/>
      <c r="C328" s="186" t="s">
        <v>444</v>
      </c>
      <c r="D328" s="186" t="s">
        <v>122</v>
      </c>
      <c r="E328" s="187" t="s">
        <v>445</v>
      </c>
      <c r="F328" s="188" t="s">
        <v>446</v>
      </c>
      <c r="G328" s="189" t="s">
        <v>125</v>
      </c>
      <c r="H328" s="190">
        <v>3.2000000000000002</v>
      </c>
      <c r="I328" s="191"/>
      <c r="J328" s="192">
        <f>ROUND(I328*H328,2)</f>
        <v>0</v>
      </c>
      <c r="K328" s="193"/>
      <c r="L328" s="39"/>
      <c r="M328" s="194" t="s">
        <v>1</v>
      </c>
      <c r="N328" s="195" t="s">
        <v>40</v>
      </c>
      <c r="O328" s="77"/>
      <c r="P328" s="196">
        <f>O328*H328</f>
        <v>0</v>
      </c>
      <c r="Q328" s="196">
        <v>0</v>
      </c>
      <c r="R328" s="196">
        <f>Q328*H328</f>
        <v>0</v>
      </c>
      <c r="S328" s="196">
        <v>0.432</v>
      </c>
      <c r="T328" s="197">
        <f>S328*H328</f>
        <v>1.3824000000000001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98" t="s">
        <v>126</v>
      </c>
      <c r="AT328" s="198" t="s">
        <v>122</v>
      </c>
      <c r="AU328" s="198" t="s">
        <v>85</v>
      </c>
      <c r="AY328" s="19" t="s">
        <v>120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19" t="s">
        <v>83</v>
      </c>
      <c r="BK328" s="199">
        <f>ROUND(I328*H328,2)</f>
        <v>0</v>
      </c>
      <c r="BL328" s="19" t="s">
        <v>126</v>
      </c>
      <c r="BM328" s="198" t="s">
        <v>447</v>
      </c>
    </row>
    <row r="329" s="13" customFormat="1">
      <c r="A329" s="13"/>
      <c r="B329" s="200"/>
      <c r="C329" s="13"/>
      <c r="D329" s="201" t="s">
        <v>128</v>
      </c>
      <c r="E329" s="202" t="s">
        <v>1</v>
      </c>
      <c r="F329" s="203" t="s">
        <v>129</v>
      </c>
      <c r="G329" s="13"/>
      <c r="H329" s="202" t="s">
        <v>1</v>
      </c>
      <c r="I329" s="204"/>
      <c r="J329" s="13"/>
      <c r="K329" s="13"/>
      <c r="L329" s="200"/>
      <c r="M329" s="205"/>
      <c r="N329" s="206"/>
      <c r="O329" s="206"/>
      <c r="P329" s="206"/>
      <c r="Q329" s="206"/>
      <c r="R329" s="206"/>
      <c r="S329" s="206"/>
      <c r="T329" s="20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2" t="s">
        <v>128</v>
      </c>
      <c r="AU329" s="202" t="s">
        <v>85</v>
      </c>
      <c r="AV329" s="13" t="s">
        <v>83</v>
      </c>
      <c r="AW329" s="13" t="s">
        <v>31</v>
      </c>
      <c r="AX329" s="13" t="s">
        <v>75</v>
      </c>
      <c r="AY329" s="202" t="s">
        <v>120</v>
      </c>
    </row>
    <row r="330" s="13" customFormat="1">
      <c r="A330" s="13"/>
      <c r="B330" s="200"/>
      <c r="C330" s="13"/>
      <c r="D330" s="201" t="s">
        <v>128</v>
      </c>
      <c r="E330" s="202" t="s">
        <v>1</v>
      </c>
      <c r="F330" s="203" t="s">
        <v>130</v>
      </c>
      <c r="G330" s="13"/>
      <c r="H330" s="202" t="s">
        <v>1</v>
      </c>
      <c r="I330" s="204"/>
      <c r="J330" s="13"/>
      <c r="K330" s="13"/>
      <c r="L330" s="200"/>
      <c r="M330" s="205"/>
      <c r="N330" s="206"/>
      <c r="O330" s="206"/>
      <c r="P330" s="206"/>
      <c r="Q330" s="206"/>
      <c r="R330" s="206"/>
      <c r="S330" s="206"/>
      <c r="T330" s="20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02" t="s">
        <v>128</v>
      </c>
      <c r="AU330" s="202" t="s">
        <v>85</v>
      </c>
      <c r="AV330" s="13" t="s">
        <v>83</v>
      </c>
      <c r="AW330" s="13" t="s">
        <v>31</v>
      </c>
      <c r="AX330" s="13" t="s">
        <v>75</v>
      </c>
      <c r="AY330" s="202" t="s">
        <v>120</v>
      </c>
    </row>
    <row r="331" s="14" customFormat="1">
      <c r="A331" s="14"/>
      <c r="B331" s="208"/>
      <c r="C331" s="14"/>
      <c r="D331" s="201" t="s">
        <v>128</v>
      </c>
      <c r="E331" s="209" t="s">
        <v>1</v>
      </c>
      <c r="F331" s="210" t="s">
        <v>448</v>
      </c>
      <c r="G331" s="14"/>
      <c r="H331" s="211">
        <v>3.2000000000000002</v>
      </c>
      <c r="I331" s="212"/>
      <c r="J331" s="14"/>
      <c r="K331" s="14"/>
      <c r="L331" s="208"/>
      <c r="M331" s="213"/>
      <c r="N331" s="214"/>
      <c r="O331" s="214"/>
      <c r="P331" s="214"/>
      <c r="Q331" s="214"/>
      <c r="R331" s="214"/>
      <c r="S331" s="214"/>
      <c r="T331" s="21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09" t="s">
        <v>128</v>
      </c>
      <c r="AU331" s="209" t="s">
        <v>85</v>
      </c>
      <c r="AV331" s="14" t="s">
        <v>85</v>
      </c>
      <c r="AW331" s="14" t="s">
        <v>31</v>
      </c>
      <c r="AX331" s="14" t="s">
        <v>83</v>
      </c>
      <c r="AY331" s="209" t="s">
        <v>120</v>
      </c>
    </row>
    <row r="332" s="2" customFormat="1" ht="21.75" customHeight="1">
      <c r="A332" s="38"/>
      <c r="B332" s="185"/>
      <c r="C332" s="186" t="s">
        <v>449</v>
      </c>
      <c r="D332" s="186" t="s">
        <v>122</v>
      </c>
      <c r="E332" s="187" t="s">
        <v>450</v>
      </c>
      <c r="F332" s="188" t="s">
        <v>451</v>
      </c>
      <c r="G332" s="189" t="s">
        <v>151</v>
      </c>
      <c r="H332" s="190">
        <v>3.5</v>
      </c>
      <c r="I332" s="191"/>
      <c r="J332" s="192">
        <f>ROUND(I332*H332,2)</f>
        <v>0</v>
      </c>
      <c r="K332" s="193"/>
      <c r="L332" s="39"/>
      <c r="M332" s="194" t="s">
        <v>1</v>
      </c>
      <c r="N332" s="195" t="s">
        <v>40</v>
      </c>
      <c r="O332" s="77"/>
      <c r="P332" s="196">
        <f>O332*H332</f>
        <v>0</v>
      </c>
      <c r="Q332" s="196">
        <v>0</v>
      </c>
      <c r="R332" s="196">
        <f>Q332*H332</f>
        <v>0</v>
      </c>
      <c r="S332" s="196">
        <v>0.035000000000000003</v>
      </c>
      <c r="T332" s="197">
        <f>S332*H332</f>
        <v>0.12250000000000001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98" t="s">
        <v>126</v>
      </c>
      <c r="AT332" s="198" t="s">
        <v>122</v>
      </c>
      <c r="AU332" s="198" t="s">
        <v>85</v>
      </c>
      <c r="AY332" s="19" t="s">
        <v>120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9" t="s">
        <v>83</v>
      </c>
      <c r="BK332" s="199">
        <f>ROUND(I332*H332,2)</f>
        <v>0</v>
      </c>
      <c r="BL332" s="19" t="s">
        <v>126</v>
      </c>
      <c r="BM332" s="198" t="s">
        <v>452</v>
      </c>
    </row>
    <row r="333" s="13" customFormat="1">
      <c r="A333" s="13"/>
      <c r="B333" s="200"/>
      <c r="C333" s="13"/>
      <c r="D333" s="201" t="s">
        <v>128</v>
      </c>
      <c r="E333" s="202" t="s">
        <v>1</v>
      </c>
      <c r="F333" s="203" t="s">
        <v>129</v>
      </c>
      <c r="G333" s="13"/>
      <c r="H333" s="202" t="s">
        <v>1</v>
      </c>
      <c r="I333" s="204"/>
      <c r="J333" s="13"/>
      <c r="K333" s="13"/>
      <c r="L333" s="200"/>
      <c r="M333" s="205"/>
      <c r="N333" s="206"/>
      <c r="O333" s="206"/>
      <c r="P333" s="206"/>
      <c r="Q333" s="206"/>
      <c r="R333" s="206"/>
      <c r="S333" s="206"/>
      <c r="T333" s="20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02" t="s">
        <v>128</v>
      </c>
      <c r="AU333" s="202" t="s">
        <v>85</v>
      </c>
      <c r="AV333" s="13" t="s">
        <v>83</v>
      </c>
      <c r="AW333" s="13" t="s">
        <v>31</v>
      </c>
      <c r="AX333" s="13" t="s">
        <v>75</v>
      </c>
      <c r="AY333" s="202" t="s">
        <v>120</v>
      </c>
    </row>
    <row r="334" s="13" customFormat="1">
      <c r="A334" s="13"/>
      <c r="B334" s="200"/>
      <c r="C334" s="13"/>
      <c r="D334" s="201" t="s">
        <v>128</v>
      </c>
      <c r="E334" s="202" t="s">
        <v>1</v>
      </c>
      <c r="F334" s="203" t="s">
        <v>130</v>
      </c>
      <c r="G334" s="13"/>
      <c r="H334" s="202" t="s">
        <v>1</v>
      </c>
      <c r="I334" s="204"/>
      <c r="J334" s="13"/>
      <c r="K334" s="13"/>
      <c r="L334" s="200"/>
      <c r="M334" s="205"/>
      <c r="N334" s="206"/>
      <c r="O334" s="206"/>
      <c r="P334" s="206"/>
      <c r="Q334" s="206"/>
      <c r="R334" s="206"/>
      <c r="S334" s="206"/>
      <c r="T334" s="20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02" t="s">
        <v>128</v>
      </c>
      <c r="AU334" s="202" t="s">
        <v>85</v>
      </c>
      <c r="AV334" s="13" t="s">
        <v>83</v>
      </c>
      <c r="AW334" s="13" t="s">
        <v>31</v>
      </c>
      <c r="AX334" s="13" t="s">
        <v>75</v>
      </c>
      <c r="AY334" s="202" t="s">
        <v>120</v>
      </c>
    </row>
    <row r="335" s="14" customFormat="1">
      <c r="A335" s="14"/>
      <c r="B335" s="208"/>
      <c r="C335" s="14"/>
      <c r="D335" s="201" t="s">
        <v>128</v>
      </c>
      <c r="E335" s="209" t="s">
        <v>1</v>
      </c>
      <c r="F335" s="210" t="s">
        <v>453</v>
      </c>
      <c r="G335" s="14"/>
      <c r="H335" s="211">
        <v>3.5</v>
      </c>
      <c r="I335" s="212"/>
      <c r="J335" s="14"/>
      <c r="K335" s="14"/>
      <c r="L335" s="208"/>
      <c r="M335" s="213"/>
      <c r="N335" s="214"/>
      <c r="O335" s="214"/>
      <c r="P335" s="214"/>
      <c r="Q335" s="214"/>
      <c r="R335" s="214"/>
      <c r="S335" s="214"/>
      <c r="T335" s="21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09" t="s">
        <v>128</v>
      </c>
      <c r="AU335" s="209" t="s">
        <v>85</v>
      </c>
      <c r="AV335" s="14" t="s">
        <v>85</v>
      </c>
      <c r="AW335" s="14" t="s">
        <v>31</v>
      </c>
      <c r="AX335" s="14" t="s">
        <v>83</v>
      </c>
      <c r="AY335" s="209" t="s">
        <v>120</v>
      </c>
    </row>
    <row r="336" s="12" customFormat="1" ht="22.8" customHeight="1">
      <c r="A336" s="12"/>
      <c r="B336" s="172"/>
      <c r="C336" s="12"/>
      <c r="D336" s="173" t="s">
        <v>74</v>
      </c>
      <c r="E336" s="183" t="s">
        <v>454</v>
      </c>
      <c r="F336" s="183" t="s">
        <v>455</v>
      </c>
      <c r="G336" s="12"/>
      <c r="H336" s="12"/>
      <c r="I336" s="175"/>
      <c r="J336" s="184">
        <f>BK336</f>
        <v>0</v>
      </c>
      <c r="K336" s="12"/>
      <c r="L336" s="172"/>
      <c r="M336" s="177"/>
      <c r="N336" s="178"/>
      <c r="O336" s="178"/>
      <c r="P336" s="179">
        <f>P337</f>
        <v>0</v>
      </c>
      <c r="Q336" s="178"/>
      <c r="R336" s="179">
        <f>R337</f>
        <v>0</v>
      </c>
      <c r="S336" s="178"/>
      <c r="T336" s="180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73" t="s">
        <v>83</v>
      </c>
      <c r="AT336" s="181" t="s">
        <v>74</v>
      </c>
      <c r="AU336" s="181" t="s">
        <v>83</v>
      </c>
      <c r="AY336" s="173" t="s">
        <v>120</v>
      </c>
      <c r="BK336" s="182">
        <f>BK337</f>
        <v>0</v>
      </c>
    </row>
    <row r="337" s="2" customFormat="1" ht="21.75" customHeight="1">
      <c r="A337" s="38"/>
      <c r="B337" s="185"/>
      <c r="C337" s="186" t="s">
        <v>456</v>
      </c>
      <c r="D337" s="186" t="s">
        <v>122</v>
      </c>
      <c r="E337" s="187" t="s">
        <v>457</v>
      </c>
      <c r="F337" s="188" t="s">
        <v>458</v>
      </c>
      <c r="G337" s="189" t="s">
        <v>222</v>
      </c>
      <c r="H337" s="190">
        <v>270.56400000000002</v>
      </c>
      <c r="I337" s="191"/>
      <c r="J337" s="192">
        <f>ROUND(I337*H337,2)</f>
        <v>0</v>
      </c>
      <c r="K337" s="193"/>
      <c r="L337" s="39"/>
      <c r="M337" s="194" t="s">
        <v>1</v>
      </c>
      <c r="N337" s="195" t="s">
        <v>40</v>
      </c>
      <c r="O337" s="77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8" t="s">
        <v>126</v>
      </c>
      <c r="AT337" s="198" t="s">
        <v>122</v>
      </c>
      <c r="AU337" s="198" t="s">
        <v>85</v>
      </c>
      <c r="AY337" s="19" t="s">
        <v>120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9" t="s">
        <v>83</v>
      </c>
      <c r="BK337" s="199">
        <f>ROUND(I337*H337,2)</f>
        <v>0</v>
      </c>
      <c r="BL337" s="19" t="s">
        <v>126</v>
      </c>
      <c r="BM337" s="198" t="s">
        <v>459</v>
      </c>
    </row>
    <row r="338" s="12" customFormat="1" ht="25.92" customHeight="1">
      <c r="A338" s="12"/>
      <c r="B338" s="172"/>
      <c r="C338" s="12"/>
      <c r="D338" s="173" t="s">
        <v>74</v>
      </c>
      <c r="E338" s="174" t="s">
        <v>460</v>
      </c>
      <c r="F338" s="174" t="s">
        <v>461</v>
      </c>
      <c r="G338" s="12"/>
      <c r="H338" s="12"/>
      <c r="I338" s="175"/>
      <c r="J338" s="176">
        <f>BK338</f>
        <v>0</v>
      </c>
      <c r="K338" s="12"/>
      <c r="L338" s="172"/>
      <c r="M338" s="177"/>
      <c r="N338" s="178"/>
      <c r="O338" s="178"/>
      <c r="P338" s="179">
        <f>P339</f>
        <v>0</v>
      </c>
      <c r="Q338" s="178"/>
      <c r="R338" s="179">
        <f>R339</f>
        <v>0</v>
      </c>
      <c r="S338" s="178"/>
      <c r="T338" s="180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73" t="s">
        <v>83</v>
      </c>
      <c r="AT338" s="181" t="s">
        <v>74</v>
      </c>
      <c r="AU338" s="181" t="s">
        <v>75</v>
      </c>
      <c r="AY338" s="173" t="s">
        <v>120</v>
      </c>
      <c r="BK338" s="182">
        <f>BK339</f>
        <v>0</v>
      </c>
    </row>
    <row r="339" s="12" customFormat="1" ht="22.8" customHeight="1">
      <c r="A339" s="12"/>
      <c r="B339" s="172"/>
      <c r="C339" s="12"/>
      <c r="D339" s="173" t="s">
        <v>74</v>
      </c>
      <c r="E339" s="183" t="s">
        <v>462</v>
      </c>
      <c r="F339" s="183" t="s">
        <v>463</v>
      </c>
      <c r="G339" s="12"/>
      <c r="H339" s="12"/>
      <c r="I339" s="175"/>
      <c r="J339" s="184">
        <f>BK339</f>
        <v>0</v>
      </c>
      <c r="K339" s="12"/>
      <c r="L339" s="172"/>
      <c r="M339" s="177"/>
      <c r="N339" s="178"/>
      <c r="O339" s="178"/>
      <c r="P339" s="179">
        <f>SUM(P340:P344)</f>
        <v>0</v>
      </c>
      <c r="Q339" s="178"/>
      <c r="R339" s="179">
        <f>SUM(R340:R344)</f>
        <v>0</v>
      </c>
      <c r="S339" s="178"/>
      <c r="T339" s="180">
        <f>SUM(T340:T344)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73" t="s">
        <v>83</v>
      </c>
      <c r="AT339" s="181" t="s">
        <v>74</v>
      </c>
      <c r="AU339" s="181" t="s">
        <v>83</v>
      </c>
      <c r="AY339" s="173" t="s">
        <v>120</v>
      </c>
      <c r="BK339" s="182">
        <f>SUM(BK340:BK344)</f>
        <v>0</v>
      </c>
    </row>
    <row r="340" s="2" customFormat="1" ht="16.5" customHeight="1">
      <c r="A340" s="38"/>
      <c r="B340" s="185"/>
      <c r="C340" s="186" t="s">
        <v>464</v>
      </c>
      <c r="D340" s="186" t="s">
        <v>122</v>
      </c>
      <c r="E340" s="187" t="s">
        <v>465</v>
      </c>
      <c r="F340" s="188" t="s">
        <v>466</v>
      </c>
      <c r="G340" s="189" t="s">
        <v>222</v>
      </c>
      <c r="H340" s="190">
        <v>12.654999999999999</v>
      </c>
      <c r="I340" s="191"/>
      <c r="J340" s="192">
        <f>ROUND(I340*H340,2)</f>
        <v>0</v>
      </c>
      <c r="K340" s="193"/>
      <c r="L340" s="39"/>
      <c r="M340" s="194" t="s">
        <v>1</v>
      </c>
      <c r="N340" s="195" t="s">
        <v>40</v>
      </c>
      <c r="O340" s="77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98" t="s">
        <v>126</v>
      </c>
      <c r="AT340" s="198" t="s">
        <v>122</v>
      </c>
      <c r="AU340" s="198" t="s">
        <v>85</v>
      </c>
      <c r="AY340" s="19" t="s">
        <v>120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9" t="s">
        <v>83</v>
      </c>
      <c r="BK340" s="199">
        <f>ROUND(I340*H340,2)</f>
        <v>0</v>
      </c>
      <c r="BL340" s="19" t="s">
        <v>126</v>
      </c>
      <c r="BM340" s="198" t="s">
        <v>467</v>
      </c>
    </row>
    <row r="341" s="2" customFormat="1" ht="21.75" customHeight="1">
      <c r="A341" s="38"/>
      <c r="B341" s="185"/>
      <c r="C341" s="186" t="s">
        <v>468</v>
      </c>
      <c r="D341" s="186" t="s">
        <v>122</v>
      </c>
      <c r="E341" s="187" t="s">
        <v>469</v>
      </c>
      <c r="F341" s="188" t="s">
        <v>470</v>
      </c>
      <c r="G341" s="189" t="s">
        <v>222</v>
      </c>
      <c r="H341" s="190">
        <v>113.895</v>
      </c>
      <c r="I341" s="191"/>
      <c r="J341" s="192">
        <f>ROUND(I341*H341,2)</f>
        <v>0</v>
      </c>
      <c r="K341" s="193"/>
      <c r="L341" s="39"/>
      <c r="M341" s="194" t="s">
        <v>1</v>
      </c>
      <c r="N341" s="195" t="s">
        <v>40</v>
      </c>
      <c r="O341" s="77"/>
      <c r="P341" s="196">
        <f>O341*H341</f>
        <v>0</v>
      </c>
      <c r="Q341" s="196">
        <v>0</v>
      </c>
      <c r="R341" s="196">
        <f>Q341*H341</f>
        <v>0</v>
      </c>
      <c r="S341" s="196">
        <v>0</v>
      </c>
      <c r="T341" s="197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98" t="s">
        <v>126</v>
      </c>
      <c r="AT341" s="198" t="s">
        <v>122</v>
      </c>
      <c r="AU341" s="198" t="s">
        <v>85</v>
      </c>
      <c r="AY341" s="19" t="s">
        <v>120</v>
      </c>
      <c r="BE341" s="199">
        <f>IF(N341="základní",J341,0)</f>
        <v>0</v>
      </c>
      <c r="BF341" s="199">
        <f>IF(N341="snížená",J341,0)</f>
        <v>0</v>
      </c>
      <c r="BG341" s="199">
        <f>IF(N341="zákl. přenesená",J341,0)</f>
        <v>0</v>
      </c>
      <c r="BH341" s="199">
        <f>IF(N341="sníž. přenesená",J341,0)</f>
        <v>0</v>
      </c>
      <c r="BI341" s="199">
        <f>IF(N341="nulová",J341,0)</f>
        <v>0</v>
      </c>
      <c r="BJ341" s="19" t="s">
        <v>83</v>
      </c>
      <c r="BK341" s="199">
        <f>ROUND(I341*H341,2)</f>
        <v>0</v>
      </c>
      <c r="BL341" s="19" t="s">
        <v>126</v>
      </c>
      <c r="BM341" s="198" t="s">
        <v>471</v>
      </c>
    </row>
    <row r="342" s="14" customFormat="1">
      <c r="A342" s="14"/>
      <c r="B342" s="208"/>
      <c r="C342" s="14"/>
      <c r="D342" s="201" t="s">
        <v>128</v>
      </c>
      <c r="E342" s="14"/>
      <c r="F342" s="210" t="s">
        <v>472</v>
      </c>
      <c r="G342" s="14"/>
      <c r="H342" s="211">
        <v>113.895</v>
      </c>
      <c r="I342" s="212"/>
      <c r="J342" s="14"/>
      <c r="K342" s="14"/>
      <c r="L342" s="208"/>
      <c r="M342" s="213"/>
      <c r="N342" s="214"/>
      <c r="O342" s="214"/>
      <c r="P342" s="214"/>
      <c r="Q342" s="214"/>
      <c r="R342" s="214"/>
      <c r="S342" s="214"/>
      <c r="T342" s="21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9" t="s">
        <v>128</v>
      </c>
      <c r="AU342" s="209" t="s">
        <v>85</v>
      </c>
      <c r="AV342" s="14" t="s">
        <v>85</v>
      </c>
      <c r="AW342" s="14" t="s">
        <v>3</v>
      </c>
      <c r="AX342" s="14" t="s">
        <v>83</v>
      </c>
      <c r="AY342" s="209" t="s">
        <v>120</v>
      </c>
    </row>
    <row r="343" s="2" customFormat="1" ht="21.75" customHeight="1">
      <c r="A343" s="38"/>
      <c r="B343" s="185"/>
      <c r="C343" s="186" t="s">
        <v>265</v>
      </c>
      <c r="D343" s="186" t="s">
        <v>122</v>
      </c>
      <c r="E343" s="187" t="s">
        <v>473</v>
      </c>
      <c r="F343" s="188" t="s">
        <v>474</v>
      </c>
      <c r="G343" s="189" t="s">
        <v>222</v>
      </c>
      <c r="H343" s="190">
        <v>12.654999999999999</v>
      </c>
      <c r="I343" s="191"/>
      <c r="J343" s="192">
        <f>ROUND(I343*H343,2)</f>
        <v>0</v>
      </c>
      <c r="K343" s="193"/>
      <c r="L343" s="39"/>
      <c r="M343" s="194" t="s">
        <v>1</v>
      </c>
      <c r="N343" s="195" t="s">
        <v>40</v>
      </c>
      <c r="O343" s="77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98" t="s">
        <v>126</v>
      </c>
      <c r="AT343" s="198" t="s">
        <v>122</v>
      </c>
      <c r="AU343" s="198" t="s">
        <v>85</v>
      </c>
      <c r="AY343" s="19" t="s">
        <v>120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9" t="s">
        <v>83</v>
      </c>
      <c r="BK343" s="199">
        <f>ROUND(I343*H343,2)</f>
        <v>0</v>
      </c>
      <c r="BL343" s="19" t="s">
        <v>126</v>
      </c>
      <c r="BM343" s="198" t="s">
        <v>475</v>
      </c>
    </row>
    <row r="344" s="2" customFormat="1" ht="16.5" customHeight="1">
      <c r="A344" s="38"/>
      <c r="B344" s="185"/>
      <c r="C344" s="186" t="s">
        <v>476</v>
      </c>
      <c r="D344" s="186" t="s">
        <v>122</v>
      </c>
      <c r="E344" s="187" t="s">
        <v>477</v>
      </c>
      <c r="F344" s="188" t="s">
        <v>478</v>
      </c>
      <c r="G344" s="189" t="s">
        <v>222</v>
      </c>
      <c r="H344" s="190">
        <v>12.654999999999999</v>
      </c>
      <c r="I344" s="191"/>
      <c r="J344" s="192">
        <f>ROUND(I344*H344,2)</f>
        <v>0</v>
      </c>
      <c r="K344" s="193"/>
      <c r="L344" s="39"/>
      <c r="M344" s="194" t="s">
        <v>1</v>
      </c>
      <c r="N344" s="195" t="s">
        <v>40</v>
      </c>
      <c r="O344" s="77"/>
      <c r="P344" s="196">
        <f>O344*H344</f>
        <v>0</v>
      </c>
      <c r="Q344" s="196">
        <v>0</v>
      </c>
      <c r="R344" s="196">
        <f>Q344*H344</f>
        <v>0</v>
      </c>
      <c r="S344" s="196">
        <v>0</v>
      </c>
      <c r="T344" s="19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98" t="s">
        <v>126</v>
      </c>
      <c r="AT344" s="198" t="s">
        <v>122</v>
      </c>
      <c r="AU344" s="198" t="s">
        <v>85</v>
      </c>
      <c r="AY344" s="19" t="s">
        <v>120</v>
      </c>
      <c r="BE344" s="199">
        <f>IF(N344="základní",J344,0)</f>
        <v>0</v>
      </c>
      <c r="BF344" s="199">
        <f>IF(N344="snížená",J344,0)</f>
        <v>0</v>
      </c>
      <c r="BG344" s="199">
        <f>IF(N344="zákl. přenesená",J344,0)</f>
        <v>0</v>
      </c>
      <c r="BH344" s="199">
        <f>IF(N344="sníž. přenesená",J344,0)</f>
        <v>0</v>
      </c>
      <c r="BI344" s="199">
        <f>IF(N344="nulová",J344,0)</f>
        <v>0</v>
      </c>
      <c r="BJ344" s="19" t="s">
        <v>83</v>
      </c>
      <c r="BK344" s="199">
        <f>ROUND(I344*H344,2)</f>
        <v>0</v>
      </c>
      <c r="BL344" s="19" t="s">
        <v>126</v>
      </c>
      <c r="BM344" s="198" t="s">
        <v>479</v>
      </c>
    </row>
    <row r="345" s="12" customFormat="1" ht="25.92" customHeight="1">
      <c r="A345" s="12"/>
      <c r="B345" s="172"/>
      <c r="C345" s="12"/>
      <c r="D345" s="173" t="s">
        <v>74</v>
      </c>
      <c r="E345" s="174" t="s">
        <v>480</v>
      </c>
      <c r="F345" s="174" t="s">
        <v>481</v>
      </c>
      <c r="G345" s="12"/>
      <c r="H345" s="12"/>
      <c r="I345" s="175"/>
      <c r="J345" s="176">
        <f>BK345</f>
        <v>0</v>
      </c>
      <c r="K345" s="12"/>
      <c r="L345" s="172"/>
      <c r="M345" s="177"/>
      <c r="N345" s="178"/>
      <c r="O345" s="178"/>
      <c r="P345" s="179">
        <f>SUM(P346:P347)</f>
        <v>0</v>
      </c>
      <c r="Q345" s="178"/>
      <c r="R345" s="179">
        <f>SUM(R346:R347)</f>
        <v>0</v>
      </c>
      <c r="S345" s="178"/>
      <c r="T345" s="180">
        <f>SUM(T346:T347)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73" t="s">
        <v>143</v>
      </c>
      <c r="AT345" s="181" t="s">
        <v>74</v>
      </c>
      <c r="AU345" s="181" t="s">
        <v>75</v>
      </c>
      <c r="AY345" s="173" t="s">
        <v>120</v>
      </c>
      <c r="BK345" s="182">
        <f>SUM(BK346:BK347)</f>
        <v>0</v>
      </c>
    </row>
    <row r="346" s="2" customFormat="1" ht="55.5" customHeight="1">
      <c r="A346" s="38"/>
      <c r="B346" s="185"/>
      <c r="C346" s="186" t="s">
        <v>482</v>
      </c>
      <c r="D346" s="186" t="s">
        <v>122</v>
      </c>
      <c r="E346" s="187" t="s">
        <v>483</v>
      </c>
      <c r="F346" s="188" t="s">
        <v>484</v>
      </c>
      <c r="G346" s="189" t="s">
        <v>485</v>
      </c>
      <c r="H346" s="190">
        <v>1</v>
      </c>
      <c r="I346" s="191"/>
      <c r="J346" s="192">
        <f>ROUND(I346*H346,2)</f>
        <v>0</v>
      </c>
      <c r="K346" s="193"/>
      <c r="L346" s="39"/>
      <c r="M346" s="194" t="s">
        <v>1</v>
      </c>
      <c r="N346" s="195" t="s">
        <v>40</v>
      </c>
      <c r="O346" s="77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98" t="s">
        <v>486</v>
      </c>
      <c r="AT346" s="198" t="s">
        <v>122</v>
      </c>
      <c r="AU346" s="198" t="s">
        <v>83</v>
      </c>
      <c r="AY346" s="19" t="s">
        <v>120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9" t="s">
        <v>83</v>
      </c>
      <c r="BK346" s="199">
        <f>ROUND(I346*H346,2)</f>
        <v>0</v>
      </c>
      <c r="BL346" s="19" t="s">
        <v>486</v>
      </c>
      <c r="BM346" s="198" t="s">
        <v>487</v>
      </c>
    </row>
    <row r="347" s="2" customFormat="1" ht="44.25" customHeight="1">
      <c r="A347" s="38"/>
      <c r="B347" s="185"/>
      <c r="C347" s="186" t="s">
        <v>488</v>
      </c>
      <c r="D347" s="186" t="s">
        <v>122</v>
      </c>
      <c r="E347" s="187" t="s">
        <v>489</v>
      </c>
      <c r="F347" s="188" t="s">
        <v>490</v>
      </c>
      <c r="G347" s="189" t="s">
        <v>485</v>
      </c>
      <c r="H347" s="190">
        <v>1</v>
      </c>
      <c r="I347" s="191"/>
      <c r="J347" s="192">
        <f>ROUND(I347*H347,2)</f>
        <v>0</v>
      </c>
      <c r="K347" s="193"/>
      <c r="L347" s="39"/>
      <c r="M347" s="243" t="s">
        <v>1</v>
      </c>
      <c r="N347" s="244" t="s">
        <v>40</v>
      </c>
      <c r="O347" s="245"/>
      <c r="P347" s="246">
        <f>O347*H347</f>
        <v>0</v>
      </c>
      <c r="Q347" s="246">
        <v>0</v>
      </c>
      <c r="R347" s="246">
        <f>Q347*H347</f>
        <v>0</v>
      </c>
      <c r="S347" s="246">
        <v>0</v>
      </c>
      <c r="T347" s="24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98" t="s">
        <v>486</v>
      </c>
      <c r="AT347" s="198" t="s">
        <v>122</v>
      </c>
      <c r="AU347" s="198" t="s">
        <v>83</v>
      </c>
      <c r="AY347" s="19" t="s">
        <v>120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9" t="s">
        <v>83</v>
      </c>
      <c r="BK347" s="199">
        <f>ROUND(I347*H347,2)</f>
        <v>0</v>
      </c>
      <c r="BL347" s="19" t="s">
        <v>486</v>
      </c>
      <c r="BM347" s="198" t="s">
        <v>491</v>
      </c>
    </row>
    <row r="348" s="2" customFormat="1" ht="6.96" customHeight="1">
      <c r="A348" s="38"/>
      <c r="B348" s="60"/>
      <c r="C348" s="61"/>
      <c r="D348" s="61"/>
      <c r="E348" s="61"/>
      <c r="F348" s="61"/>
      <c r="G348" s="61"/>
      <c r="H348" s="61"/>
      <c r="I348" s="144"/>
      <c r="J348" s="61"/>
      <c r="K348" s="61"/>
      <c r="L348" s="39"/>
      <c r="M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</row>
  </sheetData>
  <autoFilter ref="C126:K34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2020-11-03T13:43:32Z</dcterms:created>
  <dcterms:modified xsi:type="dcterms:W3CDTF">2020-11-03T13:43:33Z</dcterms:modified>
</cp:coreProperties>
</file>