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28680" yWindow="65416" windowWidth="29040" windowHeight="16440" firstSheet="8" activeTab="13"/>
  </bookViews>
  <sheets>
    <sheet name="Rekapitulace stavby" sheetId="1" r:id="rId1"/>
    <sheet name="PS450 - SSZ přechodu pro ..." sheetId="2" r:id="rId2"/>
    <sheet name="PS451 - SSZ Brněnská - Tesco" sheetId="3" r:id="rId3"/>
    <sheet name="PS452 - SSZ Purkyňova x B..." sheetId="4" r:id="rId4"/>
    <sheet name="PS453 - SSZ Purkyňova x S..." sheetId="5" r:id="rId5"/>
    <sheet name="PS454 - SSZ přechodu pro ..." sheetId="6" r:id="rId6"/>
    <sheet name="PS455 - SSZ Nádražní x Br..." sheetId="7" r:id="rId7"/>
    <sheet name="PS456 - SSZ Havlíčkova x ..." sheetId="8" r:id="rId8"/>
    <sheet name="PS457 - SSZ Brněnská x Ži..." sheetId="9" r:id="rId9"/>
    <sheet name="PS458 - SSZ přechodu pro ..." sheetId="10" r:id="rId10"/>
    <sheet name="PS459 - SSZ přechodu pro ..." sheetId="11" r:id="rId11"/>
    <sheet name="PS460 - SSZ přechodu pro ..." sheetId="12" r:id="rId12"/>
    <sheet name="PS470 - Monitorování a ov..." sheetId="13" r:id="rId13"/>
    <sheet name="VRN - Náklady spojené s p..." sheetId="14" r:id="rId14"/>
  </sheets>
  <definedNames>
    <definedName name="_xlnm._FilterDatabase" localSheetId="1" hidden="1">'PS450 - SSZ přechodu pro ...'!$C$81:$K$108</definedName>
    <definedName name="_xlnm._FilterDatabase" localSheetId="2" hidden="1">'PS451 - SSZ Brněnská - Tesco'!$C$81:$K$123</definedName>
    <definedName name="_xlnm._FilterDatabase" localSheetId="3" hidden="1">'PS452 - SSZ Purkyňova x B...'!$C$83:$K$214</definedName>
    <definedName name="_xlnm._FilterDatabase" localSheetId="4" hidden="1">'PS453 - SSZ Purkyňova x S...'!$C$82:$K$163</definedName>
    <definedName name="_xlnm._FilterDatabase" localSheetId="5" hidden="1">'PS454 - SSZ přechodu pro ...'!$C$83:$K$178</definedName>
    <definedName name="_xlnm._FilterDatabase" localSheetId="6" hidden="1">'PS455 - SSZ Nádražní x Br...'!$C$83:$K$227</definedName>
    <definedName name="_xlnm._FilterDatabase" localSheetId="7" hidden="1">'PS456 - SSZ Havlíčkova x ...'!$C$83:$K$201</definedName>
    <definedName name="_xlnm._FilterDatabase" localSheetId="8" hidden="1">'PS457 - SSZ Brněnská x Ži...'!$C$81:$K$119</definedName>
    <definedName name="_xlnm._FilterDatabase" localSheetId="9" hidden="1">'PS458 - SSZ přechodu pro ...'!$C$83:$K$122</definedName>
    <definedName name="_xlnm._FilterDatabase" localSheetId="10" hidden="1">'PS459 - SSZ přechodu pro ...'!$C$81:$K$108</definedName>
    <definedName name="_xlnm._FilterDatabase" localSheetId="11" hidden="1">'PS460 - SSZ přechodu pro ...'!$C$81:$K$117</definedName>
    <definedName name="_xlnm._FilterDatabase" localSheetId="12" hidden="1">'PS470 - Monitorování a ov...'!$C$82:$K$102</definedName>
    <definedName name="_xlnm._FilterDatabase" localSheetId="13" hidden="1">'VRN - Náklady spojené s p...'!$C$81:$K$90</definedName>
    <definedName name="_xlnm.Print_Area" localSheetId="1">'PS450 - SSZ přechodu pro ...'!$C$4:$J$39,'PS450 - SSZ přechodu pro ...'!$C$45:$J$63,'PS450 - SSZ přechodu pro ...'!$C$69:$K$108</definedName>
    <definedName name="_xlnm.Print_Area" localSheetId="2">'PS451 - SSZ Brněnská - Tesco'!$C$4:$J$39,'PS451 - SSZ Brněnská - Tesco'!$C$45:$J$63,'PS451 - SSZ Brněnská - Tesco'!$C$69:$K$123</definedName>
    <definedName name="_xlnm.Print_Area" localSheetId="3">'PS452 - SSZ Purkyňova x B...'!$C$4:$J$39,'PS452 - SSZ Purkyňova x B...'!$C$45:$J$65,'PS452 - SSZ Purkyňova x B...'!$C$71:$K$214</definedName>
    <definedName name="_xlnm.Print_Area" localSheetId="4">'PS453 - SSZ Purkyňova x S...'!$C$4:$J$39,'PS453 - SSZ Purkyňova x S...'!$C$45:$J$64,'PS453 - SSZ Purkyňova x S...'!$C$70:$K$163</definedName>
    <definedName name="_xlnm.Print_Area" localSheetId="5">'PS454 - SSZ přechodu pro ...'!$C$4:$J$39,'PS454 - SSZ přechodu pro ...'!$C$45:$J$65,'PS454 - SSZ přechodu pro ...'!$C$71:$K$178</definedName>
    <definedName name="_xlnm.Print_Area" localSheetId="6">'PS455 - SSZ Nádražní x Br...'!$C$4:$J$39,'PS455 - SSZ Nádražní x Br...'!$C$45:$J$65,'PS455 - SSZ Nádražní x Br...'!$C$71:$K$227</definedName>
    <definedName name="_xlnm.Print_Area" localSheetId="7">'PS456 - SSZ Havlíčkova x ...'!$C$4:$J$39,'PS456 - SSZ Havlíčkova x ...'!$C$45:$J$65,'PS456 - SSZ Havlíčkova x ...'!$C$71:$K$201</definedName>
    <definedName name="_xlnm.Print_Area" localSheetId="8">'PS457 - SSZ Brněnská x Ži...'!$C$4:$J$39,'PS457 - SSZ Brněnská x Ži...'!$C$45:$J$63,'PS457 - SSZ Brněnská x Ži...'!$C$69:$K$119</definedName>
    <definedName name="_xlnm.Print_Area" localSheetId="9">'PS458 - SSZ přechodu pro ...'!$C$4:$J$39,'PS458 - SSZ přechodu pro ...'!$C$45:$J$65,'PS458 - SSZ přechodu pro ...'!$C$71:$K$122</definedName>
    <definedName name="_xlnm.Print_Area" localSheetId="10">'PS459 - SSZ přechodu pro ...'!$C$4:$J$39,'PS459 - SSZ přechodu pro ...'!$C$45:$J$63,'PS459 - SSZ přechodu pro ...'!$C$69:$K$108</definedName>
    <definedName name="_xlnm.Print_Area" localSheetId="11">'PS460 - SSZ přechodu pro ...'!$C$4:$J$39,'PS460 - SSZ přechodu pro ...'!$C$45:$J$63,'PS460 - SSZ přechodu pro ...'!$C$69:$K$117</definedName>
    <definedName name="_xlnm.Print_Area" localSheetId="12">'PS470 - Monitorování a ov...'!$C$4:$J$39,'PS470 - Monitorování a ov...'!$C$45:$J$64,'PS470 - Monitorování a ov...'!$C$70:$K$102</definedName>
    <definedName name="_xlnm.Print_Area" localSheetId="0">'Rekapitulace stavby'!$D$4:$AO$36,'Rekapitulace stavby'!$C$42:$AQ$69</definedName>
    <definedName name="_xlnm.Print_Area" localSheetId="13">'VRN - Náklady spojené s p...'!$C$4:$J$39,'VRN - Náklady spojené s p...'!$C$45:$J$63,'VRN - Náklady spojené s p...'!$C$69:$K$90</definedName>
    <definedName name="_xlnm.Print_Titles" localSheetId="0">'Rekapitulace stavby'!$52:$52</definedName>
    <definedName name="_xlnm.Print_Titles" localSheetId="1">'PS450 - SSZ přechodu pro ...'!$81:$81</definedName>
    <definedName name="_xlnm.Print_Titles" localSheetId="2">'PS451 - SSZ Brněnská - Tesco'!$81:$81</definedName>
    <definedName name="_xlnm.Print_Titles" localSheetId="3">'PS452 - SSZ Purkyňova x B...'!$83:$83</definedName>
    <definedName name="_xlnm.Print_Titles" localSheetId="4">'PS453 - SSZ Purkyňova x S...'!$82:$82</definedName>
    <definedName name="_xlnm.Print_Titles" localSheetId="5">'PS454 - SSZ přechodu pro ...'!$83:$83</definedName>
    <definedName name="_xlnm.Print_Titles" localSheetId="6">'PS455 - SSZ Nádražní x Br...'!$83:$83</definedName>
    <definedName name="_xlnm.Print_Titles" localSheetId="7">'PS456 - SSZ Havlíčkova x ...'!$83:$83</definedName>
    <definedName name="_xlnm.Print_Titles" localSheetId="8">'PS457 - SSZ Brněnská x Ži...'!$81:$81</definedName>
    <definedName name="_xlnm.Print_Titles" localSheetId="9">'PS458 - SSZ přechodu pro ...'!$83:$83</definedName>
    <definedName name="_xlnm.Print_Titles" localSheetId="10">'PS459 - SSZ přechodu pro ...'!$81:$81</definedName>
    <definedName name="_xlnm.Print_Titles" localSheetId="11">'PS460 - SSZ přechodu pro ...'!$81:$81</definedName>
    <definedName name="_xlnm.Print_Titles" localSheetId="12">'PS470 - Monitorování a ov...'!$82:$82</definedName>
    <definedName name="_xlnm.Print_Titles" localSheetId="13">'VRN - Náklady spojené s p...'!$81:$81</definedName>
  </definedNames>
  <calcPr calcId="125725"/>
</workbook>
</file>

<file path=xl/sharedStrings.xml><?xml version="1.0" encoding="utf-8"?>
<sst xmlns="http://schemas.openxmlformats.org/spreadsheetml/2006/main" count="10710" uniqueCount="743">
  <si>
    <t>Export Komplet</t>
  </si>
  <si>
    <t>VZ</t>
  </si>
  <si>
    <t>2.0</t>
  </si>
  <si>
    <t>ZAMOK</t>
  </si>
  <si>
    <t>False</t>
  </si>
  <si>
    <t>{ef915680-354b-4f87-9d85-9639b14acb56}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</si>
  <si>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</si>
  <si>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</si>
  <si>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</si>
  <si>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</si>
  <si>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</si>
  <si>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</si>
  <si>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</si>
  <si>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</si>
  <si>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Vyskov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</si>
  <si>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</si>
  <si>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</si>
  <si>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Zvýšení bezpečnosti na průtahu městem Vyškov - modernizace SSZ</t>
  </si>
  <si>
    <t>KSO:</t>
  </si>
  <si>
    <t>822 23</t>
  </si>
  <si>
    <t>CC-CZ:</t>
  </si>
  <si>
    <t>21119</t>
  </si>
  <si>
    <t>Místo:</t>
  </si>
  <si>
    <t>Vyškov</t>
  </si>
  <si>
    <t>Datum:</t>
  </si>
  <si>
    <t>15. 10. 2020</t>
  </si>
  <si>
    <t>CZ-CPV:</t>
  </si>
  <si>
    <t>45316212-4</t>
  </si>
  <si>
    <t>CZ-CPA:</t>
  </si>
  <si>
    <t>42.22.22</t>
  </si>
  <si>
    <t>Zadavatel:</t>
  </si>
  <si>
    <t>IČ:</t>
  </si>
  <si>
    <t>26284499</t>
  </si>
  <si>
    <t>VYTEZA, s. r.o.</t>
  </si>
  <si>
    <t>DIČ:</t>
  </si>
  <si>
    <t>CZ26284499</t>
  </si>
  <si>
    <t>Uchazeč:</t>
  </si>
  <si>
    <t>Vyplň údaj</t>
  </si>
  <si>
    <t>Projektant:</t>
  </si>
  <si>
    <t>63367271</t>
  </si>
  <si>
    <t>Ing. Luděk Obrdlík</t>
  </si>
  <si>
    <t>CZ5512171203</t>
  </si>
  <si>
    <t>True</t>
  </si>
  <si>
    <t>Zpracovatel:</t>
  </si>
  <si>
    <t/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</si>
  <si>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</si>
  <si>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</si>
  <si>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</si>
  <si>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</si>
  <si>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</si>
  <si>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</si>
  <si>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</si>
  <si>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</si>
  <si>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</si>
  <si>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</si>
  <si>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</si>
  <si>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</si>
  <si>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</si>
  <si>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</si>
  <si>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</si>
  <si>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</si>
  <si>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</si>
  <si>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</si>
  <si>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</si>
  <si>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</si>
  <si>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</si>
  <si>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</si>
  <si>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</si>
  <si>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</si>
  <si>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</si>
  <si>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</si>
  <si>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</si>
  <si>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</si>
  <si>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</si>
  <si>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</si>
  <si>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</si>
  <si>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</si>
  <si>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</si>
  <si>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</si>
  <si>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</si>
  <si>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</si>
  <si>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</si>
  <si>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</si>
  <si>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</si>
  <si>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</si>
  <si>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</si>
  <si>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PS450</t>
  </si>
  <si>
    <t>SSZ přechodu pro chodce Brněnská – Na Nouzce</t>
  </si>
  <si>
    <t>PRO</t>
  </si>
  <si>
    <t>1</t>
  </si>
  <si>
    <t>{dae390fa-7777-46a6-8365-5150cc802654}</t>
  </si>
  <si>
    <t>2</t>
  </si>
  <si>
    <t>PS451</t>
  </si>
  <si>
    <t>SSZ Brněnská - Tesco</t>
  </si>
  <si>
    <t>{47550484-e339-4dd8-ad2f-d51cb6741ed8}</t>
  </si>
  <si>
    <t>PS452</t>
  </si>
  <si>
    <t>SSZ Purkyňova x Brněnská</t>
  </si>
  <si>
    <t>{cd0ba8ad-20ab-4296-acd0-ad611b023f47}</t>
  </si>
  <si>
    <t>PS453</t>
  </si>
  <si>
    <t>SSZ Purkyňova x Svatopluka Čecha</t>
  </si>
  <si>
    <t>{21c07c68-846f-4894-a7e1-84c7b821d07d}</t>
  </si>
  <si>
    <t>PS454</t>
  </si>
  <si>
    <t>SSZ přechodu pro chodce Brněnská - PRIOR</t>
  </si>
  <si>
    <t>{bcca431b-f29c-40a8-a66c-4ebe0cc37be6}</t>
  </si>
  <si>
    <t>PS455</t>
  </si>
  <si>
    <t>SSZ Nádražní x Brněnská</t>
  </si>
  <si>
    <t>{dee0cacd-4145-449a-b67a-da2b81e606c5}</t>
  </si>
  <si>
    <t>PS456</t>
  </si>
  <si>
    <t>SSZ Havlíčkova x Brněnská</t>
  </si>
  <si>
    <t>{227838d5-4630-4d49-8359-1c7ba1384f52}</t>
  </si>
  <si>
    <t>PS457</t>
  </si>
  <si>
    <t>SSZ Brněnská x Žižkova</t>
  </si>
  <si>
    <t>{2d65f0ed-bc4e-47be-b8ee-7daa1fe0c136}</t>
  </si>
  <si>
    <t>PS458</t>
  </si>
  <si>
    <t>SSZ přechodu pro chodce Na Vyhlídce</t>
  </si>
  <si>
    <t>{37dd1dc4-ce12-4f87-88d5-a60064c5e712}</t>
  </si>
  <si>
    <t>PS459</t>
  </si>
  <si>
    <t>SSZ přechodu pro chodce Tyršova</t>
  </si>
  <si>
    <t>{c6011b14-e80b-4215-af54-c6e2cc0c880c}</t>
  </si>
  <si>
    <t>PS460</t>
  </si>
  <si>
    <t>SSZ přechodu pro chodce Purkyňova - U nemocnice</t>
  </si>
  <si>
    <t>{0701fb1e-391e-432a-af81-9bef045fbac0}</t>
  </si>
  <si>
    <t>PS470</t>
  </si>
  <si>
    <t>Monitorování a ovládání řadičů SSZ</t>
  </si>
  <si>
    <t>{da22b7c7-7d2e-440b-95f2-7df1e677f76e}</t>
  </si>
  <si>
    <t>VRN</t>
  </si>
  <si>
    <t>Náklady spojené s provozem SSZ v následném období</t>
  </si>
  <si>
    <t>VON</t>
  </si>
  <si>
    <t>{93580473-58db-4d79-8db5-55cd1a6ff950}</t>
  </si>
  <si>
    <t>HZS</t>
  </si>
  <si>
    <t>Hodinové sazby</t>
  </si>
  <si>
    <t>STA</t>
  </si>
  <si>
    <t>{aade776b-d7fd-4e64-b930-765b972faa1b}</t>
  </si>
  <si>
    <t>KRYCÍ LIST SOUPISU PRACÍ</t>
  </si>
  <si>
    <t>Objekt:</t>
  </si>
  <si>
    <t>PS450 - SSZ přechodu pro chodce Brněnská – Na Nouzce</t>
  </si>
  <si>
    <t>REKAPITULACE ČLENĚNÍ SOUPISU PRACÍ</t>
  </si>
  <si>
    <t>Kód dílu - Popis</t>
  </si>
  <si>
    <t>Cena celkem [CZK]</t>
  </si>
  <si>
    <t>-1</t>
  </si>
  <si>
    <t>M - Práce a dodávky M</t>
  </si>
  <si>
    <t xml:space="preserve">    21-M - Elektromontáže</t>
  </si>
  <si>
    <t xml:space="preserve">    22-M - Montáže technologických zařízení pro dopravní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</si>
  <si>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</si>
  <si>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</si>
  <si>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</si>
  <si>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</si>
  <si>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</si>
  <si>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</si>
  <si>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</si>
  <si>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</si>
  <si>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</si>
  <si>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</si>
  <si>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</si>
  <si>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</si>
  <si>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</si>
  <si>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</si>
  <si>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</si>
  <si>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</si>
  <si>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</si>
  <si>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21-M</t>
  </si>
  <si>
    <t>Elektromontáže</t>
  </si>
  <si>
    <t>K</t>
  </si>
  <si>
    <t>210204201-D</t>
  </si>
  <si>
    <t>Demontáž elektrovýzbroje stožárů osvětlení 1 okruh</t>
  </si>
  <si>
    <t>kus</t>
  </si>
  <si>
    <t>CS ÚRS 2019 01</t>
  </si>
  <si>
    <t>663923530</t>
  </si>
  <si>
    <t>VV</t>
  </si>
  <si>
    <t>- demontáž stávajícího svítidla nasvětlení přechodu pro chodce:</t>
  </si>
  <si>
    <t>210204201</t>
  </si>
  <si>
    <t>Montáž elektrovýzbroje stožárů osvětlení 1 okruh</t>
  </si>
  <si>
    <t>-1005350156</t>
  </si>
  <si>
    <t>- montáž LED svítidel na stožárech SSZ:</t>
  </si>
  <si>
    <t>210202013-D</t>
  </si>
  <si>
    <t>Demontáž svítidel výbojkových se zapojením vodičů průmyslových nebo venkovních na výložník</t>
  </si>
  <si>
    <t>13088776</t>
  </si>
  <si>
    <t>4</t>
  </si>
  <si>
    <t>210202013</t>
  </si>
  <si>
    <t>Montáž svítidel výbojkových se zapojením vodičů průmyslových nebo venkovních na výložník</t>
  </si>
  <si>
    <t>-499152079</t>
  </si>
  <si>
    <t>5</t>
  </si>
  <si>
    <t>34774202</t>
  </si>
  <si>
    <t>Svítidlo LED "zebra" 75W</t>
  </si>
  <si>
    <t>R-položka</t>
  </si>
  <si>
    <t>-76509083</t>
  </si>
  <si>
    <t>22-M</t>
  </si>
  <si>
    <t>Montáže technologických zařízení pro dopravní stavby</t>
  </si>
  <si>
    <t>6</t>
  </si>
  <si>
    <t>220880482-R</t>
  </si>
  <si>
    <t>Aktivace rozhraní řadiče SSZ</t>
  </si>
  <si>
    <t>-1970123261</t>
  </si>
  <si>
    <t>7</t>
  </si>
  <si>
    <t>404611207</t>
  </si>
  <si>
    <t>SW doplnění pro komunikaci s aplikací vzdáleného přístupu</t>
  </si>
  <si>
    <t>-48724625</t>
  </si>
  <si>
    <t>8</t>
  </si>
  <si>
    <t>220960220</t>
  </si>
  <si>
    <t>Programování řadiče MR do čtyř světelných skupin</t>
  </si>
  <si>
    <t>CS ÚRS 2020 02</t>
  </si>
  <si>
    <t>989893402</t>
  </si>
  <si>
    <t>9</t>
  </si>
  <si>
    <t>404611415-R</t>
  </si>
  <si>
    <t>Zpracování dopravního řešení - pevný signální plán pro SSZ přechodu pro chodce</t>
  </si>
  <si>
    <t>1373253909</t>
  </si>
  <si>
    <t>PS451 - SSZ Brněnská - Tesco</t>
  </si>
  <si>
    <t>2094623521</t>
  </si>
  <si>
    <t>-209612365</t>
  </si>
  <si>
    <t>1156047634</t>
  </si>
  <si>
    <t>1598772574</t>
  </si>
  <si>
    <t>34774202-R</t>
  </si>
  <si>
    <t>-1336494720</t>
  </si>
  <si>
    <t>210204100-D</t>
  </si>
  <si>
    <t>Demontáž výložníků osvětlení jednoramenných nástěnných, hmotnosti do 35 kg</t>
  </si>
  <si>
    <t>1307517950</t>
  </si>
  <si>
    <t>- demontáž stávajícího nasvětlení přechodu pro chodce:</t>
  </si>
  <si>
    <t>210204100</t>
  </si>
  <si>
    <t>Montáž výložníků osvětlení jednoramenných nástěnných, hmotnosti do 35 kg</t>
  </si>
  <si>
    <t>-76396727</t>
  </si>
  <si>
    <t>- montáž výložníku pro nasvětlení přechodu pro chodce:</t>
  </si>
  <si>
    <t>34844470-R</t>
  </si>
  <si>
    <t>Výložník pro LED svítidlo</t>
  </si>
  <si>
    <t>-921509568</t>
  </si>
  <si>
    <t>-846292537</t>
  </si>
  <si>
    <t>10</t>
  </si>
  <si>
    <t>404611207-R</t>
  </si>
  <si>
    <t>-540678334</t>
  </si>
  <si>
    <t>11</t>
  </si>
  <si>
    <t>220960201</t>
  </si>
  <si>
    <t>Adresace řadiče MR přes čtyři světelné skupiny</t>
  </si>
  <si>
    <t>522210092</t>
  </si>
  <si>
    <t>12</t>
  </si>
  <si>
    <t>404611412-R</t>
  </si>
  <si>
    <t>HW doplnění stávajícího řadiče pro připojení na dohled</t>
  </si>
  <si>
    <t>-2073550771</t>
  </si>
  <si>
    <t>13</t>
  </si>
  <si>
    <t>220960222</t>
  </si>
  <si>
    <t>Programování řadiče MR přes deset světelných skupin</t>
  </si>
  <si>
    <t>655761978</t>
  </si>
  <si>
    <t>1+1</t>
  </si>
  <si>
    <t>14</t>
  </si>
  <si>
    <t>404611413-R</t>
  </si>
  <si>
    <t>Zpracování 5 sad dopravního řešení pro dynamické řízení SSZ v koordinaci</t>
  </si>
  <si>
    <t>1133705390</t>
  </si>
  <si>
    <t>404611414-R</t>
  </si>
  <si>
    <t>Zpracování dopravního řešení - pevný signální plán pro SSZ křižovatky</t>
  </si>
  <si>
    <t>-914094701</t>
  </si>
  <si>
    <t>PS452 - SSZ Purkyňova x Brněnská</t>
  </si>
  <si>
    <t>VRN - Vedlejší rozpočtové náklady</t>
  </si>
  <si>
    <t xml:space="preserve">    VRN1 - Průzkumné, geodetické a projektové práce</t>
  </si>
  <si>
    <t>304054263</t>
  </si>
  <si>
    <t>-328421031</t>
  </si>
  <si>
    <t>-1916504518</t>
  </si>
  <si>
    <t>910636275</t>
  </si>
  <si>
    <t>-1047548132</t>
  </si>
  <si>
    <t>-242030552</t>
  </si>
  <si>
    <t>-1815000427</t>
  </si>
  <si>
    <t>220960031-D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</si>
  <si>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</si>
  <si>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-1607432539</t>
  </si>
  <si>
    <t>3+2</t>
  </si>
  <si>
    <t>220960031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</si>
  <si>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</si>
  <si>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20323168</t>
  </si>
  <si>
    <t>220960091-D</t>
  </si>
  <si>
    <t>Demontáž - Smontování dopravního návěstidla včetně sestavení návěstidla s elektrickým propojením, montáže upevňovací konzoly pro upevnění na stožár nebo montáže nosiče pro upevnění na výložník jednokomorového pro montáž na stožár</t>
  </si>
  <si>
    <t>-692512788</t>
  </si>
  <si>
    <t>220960091</t>
  </si>
  <si>
    <t>Smontování dopravního návěstidla včetně sestavení návěstidla s elektrickým propojením, montáže upevňovací konzoly pro upevnění na stožár nebo montáže nosiče pro upevnění na výložník jednokomorového pro montáž na stožár</t>
  </si>
  <si>
    <t>-1048094809</t>
  </si>
  <si>
    <t>404613014-R</t>
  </si>
  <si>
    <t>Světelný zdroj LED žlutý  pro návěstidlo jednosvětlové průměru 200 mm napájený 42V AC</t>
  </si>
  <si>
    <t>1233968298</t>
  </si>
  <si>
    <t>404611002-R</t>
  </si>
  <si>
    <t>Symbol kráčející chodec - 200 mm</t>
  </si>
  <si>
    <t>1015591862</t>
  </si>
  <si>
    <t>404613015-R</t>
  </si>
  <si>
    <t>Světelný zdroj LED zelený  pro návěstidlo jednosvětlové průměru 200 mm napájený 42V AC</t>
  </si>
  <si>
    <t>-272213596</t>
  </si>
  <si>
    <t>404611007-R</t>
  </si>
  <si>
    <t>Symbol šipka plná - 200 mm</t>
  </si>
  <si>
    <t>-1612332721</t>
  </si>
  <si>
    <t>16</t>
  </si>
  <si>
    <t>220960032-D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</si>
  <si>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výložník</t>
  </si>
  <si>
    <t>-1889255991</t>
  </si>
  <si>
    <t>17</t>
  </si>
  <si>
    <t>220960032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</si>
  <si>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výložník</t>
  </si>
  <si>
    <t>1591648109</t>
  </si>
  <si>
    <t>18</t>
  </si>
  <si>
    <t>220960092-D</t>
  </si>
  <si>
    <t>Demontáž - Smontování dopravního návěstidla včetně sestavení návěstidla s elektrickým propojením, montáže upevňovací konzoly pro upevnění na stožár nebo montáže nosiče pro upevnění na výložník jednokomorového pro montáž na výložník</t>
  </si>
  <si>
    <t>-619466299</t>
  </si>
  <si>
    <t>19</t>
  </si>
  <si>
    <t>220960092</t>
  </si>
  <si>
    <t>Smontování dopravního návěstidla včetně sestavení návěstidla s elektrickým propojením, montáže upevňovací konzoly pro upevnění na stožár nebo montáže nosiče pro upevnění na výložník jednokomorového pro montáž na výložník</t>
  </si>
  <si>
    <t>1569112158</t>
  </si>
  <si>
    <t>20</t>
  </si>
  <si>
    <t>-1839240565</t>
  </si>
  <si>
    <t>1381132707</t>
  </si>
  <si>
    <t>22</t>
  </si>
  <si>
    <t>220960036-D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</si>
  <si>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</si>
  <si>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2081106766</t>
  </si>
  <si>
    <t>23</t>
  </si>
  <si>
    <t>220960036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</si>
  <si>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</si>
  <si>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1993112511</t>
  </si>
  <si>
    <t>24</t>
  </si>
  <si>
    <t>220960096-D</t>
  </si>
  <si>
    <t>Demontáž - Smontování dopravního návěstidla včetně sestavení návěstidla s elektrickým propojením, montáže upevňovací konzoly pro upevnění na stožár nebo montáže nosiče pro upevnění na výložník dvoukomorového pro montáž na stožár</t>
  </si>
  <si>
    <t>1308784974</t>
  </si>
  <si>
    <t>25</t>
  </si>
  <si>
    <t>220960096</t>
  </si>
  <si>
    <t>Smontování dopravního návěstidla včetně sestavení návěstidla s elektrickým propojením, montáže upevňovací konzoly pro upevnění na stožár nebo montáže nosiče pro upevnění na výložník dvoukomorového pro montáž na stožár</t>
  </si>
  <si>
    <t>-1062870787</t>
  </si>
  <si>
    <t>26</t>
  </si>
  <si>
    <t>404613013-R</t>
  </si>
  <si>
    <t>Světelný zdroj LED červený pro návěstidlo jednosvětlové průměru 200 mm napájený 42V AC</t>
  </si>
  <si>
    <t>1266876323</t>
  </si>
  <si>
    <t>27</t>
  </si>
  <si>
    <t>404611001-R</t>
  </si>
  <si>
    <t>Symbol stojící chodec - 200 mm</t>
  </si>
  <si>
    <t>888659582</t>
  </si>
  <si>
    <t>28</t>
  </si>
  <si>
    <t>1814212409</t>
  </si>
  <si>
    <t>29</t>
  </si>
  <si>
    <t>-1538053985</t>
  </si>
  <si>
    <t>30</t>
  </si>
  <si>
    <t>220960041-D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</si>
  <si>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</si>
  <si>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479404566</t>
  </si>
  <si>
    <t>31</t>
  </si>
  <si>
    <t>220960041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</si>
  <si>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</si>
  <si>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-1641584315</t>
  </si>
  <si>
    <t>32</t>
  </si>
  <si>
    <t>220960101-D</t>
  </si>
  <si>
    <t>Demontáž - Smontování dopravního návěstidla včetně sestavení návěstidla s elektrickým propojením, montáže upevňovací konzoly pro upevnění na stožár nebo montáže nosiče pro upevnění na výložník tříkomorového pro montáž na stožár</t>
  </si>
  <si>
    <t>1280482713</t>
  </si>
  <si>
    <t>33</t>
  </si>
  <si>
    <t>220960101</t>
  </si>
  <si>
    <t>Smontování dopravního návěstidla včetně sestavení návěstidla s elektrickým propojením, montáže upevňovací konzoly pro upevnění na stožár nebo montáže nosiče pro upevnění na výložník tříkomorového pro montáž na stožár</t>
  </si>
  <si>
    <t>-1163415168</t>
  </si>
  <si>
    <t>34</t>
  </si>
  <si>
    <t>117417715</t>
  </si>
  <si>
    <t>35</t>
  </si>
  <si>
    <t>-194778620</t>
  </si>
  <si>
    <t>36</t>
  </si>
  <si>
    <t>404611013-R</t>
  </si>
  <si>
    <t>Symbol šipka obrysová - 200 mm</t>
  </si>
  <si>
    <t>844851779</t>
  </si>
  <si>
    <t>37</t>
  </si>
  <si>
    <t>404611015-R</t>
  </si>
  <si>
    <t>Symbol šipka obrysová (rovně a vpravo) - 200 mm</t>
  </si>
  <si>
    <t>-96696810</t>
  </si>
  <si>
    <t>38</t>
  </si>
  <si>
    <t>1910312989</t>
  </si>
  <si>
    <t>39</t>
  </si>
  <si>
    <t>904717565</t>
  </si>
  <si>
    <t>40</t>
  </si>
  <si>
    <t>404611009-R</t>
  </si>
  <si>
    <t>Symbol šipka plná (rovně a vpravo) - 200 mm</t>
  </si>
  <si>
    <t>1418664554</t>
  </si>
  <si>
    <t>41</t>
  </si>
  <si>
    <t>220960042-D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</si>
  <si>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výložník</t>
  </si>
  <si>
    <t>-198175859</t>
  </si>
  <si>
    <t>42</t>
  </si>
  <si>
    <t>220960042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</si>
  <si>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výložník</t>
  </si>
  <si>
    <t>1682275462</t>
  </si>
  <si>
    <t>43</t>
  </si>
  <si>
    <t>220960102-D</t>
  </si>
  <si>
    <t>Demontáž - Smontování dopravního návěstidla včetně sestavení návěstidla s elektrickým propojením, montáže upevňovací konzoly pro upevnění na stožár nebo montáže nosiče pro upevnění na výložník tříkomorového pro montáž na výložník</t>
  </si>
  <si>
    <t>272938304</t>
  </si>
  <si>
    <t>44</t>
  </si>
  <si>
    <t>220960102</t>
  </si>
  <si>
    <t>Smontování dopravního návěstidla včetně sestavení návěstidla s elektrickým propojením, montáže upevňovací konzoly pro upevnění na stožár nebo montáže nosiče pro upevnění na výložník tříkomorového pro montáž na výložník</t>
  </si>
  <si>
    <t>1565474026</t>
  </si>
  <si>
    <t>45</t>
  </si>
  <si>
    <t>1158556716</t>
  </si>
  <si>
    <t>46</t>
  </si>
  <si>
    <t>773343862</t>
  </si>
  <si>
    <t>47</t>
  </si>
  <si>
    <t>-1991872719</t>
  </si>
  <si>
    <t>48</t>
  </si>
  <si>
    <t>2113568574</t>
  </si>
  <si>
    <t>49</t>
  </si>
  <si>
    <t>1890913278</t>
  </si>
  <si>
    <t>50</t>
  </si>
  <si>
    <t>1309327454</t>
  </si>
  <si>
    <t>51</t>
  </si>
  <si>
    <t>404613016-R</t>
  </si>
  <si>
    <t>Světelný zdroj LED červený pro návěstidlo jednosvětlové průměru 300 mm napájený 42V AC</t>
  </si>
  <si>
    <t>-466741850</t>
  </si>
  <si>
    <t>52</t>
  </si>
  <si>
    <t>404611014-R</t>
  </si>
  <si>
    <t>Symbol šipka obrysová - 300 mm</t>
  </si>
  <si>
    <t>-1821846341</t>
  </si>
  <si>
    <t>53</t>
  </si>
  <si>
    <t>404611016-R</t>
  </si>
  <si>
    <t>Symbol šipka obrysová (rovně a vpravo) - 300 mm</t>
  </si>
  <si>
    <t>-1534266239</t>
  </si>
  <si>
    <t>54</t>
  </si>
  <si>
    <t>220960182-D</t>
  </si>
  <si>
    <t>Demontáž řadiče včetně usazení, zatažení kabelů do řadiče, připojení uzemnění přes šest světelných skupin</t>
  </si>
  <si>
    <t>2129318360</t>
  </si>
  <si>
    <t>55</t>
  </si>
  <si>
    <t>220960182</t>
  </si>
  <si>
    <t>Montáž řadiče včetně usazení, zatažení kabelů do řadiče, připojení uzemnění přes šest světelných skupin</t>
  </si>
  <si>
    <t>273783943</t>
  </si>
  <si>
    <t>56</t>
  </si>
  <si>
    <t>404611201-R</t>
  </si>
  <si>
    <t>Mikroprocesorový řadič</t>
  </si>
  <si>
    <t>-1782548505</t>
  </si>
  <si>
    <t>57</t>
  </si>
  <si>
    <t>1907391298</t>
  </si>
  <si>
    <t>58</t>
  </si>
  <si>
    <t>1788712631</t>
  </si>
  <si>
    <t>59</t>
  </si>
  <si>
    <t>1411456883</t>
  </si>
  <si>
    <t>Vedlejší rozpočtové náklady</t>
  </si>
  <si>
    <t>VRN1</t>
  </si>
  <si>
    <t>Průzkumné, geodetické a projektové práce</t>
  </si>
  <si>
    <t>60</t>
  </si>
  <si>
    <t>013254000</t>
  </si>
  <si>
    <t>Dokumentace skutečného provedení stavby</t>
  </si>
  <si>
    <t>1072284029</t>
  </si>
  <si>
    <t>PS453 - SSZ Purkyňova x Svatopluka Čecha</t>
  </si>
  <si>
    <t>532631962</t>
  </si>
  <si>
    <t>930135911</t>
  </si>
  <si>
    <t>1659083560</t>
  </si>
  <si>
    <t>1084831387</t>
  </si>
  <si>
    <t>-814498761</t>
  </si>
  <si>
    <t>-1784050822</t>
  </si>
  <si>
    <t>-1839688859</t>
  </si>
  <si>
    <t>-1307917010</t>
  </si>
  <si>
    <t>540888267</t>
  </si>
  <si>
    <t>-921119621</t>
  </si>
  <si>
    <t>-278157952</t>
  </si>
  <si>
    <t>678698450</t>
  </si>
  <si>
    <t>854096878</t>
  </si>
  <si>
    <t>88662813</t>
  </si>
  <si>
    <t>-1082474764</t>
  </si>
  <si>
    <t>-1915778632</t>
  </si>
  <si>
    <t>-399695995</t>
  </si>
  <si>
    <t>-359988772</t>
  </si>
  <si>
    <t>783336304</t>
  </si>
  <si>
    <t>-719136803</t>
  </si>
  <si>
    <t>1656125800</t>
  </si>
  <si>
    <t>838571749</t>
  </si>
  <si>
    <t>-784035296</t>
  </si>
  <si>
    <t>-1604363052</t>
  </si>
  <si>
    <t>-1718409821</t>
  </si>
  <si>
    <t>-1806240357</t>
  </si>
  <si>
    <t>2078809451</t>
  </si>
  <si>
    <t>1830749366</t>
  </si>
  <si>
    <t>-1609708669</t>
  </si>
  <si>
    <t>-1595307139</t>
  </si>
  <si>
    <t>1835165637</t>
  </si>
  <si>
    <t>-1173987815</t>
  </si>
  <si>
    <t>838276414</t>
  </si>
  <si>
    <t>131670390</t>
  </si>
  <si>
    <t>206238338</t>
  </si>
  <si>
    <t>-918523102</t>
  </si>
  <si>
    <t>1391916747</t>
  </si>
  <si>
    <t>1536473797</t>
  </si>
  <si>
    <t>PS454 - SSZ přechodu pro chodce Brněnská - PRIOR</t>
  </si>
  <si>
    <t>-274147034</t>
  </si>
  <si>
    <t>1824714958</t>
  </si>
  <si>
    <t>1848300089</t>
  </si>
  <si>
    <t>-77268777</t>
  </si>
  <si>
    <t>-184270867</t>
  </si>
  <si>
    <t>1945174397</t>
  </si>
  <si>
    <t>1944918541</t>
  </si>
  <si>
    <t>2123124039</t>
  </si>
  <si>
    <t>1111475421</t>
  </si>
  <si>
    <t>-392945320</t>
  </si>
  <si>
    <t>1342067806</t>
  </si>
  <si>
    <t>-677028951</t>
  </si>
  <si>
    <t>-168753423</t>
  </si>
  <si>
    <t>53609782</t>
  </si>
  <si>
    <t>-954456340</t>
  </si>
  <si>
    <t>1939671277</t>
  </si>
  <si>
    <t>-463203910</t>
  </si>
  <si>
    <t>1454047288</t>
  </si>
  <si>
    <t>-1665314722</t>
  </si>
  <si>
    <t>1143702033</t>
  </si>
  <si>
    <t>1285622773</t>
  </si>
  <si>
    <t>553885597</t>
  </si>
  <si>
    <t>-141271671</t>
  </si>
  <si>
    <t>1957077404</t>
  </si>
  <si>
    <t>-662029113</t>
  </si>
  <si>
    <t>-1724914445</t>
  </si>
  <si>
    <t>1728019369</t>
  </si>
  <si>
    <t>-1605930195</t>
  </si>
  <si>
    <t>776359434</t>
  </si>
  <si>
    <t>-162419334</t>
  </si>
  <si>
    <t>109738188</t>
  </si>
  <si>
    <t>371686420</t>
  </si>
  <si>
    <t>-404693447</t>
  </si>
  <si>
    <t>1578597432</t>
  </si>
  <si>
    <t>-343526331</t>
  </si>
  <si>
    <t>220960181-D</t>
  </si>
  <si>
    <t>Demontáž řadiče včetně usazení, zatažení kabelů do řadiče, připojení uzemnění do šesti světelných skupin</t>
  </si>
  <si>
    <t>1196433204</t>
  </si>
  <si>
    <t>220960181</t>
  </si>
  <si>
    <t>Montáž řadiče včetně usazení, zatažení kabelů do řadiče, připojení uzemnění do šesti světelných skupin</t>
  </si>
  <si>
    <t>-31223783</t>
  </si>
  <si>
    <t>-1673648171</t>
  </si>
  <si>
    <t>-1659102947</t>
  </si>
  <si>
    <t>-645604788</t>
  </si>
  <si>
    <t>1287162952</t>
  </si>
  <si>
    <t>-2012416928</t>
  </si>
  <si>
    <t>PS455 - SSZ Nádražní x Brněnská</t>
  </si>
  <si>
    <t>-1288441293</t>
  </si>
  <si>
    <t>1649285844</t>
  </si>
  <si>
    <t>364949091</t>
  </si>
  <si>
    <t>-187649639</t>
  </si>
  <si>
    <t>-631320890</t>
  </si>
  <si>
    <t>2102238263</t>
  </si>
  <si>
    <t>1323728402</t>
  </si>
  <si>
    <t>918578447</t>
  </si>
  <si>
    <t>-2052886562</t>
  </si>
  <si>
    <t>1819026893</t>
  </si>
  <si>
    <t>-1266730488</t>
  </si>
  <si>
    <t>5+1+4</t>
  </si>
  <si>
    <t>1972374598</t>
  </si>
  <si>
    <t>945306130</t>
  </si>
  <si>
    <t>-1048419619</t>
  </si>
  <si>
    <t>1448083800</t>
  </si>
  <si>
    <t>-23865753</t>
  </si>
  <si>
    <t>198009147</t>
  </si>
  <si>
    <t>-2118702413</t>
  </si>
  <si>
    <t>404613017-R</t>
  </si>
  <si>
    <t>Světelný zdroj LED žlutý  pro návěstidlo jednosvětlové průměru 300 mm napájený 42V AC</t>
  </si>
  <si>
    <t>2052475441</t>
  </si>
  <si>
    <t>404611003-R</t>
  </si>
  <si>
    <t>Symbol kráčející chodec - 300 mm</t>
  </si>
  <si>
    <t>-2097830007</t>
  </si>
  <si>
    <t>1704291693</t>
  </si>
  <si>
    <t>996288279</t>
  </si>
  <si>
    <t>1817040865</t>
  </si>
  <si>
    <t>-356406326</t>
  </si>
  <si>
    <t>371312790</t>
  </si>
  <si>
    <t>430314243</t>
  </si>
  <si>
    <t>-361520317</t>
  </si>
  <si>
    <t>-2076414608</t>
  </si>
  <si>
    <t>-1815972834</t>
  </si>
  <si>
    <t>1189489147</t>
  </si>
  <si>
    <t>325166816</t>
  </si>
  <si>
    <t>-1750941855</t>
  </si>
  <si>
    <t>-1300367475</t>
  </si>
  <si>
    <t>628651135</t>
  </si>
  <si>
    <t>-1931899891</t>
  </si>
  <si>
    <t>250051038</t>
  </si>
  <si>
    <t>265457904</t>
  </si>
  <si>
    <t>992037539</t>
  </si>
  <si>
    <t>-1411034674</t>
  </si>
  <si>
    <t>-1917010581</t>
  </si>
  <si>
    <t>-2084473394</t>
  </si>
  <si>
    <t>-717997260</t>
  </si>
  <si>
    <t>566595631</t>
  </si>
  <si>
    <t>-1766149730</t>
  </si>
  <si>
    <t>757773487</t>
  </si>
  <si>
    <t>1690529521</t>
  </si>
  <si>
    <t>-2062136142</t>
  </si>
  <si>
    <t>1392840928</t>
  </si>
  <si>
    <t>430284981</t>
  </si>
  <si>
    <t>913141163</t>
  </si>
  <si>
    <t>-471947478</t>
  </si>
  <si>
    <t>-309714182</t>
  </si>
  <si>
    <t>-186739663</t>
  </si>
  <si>
    <t>1834312231</t>
  </si>
  <si>
    <t>-512069731</t>
  </si>
  <si>
    <t>296805310</t>
  </si>
  <si>
    <t>565682099</t>
  </si>
  <si>
    <t>62622676</t>
  </si>
  <si>
    <t>-1934069535</t>
  </si>
  <si>
    <t>547964232</t>
  </si>
  <si>
    <t>61</t>
  </si>
  <si>
    <t>-77515936</t>
  </si>
  <si>
    <t>62</t>
  </si>
  <si>
    <t>-179929534</t>
  </si>
  <si>
    <t>63</t>
  </si>
  <si>
    <t>89124551</t>
  </si>
  <si>
    <t>64</t>
  </si>
  <si>
    <t>958991138</t>
  </si>
  <si>
    <t>65</t>
  </si>
  <si>
    <t>1191182472</t>
  </si>
  <si>
    <t>PS456 - SSZ Havlíčkova x Brněnská</t>
  </si>
  <si>
    <t>273854687</t>
  </si>
  <si>
    <t>-1203552267</t>
  </si>
  <si>
    <t>51394697</t>
  </si>
  <si>
    <t>342482606</t>
  </si>
  <si>
    <t>-1951855405</t>
  </si>
  <si>
    <t>1548713382</t>
  </si>
  <si>
    <t>592103829</t>
  </si>
  <si>
    <t>-7307319</t>
  </si>
  <si>
    <t>1051686887</t>
  </si>
  <si>
    <t>-1938249337</t>
  </si>
  <si>
    <t>-1867026696</t>
  </si>
  <si>
    <t>2+1</t>
  </si>
  <si>
    <t>-333679218</t>
  </si>
  <si>
    <t>1846904489</t>
  </si>
  <si>
    <t>-1647306907</t>
  </si>
  <si>
    <t>414428865</t>
  </si>
  <si>
    <t>1343757064</t>
  </si>
  <si>
    <t>1903533351</t>
  </si>
  <si>
    <t>1330904755</t>
  </si>
  <si>
    <t>1879367044</t>
  </si>
  <si>
    <t>-1356161931</t>
  </si>
  <si>
    <t>-857226885</t>
  </si>
  <si>
    <t>348220868</t>
  </si>
  <si>
    <t>843091349</t>
  </si>
  <si>
    <t>383606790</t>
  </si>
  <si>
    <t>1196277115</t>
  </si>
  <si>
    <t>471090344</t>
  </si>
  <si>
    <t>-1226025171</t>
  </si>
  <si>
    <t>2145160357</t>
  </si>
  <si>
    <t>738098962</t>
  </si>
  <si>
    <t>-1900708414</t>
  </si>
  <si>
    <t>1769193445</t>
  </si>
  <si>
    <t>-2106336907</t>
  </si>
  <si>
    <t>1169585318</t>
  </si>
  <si>
    <t>416017988</t>
  </si>
  <si>
    <t>2139938152</t>
  </si>
  <si>
    <t>-1227763693</t>
  </si>
  <si>
    <t>607742707</t>
  </si>
  <si>
    <t>-734765878</t>
  </si>
  <si>
    <t>-1863164068</t>
  </si>
  <si>
    <t>3468354</t>
  </si>
  <si>
    <t>-1484478367</t>
  </si>
  <si>
    <t>-372395054</t>
  </si>
  <si>
    <t>-1344071041</t>
  </si>
  <si>
    <t>1422439994</t>
  </si>
  <si>
    <t>793427464</t>
  </si>
  <si>
    <t>771108945</t>
  </si>
  <si>
    <t>-1136511655</t>
  </si>
  <si>
    <t>1368125842</t>
  </si>
  <si>
    <t>1857532117</t>
  </si>
  <si>
    <t>-738833410</t>
  </si>
  <si>
    <t>798650911</t>
  </si>
  <si>
    <t>890536055</t>
  </si>
  <si>
    <t>PS457 - SSZ Brněnská x Žižkova</t>
  </si>
  <si>
    <t>-2005434258</t>
  </si>
  <si>
    <t>1752584762</t>
  </si>
  <si>
    <t>1726240480</t>
  </si>
  <si>
    <t>-541170282</t>
  </si>
  <si>
    <t>-2008279508</t>
  </si>
  <si>
    <t>-944489652</t>
  </si>
  <si>
    <t>369653908</t>
  </si>
  <si>
    <t>-2020397701</t>
  </si>
  <si>
    <t>-272061089</t>
  </si>
  <si>
    <t>-889865930</t>
  </si>
  <si>
    <t>1229336261</t>
  </si>
  <si>
    <t>2127434339</t>
  </si>
  <si>
    <t>-300684229</t>
  </si>
  <si>
    <t>PS458 - SSZ přechodu pro chodce Na Vyhlídce</t>
  </si>
  <si>
    <t>-116475090</t>
  </si>
  <si>
    <t>1471336817</t>
  </si>
  <si>
    <t>1208792197</t>
  </si>
  <si>
    <t>2054120936</t>
  </si>
  <si>
    <t>-1070033325</t>
  </si>
  <si>
    <t>499290667</t>
  </si>
  <si>
    <t>-1424519095</t>
  </si>
  <si>
    <t>2010884277</t>
  </si>
  <si>
    <t>-383211936</t>
  </si>
  <si>
    <t>2096150817</t>
  </si>
  <si>
    <t>-821698137</t>
  </si>
  <si>
    <t>-1103006522</t>
  </si>
  <si>
    <t>623159507</t>
  </si>
  <si>
    <t>508222634</t>
  </si>
  <si>
    <t>PS459 - SSZ přechodu pro chodce Tyršova</t>
  </si>
  <si>
    <t>-2126696596</t>
  </si>
  <si>
    <t>1189684896</t>
  </si>
  <si>
    <t>-180749480</t>
  </si>
  <si>
    <t>-618881317</t>
  </si>
  <si>
    <t>862776099</t>
  </si>
  <si>
    <t>-764013507</t>
  </si>
  <si>
    <t>105764130</t>
  </si>
  <si>
    <t>-1413644308</t>
  </si>
  <si>
    <t>-1425150588</t>
  </si>
  <si>
    <t>PS460 - SSZ přechodu pro chodce Purkyňova - U nemocnice</t>
  </si>
  <si>
    <t>-1044668006</t>
  </si>
  <si>
    <t>1319541375</t>
  </si>
  <si>
    <t>-751304311</t>
  </si>
  <si>
    <t>1948979387</t>
  </si>
  <si>
    <t>-715086835</t>
  </si>
  <si>
    <t>-1259975269</t>
  </si>
  <si>
    <t>-507512264</t>
  </si>
  <si>
    <t>-1862651629</t>
  </si>
  <si>
    <t>-973287583</t>
  </si>
  <si>
    <t>-157375594</t>
  </si>
  <si>
    <t>-640514706</t>
  </si>
  <si>
    <t>-1383727905</t>
  </si>
  <si>
    <t>PS470 - Monitorování a ovládání řadičů SSZ</t>
  </si>
  <si>
    <t xml:space="preserve">      OCIT - Připojení do sítě, konfigurace komunikačního serveru OCIT</t>
  </si>
  <si>
    <t xml:space="preserve">      Monitor - SW a mobilní aplikace monitorování a ovládání SSZ</t>
  </si>
  <si>
    <t>OCIT</t>
  </si>
  <si>
    <t>Připojení do sítě, konfigurace komunikačního serveru OCIT</t>
  </si>
  <si>
    <t>40462001-R</t>
  </si>
  <si>
    <t>Připojení do sítě, konfigurace vzdáleného komunikačního serveru OCIT</t>
  </si>
  <si>
    <t>-549270784</t>
  </si>
  <si>
    <t>- jednorázová příprava</t>
  </si>
  <si>
    <t>40462002-R</t>
  </si>
  <si>
    <t>Poplatek za připojení řadiče SSZ k serveru</t>
  </si>
  <si>
    <t>-1584484018</t>
  </si>
  <si>
    <t>40462003-R</t>
  </si>
  <si>
    <t>Monitorování sítě a údržba serverů - roční poplatek za provoz</t>
  </si>
  <si>
    <t>-76574948</t>
  </si>
  <si>
    <t>Monitor</t>
  </si>
  <si>
    <t>SW a mobilní aplikace monitorování a ovládání SSZ</t>
  </si>
  <si>
    <t>40462101-R</t>
  </si>
  <si>
    <t>SW aplikace zajišťující monitorování a ovládání připojení SSZ (webová platforma pro PC pro monitorování a řízení technologií města)</t>
  </si>
  <si>
    <t>-1017838442</t>
  </si>
  <si>
    <t>40462102-R</t>
  </si>
  <si>
    <t>Roční poplatek za údržbu a servis SW aplikace</t>
  </si>
  <si>
    <t>348161887</t>
  </si>
  <si>
    <t>40462201-R</t>
  </si>
  <si>
    <t>Mobilní SW aplikace zajišťující monitorování a ovládání připojení SSZ (mobilní platforma pro monitorování a řízení technologií města)</t>
  </si>
  <si>
    <t>-275315166</t>
  </si>
  <si>
    <t>40462202-R</t>
  </si>
  <si>
    <t>Roční poplatek za údržbu a servis mobilní SW aplikace</t>
  </si>
  <si>
    <t>-2103096963</t>
  </si>
  <si>
    <t>VRN - Náklady spojené s provozem SSZ v následném období</t>
  </si>
  <si>
    <t>VRN - VRN</t>
  </si>
  <si>
    <t xml:space="preserve">    Servis - Náklady spojené s následným provozem řadičů a prvků SSZ</t>
  </si>
  <si>
    <t xml:space="preserve">    Dopravní řešení - Dopravní řešení</t>
  </si>
  <si>
    <t>Servis</t>
  </si>
  <si>
    <t>Náklady spojené s následným provozem řadičů a prvků SSZ</t>
  </si>
  <si>
    <t>VRN62101-R</t>
  </si>
  <si>
    <t>pravidelné roční prohlídky a servis (průměrná cena za SSZ)</t>
  </si>
  <si>
    <t>1024</t>
  </si>
  <si>
    <t>-167998546</t>
  </si>
  <si>
    <t>Každoroční prohlídka všech SSZ po dobu 5 let:</t>
  </si>
  <si>
    <t>11*5</t>
  </si>
  <si>
    <t>Dopravní řešení</t>
  </si>
  <si>
    <t>049303000-R</t>
  </si>
  <si>
    <t>Aktualizace dopravního řešení (signálních plánů) v posledním roce záruky před jejím vypršením, v minimálním rozsahu dle přílohy č. 8 zadávací dokumentace</t>
  </si>
  <si>
    <t>-912333496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</si>
</sst>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/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48" t="s">
        <v>14</v>
      </c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1"/>
      <c r="AQ5" s="21"/>
      <c r="AR5" s="19"/>
      <c r="BE5" s="245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50" t="s">
        <v>17</v>
      </c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1"/>
      <c r="AQ6" s="21"/>
      <c r="AR6" s="19"/>
      <c r="BE6" s="246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21</v>
      </c>
      <c r="AO7" s="21"/>
      <c r="AP7" s="21"/>
      <c r="AQ7" s="21"/>
      <c r="AR7" s="19"/>
      <c r="BE7" s="246"/>
      <c r="BS7" s="16" t="s">
        <v>6</v>
      </c>
    </row>
    <row r="8" spans="2:71" s="1" customFormat="1" ht="12" customHeight="1">
      <c r="B8" s="20"/>
      <c r="C8" s="21"/>
      <c r="D8" s="28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29" t="s">
        <v>25</v>
      </c>
      <c r="AO8" s="21"/>
      <c r="AP8" s="21"/>
      <c r="AQ8" s="21"/>
      <c r="AR8" s="19"/>
      <c r="BE8" s="246"/>
      <c r="BS8" s="16" t="s">
        <v>6</v>
      </c>
    </row>
    <row r="9" spans="2:71" s="1" customFormat="1" ht="29.25" customHeight="1">
      <c r="B9" s="20"/>
      <c r="C9" s="21"/>
      <c r="D9" s="25" t="s">
        <v>26</v>
      </c>
      <c r="E9" s="21"/>
      <c r="F9" s="21"/>
      <c r="G9" s="21"/>
      <c r="H9" s="21"/>
      <c r="I9" s="21"/>
      <c r="J9" s="21"/>
      <c r="K9" s="30" t="s">
        <v>27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5" t="s">
        <v>28</v>
      </c>
      <c r="AL9" s="21"/>
      <c r="AM9" s="21"/>
      <c r="AN9" s="30" t="s">
        <v>29</v>
      </c>
      <c r="AO9" s="21"/>
      <c r="AP9" s="21"/>
      <c r="AQ9" s="21"/>
      <c r="AR9" s="19"/>
      <c r="BE9" s="246"/>
      <c r="BS9" s="16" t="s">
        <v>6</v>
      </c>
    </row>
    <row r="10" spans="2:71" s="1" customFormat="1" ht="12" customHeight="1">
      <c r="B10" s="20"/>
      <c r="C10" s="21"/>
      <c r="D10" s="28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31</v>
      </c>
      <c r="AL10" s="21"/>
      <c r="AM10" s="21"/>
      <c r="AN10" s="26" t="s">
        <v>32</v>
      </c>
      <c r="AO10" s="21"/>
      <c r="AP10" s="21"/>
      <c r="AQ10" s="21"/>
      <c r="AR10" s="19"/>
      <c r="BE10" s="246"/>
      <c r="BS10" s="16" t="s">
        <v>6</v>
      </c>
    </row>
    <row r="11" spans="2:71" s="1" customFormat="1" ht="18.4" customHeight="1">
      <c r="B11" s="20"/>
      <c r="C11" s="21"/>
      <c r="D11" s="21"/>
      <c r="E11" s="26" t="s">
        <v>33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34</v>
      </c>
      <c r="AL11" s="21"/>
      <c r="AM11" s="21"/>
      <c r="AN11" s="26" t="s">
        <v>35</v>
      </c>
      <c r="AO11" s="21"/>
      <c r="AP11" s="21"/>
      <c r="AQ11" s="21"/>
      <c r="AR11" s="19"/>
      <c r="BE11" s="246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46"/>
      <c r="BS12" s="16" t="s">
        <v>6</v>
      </c>
    </row>
    <row r="13" spans="2:71" s="1" customFormat="1" ht="12" customHeight="1">
      <c r="B13" s="20"/>
      <c r="C13" s="21"/>
      <c r="D13" s="28" t="s">
        <v>36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31</v>
      </c>
      <c r="AL13" s="21"/>
      <c r="AM13" s="21"/>
      <c r="AN13" s="31" t="s">
        <v>37</v>
      </c>
      <c r="AO13" s="21"/>
      <c r="AP13" s="21"/>
      <c r="AQ13" s="21"/>
      <c r="AR13" s="19"/>
      <c r="BE13" s="246"/>
      <c r="BS13" s="16" t="s">
        <v>6</v>
      </c>
    </row>
    <row r="14" spans="2:71" ht="12.75">
      <c r="B14" s="20"/>
      <c r="C14" s="21"/>
      <c r="D14" s="21"/>
      <c r="E14" s="251" t="s">
        <v>37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8" t="s">
        <v>34</v>
      </c>
      <c r="AL14" s="21"/>
      <c r="AM14" s="21"/>
      <c r="AN14" s="31" t="s">
        <v>37</v>
      </c>
      <c r="AO14" s="21"/>
      <c r="AP14" s="21"/>
      <c r="AQ14" s="21"/>
      <c r="AR14" s="19"/>
      <c r="BE14" s="246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46"/>
      <c r="BS15" s="16" t="s">
        <v>4</v>
      </c>
    </row>
    <row r="16" spans="2:71" s="1" customFormat="1" ht="12" customHeight="1">
      <c r="B16" s="20"/>
      <c r="C16" s="21"/>
      <c r="D16" s="28" t="s">
        <v>38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31</v>
      </c>
      <c r="AL16" s="21"/>
      <c r="AM16" s="21"/>
      <c r="AN16" s="26" t="s">
        <v>39</v>
      </c>
      <c r="AO16" s="21"/>
      <c r="AP16" s="21"/>
      <c r="AQ16" s="21"/>
      <c r="AR16" s="19"/>
      <c r="BE16" s="246"/>
      <c r="BS16" s="16" t="s">
        <v>4</v>
      </c>
    </row>
    <row r="17" spans="2:71" s="1" customFormat="1" ht="18.4" customHeight="1">
      <c r="B17" s="20"/>
      <c r="C17" s="21"/>
      <c r="D17" s="21"/>
      <c r="E17" s="26" t="s">
        <v>40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34</v>
      </c>
      <c r="AL17" s="21"/>
      <c r="AM17" s="21"/>
      <c r="AN17" s="26" t="s">
        <v>41</v>
      </c>
      <c r="AO17" s="21"/>
      <c r="AP17" s="21"/>
      <c r="AQ17" s="21"/>
      <c r="AR17" s="19"/>
      <c r="BE17" s="246"/>
      <c r="BS17" s="16" t="s">
        <v>42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46"/>
      <c r="BS18" s="16" t="s">
        <v>6</v>
      </c>
    </row>
    <row r="19" spans="2:71" s="1" customFormat="1" ht="12" customHeight="1">
      <c r="B19" s="20"/>
      <c r="C19" s="21"/>
      <c r="D19" s="28" t="s">
        <v>43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31</v>
      </c>
      <c r="AL19" s="21"/>
      <c r="AM19" s="21"/>
      <c r="AN19" s="26" t="s">
        <v>44</v>
      </c>
      <c r="AO19" s="21"/>
      <c r="AP19" s="21"/>
      <c r="AQ19" s="21"/>
      <c r="AR19" s="19"/>
      <c r="BE19" s="246"/>
      <c r="BS19" s="16" t="s">
        <v>6</v>
      </c>
    </row>
    <row r="20" spans="2:71" s="1" customFormat="1" ht="18.4" customHeight="1">
      <c r="B20" s="20"/>
      <c r="C20" s="21"/>
      <c r="D20" s="21"/>
      <c r="E20" s="26" t="s">
        <v>40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34</v>
      </c>
      <c r="AL20" s="21"/>
      <c r="AM20" s="21"/>
      <c r="AN20" s="26" t="s">
        <v>44</v>
      </c>
      <c r="AO20" s="21"/>
      <c r="AP20" s="21"/>
      <c r="AQ20" s="21"/>
      <c r="AR20" s="19"/>
      <c r="BE20" s="246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46"/>
    </row>
    <row r="22" spans="2:57" s="1" customFormat="1" ht="12" customHeight="1">
      <c r="B22" s="20"/>
      <c r="C22" s="21"/>
      <c r="D22" s="28" t="s">
        <v>45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46"/>
    </row>
    <row r="23" spans="2:57" s="1" customFormat="1" ht="47.25" customHeight="1">
      <c r="B23" s="20"/>
      <c r="C23" s="21"/>
      <c r="D23" s="21"/>
      <c r="E23" s="253" t="s">
        <v>46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1"/>
      <c r="AP23" s="21"/>
      <c r="AQ23" s="21"/>
      <c r="AR23" s="19"/>
      <c r="BE23" s="246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46"/>
    </row>
    <row r="25" spans="2:57" s="1" customFormat="1" ht="6.95" customHeight="1">
      <c r="B25" s="20"/>
      <c r="C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1"/>
      <c r="AQ25" s="21"/>
      <c r="AR25" s="19"/>
      <c r="BE25" s="246"/>
    </row>
    <row r="26" spans="1:57" s="2" customFormat="1" ht="25.9" customHeight="1">
      <c r="A26" s="34"/>
      <c r="B26" s="35"/>
      <c r="C26" s="36"/>
      <c r="D26" s="37" t="s">
        <v>47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4" t="e">
        <f>ROUND(AG54,2)</f>
        <v>#REF!</v>
      </c>
      <c r="AL26" s="255"/>
      <c r="AM26" s="255"/>
      <c r="AN26" s="255"/>
      <c r="AO26" s="255"/>
      <c r="AP26" s="36"/>
      <c r="AQ26" s="36"/>
      <c r="AR26" s="39"/>
      <c r="BE26" s="24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6" t="s">
        <v>48</v>
      </c>
      <c r="M28" s="256"/>
      <c r="N28" s="256"/>
      <c r="O28" s="256"/>
      <c r="P28" s="256"/>
      <c r="Q28" s="36"/>
      <c r="R28" s="36"/>
      <c r="S28" s="36"/>
      <c r="T28" s="36"/>
      <c r="U28" s="36"/>
      <c r="V28" s="36"/>
      <c r="W28" s="256" t="s">
        <v>49</v>
      </c>
      <c r="X28" s="256"/>
      <c r="Y28" s="256"/>
      <c r="Z28" s="256"/>
      <c r="AA28" s="256"/>
      <c r="AB28" s="256"/>
      <c r="AC28" s="256"/>
      <c r="AD28" s="256"/>
      <c r="AE28" s="256"/>
      <c r="AF28" s="36"/>
      <c r="AG28" s="36"/>
      <c r="AH28" s="36"/>
      <c r="AI28" s="36"/>
      <c r="AJ28" s="36"/>
      <c r="AK28" s="256" t="s">
        <v>50</v>
      </c>
      <c r="AL28" s="256"/>
      <c r="AM28" s="256"/>
      <c r="AN28" s="256"/>
      <c r="AO28" s="256"/>
      <c r="AP28" s="36"/>
      <c r="AQ28" s="36"/>
      <c r="AR28" s="39"/>
      <c r="BE28" s="246"/>
    </row>
    <row r="29" spans="2:57" s="3" customFormat="1" ht="14.45" customHeight="1">
      <c r="B29" s="40"/>
      <c r="C29" s="41"/>
      <c r="D29" s="28" t="s">
        <v>51</v>
      </c>
      <c r="E29" s="41"/>
      <c r="F29" s="28" t="s">
        <v>52</v>
      </c>
      <c r="G29" s="41"/>
      <c r="H29" s="41"/>
      <c r="I29" s="41"/>
      <c r="J29" s="41"/>
      <c r="K29" s="41"/>
      <c r="L29" s="240">
        <v>0.21</v>
      </c>
      <c r="M29" s="239"/>
      <c r="N29" s="239"/>
      <c r="O29" s="239"/>
      <c r="P29" s="239"/>
      <c r="Q29" s="41"/>
      <c r="R29" s="41"/>
      <c r="S29" s="41"/>
      <c r="T29" s="41"/>
      <c r="U29" s="41"/>
      <c r="V29" s="41"/>
      <c r="W29" s="238" t="e">
        <f>ROUND(AZ54,2)</f>
        <v>#REF!</v>
      </c>
      <c r="X29" s="239"/>
      <c r="Y29" s="239"/>
      <c r="Z29" s="239"/>
      <c r="AA29" s="239"/>
      <c r="AB29" s="239"/>
      <c r="AC29" s="239"/>
      <c r="AD29" s="239"/>
      <c r="AE29" s="239"/>
      <c r="AF29" s="41"/>
      <c r="AG29" s="41"/>
      <c r="AH29" s="41"/>
      <c r="AI29" s="41"/>
      <c r="AJ29" s="41"/>
      <c r="AK29" s="238" t="e">
        <f>ROUND(AV54,2)</f>
        <v>#REF!</v>
      </c>
      <c r="AL29" s="239"/>
      <c r="AM29" s="239"/>
      <c r="AN29" s="239"/>
      <c r="AO29" s="239"/>
      <c r="AP29" s="41"/>
      <c r="AQ29" s="41"/>
      <c r="AR29" s="42"/>
      <c r="BE29" s="247"/>
    </row>
    <row r="30" spans="2:57" s="3" customFormat="1" ht="14.45" customHeight="1">
      <c r="B30" s="40"/>
      <c r="C30" s="41"/>
      <c r="D30" s="41"/>
      <c r="E30" s="41"/>
      <c r="F30" s="28" t="s">
        <v>53</v>
      </c>
      <c r="G30" s="41"/>
      <c r="H30" s="41"/>
      <c r="I30" s="41"/>
      <c r="J30" s="41"/>
      <c r="K30" s="41"/>
      <c r="L30" s="240">
        <v>0.15</v>
      </c>
      <c r="M30" s="239"/>
      <c r="N30" s="239"/>
      <c r="O30" s="239"/>
      <c r="P30" s="239"/>
      <c r="Q30" s="41"/>
      <c r="R30" s="41"/>
      <c r="S30" s="41"/>
      <c r="T30" s="41"/>
      <c r="U30" s="41"/>
      <c r="V30" s="41"/>
      <c r="W30" s="238" t="e">
        <f>ROUND(BA54,2)</f>
        <v>#REF!</v>
      </c>
      <c r="X30" s="239"/>
      <c r="Y30" s="239"/>
      <c r="Z30" s="239"/>
      <c r="AA30" s="239"/>
      <c r="AB30" s="239"/>
      <c r="AC30" s="239"/>
      <c r="AD30" s="239"/>
      <c r="AE30" s="239"/>
      <c r="AF30" s="41"/>
      <c r="AG30" s="41"/>
      <c r="AH30" s="41"/>
      <c r="AI30" s="41"/>
      <c r="AJ30" s="41"/>
      <c r="AK30" s="238" t="e">
        <f>ROUND(AW54,2)</f>
        <v>#REF!</v>
      </c>
      <c r="AL30" s="239"/>
      <c r="AM30" s="239"/>
      <c r="AN30" s="239"/>
      <c r="AO30" s="239"/>
      <c r="AP30" s="41"/>
      <c r="AQ30" s="41"/>
      <c r="AR30" s="42"/>
      <c r="BE30" s="247"/>
    </row>
    <row r="31" spans="2:57" s="3" customFormat="1" ht="14.45" customHeight="1" hidden="1">
      <c r="B31" s="40"/>
      <c r="C31" s="41"/>
      <c r="D31" s="41"/>
      <c r="E31" s="41"/>
      <c r="F31" s="28" t="s">
        <v>54</v>
      </c>
      <c r="G31" s="41"/>
      <c r="H31" s="41"/>
      <c r="I31" s="41"/>
      <c r="J31" s="41"/>
      <c r="K31" s="41"/>
      <c r="L31" s="240">
        <v>0.21</v>
      </c>
      <c r="M31" s="239"/>
      <c r="N31" s="239"/>
      <c r="O31" s="239"/>
      <c r="P31" s="239"/>
      <c r="Q31" s="41"/>
      <c r="R31" s="41"/>
      <c r="S31" s="41"/>
      <c r="T31" s="41"/>
      <c r="U31" s="41"/>
      <c r="V31" s="41"/>
      <c r="W31" s="238" t="e">
        <f>ROUND(BB54,2)</f>
        <v>#REF!</v>
      </c>
      <c r="X31" s="239"/>
      <c r="Y31" s="239"/>
      <c r="Z31" s="239"/>
      <c r="AA31" s="239"/>
      <c r="AB31" s="239"/>
      <c r="AC31" s="239"/>
      <c r="AD31" s="239"/>
      <c r="AE31" s="239"/>
      <c r="AF31" s="41"/>
      <c r="AG31" s="41"/>
      <c r="AH31" s="41"/>
      <c r="AI31" s="41"/>
      <c r="AJ31" s="41"/>
      <c r="AK31" s="238">
        <v>0</v>
      </c>
      <c r="AL31" s="239"/>
      <c r="AM31" s="239"/>
      <c r="AN31" s="239"/>
      <c r="AO31" s="239"/>
      <c r="AP31" s="41"/>
      <c r="AQ31" s="41"/>
      <c r="AR31" s="42"/>
      <c r="BE31" s="247"/>
    </row>
    <row r="32" spans="2:57" s="3" customFormat="1" ht="14.45" customHeight="1" hidden="1">
      <c r="B32" s="40"/>
      <c r="C32" s="41"/>
      <c r="D32" s="41"/>
      <c r="E32" s="41"/>
      <c r="F32" s="28" t="s">
        <v>55</v>
      </c>
      <c r="G32" s="41"/>
      <c r="H32" s="41"/>
      <c r="I32" s="41"/>
      <c r="J32" s="41"/>
      <c r="K32" s="41"/>
      <c r="L32" s="240">
        <v>0.15</v>
      </c>
      <c r="M32" s="239"/>
      <c r="N32" s="239"/>
      <c r="O32" s="239"/>
      <c r="P32" s="239"/>
      <c r="Q32" s="41"/>
      <c r="R32" s="41"/>
      <c r="S32" s="41"/>
      <c r="T32" s="41"/>
      <c r="U32" s="41"/>
      <c r="V32" s="41"/>
      <c r="W32" s="238" t="e">
        <f>ROUND(BC54,2)</f>
        <v>#REF!</v>
      </c>
      <c r="X32" s="239"/>
      <c r="Y32" s="239"/>
      <c r="Z32" s="239"/>
      <c r="AA32" s="239"/>
      <c r="AB32" s="239"/>
      <c r="AC32" s="239"/>
      <c r="AD32" s="239"/>
      <c r="AE32" s="239"/>
      <c r="AF32" s="41"/>
      <c r="AG32" s="41"/>
      <c r="AH32" s="41"/>
      <c r="AI32" s="41"/>
      <c r="AJ32" s="41"/>
      <c r="AK32" s="238">
        <v>0</v>
      </c>
      <c r="AL32" s="239"/>
      <c r="AM32" s="239"/>
      <c r="AN32" s="239"/>
      <c r="AO32" s="239"/>
      <c r="AP32" s="41"/>
      <c r="AQ32" s="41"/>
      <c r="AR32" s="42"/>
      <c r="BE32" s="247"/>
    </row>
    <row r="33" spans="2:44" s="3" customFormat="1" ht="14.45" customHeight="1" hidden="1">
      <c r="B33" s="40"/>
      <c r="C33" s="41"/>
      <c r="D33" s="41"/>
      <c r="E33" s="41"/>
      <c r="F33" s="28" t="s">
        <v>56</v>
      </c>
      <c r="G33" s="41"/>
      <c r="H33" s="41"/>
      <c r="I33" s="41"/>
      <c r="J33" s="41"/>
      <c r="K33" s="41"/>
      <c r="L33" s="240">
        <v>0</v>
      </c>
      <c r="M33" s="239"/>
      <c r="N33" s="239"/>
      <c r="O33" s="239"/>
      <c r="P33" s="239"/>
      <c r="Q33" s="41"/>
      <c r="R33" s="41"/>
      <c r="S33" s="41"/>
      <c r="T33" s="41"/>
      <c r="U33" s="41"/>
      <c r="V33" s="41"/>
      <c r="W33" s="238" t="e">
        <f>ROUND(BD54,2)</f>
        <v>#REF!</v>
      </c>
      <c r="X33" s="239"/>
      <c r="Y33" s="239"/>
      <c r="Z33" s="239"/>
      <c r="AA33" s="239"/>
      <c r="AB33" s="239"/>
      <c r="AC33" s="239"/>
      <c r="AD33" s="239"/>
      <c r="AE33" s="239"/>
      <c r="AF33" s="41"/>
      <c r="AG33" s="41"/>
      <c r="AH33" s="41"/>
      <c r="AI33" s="41"/>
      <c r="AJ33" s="41"/>
      <c r="AK33" s="238">
        <v>0</v>
      </c>
      <c r="AL33" s="239"/>
      <c r="AM33" s="239"/>
      <c r="AN33" s="239"/>
      <c r="AO33" s="239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57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58</v>
      </c>
      <c r="U35" s="45"/>
      <c r="V35" s="45"/>
      <c r="W35" s="45"/>
      <c r="X35" s="244" t="s">
        <v>59</v>
      </c>
      <c r="Y35" s="242"/>
      <c r="Z35" s="242"/>
      <c r="AA35" s="242"/>
      <c r="AB35" s="242"/>
      <c r="AC35" s="45"/>
      <c r="AD35" s="45"/>
      <c r="AE35" s="45"/>
      <c r="AF35" s="45"/>
      <c r="AG35" s="45"/>
      <c r="AH35" s="45"/>
      <c r="AI35" s="45"/>
      <c r="AJ35" s="45"/>
      <c r="AK35" s="241" t="e">
        <f>SUM(AK26:AK33)</f>
        <v>#REF!</v>
      </c>
      <c r="AL35" s="242"/>
      <c r="AM35" s="242"/>
      <c r="AN35" s="242"/>
      <c r="AO35" s="24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2" t="s">
        <v>60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8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Vyskov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259" t="str">
        <f>K6</f>
        <v>Zvýšení bezpečnosti na průtahu městem Vyškov - modernizace SSZ</v>
      </c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8" t="s">
        <v>22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Vyškov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8" t="s">
        <v>24</v>
      </c>
      <c r="AJ47" s="36"/>
      <c r="AK47" s="36"/>
      <c r="AL47" s="36"/>
      <c r="AM47" s="235" t="str">
        <f>IF(AN8="","",AN8)</f>
        <v>15. 10. 2020</v>
      </c>
      <c r="AN47" s="235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8" t="s">
        <v>30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VYTEZA, s. r.o.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8" t="s">
        <v>38</v>
      </c>
      <c r="AJ49" s="36"/>
      <c r="AK49" s="36"/>
      <c r="AL49" s="36"/>
      <c r="AM49" s="236" t="str">
        <f>IF(E17="","",E17)</f>
        <v>Ing. Luděk Obrdlík</v>
      </c>
      <c r="AN49" s="237"/>
      <c r="AO49" s="237"/>
      <c r="AP49" s="237"/>
      <c r="AQ49" s="36"/>
      <c r="AR49" s="39"/>
      <c r="AS49" s="226" t="s">
        <v>61</v>
      </c>
      <c r="AT49" s="227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8" t="s">
        <v>36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8" t="s">
        <v>43</v>
      </c>
      <c r="AJ50" s="36"/>
      <c r="AK50" s="36"/>
      <c r="AL50" s="36"/>
      <c r="AM50" s="236" t="str">
        <f>IF(E20="","",E20)</f>
        <v>Ing. Luděk Obrdlík</v>
      </c>
      <c r="AN50" s="237"/>
      <c r="AO50" s="237"/>
      <c r="AP50" s="237"/>
      <c r="AQ50" s="36"/>
      <c r="AR50" s="39"/>
      <c r="AS50" s="228"/>
      <c r="AT50" s="229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30"/>
      <c r="AT51" s="231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262" t="s">
        <v>62</v>
      </c>
      <c r="D52" s="234"/>
      <c r="E52" s="234"/>
      <c r="F52" s="234"/>
      <c r="G52" s="234"/>
      <c r="H52" s="66"/>
      <c r="I52" s="261" t="s">
        <v>63</v>
      </c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3" t="s">
        <v>64</v>
      </c>
      <c r="AH52" s="234"/>
      <c r="AI52" s="234"/>
      <c r="AJ52" s="234"/>
      <c r="AK52" s="234"/>
      <c r="AL52" s="234"/>
      <c r="AM52" s="234"/>
      <c r="AN52" s="261" t="s">
        <v>65</v>
      </c>
      <c r="AO52" s="234"/>
      <c r="AP52" s="234"/>
      <c r="AQ52" s="67" t="s">
        <v>66</v>
      </c>
      <c r="AR52" s="39"/>
      <c r="AS52" s="68" t="s">
        <v>67</v>
      </c>
      <c r="AT52" s="69" t="s">
        <v>68</v>
      </c>
      <c r="AU52" s="69" t="s">
        <v>69</v>
      </c>
      <c r="AV52" s="69" t="s">
        <v>70</v>
      </c>
      <c r="AW52" s="69" t="s">
        <v>71</v>
      </c>
      <c r="AX52" s="69" t="s">
        <v>72</v>
      </c>
      <c r="AY52" s="69" t="s">
        <v>73</v>
      </c>
      <c r="AZ52" s="69" t="s">
        <v>74</v>
      </c>
      <c r="BA52" s="69" t="s">
        <v>75</v>
      </c>
      <c r="BB52" s="69" t="s">
        <v>76</v>
      </c>
      <c r="BC52" s="69" t="s">
        <v>77</v>
      </c>
      <c r="BD52" s="70" t="s">
        <v>78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79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258" t="e">
        <f>ROUND(SUM(AG55:AG68),2)</f>
        <v>#REF!</v>
      </c>
      <c r="AH54" s="258"/>
      <c r="AI54" s="258"/>
      <c r="AJ54" s="258"/>
      <c r="AK54" s="258"/>
      <c r="AL54" s="258"/>
      <c r="AM54" s="258"/>
      <c r="AN54" s="225" t="e">
        <f aca="true" t="shared" si="0" ref="AN54:AN68">SUM(AG54,AT54)</f>
        <v>#REF!</v>
      </c>
      <c r="AO54" s="225"/>
      <c r="AP54" s="225"/>
      <c r="AQ54" s="78" t="s">
        <v>44</v>
      </c>
      <c r="AR54" s="79"/>
      <c r="AS54" s="80">
        <f>ROUND(SUM(AS55:AS68),2)</f>
        <v>0</v>
      </c>
      <c r="AT54" s="81" t="e">
        <f aca="true" t="shared" si="1" ref="AT54:AT68">ROUND(SUM(AV54:AW54),2)</f>
        <v>#REF!</v>
      </c>
      <c r="AU54" s="82" t="e">
        <f>ROUND(SUM(AU55:AU68),5)</f>
        <v>#REF!</v>
      </c>
      <c r="AV54" s="81" t="e">
        <f>ROUND(AZ54*L29,2)</f>
        <v>#REF!</v>
      </c>
      <c r="AW54" s="81" t="e">
        <f>ROUND(BA54*L30,2)</f>
        <v>#REF!</v>
      </c>
      <c r="AX54" s="81" t="e">
        <f>ROUND(BB54*L29,2)</f>
        <v>#REF!</v>
      </c>
      <c r="AY54" s="81" t="e">
        <f>ROUND(BC54*L30,2)</f>
        <v>#REF!</v>
      </c>
      <c r="AZ54" s="81" t="e">
        <f>ROUND(SUM(AZ55:AZ68),2)</f>
        <v>#REF!</v>
      </c>
      <c r="BA54" s="81" t="e">
        <f>ROUND(SUM(BA55:BA68),2)</f>
        <v>#REF!</v>
      </c>
      <c r="BB54" s="81" t="e">
        <f>ROUND(SUM(BB55:BB68),2)</f>
        <v>#REF!</v>
      </c>
      <c r="BC54" s="81" t="e">
        <f>ROUND(SUM(BC55:BC68),2)</f>
        <v>#REF!</v>
      </c>
      <c r="BD54" s="83" t="e">
        <f>ROUND(SUM(BD55:BD68),2)</f>
        <v>#REF!</v>
      </c>
      <c r="BS54" s="84" t="s">
        <v>80</v>
      </c>
      <c r="BT54" s="84" t="s">
        <v>81</v>
      </c>
      <c r="BU54" s="85" t="s">
        <v>82</v>
      </c>
      <c r="BV54" s="84" t="s">
        <v>83</v>
      </c>
      <c r="BW54" s="84" t="s">
        <v>5</v>
      </c>
      <c r="BX54" s="84" t="s">
        <v>84</v>
      </c>
      <c r="CL54" s="84" t="s">
        <v>19</v>
      </c>
    </row>
    <row r="55" spans="1:91" s="7" customFormat="1" ht="24.75" customHeight="1">
      <c r="A55" s="86" t="s">
        <v>85</v>
      </c>
      <c r="B55" s="87"/>
      <c r="C55" s="88"/>
      <c r="D55" s="257" t="s">
        <v>86</v>
      </c>
      <c r="E55" s="257"/>
      <c r="F55" s="257"/>
      <c r="G55" s="257"/>
      <c r="H55" s="257"/>
      <c r="I55" s="89"/>
      <c r="J55" s="257" t="s">
        <v>87</v>
      </c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23">
        <f>'PS450 - SSZ přechodu pro ...'!J30</f>
        <v>0</v>
      </c>
      <c r="AH55" s="224"/>
      <c r="AI55" s="224"/>
      <c r="AJ55" s="224"/>
      <c r="AK55" s="224"/>
      <c r="AL55" s="224"/>
      <c r="AM55" s="224"/>
      <c r="AN55" s="223">
        <f t="shared" si="0"/>
        <v>0</v>
      </c>
      <c r="AO55" s="224"/>
      <c r="AP55" s="224"/>
      <c r="AQ55" s="90" t="s">
        <v>88</v>
      </c>
      <c r="AR55" s="91"/>
      <c r="AS55" s="92">
        <v>0</v>
      </c>
      <c r="AT55" s="93">
        <f t="shared" si="1"/>
        <v>0</v>
      </c>
      <c r="AU55" s="94">
        <f>'PS450 - SSZ přechodu pro ...'!P82</f>
        <v>0</v>
      </c>
      <c r="AV55" s="93">
        <f>'PS450 - SSZ přechodu pro ...'!J33</f>
        <v>0</v>
      </c>
      <c r="AW55" s="93">
        <f>'PS450 - SSZ přechodu pro ...'!J34</f>
        <v>0</v>
      </c>
      <c r="AX55" s="93">
        <f>'PS450 - SSZ přechodu pro ...'!J35</f>
        <v>0</v>
      </c>
      <c r="AY55" s="93">
        <f>'PS450 - SSZ přechodu pro ...'!J36</f>
        <v>0</v>
      </c>
      <c r="AZ55" s="93">
        <f>'PS450 - SSZ přechodu pro ...'!F33</f>
        <v>0</v>
      </c>
      <c r="BA55" s="93">
        <f>'PS450 - SSZ přechodu pro ...'!F34</f>
        <v>0</v>
      </c>
      <c r="BB55" s="93">
        <f>'PS450 - SSZ přechodu pro ...'!F35</f>
        <v>0</v>
      </c>
      <c r="BC55" s="93">
        <f>'PS450 - SSZ přechodu pro ...'!F36</f>
        <v>0</v>
      </c>
      <c r="BD55" s="95">
        <f>'PS450 - SSZ přechodu pro ...'!F37</f>
        <v>0</v>
      </c>
      <c r="BT55" s="96" t="s">
        <v>89</v>
      </c>
      <c r="BV55" s="96" t="s">
        <v>83</v>
      </c>
      <c r="BW55" s="96" t="s">
        <v>90</v>
      </c>
      <c r="BX55" s="96" t="s">
        <v>5</v>
      </c>
      <c r="CL55" s="96" t="s">
        <v>19</v>
      </c>
      <c r="CM55" s="96" t="s">
        <v>91</v>
      </c>
    </row>
    <row r="56" spans="1:91" s="7" customFormat="1" ht="16.5" customHeight="1">
      <c r="A56" s="86" t="s">
        <v>85</v>
      </c>
      <c r="B56" s="87"/>
      <c r="C56" s="88"/>
      <c r="D56" s="257" t="s">
        <v>92</v>
      </c>
      <c r="E56" s="257"/>
      <c r="F56" s="257"/>
      <c r="G56" s="257"/>
      <c r="H56" s="257"/>
      <c r="I56" s="89"/>
      <c r="J56" s="257" t="s">
        <v>93</v>
      </c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23">
        <f>'PS451 - SSZ Brněnská - Tesco'!J30</f>
        <v>0</v>
      </c>
      <c r="AH56" s="224"/>
      <c r="AI56" s="224"/>
      <c r="AJ56" s="224"/>
      <c r="AK56" s="224"/>
      <c r="AL56" s="224"/>
      <c r="AM56" s="224"/>
      <c r="AN56" s="223">
        <f t="shared" si="0"/>
        <v>0</v>
      </c>
      <c r="AO56" s="224"/>
      <c r="AP56" s="224"/>
      <c r="AQ56" s="90" t="s">
        <v>88</v>
      </c>
      <c r="AR56" s="91"/>
      <c r="AS56" s="92">
        <v>0</v>
      </c>
      <c r="AT56" s="93">
        <f t="shared" si="1"/>
        <v>0</v>
      </c>
      <c r="AU56" s="94">
        <f>'PS451 - SSZ Brněnská - Tesco'!P82</f>
        <v>0</v>
      </c>
      <c r="AV56" s="93">
        <f>'PS451 - SSZ Brněnská - Tesco'!J33</f>
        <v>0</v>
      </c>
      <c r="AW56" s="93">
        <f>'PS451 - SSZ Brněnská - Tesco'!J34</f>
        <v>0</v>
      </c>
      <c r="AX56" s="93">
        <f>'PS451 - SSZ Brněnská - Tesco'!J35</f>
        <v>0</v>
      </c>
      <c r="AY56" s="93">
        <f>'PS451 - SSZ Brněnská - Tesco'!J36</f>
        <v>0</v>
      </c>
      <c r="AZ56" s="93">
        <f>'PS451 - SSZ Brněnská - Tesco'!F33</f>
        <v>0</v>
      </c>
      <c r="BA56" s="93">
        <f>'PS451 - SSZ Brněnská - Tesco'!F34</f>
        <v>0</v>
      </c>
      <c r="BB56" s="93">
        <f>'PS451 - SSZ Brněnská - Tesco'!F35</f>
        <v>0</v>
      </c>
      <c r="BC56" s="93">
        <f>'PS451 - SSZ Brněnská - Tesco'!F36</f>
        <v>0</v>
      </c>
      <c r="BD56" s="95">
        <f>'PS451 - SSZ Brněnská - Tesco'!F37</f>
        <v>0</v>
      </c>
      <c r="BT56" s="96" t="s">
        <v>89</v>
      </c>
      <c r="BV56" s="96" t="s">
        <v>83</v>
      </c>
      <c r="BW56" s="96" t="s">
        <v>94</v>
      </c>
      <c r="BX56" s="96" t="s">
        <v>5</v>
      </c>
      <c r="CL56" s="96" t="s">
        <v>19</v>
      </c>
      <c r="CM56" s="96" t="s">
        <v>91</v>
      </c>
    </row>
    <row r="57" spans="1:91" s="7" customFormat="1" ht="16.5" customHeight="1">
      <c r="A57" s="86" t="s">
        <v>85</v>
      </c>
      <c r="B57" s="87"/>
      <c r="C57" s="88"/>
      <c r="D57" s="257" t="s">
        <v>95</v>
      </c>
      <c r="E57" s="257"/>
      <c r="F57" s="257"/>
      <c r="G57" s="257"/>
      <c r="H57" s="257"/>
      <c r="I57" s="89"/>
      <c r="J57" s="257" t="s">
        <v>96</v>
      </c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23">
        <f>'PS452 - SSZ Purkyňova x B...'!J30</f>
        <v>0</v>
      </c>
      <c r="AH57" s="224"/>
      <c r="AI57" s="224"/>
      <c r="AJ57" s="224"/>
      <c r="AK57" s="224"/>
      <c r="AL57" s="224"/>
      <c r="AM57" s="224"/>
      <c r="AN57" s="223">
        <f t="shared" si="0"/>
        <v>0</v>
      </c>
      <c r="AO57" s="224"/>
      <c r="AP57" s="224"/>
      <c r="AQ57" s="90" t="s">
        <v>88</v>
      </c>
      <c r="AR57" s="91"/>
      <c r="AS57" s="92">
        <v>0</v>
      </c>
      <c r="AT57" s="93">
        <f t="shared" si="1"/>
        <v>0</v>
      </c>
      <c r="AU57" s="94">
        <f>'PS452 - SSZ Purkyňova x B...'!P84</f>
        <v>0</v>
      </c>
      <c r="AV57" s="93">
        <f>'PS452 - SSZ Purkyňova x B...'!J33</f>
        <v>0</v>
      </c>
      <c r="AW57" s="93">
        <f>'PS452 - SSZ Purkyňova x B...'!J34</f>
        <v>0</v>
      </c>
      <c r="AX57" s="93">
        <f>'PS452 - SSZ Purkyňova x B...'!J35</f>
        <v>0</v>
      </c>
      <c r="AY57" s="93">
        <f>'PS452 - SSZ Purkyňova x B...'!J36</f>
        <v>0</v>
      </c>
      <c r="AZ57" s="93">
        <f>'PS452 - SSZ Purkyňova x B...'!F33</f>
        <v>0</v>
      </c>
      <c r="BA57" s="93">
        <f>'PS452 - SSZ Purkyňova x B...'!F34</f>
        <v>0</v>
      </c>
      <c r="BB57" s="93">
        <f>'PS452 - SSZ Purkyňova x B...'!F35</f>
        <v>0</v>
      </c>
      <c r="BC57" s="93">
        <f>'PS452 - SSZ Purkyňova x B...'!F36</f>
        <v>0</v>
      </c>
      <c r="BD57" s="95">
        <f>'PS452 - SSZ Purkyňova x B...'!F37</f>
        <v>0</v>
      </c>
      <c r="BT57" s="96" t="s">
        <v>89</v>
      </c>
      <c r="BV57" s="96" t="s">
        <v>83</v>
      </c>
      <c r="BW57" s="96" t="s">
        <v>97</v>
      </c>
      <c r="BX57" s="96" t="s">
        <v>5</v>
      </c>
      <c r="CL57" s="96" t="s">
        <v>19</v>
      </c>
      <c r="CM57" s="96" t="s">
        <v>91</v>
      </c>
    </row>
    <row r="58" spans="1:91" s="7" customFormat="1" ht="16.5" customHeight="1">
      <c r="A58" s="86" t="s">
        <v>85</v>
      </c>
      <c r="B58" s="87"/>
      <c r="C58" s="88"/>
      <c r="D58" s="257" t="s">
        <v>98</v>
      </c>
      <c r="E58" s="257"/>
      <c r="F58" s="257"/>
      <c r="G58" s="257"/>
      <c r="H58" s="257"/>
      <c r="I58" s="89"/>
      <c r="J58" s="257" t="s">
        <v>99</v>
      </c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23">
        <f>'PS453 - SSZ Purkyňova x S...'!J30</f>
        <v>0</v>
      </c>
      <c r="AH58" s="224"/>
      <c r="AI58" s="224"/>
      <c r="AJ58" s="224"/>
      <c r="AK58" s="224"/>
      <c r="AL58" s="224"/>
      <c r="AM58" s="224"/>
      <c r="AN58" s="223">
        <f t="shared" si="0"/>
        <v>0</v>
      </c>
      <c r="AO58" s="224"/>
      <c r="AP58" s="224"/>
      <c r="AQ58" s="90" t="s">
        <v>88</v>
      </c>
      <c r="AR58" s="91"/>
      <c r="AS58" s="92">
        <v>0</v>
      </c>
      <c r="AT58" s="93">
        <f t="shared" si="1"/>
        <v>0</v>
      </c>
      <c r="AU58" s="94">
        <f>'PS453 - SSZ Purkyňova x S...'!P83</f>
        <v>0</v>
      </c>
      <c r="AV58" s="93">
        <f>'PS453 - SSZ Purkyňova x S...'!J33</f>
        <v>0</v>
      </c>
      <c r="AW58" s="93">
        <f>'PS453 - SSZ Purkyňova x S...'!J34</f>
        <v>0</v>
      </c>
      <c r="AX58" s="93">
        <f>'PS453 - SSZ Purkyňova x S...'!J35</f>
        <v>0</v>
      </c>
      <c r="AY58" s="93">
        <f>'PS453 - SSZ Purkyňova x S...'!J36</f>
        <v>0</v>
      </c>
      <c r="AZ58" s="93">
        <f>'PS453 - SSZ Purkyňova x S...'!F33</f>
        <v>0</v>
      </c>
      <c r="BA58" s="93">
        <f>'PS453 - SSZ Purkyňova x S...'!F34</f>
        <v>0</v>
      </c>
      <c r="BB58" s="93">
        <f>'PS453 - SSZ Purkyňova x S...'!F35</f>
        <v>0</v>
      </c>
      <c r="BC58" s="93">
        <f>'PS453 - SSZ Purkyňova x S...'!F36</f>
        <v>0</v>
      </c>
      <c r="BD58" s="95">
        <f>'PS453 - SSZ Purkyňova x S...'!F37</f>
        <v>0</v>
      </c>
      <c r="BT58" s="96" t="s">
        <v>89</v>
      </c>
      <c r="BV58" s="96" t="s">
        <v>83</v>
      </c>
      <c r="BW58" s="96" t="s">
        <v>100</v>
      </c>
      <c r="BX58" s="96" t="s">
        <v>5</v>
      </c>
      <c r="CL58" s="96" t="s">
        <v>19</v>
      </c>
      <c r="CM58" s="96" t="s">
        <v>91</v>
      </c>
    </row>
    <row r="59" spans="1:91" s="7" customFormat="1" ht="24.75" customHeight="1">
      <c r="A59" s="86" t="s">
        <v>85</v>
      </c>
      <c r="B59" s="87"/>
      <c r="C59" s="88"/>
      <c r="D59" s="257" t="s">
        <v>101</v>
      </c>
      <c r="E59" s="257"/>
      <c r="F59" s="257"/>
      <c r="G59" s="257"/>
      <c r="H59" s="257"/>
      <c r="I59" s="89"/>
      <c r="J59" s="257" t="s">
        <v>102</v>
      </c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23">
        <f>'PS454 - SSZ přechodu pro ...'!J30</f>
        <v>0</v>
      </c>
      <c r="AH59" s="224"/>
      <c r="AI59" s="224"/>
      <c r="AJ59" s="224"/>
      <c r="AK59" s="224"/>
      <c r="AL59" s="224"/>
      <c r="AM59" s="224"/>
      <c r="AN59" s="223">
        <f t="shared" si="0"/>
        <v>0</v>
      </c>
      <c r="AO59" s="224"/>
      <c r="AP59" s="224"/>
      <c r="AQ59" s="90" t="s">
        <v>88</v>
      </c>
      <c r="AR59" s="91"/>
      <c r="AS59" s="92">
        <v>0</v>
      </c>
      <c r="AT59" s="93">
        <f t="shared" si="1"/>
        <v>0</v>
      </c>
      <c r="AU59" s="94">
        <f>'PS454 - SSZ přechodu pro ...'!P84</f>
        <v>0</v>
      </c>
      <c r="AV59" s="93">
        <f>'PS454 - SSZ přechodu pro ...'!J33</f>
        <v>0</v>
      </c>
      <c r="AW59" s="93">
        <f>'PS454 - SSZ přechodu pro ...'!J34</f>
        <v>0</v>
      </c>
      <c r="AX59" s="93">
        <f>'PS454 - SSZ přechodu pro ...'!J35</f>
        <v>0</v>
      </c>
      <c r="AY59" s="93">
        <f>'PS454 - SSZ přechodu pro ...'!J36</f>
        <v>0</v>
      </c>
      <c r="AZ59" s="93">
        <f>'PS454 - SSZ přechodu pro ...'!F33</f>
        <v>0</v>
      </c>
      <c r="BA59" s="93">
        <f>'PS454 - SSZ přechodu pro ...'!F34</f>
        <v>0</v>
      </c>
      <c r="BB59" s="93">
        <f>'PS454 - SSZ přechodu pro ...'!F35</f>
        <v>0</v>
      </c>
      <c r="BC59" s="93">
        <f>'PS454 - SSZ přechodu pro ...'!F36</f>
        <v>0</v>
      </c>
      <c r="BD59" s="95">
        <f>'PS454 - SSZ přechodu pro ...'!F37</f>
        <v>0</v>
      </c>
      <c r="BT59" s="96" t="s">
        <v>89</v>
      </c>
      <c r="BV59" s="96" t="s">
        <v>83</v>
      </c>
      <c r="BW59" s="96" t="s">
        <v>103</v>
      </c>
      <c r="BX59" s="96" t="s">
        <v>5</v>
      </c>
      <c r="CL59" s="96" t="s">
        <v>19</v>
      </c>
      <c r="CM59" s="96" t="s">
        <v>91</v>
      </c>
    </row>
    <row r="60" spans="1:91" s="7" customFormat="1" ht="16.5" customHeight="1">
      <c r="A60" s="86" t="s">
        <v>85</v>
      </c>
      <c r="B60" s="87"/>
      <c r="C60" s="88"/>
      <c r="D60" s="257" t="s">
        <v>104</v>
      </c>
      <c r="E60" s="257"/>
      <c r="F60" s="257"/>
      <c r="G60" s="257"/>
      <c r="H60" s="257"/>
      <c r="I60" s="89"/>
      <c r="J60" s="257" t="s">
        <v>105</v>
      </c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23">
        <f>'PS455 - SSZ Nádražní x Br...'!J30</f>
        <v>0</v>
      </c>
      <c r="AH60" s="224"/>
      <c r="AI60" s="224"/>
      <c r="AJ60" s="224"/>
      <c r="AK60" s="224"/>
      <c r="AL60" s="224"/>
      <c r="AM60" s="224"/>
      <c r="AN60" s="223">
        <f t="shared" si="0"/>
        <v>0</v>
      </c>
      <c r="AO60" s="224"/>
      <c r="AP60" s="224"/>
      <c r="AQ60" s="90" t="s">
        <v>88</v>
      </c>
      <c r="AR60" s="91"/>
      <c r="AS60" s="92">
        <v>0</v>
      </c>
      <c r="AT60" s="93">
        <f t="shared" si="1"/>
        <v>0</v>
      </c>
      <c r="AU60" s="94">
        <f>'PS455 - SSZ Nádražní x Br...'!P84</f>
        <v>0</v>
      </c>
      <c r="AV60" s="93">
        <f>'PS455 - SSZ Nádražní x Br...'!J33</f>
        <v>0</v>
      </c>
      <c r="AW60" s="93">
        <f>'PS455 - SSZ Nádražní x Br...'!J34</f>
        <v>0</v>
      </c>
      <c r="AX60" s="93">
        <f>'PS455 - SSZ Nádražní x Br...'!J35</f>
        <v>0</v>
      </c>
      <c r="AY60" s="93">
        <f>'PS455 - SSZ Nádražní x Br...'!J36</f>
        <v>0</v>
      </c>
      <c r="AZ60" s="93">
        <f>'PS455 - SSZ Nádražní x Br...'!F33</f>
        <v>0</v>
      </c>
      <c r="BA60" s="93">
        <f>'PS455 - SSZ Nádražní x Br...'!F34</f>
        <v>0</v>
      </c>
      <c r="BB60" s="93">
        <f>'PS455 - SSZ Nádražní x Br...'!F35</f>
        <v>0</v>
      </c>
      <c r="BC60" s="93">
        <f>'PS455 - SSZ Nádražní x Br...'!F36</f>
        <v>0</v>
      </c>
      <c r="BD60" s="95">
        <f>'PS455 - SSZ Nádražní x Br...'!F37</f>
        <v>0</v>
      </c>
      <c r="BT60" s="96" t="s">
        <v>89</v>
      </c>
      <c r="BV60" s="96" t="s">
        <v>83</v>
      </c>
      <c r="BW60" s="96" t="s">
        <v>106</v>
      </c>
      <c r="BX60" s="96" t="s">
        <v>5</v>
      </c>
      <c r="CL60" s="96" t="s">
        <v>19</v>
      </c>
      <c r="CM60" s="96" t="s">
        <v>91</v>
      </c>
    </row>
    <row r="61" spans="1:91" s="7" customFormat="1" ht="16.5" customHeight="1">
      <c r="A61" s="86" t="s">
        <v>85</v>
      </c>
      <c r="B61" s="87"/>
      <c r="C61" s="88"/>
      <c r="D61" s="257" t="s">
        <v>107</v>
      </c>
      <c r="E61" s="257"/>
      <c r="F61" s="257"/>
      <c r="G61" s="257"/>
      <c r="H61" s="257"/>
      <c r="I61" s="89"/>
      <c r="J61" s="257" t="s">
        <v>108</v>
      </c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23">
        <f>'PS456 - SSZ Havlíčkova x ...'!J30</f>
        <v>0</v>
      </c>
      <c r="AH61" s="224"/>
      <c r="AI61" s="224"/>
      <c r="AJ61" s="224"/>
      <c r="AK61" s="224"/>
      <c r="AL61" s="224"/>
      <c r="AM61" s="224"/>
      <c r="AN61" s="223">
        <f t="shared" si="0"/>
        <v>0</v>
      </c>
      <c r="AO61" s="224"/>
      <c r="AP61" s="224"/>
      <c r="AQ61" s="90" t="s">
        <v>88</v>
      </c>
      <c r="AR61" s="91"/>
      <c r="AS61" s="92">
        <v>0</v>
      </c>
      <c r="AT61" s="93">
        <f t="shared" si="1"/>
        <v>0</v>
      </c>
      <c r="AU61" s="94">
        <f>'PS456 - SSZ Havlíčkova x ...'!P84</f>
        <v>0</v>
      </c>
      <c r="AV61" s="93">
        <f>'PS456 - SSZ Havlíčkova x ...'!J33</f>
        <v>0</v>
      </c>
      <c r="AW61" s="93">
        <f>'PS456 - SSZ Havlíčkova x ...'!J34</f>
        <v>0</v>
      </c>
      <c r="AX61" s="93">
        <f>'PS456 - SSZ Havlíčkova x ...'!J35</f>
        <v>0</v>
      </c>
      <c r="AY61" s="93">
        <f>'PS456 - SSZ Havlíčkova x ...'!J36</f>
        <v>0</v>
      </c>
      <c r="AZ61" s="93">
        <f>'PS456 - SSZ Havlíčkova x ...'!F33</f>
        <v>0</v>
      </c>
      <c r="BA61" s="93">
        <f>'PS456 - SSZ Havlíčkova x ...'!F34</f>
        <v>0</v>
      </c>
      <c r="BB61" s="93">
        <f>'PS456 - SSZ Havlíčkova x ...'!F35</f>
        <v>0</v>
      </c>
      <c r="BC61" s="93">
        <f>'PS456 - SSZ Havlíčkova x ...'!F36</f>
        <v>0</v>
      </c>
      <c r="BD61" s="95">
        <f>'PS456 - SSZ Havlíčkova x ...'!F37</f>
        <v>0</v>
      </c>
      <c r="BT61" s="96" t="s">
        <v>89</v>
      </c>
      <c r="BV61" s="96" t="s">
        <v>83</v>
      </c>
      <c r="BW61" s="96" t="s">
        <v>109</v>
      </c>
      <c r="BX61" s="96" t="s">
        <v>5</v>
      </c>
      <c r="CL61" s="96" t="s">
        <v>19</v>
      </c>
      <c r="CM61" s="96" t="s">
        <v>91</v>
      </c>
    </row>
    <row r="62" spans="1:91" s="7" customFormat="1" ht="16.5" customHeight="1">
      <c r="A62" s="86" t="s">
        <v>85</v>
      </c>
      <c r="B62" s="87"/>
      <c r="C62" s="88"/>
      <c r="D62" s="257" t="s">
        <v>110</v>
      </c>
      <c r="E62" s="257"/>
      <c r="F62" s="257"/>
      <c r="G62" s="257"/>
      <c r="H62" s="257"/>
      <c r="I62" s="89"/>
      <c r="J62" s="257" t="s">
        <v>111</v>
      </c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23">
        <f>'PS457 - SSZ Brněnská x Ži...'!J30</f>
        <v>0</v>
      </c>
      <c r="AH62" s="224"/>
      <c r="AI62" s="224"/>
      <c r="AJ62" s="224"/>
      <c r="AK62" s="224"/>
      <c r="AL62" s="224"/>
      <c r="AM62" s="224"/>
      <c r="AN62" s="223">
        <f t="shared" si="0"/>
        <v>0</v>
      </c>
      <c r="AO62" s="224"/>
      <c r="AP62" s="224"/>
      <c r="AQ62" s="90" t="s">
        <v>88</v>
      </c>
      <c r="AR62" s="91"/>
      <c r="AS62" s="92">
        <v>0</v>
      </c>
      <c r="AT62" s="93">
        <f t="shared" si="1"/>
        <v>0</v>
      </c>
      <c r="AU62" s="94">
        <f>'PS457 - SSZ Brněnská x Ži...'!P82</f>
        <v>0</v>
      </c>
      <c r="AV62" s="93">
        <f>'PS457 - SSZ Brněnská x Ži...'!J33</f>
        <v>0</v>
      </c>
      <c r="AW62" s="93">
        <f>'PS457 - SSZ Brněnská x Ži...'!J34</f>
        <v>0</v>
      </c>
      <c r="AX62" s="93">
        <f>'PS457 - SSZ Brněnská x Ži...'!J35</f>
        <v>0</v>
      </c>
      <c r="AY62" s="93">
        <f>'PS457 - SSZ Brněnská x Ži...'!J36</f>
        <v>0</v>
      </c>
      <c r="AZ62" s="93">
        <f>'PS457 - SSZ Brněnská x Ži...'!F33</f>
        <v>0</v>
      </c>
      <c r="BA62" s="93">
        <f>'PS457 - SSZ Brněnská x Ži...'!F34</f>
        <v>0</v>
      </c>
      <c r="BB62" s="93">
        <f>'PS457 - SSZ Brněnská x Ži...'!F35</f>
        <v>0</v>
      </c>
      <c r="BC62" s="93">
        <f>'PS457 - SSZ Brněnská x Ži...'!F36</f>
        <v>0</v>
      </c>
      <c r="BD62" s="95">
        <f>'PS457 - SSZ Brněnská x Ži...'!F37</f>
        <v>0</v>
      </c>
      <c r="BT62" s="96" t="s">
        <v>89</v>
      </c>
      <c r="BV62" s="96" t="s">
        <v>83</v>
      </c>
      <c r="BW62" s="96" t="s">
        <v>112</v>
      </c>
      <c r="BX62" s="96" t="s">
        <v>5</v>
      </c>
      <c r="CL62" s="96" t="s">
        <v>19</v>
      </c>
      <c r="CM62" s="96" t="s">
        <v>91</v>
      </c>
    </row>
    <row r="63" spans="1:91" s="7" customFormat="1" ht="16.5" customHeight="1">
      <c r="A63" s="86" t="s">
        <v>85</v>
      </c>
      <c r="B63" s="87"/>
      <c r="C63" s="88"/>
      <c r="D63" s="257" t="s">
        <v>113</v>
      </c>
      <c r="E63" s="257"/>
      <c r="F63" s="257"/>
      <c r="G63" s="257"/>
      <c r="H63" s="257"/>
      <c r="I63" s="89"/>
      <c r="J63" s="257" t="s">
        <v>114</v>
      </c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23">
        <f>'PS458 - SSZ přechodu pro ...'!J30</f>
        <v>0</v>
      </c>
      <c r="AH63" s="224"/>
      <c r="AI63" s="224"/>
      <c r="AJ63" s="224"/>
      <c r="AK63" s="224"/>
      <c r="AL63" s="224"/>
      <c r="AM63" s="224"/>
      <c r="AN63" s="223">
        <f t="shared" si="0"/>
        <v>0</v>
      </c>
      <c r="AO63" s="224"/>
      <c r="AP63" s="224"/>
      <c r="AQ63" s="90" t="s">
        <v>88</v>
      </c>
      <c r="AR63" s="91"/>
      <c r="AS63" s="92">
        <v>0</v>
      </c>
      <c r="AT63" s="93">
        <f t="shared" si="1"/>
        <v>0</v>
      </c>
      <c r="AU63" s="94">
        <f>'PS458 - SSZ přechodu pro ...'!P84</f>
        <v>0</v>
      </c>
      <c r="AV63" s="93">
        <f>'PS458 - SSZ přechodu pro ...'!J33</f>
        <v>0</v>
      </c>
      <c r="AW63" s="93">
        <f>'PS458 - SSZ přechodu pro ...'!J34</f>
        <v>0</v>
      </c>
      <c r="AX63" s="93">
        <f>'PS458 - SSZ přechodu pro ...'!J35</f>
        <v>0</v>
      </c>
      <c r="AY63" s="93">
        <f>'PS458 - SSZ přechodu pro ...'!J36</f>
        <v>0</v>
      </c>
      <c r="AZ63" s="93">
        <f>'PS458 - SSZ přechodu pro ...'!F33</f>
        <v>0</v>
      </c>
      <c r="BA63" s="93">
        <f>'PS458 - SSZ přechodu pro ...'!F34</f>
        <v>0</v>
      </c>
      <c r="BB63" s="93">
        <f>'PS458 - SSZ přechodu pro ...'!F35</f>
        <v>0</v>
      </c>
      <c r="BC63" s="93">
        <f>'PS458 - SSZ přechodu pro ...'!F36</f>
        <v>0</v>
      </c>
      <c r="BD63" s="95">
        <f>'PS458 - SSZ přechodu pro ...'!F37</f>
        <v>0</v>
      </c>
      <c r="BT63" s="96" t="s">
        <v>89</v>
      </c>
      <c r="BV63" s="96" t="s">
        <v>83</v>
      </c>
      <c r="BW63" s="96" t="s">
        <v>115</v>
      </c>
      <c r="BX63" s="96" t="s">
        <v>5</v>
      </c>
      <c r="CL63" s="96" t="s">
        <v>19</v>
      </c>
      <c r="CM63" s="96" t="s">
        <v>91</v>
      </c>
    </row>
    <row r="64" spans="1:91" s="7" customFormat="1" ht="16.5" customHeight="1">
      <c r="A64" s="86" t="s">
        <v>85</v>
      </c>
      <c r="B64" s="87"/>
      <c r="C64" s="88"/>
      <c r="D64" s="257" t="s">
        <v>116</v>
      </c>
      <c r="E64" s="257"/>
      <c r="F64" s="257"/>
      <c r="G64" s="257"/>
      <c r="H64" s="257"/>
      <c r="I64" s="89"/>
      <c r="J64" s="257" t="s">
        <v>117</v>
      </c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23">
        <f>'PS459 - SSZ přechodu pro ...'!J30</f>
        <v>0</v>
      </c>
      <c r="AH64" s="224"/>
      <c r="AI64" s="224"/>
      <c r="AJ64" s="224"/>
      <c r="AK64" s="224"/>
      <c r="AL64" s="224"/>
      <c r="AM64" s="224"/>
      <c r="AN64" s="223">
        <f t="shared" si="0"/>
        <v>0</v>
      </c>
      <c r="AO64" s="224"/>
      <c r="AP64" s="224"/>
      <c r="AQ64" s="90" t="s">
        <v>88</v>
      </c>
      <c r="AR64" s="91"/>
      <c r="AS64" s="92">
        <v>0</v>
      </c>
      <c r="AT64" s="93">
        <f t="shared" si="1"/>
        <v>0</v>
      </c>
      <c r="AU64" s="94">
        <f>'PS459 - SSZ přechodu pro ...'!P82</f>
        <v>0</v>
      </c>
      <c r="AV64" s="93">
        <f>'PS459 - SSZ přechodu pro ...'!J33</f>
        <v>0</v>
      </c>
      <c r="AW64" s="93">
        <f>'PS459 - SSZ přechodu pro ...'!J34</f>
        <v>0</v>
      </c>
      <c r="AX64" s="93">
        <f>'PS459 - SSZ přechodu pro ...'!J35</f>
        <v>0</v>
      </c>
      <c r="AY64" s="93">
        <f>'PS459 - SSZ přechodu pro ...'!J36</f>
        <v>0</v>
      </c>
      <c r="AZ64" s="93">
        <f>'PS459 - SSZ přechodu pro ...'!F33</f>
        <v>0</v>
      </c>
      <c r="BA64" s="93">
        <f>'PS459 - SSZ přechodu pro ...'!F34</f>
        <v>0</v>
      </c>
      <c r="BB64" s="93">
        <f>'PS459 - SSZ přechodu pro ...'!F35</f>
        <v>0</v>
      </c>
      <c r="BC64" s="93">
        <f>'PS459 - SSZ přechodu pro ...'!F36</f>
        <v>0</v>
      </c>
      <c r="BD64" s="95">
        <f>'PS459 - SSZ přechodu pro ...'!F37</f>
        <v>0</v>
      </c>
      <c r="BT64" s="96" t="s">
        <v>89</v>
      </c>
      <c r="BV64" s="96" t="s">
        <v>83</v>
      </c>
      <c r="BW64" s="96" t="s">
        <v>118</v>
      </c>
      <c r="BX64" s="96" t="s">
        <v>5</v>
      </c>
      <c r="CL64" s="96" t="s">
        <v>19</v>
      </c>
      <c r="CM64" s="96" t="s">
        <v>91</v>
      </c>
    </row>
    <row r="65" spans="1:91" s="7" customFormat="1" ht="24.75" customHeight="1">
      <c r="A65" s="86" t="s">
        <v>85</v>
      </c>
      <c r="B65" s="87"/>
      <c r="C65" s="88"/>
      <c r="D65" s="257" t="s">
        <v>119</v>
      </c>
      <c r="E65" s="257"/>
      <c r="F65" s="257"/>
      <c r="G65" s="257"/>
      <c r="H65" s="257"/>
      <c r="I65" s="89"/>
      <c r="J65" s="257" t="s">
        <v>120</v>
      </c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23">
        <f>'PS460 - SSZ přechodu pro ...'!J30</f>
        <v>0</v>
      </c>
      <c r="AH65" s="224"/>
      <c r="AI65" s="224"/>
      <c r="AJ65" s="224"/>
      <c r="AK65" s="224"/>
      <c r="AL65" s="224"/>
      <c r="AM65" s="224"/>
      <c r="AN65" s="223">
        <f t="shared" si="0"/>
        <v>0</v>
      </c>
      <c r="AO65" s="224"/>
      <c r="AP65" s="224"/>
      <c r="AQ65" s="90" t="s">
        <v>88</v>
      </c>
      <c r="AR65" s="91"/>
      <c r="AS65" s="92">
        <v>0</v>
      </c>
      <c r="AT65" s="93">
        <f t="shared" si="1"/>
        <v>0</v>
      </c>
      <c r="AU65" s="94">
        <f>'PS460 - SSZ přechodu pro ...'!P82</f>
        <v>0</v>
      </c>
      <c r="AV65" s="93">
        <f>'PS460 - SSZ přechodu pro ...'!J33</f>
        <v>0</v>
      </c>
      <c r="AW65" s="93">
        <f>'PS460 - SSZ přechodu pro ...'!J34</f>
        <v>0</v>
      </c>
      <c r="AX65" s="93">
        <f>'PS460 - SSZ přechodu pro ...'!J35</f>
        <v>0</v>
      </c>
      <c r="AY65" s="93">
        <f>'PS460 - SSZ přechodu pro ...'!J36</f>
        <v>0</v>
      </c>
      <c r="AZ65" s="93">
        <f>'PS460 - SSZ přechodu pro ...'!F33</f>
        <v>0</v>
      </c>
      <c r="BA65" s="93">
        <f>'PS460 - SSZ přechodu pro ...'!F34</f>
        <v>0</v>
      </c>
      <c r="BB65" s="93">
        <f>'PS460 - SSZ přechodu pro ...'!F35</f>
        <v>0</v>
      </c>
      <c r="BC65" s="93">
        <f>'PS460 - SSZ přechodu pro ...'!F36</f>
        <v>0</v>
      </c>
      <c r="BD65" s="95">
        <f>'PS460 - SSZ přechodu pro ...'!F37</f>
        <v>0</v>
      </c>
      <c r="BT65" s="96" t="s">
        <v>89</v>
      </c>
      <c r="BV65" s="96" t="s">
        <v>83</v>
      </c>
      <c r="BW65" s="96" t="s">
        <v>121</v>
      </c>
      <c r="BX65" s="96" t="s">
        <v>5</v>
      </c>
      <c r="CL65" s="96" t="s">
        <v>19</v>
      </c>
      <c r="CM65" s="96" t="s">
        <v>91</v>
      </c>
    </row>
    <row r="66" spans="1:91" s="7" customFormat="1" ht="16.5" customHeight="1">
      <c r="A66" s="86" t="s">
        <v>85</v>
      </c>
      <c r="B66" s="87"/>
      <c r="C66" s="88"/>
      <c r="D66" s="257" t="s">
        <v>122</v>
      </c>
      <c r="E66" s="257"/>
      <c r="F66" s="257"/>
      <c r="G66" s="257"/>
      <c r="H66" s="257"/>
      <c r="I66" s="89"/>
      <c r="J66" s="257" t="s">
        <v>123</v>
      </c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23">
        <f>'PS470 - Monitorování a ov...'!J30</f>
        <v>0</v>
      </c>
      <c r="AH66" s="224"/>
      <c r="AI66" s="224"/>
      <c r="AJ66" s="224"/>
      <c r="AK66" s="224"/>
      <c r="AL66" s="224"/>
      <c r="AM66" s="224"/>
      <c r="AN66" s="223">
        <f t="shared" si="0"/>
        <v>0</v>
      </c>
      <c r="AO66" s="224"/>
      <c r="AP66" s="224"/>
      <c r="AQ66" s="90" t="s">
        <v>88</v>
      </c>
      <c r="AR66" s="91"/>
      <c r="AS66" s="92">
        <v>0</v>
      </c>
      <c r="AT66" s="93">
        <f t="shared" si="1"/>
        <v>0</v>
      </c>
      <c r="AU66" s="94">
        <f>'PS470 - Monitorování a ov...'!P83</f>
        <v>0</v>
      </c>
      <c r="AV66" s="93">
        <f>'PS470 - Monitorování a ov...'!J33</f>
        <v>0</v>
      </c>
      <c r="AW66" s="93">
        <f>'PS470 - Monitorování a ov...'!J34</f>
        <v>0</v>
      </c>
      <c r="AX66" s="93">
        <f>'PS470 - Monitorování a ov...'!J35</f>
        <v>0</v>
      </c>
      <c r="AY66" s="93">
        <f>'PS470 - Monitorování a ov...'!J36</f>
        <v>0</v>
      </c>
      <c r="AZ66" s="93">
        <f>'PS470 - Monitorování a ov...'!F33</f>
        <v>0</v>
      </c>
      <c r="BA66" s="93">
        <f>'PS470 - Monitorování a ov...'!F34</f>
        <v>0</v>
      </c>
      <c r="BB66" s="93">
        <f>'PS470 - Monitorování a ov...'!F35</f>
        <v>0</v>
      </c>
      <c r="BC66" s="93">
        <f>'PS470 - Monitorování a ov...'!F36</f>
        <v>0</v>
      </c>
      <c r="BD66" s="95">
        <f>'PS470 - Monitorování a ov...'!F37</f>
        <v>0</v>
      </c>
      <c r="BT66" s="96" t="s">
        <v>89</v>
      </c>
      <c r="BV66" s="96" t="s">
        <v>83</v>
      </c>
      <c r="BW66" s="96" t="s">
        <v>124</v>
      </c>
      <c r="BX66" s="96" t="s">
        <v>5</v>
      </c>
      <c r="CL66" s="96" t="s">
        <v>19</v>
      </c>
      <c r="CM66" s="96" t="s">
        <v>91</v>
      </c>
    </row>
    <row r="67" spans="1:91" s="7" customFormat="1" ht="24.75" customHeight="1">
      <c r="A67" s="86" t="s">
        <v>85</v>
      </c>
      <c r="B67" s="87"/>
      <c r="C67" s="88"/>
      <c r="D67" s="257" t="s">
        <v>125</v>
      </c>
      <c r="E67" s="257"/>
      <c r="F67" s="257"/>
      <c r="G67" s="257"/>
      <c r="H67" s="257"/>
      <c r="I67" s="89"/>
      <c r="J67" s="257" t="s">
        <v>126</v>
      </c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  <c r="AG67" s="223">
        <f>'VRN - Náklady spojené s p...'!J30</f>
        <v>0</v>
      </c>
      <c r="AH67" s="224"/>
      <c r="AI67" s="224"/>
      <c r="AJ67" s="224"/>
      <c r="AK67" s="224"/>
      <c r="AL67" s="224"/>
      <c r="AM67" s="224"/>
      <c r="AN67" s="223">
        <f t="shared" si="0"/>
        <v>0</v>
      </c>
      <c r="AO67" s="224"/>
      <c r="AP67" s="224"/>
      <c r="AQ67" s="90" t="s">
        <v>127</v>
      </c>
      <c r="AR67" s="91"/>
      <c r="AS67" s="92">
        <v>0</v>
      </c>
      <c r="AT67" s="93">
        <f t="shared" si="1"/>
        <v>0</v>
      </c>
      <c r="AU67" s="94">
        <f>'VRN - Náklady spojené s p...'!P82</f>
        <v>0</v>
      </c>
      <c r="AV67" s="93">
        <f>'VRN - Náklady spojené s p...'!J33</f>
        <v>0</v>
      </c>
      <c r="AW67" s="93">
        <f>'VRN - Náklady spojené s p...'!J34</f>
        <v>0</v>
      </c>
      <c r="AX67" s="93">
        <f>'VRN - Náklady spojené s p...'!J35</f>
        <v>0</v>
      </c>
      <c r="AY67" s="93">
        <f>'VRN - Náklady spojené s p...'!J36</f>
        <v>0</v>
      </c>
      <c r="AZ67" s="93">
        <f>'VRN - Náklady spojené s p...'!F33</f>
        <v>0</v>
      </c>
      <c r="BA67" s="93">
        <f>'VRN - Náklady spojené s p...'!F34</f>
        <v>0</v>
      </c>
      <c r="BB67" s="93">
        <f>'VRN - Náklady spojené s p...'!F35</f>
        <v>0</v>
      </c>
      <c r="BC67" s="93">
        <f>'VRN - Náklady spojené s p...'!F36</f>
        <v>0</v>
      </c>
      <c r="BD67" s="95">
        <f>'VRN - Náklady spojené s p...'!F37</f>
        <v>0</v>
      </c>
      <c r="BT67" s="96" t="s">
        <v>89</v>
      </c>
      <c r="BV67" s="96" t="s">
        <v>83</v>
      </c>
      <c r="BW67" s="96" t="s">
        <v>128</v>
      </c>
      <c r="BX67" s="96" t="s">
        <v>5</v>
      </c>
      <c r="CL67" s="96" t="s">
        <v>19</v>
      </c>
      <c r="CM67" s="96" t="s">
        <v>91</v>
      </c>
    </row>
    <row r="68" spans="1:91" s="7" customFormat="1" ht="16.5" customHeight="1">
      <c r="A68" s="86" t="s">
        <v>85</v>
      </c>
      <c r="B68" s="87"/>
      <c r="C68" s="88"/>
      <c r="D68" s="257" t="s">
        <v>129</v>
      </c>
      <c r="E68" s="257"/>
      <c r="F68" s="257"/>
      <c r="G68" s="257"/>
      <c r="H68" s="257"/>
      <c r="I68" s="89"/>
      <c r="J68" s="257" t="s">
        <v>130</v>
      </c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223" t="e">
        <f>#REF!</f>
        <v>#REF!</v>
      </c>
      <c r="AH68" s="224"/>
      <c r="AI68" s="224"/>
      <c r="AJ68" s="224"/>
      <c r="AK68" s="224"/>
      <c r="AL68" s="224"/>
      <c r="AM68" s="224"/>
      <c r="AN68" s="223" t="e">
        <f t="shared" si="0"/>
        <v>#REF!</v>
      </c>
      <c r="AO68" s="224"/>
      <c r="AP68" s="224"/>
      <c r="AQ68" s="90" t="s">
        <v>131</v>
      </c>
      <c r="AR68" s="91"/>
      <c r="AS68" s="97">
        <v>0</v>
      </c>
      <c r="AT68" s="98" t="e">
        <f t="shared" si="1"/>
        <v>#REF!</v>
      </c>
      <c r="AU68" s="99" t="e">
        <f>#REF!</f>
        <v>#REF!</v>
      </c>
      <c r="AV68" s="98" t="e">
        <f>#REF!</f>
        <v>#REF!</v>
      </c>
      <c r="AW68" s="98" t="e">
        <f>#REF!</f>
        <v>#REF!</v>
      </c>
      <c r="AX68" s="98" t="e">
        <f>#REF!</f>
        <v>#REF!</v>
      </c>
      <c r="AY68" s="98" t="e">
        <f>#REF!</f>
        <v>#REF!</v>
      </c>
      <c r="AZ68" s="98" t="e">
        <f>#REF!</f>
        <v>#REF!</v>
      </c>
      <c r="BA68" s="98" t="e">
        <f>#REF!</f>
        <v>#REF!</v>
      </c>
      <c r="BB68" s="98" t="e">
        <f>#REF!</f>
        <v>#REF!</v>
      </c>
      <c r="BC68" s="98" t="e">
        <f>#REF!</f>
        <v>#REF!</v>
      </c>
      <c r="BD68" s="100" t="e">
        <f>#REF!</f>
        <v>#REF!</v>
      </c>
      <c r="BT68" s="96" t="s">
        <v>89</v>
      </c>
      <c r="BV68" s="96" t="s">
        <v>83</v>
      </c>
      <c r="BW68" s="96" t="s">
        <v>132</v>
      </c>
      <c r="BX68" s="96" t="s">
        <v>5</v>
      </c>
      <c r="CL68" s="96" t="s">
        <v>19</v>
      </c>
      <c r="CM68" s="96" t="s">
        <v>91</v>
      </c>
    </row>
    <row r="69" spans="1:57" s="2" customFormat="1" ht="30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9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s="2" customFormat="1" ht="6.95" customHeight="1">
      <c r="A70" s="34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39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</sheetData>
  <sheetProtection algorithmName="SHA-512" hashValue="oBJ4m2gnmn2GHl0KwA8yU+zVzfaIgcbO3UQrqSS42Ur7vjtLIhvh9vuKuGGu8omHu72ywRo+pzDiRXljtN6PMg==" saltValue="YyKVprddzzLPAqDbM9R9wpYXblo6/NYCvRc5r/JlQwVooOugd5fbfPdnstm8UedFK3dzcMeJdUbr7bcl1dZuOQ==" spinCount="100000" sheet="1" objects="1" scenarios="1" formatColumns="0" formatRows="0"/>
  <mergeCells count="94">
    <mergeCell ref="C52:G52"/>
    <mergeCell ref="D61:H61"/>
    <mergeCell ref="D58:H58"/>
    <mergeCell ref="D55:H55"/>
    <mergeCell ref="D59:H59"/>
    <mergeCell ref="D60:H60"/>
    <mergeCell ref="D56:H56"/>
    <mergeCell ref="D57:H57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56:AF56"/>
    <mergeCell ref="J55:AF55"/>
    <mergeCell ref="L45:AO45"/>
    <mergeCell ref="D65:H65"/>
    <mergeCell ref="J65:AF65"/>
    <mergeCell ref="D66:H66"/>
    <mergeCell ref="J66:AF66"/>
    <mergeCell ref="AN64:AP64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D62:H62"/>
    <mergeCell ref="D63:H63"/>
    <mergeCell ref="D67:H67"/>
    <mergeCell ref="J67:AF67"/>
    <mergeCell ref="D68:H68"/>
    <mergeCell ref="J68:AF68"/>
    <mergeCell ref="AG54:AM54"/>
    <mergeCell ref="AG64:AM64"/>
    <mergeCell ref="D64:H64"/>
    <mergeCell ref="J64:AF6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54:AP54"/>
  </mergeCells>
  <hyperlinks>
    <hyperlink ref="A55" location="'PS450 - SSZ přechodu pro ...'!C2" display="/"/>
    <hyperlink ref="A56" location="'PS451 - SSZ Brněnská - Tesco'!C2" display="/"/>
    <hyperlink ref="A57" location="'PS452 - SSZ Purkyňova x B...'!C2" display="/"/>
    <hyperlink ref="A58" location="'PS453 - SSZ Purkyňova x S...'!C2" display="/"/>
    <hyperlink ref="A59" location="'PS454 - SSZ přechodu pro ...'!C2" display="/"/>
    <hyperlink ref="A60" location="'PS455 - SSZ Nádražní x Br...'!C2" display="/"/>
    <hyperlink ref="A61" location="'PS456 - SSZ Havlíčkova x ...'!C2" display="/"/>
    <hyperlink ref="A62" location="'PS457 - SSZ Brněnská x Ži...'!C2" display="/"/>
    <hyperlink ref="A63" location="'PS458 - SSZ přechodu pro ...'!C2" display="/"/>
    <hyperlink ref="A64" location="'PS459 - SSZ přechodu pro ...'!C2" display="/"/>
    <hyperlink ref="A65" location="'PS460 - SSZ přechodu pro ...'!C2" display="/"/>
    <hyperlink ref="A66" location="'PS470 - Monitorování a ov...'!C2" display="/"/>
    <hyperlink ref="A67" location="'VRN - Náklady spojené s p...'!C2" display="/"/>
    <hyperlink ref="A68" location="'HZS - Hodinové sazb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6" t="s">
        <v>115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133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68" t="s">
        <v>660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ROUND(J84,2)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ROUND((SUM(BE84:BE122)),2)</f>
        <v>0</v>
      </c>
      <c r="G33" s="34"/>
      <c r="H33" s="34"/>
      <c r="I33" s="120">
        <v>0.21</v>
      </c>
      <c r="J33" s="119">
        <f>ROUND(((SUM(BE84:BE122))*I33),2)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ROUND((SUM(BF84:BF122)),2)</f>
        <v>0</v>
      </c>
      <c r="G34" s="34"/>
      <c r="H34" s="34"/>
      <c r="I34" s="120">
        <v>0.15</v>
      </c>
      <c r="J34" s="119">
        <f>ROUND(((SUM(BF84:BF122))*I34),2)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ROUND((SUM(BG84:BG122)),2)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ROUND((SUM(BH84:BH122)),2)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ROUND((SUM(BI84:BI122)),2)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9" t="str">
        <f>E9</f>
        <v>PS458 - SSZ přechodu pro chodce Na Vyhlídce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137</v>
      </c>
      <c r="D57" s="133"/>
      <c r="E57" s="133"/>
      <c r="F57" s="133"/>
      <c r="G57" s="133"/>
      <c r="H57" s="133"/>
      <c r="I57" s="133"/>
      <c r="J57" s="134" t="s">
        <v>138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139</v>
      </c>
    </row>
    <row r="60" spans="2:12" s="9" customFormat="1" ht="24.95" customHeight="1">
      <c r="B60" s="136"/>
      <c r="C60" s="137"/>
      <c r="D60" s="138" t="s">
        <v>140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141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142</v>
      </c>
      <c r="E62" s="145"/>
      <c r="F62" s="145"/>
      <c r="G62" s="145"/>
      <c r="H62" s="145"/>
      <c r="I62" s="145"/>
      <c r="J62" s="146">
        <f>J102</f>
        <v>0</v>
      </c>
      <c r="K62" s="143"/>
      <c r="L62" s="147"/>
    </row>
    <row r="63" spans="2:12" s="9" customFormat="1" ht="24.95" customHeight="1">
      <c r="B63" s="136"/>
      <c r="C63" s="137"/>
      <c r="D63" s="138" t="s">
        <v>248</v>
      </c>
      <c r="E63" s="139"/>
      <c r="F63" s="139"/>
      <c r="G63" s="139"/>
      <c r="H63" s="139"/>
      <c r="I63" s="139"/>
      <c r="J63" s="140">
        <f>J119</f>
        <v>0</v>
      </c>
      <c r="K63" s="137"/>
      <c r="L63" s="141"/>
    </row>
    <row r="64" spans="2:12" s="10" customFormat="1" ht="19.9" customHeight="1">
      <c r="B64" s="142"/>
      <c r="C64" s="143"/>
      <c r="D64" s="144" t="s">
        <v>249</v>
      </c>
      <c r="E64" s="145"/>
      <c r="F64" s="145"/>
      <c r="G64" s="145"/>
      <c r="H64" s="145"/>
      <c r="I64" s="145"/>
      <c r="J64" s="146">
        <f>J120</f>
        <v>0</v>
      </c>
      <c r="K64" s="143"/>
      <c r="L64" s="147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2" t="s">
        <v>143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16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64" t="str">
        <f>E7</f>
        <v>Zvýšení bezpečnosti na průtahu městem Vyškov - modernizace SSZ</v>
      </c>
      <c r="F74" s="265"/>
      <c r="G74" s="265"/>
      <c r="H74" s="265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8" t="s">
        <v>134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259" t="str">
        <f>E9</f>
        <v>PS458 - SSZ přechodu pro chodce Na Vyhlídce</v>
      </c>
      <c r="F76" s="263"/>
      <c r="G76" s="263"/>
      <c r="H76" s="263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8" t="s">
        <v>22</v>
      </c>
      <c r="D78" s="36"/>
      <c r="E78" s="36"/>
      <c r="F78" s="26" t="str">
        <f>F12</f>
        <v>Vyškov</v>
      </c>
      <c r="G78" s="36"/>
      <c r="H78" s="36"/>
      <c r="I78" s="28" t="s">
        <v>24</v>
      </c>
      <c r="J78" s="59" t="str">
        <f>IF(J12="","",J12)</f>
        <v>15. 10. 2020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8" t="s">
        <v>30</v>
      </c>
      <c r="D80" s="36"/>
      <c r="E80" s="36"/>
      <c r="F80" s="26" t="str">
        <f>E15</f>
        <v>VYTEZA, s. r.o.</v>
      </c>
      <c r="G80" s="36"/>
      <c r="H80" s="36"/>
      <c r="I80" s="28" t="s">
        <v>38</v>
      </c>
      <c r="J80" s="32" t="str">
        <f>E21</f>
        <v>Ing. Luděk Obrdlík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8" t="s">
        <v>36</v>
      </c>
      <c r="D81" s="36"/>
      <c r="E81" s="36"/>
      <c r="F81" s="26" t="str">
        <f>IF(E18="","",E18)</f>
        <v>Vyplň údaj</v>
      </c>
      <c r="G81" s="36"/>
      <c r="H81" s="36"/>
      <c r="I81" s="28" t="s">
        <v>43</v>
      </c>
      <c r="J81" s="32" t="str">
        <f>E24</f>
        <v>Ing. Luděk Obrdlík</v>
      </c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8"/>
      <c r="B83" s="149"/>
      <c r="C83" s="150" t="s">
        <v>144</v>
      </c>
      <c r="D83" s="151" t="s">
        <v>66</v>
      </c>
      <c r="E83" s="151" t="s">
        <v>62</v>
      </c>
      <c r="F83" s="151" t="s">
        <v>63</v>
      </c>
      <c r="G83" s="151" t="s">
        <v>145</v>
      </c>
      <c r="H83" s="151" t="s">
        <v>146</v>
      </c>
      <c r="I83" s="151" t="s">
        <v>147</v>
      </c>
      <c r="J83" s="151" t="s">
        <v>138</v>
      </c>
      <c r="K83" s="152" t="s">
        <v>148</v>
      </c>
      <c r="L83" s="153"/>
      <c r="M83" s="68" t="s">
        <v>44</v>
      </c>
      <c r="N83" s="69" t="s">
        <v>51</v>
      </c>
      <c r="O83" s="69" t="s">
        <v>149</v>
      </c>
      <c r="P83" s="69" t="s">
        <v>150</v>
      </c>
      <c r="Q83" s="69" t="s">
        <v>151</v>
      </c>
      <c r="R83" s="69" t="s">
        <v>152</v>
      </c>
      <c r="S83" s="69" t="s">
        <v>153</v>
      </c>
      <c r="T83" s="70" t="s">
        <v>154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4"/>
      <c r="B84" s="35"/>
      <c r="C84" s="75" t="s">
        <v>155</v>
      </c>
      <c r="D84" s="36"/>
      <c r="E84" s="36"/>
      <c r="F84" s="36"/>
      <c r="G84" s="36"/>
      <c r="H84" s="36"/>
      <c r="I84" s="36"/>
      <c r="J84" s="154">
        <f>BK84</f>
        <v>0</v>
      </c>
      <c r="K84" s="36"/>
      <c r="L84" s="39"/>
      <c r="M84" s="71"/>
      <c r="N84" s="155"/>
      <c r="O84" s="72"/>
      <c r="P84" s="156">
        <f>P85+P119</f>
        <v>0</v>
      </c>
      <c r="Q84" s="72"/>
      <c r="R84" s="156">
        <f>R85+R119</f>
        <v>0.011800000000000001</v>
      </c>
      <c r="S84" s="72"/>
      <c r="T84" s="157">
        <f>T85+T119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6" t="s">
        <v>80</v>
      </c>
      <c r="AU84" s="16" t="s">
        <v>139</v>
      </c>
      <c r="BK84" s="158">
        <f>BK85+BK119</f>
        <v>0</v>
      </c>
    </row>
    <row r="85" spans="2:63" s="12" customFormat="1" ht="25.9" customHeight="1">
      <c r="B85" s="159"/>
      <c r="C85" s="160"/>
      <c r="D85" s="161" t="s">
        <v>80</v>
      </c>
      <c r="E85" s="162" t="s">
        <v>156</v>
      </c>
      <c r="F85" s="162" t="s">
        <v>157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P86+P102</f>
        <v>0</v>
      </c>
      <c r="Q85" s="167"/>
      <c r="R85" s="168">
        <f>R86+R102</f>
        <v>0.011800000000000001</v>
      </c>
      <c r="S85" s="167"/>
      <c r="T85" s="169">
        <f>T86+T102</f>
        <v>0</v>
      </c>
      <c r="AR85" s="170" t="s">
        <v>158</v>
      </c>
      <c r="AT85" s="171" t="s">
        <v>80</v>
      </c>
      <c r="AU85" s="171" t="s">
        <v>81</v>
      </c>
      <c r="AY85" s="170" t="s">
        <v>159</v>
      </c>
      <c r="BK85" s="172">
        <f>BK86+BK102</f>
        <v>0</v>
      </c>
    </row>
    <row r="86" spans="2:63" s="12" customFormat="1" ht="22.9" customHeight="1">
      <c r="B86" s="159"/>
      <c r="C86" s="160"/>
      <c r="D86" s="161" t="s">
        <v>80</v>
      </c>
      <c r="E86" s="173" t="s">
        <v>160</v>
      </c>
      <c r="F86" s="173" t="s">
        <v>161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SUM(P87:P101)</f>
        <v>0</v>
      </c>
      <c r="Q86" s="167"/>
      <c r="R86" s="168">
        <f>SUM(R87:R101)</f>
        <v>0.00816</v>
      </c>
      <c r="S86" s="167"/>
      <c r="T86" s="169">
        <f>SUM(T87:T101)</f>
        <v>0</v>
      </c>
      <c r="AR86" s="170" t="s">
        <v>158</v>
      </c>
      <c r="AT86" s="171" t="s">
        <v>80</v>
      </c>
      <c r="AU86" s="171" t="s">
        <v>89</v>
      </c>
      <c r="AY86" s="170" t="s">
        <v>159</v>
      </c>
      <c r="BK86" s="172">
        <f>SUM(BK87:BK101)</f>
        <v>0</v>
      </c>
    </row>
    <row r="87" spans="1:65" s="2" customFormat="1" ht="21.75" customHeight="1">
      <c r="A87" s="34"/>
      <c r="B87" s="35"/>
      <c r="C87" s="175" t="s">
        <v>89</v>
      </c>
      <c r="D87" s="175" t="s">
        <v>162</v>
      </c>
      <c r="E87" s="176" t="s">
        <v>163</v>
      </c>
      <c r="F87" s="177" t="s">
        <v>164</v>
      </c>
      <c r="G87" s="178" t="s">
        <v>165</v>
      </c>
      <c r="H87" s="179">
        <v>2</v>
      </c>
      <c r="I87" s="180"/>
      <c r="J87" s="181">
        <f>ROUND(I87*H87,2)</f>
        <v>0</v>
      </c>
      <c r="K87" s="177" t="s">
        <v>199</v>
      </c>
      <c r="L87" s="39"/>
      <c r="M87" s="182" t="s">
        <v>44</v>
      </c>
      <c r="N87" s="183" t="s">
        <v>52</v>
      </c>
      <c r="O87" s="64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6" t="s">
        <v>89</v>
      </c>
      <c r="AT87" s="186" t="s">
        <v>162</v>
      </c>
      <c r="AU87" s="186" t="s">
        <v>91</v>
      </c>
      <c r="AY87" s="16" t="s">
        <v>159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6" t="s">
        <v>89</v>
      </c>
      <c r="BK87" s="187">
        <f>ROUND(I87*H87,2)</f>
        <v>0</v>
      </c>
      <c r="BL87" s="16" t="s">
        <v>89</v>
      </c>
      <c r="BM87" s="186" t="s">
        <v>661</v>
      </c>
    </row>
    <row r="88" spans="2:51" s="13" customFormat="1" ht="22.5">
      <c r="B88" s="188"/>
      <c r="C88" s="189"/>
      <c r="D88" s="190" t="s">
        <v>168</v>
      </c>
      <c r="E88" s="191" t="s">
        <v>44</v>
      </c>
      <c r="F88" s="192" t="s">
        <v>169</v>
      </c>
      <c r="G88" s="189"/>
      <c r="H88" s="191" t="s">
        <v>44</v>
      </c>
      <c r="I88" s="193"/>
      <c r="J88" s="189"/>
      <c r="K88" s="189"/>
      <c r="L88" s="194"/>
      <c r="M88" s="195"/>
      <c r="N88" s="196"/>
      <c r="O88" s="196"/>
      <c r="P88" s="196"/>
      <c r="Q88" s="196"/>
      <c r="R88" s="196"/>
      <c r="S88" s="196"/>
      <c r="T88" s="197"/>
      <c r="AT88" s="198" t="s">
        <v>168</v>
      </c>
      <c r="AU88" s="198" t="s">
        <v>91</v>
      </c>
      <c r="AV88" s="13" t="s">
        <v>89</v>
      </c>
      <c r="AW88" s="13" t="s">
        <v>42</v>
      </c>
      <c r="AX88" s="13" t="s">
        <v>81</v>
      </c>
      <c r="AY88" s="198" t="s">
        <v>159</v>
      </c>
    </row>
    <row r="89" spans="2:51" s="14" customFormat="1" ht="12">
      <c r="B89" s="199"/>
      <c r="C89" s="200"/>
      <c r="D89" s="190" t="s">
        <v>168</v>
      </c>
      <c r="E89" s="201" t="s">
        <v>44</v>
      </c>
      <c r="F89" s="202" t="s">
        <v>91</v>
      </c>
      <c r="G89" s="200"/>
      <c r="H89" s="203">
        <v>2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168</v>
      </c>
      <c r="AU89" s="209" t="s">
        <v>91</v>
      </c>
      <c r="AV89" s="14" t="s">
        <v>91</v>
      </c>
      <c r="AW89" s="14" t="s">
        <v>42</v>
      </c>
      <c r="AX89" s="14" t="s">
        <v>89</v>
      </c>
      <c r="AY89" s="209" t="s">
        <v>159</v>
      </c>
    </row>
    <row r="90" spans="1:65" s="2" customFormat="1" ht="16.5" customHeight="1">
      <c r="A90" s="34"/>
      <c r="B90" s="35"/>
      <c r="C90" s="175" t="s">
        <v>91</v>
      </c>
      <c r="D90" s="175" t="s">
        <v>162</v>
      </c>
      <c r="E90" s="176" t="s">
        <v>170</v>
      </c>
      <c r="F90" s="177" t="s">
        <v>171</v>
      </c>
      <c r="G90" s="178" t="s">
        <v>165</v>
      </c>
      <c r="H90" s="179">
        <v>2</v>
      </c>
      <c r="I90" s="180"/>
      <c r="J90" s="181">
        <f>ROUND(I90*H90,2)</f>
        <v>0</v>
      </c>
      <c r="K90" s="177" t="s">
        <v>199</v>
      </c>
      <c r="L90" s="39"/>
      <c r="M90" s="182" t="s">
        <v>44</v>
      </c>
      <c r="N90" s="183" t="s">
        <v>52</v>
      </c>
      <c r="O90" s="64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6" t="s">
        <v>89</v>
      </c>
      <c r="AT90" s="186" t="s">
        <v>162</v>
      </c>
      <c r="AU90" s="186" t="s">
        <v>91</v>
      </c>
      <c r="AY90" s="16" t="s">
        <v>159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6" t="s">
        <v>89</v>
      </c>
      <c r="BK90" s="187">
        <f>ROUND(I90*H90,2)</f>
        <v>0</v>
      </c>
      <c r="BL90" s="16" t="s">
        <v>89</v>
      </c>
      <c r="BM90" s="186" t="s">
        <v>662</v>
      </c>
    </row>
    <row r="91" spans="2:51" s="13" customFormat="1" ht="12">
      <c r="B91" s="188"/>
      <c r="C91" s="189"/>
      <c r="D91" s="190" t="s">
        <v>168</v>
      </c>
      <c r="E91" s="191" t="s">
        <v>44</v>
      </c>
      <c r="F91" s="192" t="s">
        <v>173</v>
      </c>
      <c r="G91" s="189"/>
      <c r="H91" s="191" t="s">
        <v>44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168</v>
      </c>
      <c r="AU91" s="198" t="s">
        <v>91</v>
      </c>
      <c r="AV91" s="13" t="s">
        <v>89</v>
      </c>
      <c r="AW91" s="13" t="s">
        <v>42</v>
      </c>
      <c r="AX91" s="13" t="s">
        <v>81</v>
      </c>
      <c r="AY91" s="198" t="s">
        <v>159</v>
      </c>
    </row>
    <row r="92" spans="2:51" s="14" customFormat="1" ht="12">
      <c r="B92" s="199"/>
      <c r="C92" s="200"/>
      <c r="D92" s="190" t="s">
        <v>168</v>
      </c>
      <c r="E92" s="201" t="s">
        <v>44</v>
      </c>
      <c r="F92" s="202" t="s">
        <v>91</v>
      </c>
      <c r="G92" s="200"/>
      <c r="H92" s="203">
        <v>2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168</v>
      </c>
      <c r="AU92" s="209" t="s">
        <v>91</v>
      </c>
      <c r="AV92" s="14" t="s">
        <v>91</v>
      </c>
      <c r="AW92" s="14" t="s">
        <v>42</v>
      </c>
      <c r="AX92" s="14" t="s">
        <v>89</v>
      </c>
      <c r="AY92" s="209" t="s">
        <v>159</v>
      </c>
    </row>
    <row r="93" spans="1:65" s="2" customFormat="1" ht="24">
      <c r="A93" s="34"/>
      <c r="B93" s="35"/>
      <c r="C93" s="175" t="s">
        <v>158</v>
      </c>
      <c r="D93" s="175" t="s">
        <v>162</v>
      </c>
      <c r="E93" s="176" t="s">
        <v>174</v>
      </c>
      <c r="F93" s="177" t="s">
        <v>175</v>
      </c>
      <c r="G93" s="178" t="s">
        <v>165</v>
      </c>
      <c r="H93" s="179">
        <v>2</v>
      </c>
      <c r="I93" s="180"/>
      <c r="J93" s="181">
        <f>ROUND(I93*H93,2)</f>
        <v>0</v>
      </c>
      <c r="K93" s="177" t="s">
        <v>199</v>
      </c>
      <c r="L93" s="39"/>
      <c r="M93" s="182" t="s">
        <v>44</v>
      </c>
      <c r="N93" s="183" t="s">
        <v>52</v>
      </c>
      <c r="O93" s="64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6" t="s">
        <v>89</v>
      </c>
      <c r="AT93" s="186" t="s">
        <v>162</v>
      </c>
      <c r="AU93" s="186" t="s">
        <v>91</v>
      </c>
      <c r="AY93" s="16" t="s">
        <v>159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6" t="s">
        <v>89</v>
      </c>
      <c r="BK93" s="187">
        <f>ROUND(I93*H93,2)</f>
        <v>0</v>
      </c>
      <c r="BL93" s="16" t="s">
        <v>89</v>
      </c>
      <c r="BM93" s="186" t="s">
        <v>663</v>
      </c>
    </row>
    <row r="94" spans="2:51" s="13" customFormat="1" ht="22.5">
      <c r="B94" s="188"/>
      <c r="C94" s="189"/>
      <c r="D94" s="190" t="s">
        <v>168</v>
      </c>
      <c r="E94" s="191" t="s">
        <v>44</v>
      </c>
      <c r="F94" s="192" t="s">
        <v>169</v>
      </c>
      <c r="G94" s="189"/>
      <c r="H94" s="191" t="s">
        <v>44</v>
      </c>
      <c r="I94" s="193"/>
      <c r="J94" s="189"/>
      <c r="K94" s="189"/>
      <c r="L94" s="194"/>
      <c r="M94" s="195"/>
      <c r="N94" s="196"/>
      <c r="O94" s="196"/>
      <c r="P94" s="196"/>
      <c r="Q94" s="196"/>
      <c r="R94" s="196"/>
      <c r="S94" s="196"/>
      <c r="T94" s="197"/>
      <c r="AT94" s="198" t="s">
        <v>168</v>
      </c>
      <c r="AU94" s="198" t="s">
        <v>91</v>
      </c>
      <c r="AV94" s="13" t="s">
        <v>89</v>
      </c>
      <c r="AW94" s="13" t="s">
        <v>42</v>
      </c>
      <c r="AX94" s="13" t="s">
        <v>81</v>
      </c>
      <c r="AY94" s="198" t="s">
        <v>159</v>
      </c>
    </row>
    <row r="95" spans="2:51" s="14" customFormat="1" ht="12">
      <c r="B95" s="199"/>
      <c r="C95" s="200"/>
      <c r="D95" s="190" t="s">
        <v>168</v>
      </c>
      <c r="E95" s="201" t="s">
        <v>44</v>
      </c>
      <c r="F95" s="202" t="s">
        <v>91</v>
      </c>
      <c r="G95" s="200"/>
      <c r="H95" s="203">
        <v>2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168</v>
      </c>
      <c r="AU95" s="209" t="s">
        <v>91</v>
      </c>
      <c r="AV95" s="14" t="s">
        <v>91</v>
      </c>
      <c r="AW95" s="14" t="s">
        <v>42</v>
      </c>
      <c r="AX95" s="14" t="s">
        <v>89</v>
      </c>
      <c r="AY95" s="209" t="s">
        <v>159</v>
      </c>
    </row>
    <row r="96" spans="1:65" s="2" customFormat="1" ht="24">
      <c r="A96" s="34"/>
      <c r="B96" s="35"/>
      <c r="C96" s="175" t="s">
        <v>177</v>
      </c>
      <c r="D96" s="175" t="s">
        <v>162</v>
      </c>
      <c r="E96" s="176" t="s">
        <v>178</v>
      </c>
      <c r="F96" s="177" t="s">
        <v>179</v>
      </c>
      <c r="G96" s="178" t="s">
        <v>165</v>
      </c>
      <c r="H96" s="179">
        <v>2</v>
      </c>
      <c r="I96" s="180"/>
      <c r="J96" s="181">
        <f>ROUND(I96*H96,2)</f>
        <v>0</v>
      </c>
      <c r="K96" s="177" t="s">
        <v>199</v>
      </c>
      <c r="L96" s="39"/>
      <c r="M96" s="182" t="s">
        <v>44</v>
      </c>
      <c r="N96" s="183" t="s">
        <v>52</v>
      </c>
      <c r="O96" s="64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6" t="s">
        <v>89</v>
      </c>
      <c r="AT96" s="186" t="s">
        <v>162</v>
      </c>
      <c r="AU96" s="186" t="s">
        <v>91</v>
      </c>
      <c r="AY96" s="16" t="s">
        <v>159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6" t="s">
        <v>89</v>
      </c>
      <c r="BK96" s="187">
        <f>ROUND(I96*H96,2)</f>
        <v>0</v>
      </c>
      <c r="BL96" s="16" t="s">
        <v>89</v>
      </c>
      <c r="BM96" s="186" t="s">
        <v>664</v>
      </c>
    </row>
    <row r="97" spans="2:51" s="13" customFormat="1" ht="12">
      <c r="B97" s="188"/>
      <c r="C97" s="189"/>
      <c r="D97" s="190" t="s">
        <v>168</v>
      </c>
      <c r="E97" s="191" t="s">
        <v>44</v>
      </c>
      <c r="F97" s="192" t="s">
        <v>173</v>
      </c>
      <c r="G97" s="189"/>
      <c r="H97" s="191" t="s">
        <v>44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168</v>
      </c>
      <c r="AU97" s="198" t="s">
        <v>91</v>
      </c>
      <c r="AV97" s="13" t="s">
        <v>89</v>
      </c>
      <c r="AW97" s="13" t="s">
        <v>42</v>
      </c>
      <c r="AX97" s="13" t="s">
        <v>81</v>
      </c>
      <c r="AY97" s="198" t="s">
        <v>159</v>
      </c>
    </row>
    <row r="98" spans="2:51" s="14" customFormat="1" ht="12">
      <c r="B98" s="199"/>
      <c r="C98" s="200"/>
      <c r="D98" s="190" t="s">
        <v>168</v>
      </c>
      <c r="E98" s="201" t="s">
        <v>44</v>
      </c>
      <c r="F98" s="202" t="s">
        <v>91</v>
      </c>
      <c r="G98" s="200"/>
      <c r="H98" s="203">
        <v>2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168</v>
      </c>
      <c r="AU98" s="209" t="s">
        <v>91</v>
      </c>
      <c r="AV98" s="14" t="s">
        <v>91</v>
      </c>
      <c r="AW98" s="14" t="s">
        <v>42</v>
      </c>
      <c r="AX98" s="14" t="s">
        <v>89</v>
      </c>
      <c r="AY98" s="209" t="s">
        <v>159</v>
      </c>
    </row>
    <row r="99" spans="1:65" s="2" customFormat="1" ht="16.5" customHeight="1">
      <c r="A99" s="34"/>
      <c r="B99" s="35"/>
      <c r="C99" s="210" t="s">
        <v>181</v>
      </c>
      <c r="D99" s="210" t="s">
        <v>156</v>
      </c>
      <c r="E99" s="211" t="s">
        <v>210</v>
      </c>
      <c r="F99" s="212" t="s">
        <v>183</v>
      </c>
      <c r="G99" s="213" t="s">
        <v>165</v>
      </c>
      <c r="H99" s="214">
        <v>2</v>
      </c>
      <c r="I99" s="215"/>
      <c r="J99" s="216">
        <f>ROUND(I99*H99,2)</f>
        <v>0</v>
      </c>
      <c r="K99" s="212" t="s">
        <v>184</v>
      </c>
      <c r="L99" s="217"/>
      <c r="M99" s="218" t="s">
        <v>44</v>
      </c>
      <c r="N99" s="219" t="s">
        <v>52</v>
      </c>
      <c r="O99" s="64"/>
      <c r="P99" s="184">
        <f>O99*H99</f>
        <v>0</v>
      </c>
      <c r="Q99" s="184">
        <v>0.00408</v>
      </c>
      <c r="R99" s="184">
        <f>Q99*H99</f>
        <v>0.00816</v>
      </c>
      <c r="S99" s="184">
        <v>0</v>
      </c>
      <c r="T99" s="18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6" t="s">
        <v>91</v>
      </c>
      <c r="AT99" s="186" t="s">
        <v>156</v>
      </c>
      <c r="AU99" s="186" t="s">
        <v>91</v>
      </c>
      <c r="AY99" s="16" t="s">
        <v>159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6" t="s">
        <v>89</v>
      </c>
      <c r="BK99" s="187">
        <f>ROUND(I99*H99,2)</f>
        <v>0</v>
      </c>
      <c r="BL99" s="16" t="s">
        <v>89</v>
      </c>
      <c r="BM99" s="186" t="s">
        <v>665</v>
      </c>
    </row>
    <row r="100" spans="2:51" s="13" customFormat="1" ht="12">
      <c r="B100" s="188"/>
      <c r="C100" s="189"/>
      <c r="D100" s="190" t="s">
        <v>168</v>
      </c>
      <c r="E100" s="191" t="s">
        <v>44</v>
      </c>
      <c r="F100" s="192" t="s">
        <v>173</v>
      </c>
      <c r="G100" s="189"/>
      <c r="H100" s="191" t="s">
        <v>44</v>
      </c>
      <c r="I100" s="193"/>
      <c r="J100" s="189"/>
      <c r="K100" s="189"/>
      <c r="L100" s="194"/>
      <c r="M100" s="195"/>
      <c r="N100" s="196"/>
      <c r="O100" s="196"/>
      <c r="P100" s="196"/>
      <c r="Q100" s="196"/>
      <c r="R100" s="196"/>
      <c r="S100" s="196"/>
      <c r="T100" s="197"/>
      <c r="AT100" s="198" t="s">
        <v>168</v>
      </c>
      <c r="AU100" s="198" t="s">
        <v>91</v>
      </c>
      <c r="AV100" s="13" t="s">
        <v>89</v>
      </c>
      <c r="AW100" s="13" t="s">
        <v>42</v>
      </c>
      <c r="AX100" s="13" t="s">
        <v>81</v>
      </c>
      <c r="AY100" s="198" t="s">
        <v>159</v>
      </c>
    </row>
    <row r="101" spans="2:51" s="14" customFormat="1" ht="12">
      <c r="B101" s="199"/>
      <c r="C101" s="200"/>
      <c r="D101" s="190" t="s">
        <v>168</v>
      </c>
      <c r="E101" s="201" t="s">
        <v>44</v>
      </c>
      <c r="F101" s="202" t="s">
        <v>91</v>
      </c>
      <c r="G101" s="200"/>
      <c r="H101" s="203">
        <v>2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168</v>
      </c>
      <c r="AU101" s="209" t="s">
        <v>91</v>
      </c>
      <c r="AV101" s="14" t="s">
        <v>91</v>
      </c>
      <c r="AW101" s="14" t="s">
        <v>42</v>
      </c>
      <c r="AX101" s="14" t="s">
        <v>89</v>
      </c>
      <c r="AY101" s="209" t="s">
        <v>159</v>
      </c>
    </row>
    <row r="102" spans="2:63" s="12" customFormat="1" ht="22.9" customHeight="1">
      <c r="B102" s="159"/>
      <c r="C102" s="160"/>
      <c r="D102" s="161" t="s">
        <v>80</v>
      </c>
      <c r="E102" s="173" t="s">
        <v>186</v>
      </c>
      <c r="F102" s="173" t="s">
        <v>187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SUM(P103:P118)</f>
        <v>0</v>
      </c>
      <c r="Q102" s="167"/>
      <c r="R102" s="168">
        <f>SUM(R103:R118)</f>
        <v>0.00364</v>
      </c>
      <c r="S102" s="167"/>
      <c r="T102" s="169">
        <f>SUM(T103:T118)</f>
        <v>0</v>
      </c>
      <c r="AR102" s="170" t="s">
        <v>158</v>
      </c>
      <c r="AT102" s="171" t="s">
        <v>80</v>
      </c>
      <c r="AU102" s="171" t="s">
        <v>89</v>
      </c>
      <c r="AY102" s="170" t="s">
        <v>159</v>
      </c>
      <c r="BK102" s="172">
        <f>SUM(BK103:BK118)</f>
        <v>0</v>
      </c>
    </row>
    <row r="103" spans="1:65" s="2" customFormat="1" ht="16.5" customHeight="1">
      <c r="A103" s="34"/>
      <c r="B103" s="35"/>
      <c r="C103" s="175" t="s">
        <v>188</v>
      </c>
      <c r="D103" s="175" t="s">
        <v>162</v>
      </c>
      <c r="E103" s="176" t="s">
        <v>189</v>
      </c>
      <c r="F103" s="177" t="s">
        <v>190</v>
      </c>
      <c r="G103" s="178" t="s">
        <v>165</v>
      </c>
      <c r="H103" s="179">
        <v>1</v>
      </c>
      <c r="I103" s="180"/>
      <c r="J103" s="181">
        <f>ROUND(I103*H103,2)</f>
        <v>0</v>
      </c>
      <c r="K103" s="177" t="s">
        <v>184</v>
      </c>
      <c r="L103" s="39"/>
      <c r="M103" s="182" t="s">
        <v>44</v>
      </c>
      <c r="N103" s="183" t="s">
        <v>52</v>
      </c>
      <c r="O103" s="64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6" t="s">
        <v>89</v>
      </c>
      <c r="AT103" s="186" t="s">
        <v>162</v>
      </c>
      <c r="AU103" s="186" t="s">
        <v>91</v>
      </c>
      <c r="AY103" s="16" t="s">
        <v>159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6" t="s">
        <v>89</v>
      </c>
      <c r="BK103" s="187">
        <f>ROUND(I103*H103,2)</f>
        <v>0</v>
      </c>
      <c r="BL103" s="16" t="s">
        <v>89</v>
      </c>
      <c r="BM103" s="186" t="s">
        <v>666</v>
      </c>
    </row>
    <row r="104" spans="2:51" s="14" customFormat="1" ht="12">
      <c r="B104" s="199"/>
      <c r="C104" s="200"/>
      <c r="D104" s="190" t="s">
        <v>168</v>
      </c>
      <c r="E104" s="201" t="s">
        <v>44</v>
      </c>
      <c r="F104" s="202" t="s">
        <v>89</v>
      </c>
      <c r="G104" s="200"/>
      <c r="H104" s="203">
        <v>1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168</v>
      </c>
      <c r="AU104" s="209" t="s">
        <v>91</v>
      </c>
      <c r="AV104" s="14" t="s">
        <v>91</v>
      </c>
      <c r="AW104" s="14" t="s">
        <v>42</v>
      </c>
      <c r="AX104" s="14" t="s">
        <v>89</v>
      </c>
      <c r="AY104" s="209" t="s">
        <v>159</v>
      </c>
    </row>
    <row r="105" spans="1:65" s="2" customFormat="1" ht="24">
      <c r="A105" s="34"/>
      <c r="B105" s="35"/>
      <c r="C105" s="210" t="s">
        <v>192</v>
      </c>
      <c r="D105" s="210" t="s">
        <v>156</v>
      </c>
      <c r="E105" s="211" t="s">
        <v>225</v>
      </c>
      <c r="F105" s="212" t="s">
        <v>194</v>
      </c>
      <c r="G105" s="213" t="s">
        <v>165</v>
      </c>
      <c r="H105" s="214">
        <v>1</v>
      </c>
      <c r="I105" s="215"/>
      <c r="J105" s="216">
        <f>ROUND(I105*H105,2)</f>
        <v>0</v>
      </c>
      <c r="K105" s="212" t="s">
        <v>184</v>
      </c>
      <c r="L105" s="217"/>
      <c r="M105" s="218" t="s">
        <v>44</v>
      </c>
      <c r="N105" s="219" t="s">
        <v>52</v>
      </c>
      <c r="O105" s="64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6" t="s">
        <v>91</v>
      </c>
      <c r="AT105" s="186" t="s">
        <v>156</v>
      </c>
      <c r="AU105" s="186" t="s">
        <v>91</v>
      </c>
      <c r="AY105" s="16" t="s">
        <v>159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6" t="s">
        <v>89</v>
      </c>
      <c r="BK105" s="187">
        <f>ROUND(I105*H105,2)</f>
        <v>0</v>
      </c>
      <c r="BL105" s="16" t="s">
        <v>89</v>
      </c>
      <c r="BM105" s="186" t="s">
        <v>667</v>
      </c>
    </row>
    <row r="106" spans="2:51" s="14" customFormat="1" ht="12">
      <c r="B106" s="199"/>
      <c r="C106" s="200"/>
      <c r="D106" s="190" t="s">
        <v>168</v>
      </c>
      <c r="E106" s="201" t="s">
        <v>44</v>
      </c>
      <c r="F106" s="202" t="s">
        <v>89</v>
      </c>
      <c r="G106" s="200"/>
      <c r="H106" s="203">
        <v>1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168</v>
      </c>
      <c r="AU106" s="209" t="s">
        <v>91</v>
      </c>
      <c r="AV106" s="14" t="s">
        <v>91</v>
      </c>
      <c r="AW106" s="14" t="s">
        <v>42</v>
      </c>
      <c r="AX106" s="14" t="s">
        <v>89</v>
      </c>
      <c r="AY106" s="209" t="s">
        <v>159</v>
      </c>
    </row>
    <row r="107" spans="1:65" s="2" customFormat="1" ht="33" customHeight="1">
      <c r="A107" s="34"/>
      <c r="B107" s="35"/>
      <c r="C107" s="175" t="s">
        <v>196</v>
      </c>
      <c r="D107" s="175" t="s">
        <v>162</v>
      </c>
      <c r="E107" s="176" t="s">
        <v>505</v>
      </c>
      <c r="F107" s="177" t="s">
        <v>506</v>
      </c>
      <c r="G107" s="178" t="s">
        <v>165</v>
      </c>
      <c r="H107" s="179">
        <v>1</v>
      </c>
      <c r="I107" s="180"/>
      <c r="J107" s="181">
        <f>ROUND(I107*H107,2)</f>
        <v>0</v>
      </c>
      <c r="K107" s="177" t="s">
        <v>199</v>
      </c>
      <c r="L107" s="39"/>
      <c r="M107" s="182" t="s">
        <v>44</v>
      </c>
      <c r="N107" s="183" t="s">
        <v>52</v>
      </c>
      <c r="O107" s="64"/>
      <c r="P107" s="184">
        <f>O107*H107</f>
        <v>0</v>
      </c>
      <c r="Q107" s="184">
        <v>0.00182</v>
      </c>
      <c r="R107" s="184">
        <f>Q107*H107</f>
        <v>0.00182</v>
      </c>
      <c r="S107" s="184">
        <v>0</v>
      </c>
      <c r="T107" s="185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6" t="s">
        <v>89</v>
      </c>
      <c r="AT107" s="186" t="s">
        <v>162</v>
      </c>
      <c r="AU107" s="186" t="s">
        <v>91</v>
      </c>
      <c r="AY107" s="16" t="s">
        <v>159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6" t="s">
        <v>89</v>
      </c>
      <c r="BK107" s="187">
        <f>ROUND(I107*H107,2)</f>
        <v>0</v>
      </c>
      <c r="BL107" s="16" t="s">
        <v>89</v>
      </c>
      <c r="BM107" s="186" t="s">
        <v>668</v>
      </c>
    </row>
    <row r="108" spans="2:51" s="14" customFormat="1" ht="12">
      <c r="B108" s="199"/>
      <c r="C108" s="200"/>
      <c r="D108" s="190" t="s">
        <v>168</v>
      </c>
      <c r="E108" s="201" t="s">
        <v>44</v>
      </c>
      <c r="F108" s="202" t="s">
        <v>89</v>
      </c>
      <c r="G108" s="200"/>
      <c r="H108" s="203">
        <v>1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168</v>
      </c>
      <c r="AU108" s="209" t="s">
        <v>91</v>
      </c>
      <c r="AV108" s="14" t="s">
        <v>91</v>
      </c>
      <c r="AW108" s="14" t="s">
        <v>42</v>
      </c>
      <c r="AX108" s="14" t="s">
        <v>89</v>
      </c>
      <c r="AY108" s="209" t="s">
        <v>159</v>
      </c>
    </row>
    <row r="109" spans="1:65" s="2" customFormat="1" ht="33" customHeight="1">
      <c r="A109" s="34"/>
      <c r="B109" s="35"/>
      <c r="C109" s="175" t="s">
        <v>201</v>
      </c>
      <c r="D109" s="175" t="s">
        <v>162</v>
      </c>
      <c r="E109" s="176" t="s">
        <v>508</v>
      </c>
      <c r="F109" s="177" t="s">
        <v>509</v>
      </c>
      <c r="G109" s="178" t="s">
        <v>165</v>
      </c>
      <c r="H109" s="179">
        <v>1</v>
      </c>
      <c r="I109" s="180"/>
      <c r="J109" s="181">
        <f>ROUND(I109*H109,2)</f>
        <v>0</v>
      </c>
      <c r="K109" s="177" t="s">
        <v>199</v>
      </c>
      <c r="L109" s="39"/>
      <c r="M109" s="182" t="s">
        <v>44</v>
      </c>
      <c r="N109" s="183" t="s">
        <v>52</v>
      </c>
      <c r="O109" s="64"/>
      <c r="P109" s="184">
        <f>O109*H109</f>
        <v>0</v>
      </c>
      <c r="Q109" s="184">
        <v>0.00182</v>
      </c>
      <c r="R109" s="184">
        <f>Q109*H109</f>
        <v>0.00182</v>
      </c>
      <c r="S109" s="184">
        <v>0</v>
      </c>
      <c r="T109" s="185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6" t="s">
        <v>89</v>
      </c>
      <c r="AT109" s="186" t="s">
        <v>162</v>
      </c>
      <c r="AU109" s="186" t="s">
        <v>91</v>
      </c>
      <c r="AY109" s="16" t="s">
        <v>159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6" t="s">
        <v>89</v>
      </c>
      <c r="BK109" s="187">
        <f>ROUND(I109*H109,2)</f>
        <v>0</v>
      </c>
      <c r="BL109" s="16" t="s">
        <v>89</v>
      </c>
      <c r="BM109" s="186" t="s">
        <v>669</v>
      </c>
    </row>
    <row r="110" spans="2:51" s="14" customFormat="1" ht="12">
      <c r="B110" s="199"/>
      <c r="C110" s="200"/>
      <c r="D110" s="190" t="s">
        <v>168</v>
      </c>
      <c r="E110" s="201" t="s">
        <v>44</v>
      </c>
      <c r="F110" s="202" t="s">
        <v>89</v>
      </c>
      <c r="G110" s="200"/>
      <c r="H110" s="203">
        <v>1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168</v>
      </c>
      <c r="AU110" s="209" t="s">
        <v>91</v>
      </c>
      <c r="AV110" s="14" t="s">
        <v>91</v>
      </c>
      <c r="AW110" s="14" t="s">
        <v>42</v>
      </c>
      <c r="AX110" s="14" t="s">
        <v>89</v>
      </c>
      <c r="AY110" s="209" t="s">
        <v>159</v>
      </c>
    </row>
    <row r="111" spans="1:65" s="2" customFormat="1" ht="16.5" customHeight="1">
      <c r="A111" s="34"/>
      <c r="B111" s="35"/>
      <c r="C111" s="210" t="s">
        <v>224</v>
      </c>
      <c r="D111" s="210" t="s">
        <v>156</v>
      </c>
      <c r="E111" s="211" t="s">
        <v>414</v>
      </c>
      <c r="F111" s="212" t="s">
        <v>415</v>
      </c>
      <c r="G111" s="213" t="s">
        <v>165</v>
      </c>
      <c r="H111" s="214">
        <v>1</v>
      </c>
      <c r="I111" s="215"/>
      <c r="J111" s="216">
        <f>ROUND(I111*H111,2)</f>
        <v>0</v>
      </c>
      <c r="K111" s="212" t="s">
        <v>184</v>
      </c>
      <c r="L111" s="217"/>
      <c r="M111" s="218" t="s">
        <v>44</v>
      </c>
      <c r="N111" s="219" t="s">
        <v>52</v>
      </c>
      <c r="O111" s="64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6" t="s">
        <v>91</v>
      </c>
      <c r="AT111" s="186" t="s">
        <v>156</v>
      </c>
      <c r="AU111" s="186" t="s">
        <v>91</v>
      </c>
      <c r="AY111" s="16" t="s">
        <v>159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6" t="s">
        <v>89</v>
      </c>
      <c r="BK111" s="187">
        <f>ROUND(I111*H111,2)</f>
        <v>0</v>
      </c>
      <c r="BL111" s="16" t="s">
        <v>89</v>
      </c>
      <c r="BM111" s="186" t="s">
        <v>670</v>
      </c>
    </row>
    <row r="112" spans="2:51" s="14" customFormat="1" ht="12">
      <c r="B112" s="199"/>
      <c r="C112" s="200"/>
      <c r="D112" s="190" t="s">
        <v>168</v>
      </c>
      <c r="E112" s="201" t="s">
        <v>44</v>
      </c>
      <c r="F112" s="202" t="s">
        <v>89</v>
      </c>
      <c r="G112" s="200"/>
      <c r="H112" s="203">
        <v>1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168</v>
      </c>
      <c r="AU112" s="209" t="s">
        <v>91</v>
      </c>
      <c r="AV112" s="14" t="s">
        <v>91</v>
      </c>
      <c r="AW112" s="14" t="s">
        <v>42</v>
      </c>
      <c r="AX112" s="14" t="s">
        <v>89</v>
      </c>
      <c r="AY112" s="209" t="s">
        <v>159</v>
      </c>
    </row>
    <row r="113" spans="1:65" s="2" customFormat="1" ht="21.75" customHeight="1">
      <c r="A113" s="34"/>
      <c r="B113" s="35"/>
      <c r="C113" s="175" t="s">
        <v>227</v>
      </c>
      <c r="D113" s="175" t="s">
        <v>162</v>
      </c>
      <c r="E113" s="176" t="s">
        <v>197</v>
      </c>
      <c r="F113" s="177" t="s">
        <v>198</v>
      </c>
      <c r="G113" s="178" t="s">
        <v>165</v>
      </c>
      <c r="H113" s="179">
        <v>2</v>
      </c>
      <c r="I113" s="180"/>
      <c r="J113" s="181">
        <f>ROUND(I113*H113,2)</f>
        <v>0</v>
      </c>
      <c r="K113" s="177" t="s">
        <v>199</v>
      </c>
      <c r="L113" s="39"/>
      <c r="M113" s="182" t="s">
        <v>44</v>
      </c>
      <c r="N113" s="183" t="s">
        <v>52</v>
      </c>
      <c r="O113" s="64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6" t="s">
        <v>89</v>
      </c>
      <c r="AT113" s="186" t="s">
        <v>162</v>
      </c>
      <c r="AU113" s="186" t="s">
        <v>91</v>
      </c>
      <c r="AY113" s="16" t="s">
        <v>159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6" t="s">
        <v>89</v>
      </c>
      <c r="BK113" s="187">
        <f>ROUND(I113*H113,2)</f>
        <v>0</v>
      </c>
      <c r="BL113" s="16" t="s">
        <v>89</v>
      </c>
      <c r="BM113" s="186" t="s">
        <v>671</v>
      </c>
    </row>
    <row r="114" spans="2:51" s="14" customFormat="1" ht="12">
      <c r="B114" s="199"/>
      <c r="C114" s="200"/>
      <c r="D114" s="190" t="s">
        <v>168</v>
      </c>
      <c r="E114" s="201" t="s">
        <v>44</v>
      </c>
      <c r="F114" s="202" t="s">
        <v>239</v>
      </c>
      <c r="G114" s="200"/>
      <c r="H114" s="203">
        <v>2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168</v>
      </c>
      <c r="AU114" s="209" t="s">
        <v>91</v>
      </c>
      <c r="AV114" s="14" t="s">
        <v>91</v>
      </c>
      <c r="AW114" s="14" t="s">
        <v>42</v>
      </c>
      <c r="AX114" s="14" t="s">
        <v>89</v>
      </c>
      <c r="AY114" s="209" t="s">
        <v>159</v>
      </c>
    </row>
    <row r="115" spans="1:65" s="2" customFormat="1" ht="24">
      <c r="A115" s="34"/>
      <c r="B115" s="35"/>
      <c r="C115" s="210" t="s">
        <v>231</v>
      </c>
      <c r="D115" s="210" t="s">
        <v>156</v>
      </c>
      <c r="E115" s="211" t="s">
        <v>241</v>
      </c>
      <c r="F115" s="212" t="s">
        <v>242</v>
      </c>
      <c r="G115" s="213" t="s">
        <v>165</v>
      </c>
      <c r="H115" s="214">
        <v>5</v>
      </c>
      <c r="I115" s="215"/>
      <c r="J115" s="216">
        <f>ROUND(I115*H115,2)</f>
        <v>0</v>
      </c>
      <c r="K115" s="212" t="s">
        <v>184</v>
      </c>
      <c r="L115" s="217"/>
      <c r="M115" s="218" t="s">
        <v>44</v>
      </c>
      <c r="N115" s="219" t="s">
        <v>52</v>
      </c>
      <c r="O115" s="64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6" t="s">
        <v>91</v>
      </c>
      <c r="AT115" s="186" t="s">
        <v>156</v>
      </c>
      <c r="AU115" s="186" t="s">
        <v>91</v>
      </c>
      <c r="AY115" s="16" t="s">
        <v>159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6" t="s">
        <v>89</v>
      </c>
      <c r="BK115" s="187">
        <f>ROUND(I115*H115,2)</f>
        <v>0</v>
      </c>
      <c r="BL115" s="16" t="s">
        <v>89</v>
      </c>
      <c r="BM115" s="186" t="s">
        <v>672</v>
      </c>
    </row>
    <row r="116" spans="2:51" s="14" customFormat="1" ht="12">
      <c r="B116" s="199"/>
      <c r="C116" s="200"/>
      <c r="D116" s="190" t="s">
        <v>168</v>
      </c>
      <c r="E116" s="201" t="s">
        <v>44</v>
      </c>
      <c r="F116" s="202" t="s">
        <v>181</v>
      </c>
      <c r="G116" s="200"/>
      <c r="H116" s="203">
        <v>5</v>
      </c>
      <c r="I116" s="204"/>
      <c r="J116" s="200"/>
      <c r="K116" s="200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168</v>
      </c>
      <c r="AU116" s="209" t="s">
        <v>91</v>
      </c>
      <c r="AV116" s="14" t="s">
        <v>91</v>
      </c>
      <c r="AW116" s="14" t="s">
        <v>42</v>
      </c>
      <c r="AX116" s="14" t="s">
        <v>89</v>
      </c>
      <c r="AY116" s="209" t="s">
        <v>159</v>
      </c>
    </row>
    <row r="117" spans="1:65" s="2" customFormat="1" ht="24">
      <c r="A117" s="34"/>
      <c r="B117" s="35"/>
      <c r="C117" s="210" t="s">
        <v>235</v>
      </c>
      <c r="D117" s="210" t="s">
        <v>156</v>
      </c>
      <c r="E117" s="211" t="s">
        <v>202</v>
      </c>
      <c r="F117" s="212" t="s">
        <v>203</v>
      </c>
      <c r="G117" s="213" t="s">
        <v>165</v>
      </c>
      <c r="H117" s="214">
        <v>1</v>
      </c>
      <c r="I117" s="215"/>
      <c r="J117" s="216">
        <f>ROUND(I117*H117,2)</f>
        <v>0</v>
      </c>
      <c r="K117" s="212" t="s">
        <v>184</v>
      </c>
      <c r="L117" s="217"/>
      <c r="M117" s="218" t="s">
        <v>44</v>
      </c>
      <c r="N117" s="219" t="s">
        <v>52</v>
      </c>
      <c r="O117" s="64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6" t="s">
        <v>91</v>
      </c>
      <c r="AT117" s="186" t="s">
        <v>156</v>
      </c>
      <c r="AU117" s="186" t="s">
        <v>91</v>
      </c>
      <c r="AY117" s="16" t="s">
        <v>159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6" t="s">
        <v>89</v>
      </c>
      <c r="BK117" s="187">
        <f>ROUND(I117*H117,2)</f>
        <v>0</v>
      </c>
      <c r="BL117" s="16" t="s">
        <v>89</v>
      </c>
      <c r="BM117" s="186" t="s">
        <v>673</v>
      </c>
    </row>
    <row r="118" spans="2:51" s="14" customFormat="1" ht="12">
      <c r="B118" s="199"/>
      <c r="C118" s="200"/>
      <c r="D118" s="190" t="s">
        <v>168</v>
      </c>
      <c r="E118" s="201" t="s">
        <v>44</v>
      </c>
      <c r="F118" s="202" t="s">
        <v>89</v>
      </c>
      <c r="G118" s="200"/>
      <c r="H118" s="203">
        <v>1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168</v>
      </c>
      <c r="AU118" s="209" t="s">
        <v>91</v>
      </c>
      <c r="AV118" s="14" t="s">
        <v>91</v>
      </c>
      <c r="AW118" s="14" t="s">
        <v>42</v>
      </c>
      <c r="AX118" s="14" t="s">
        <v>89</v>
      </c>
      <c r="AY118" s="209" t="s">
        <v>159</v>
      </c>
    </row>
    <row r="119" spans="2:63" s="12" customFormat="1" ht="25.9" customHeight="1">
      <c r="B119" s="159"/>
      <c r="C119" s="160"/>
      <c r="D119" s="161" t="s">
        <v>80</v>
      </c>
      <c r="E119" s="162" t="s">
        <v>125</v>
      </c>
      <c r="F119" s="162" t="s">
        <v>423</v>
      </c>
      <c r="G119" s="160"/>
      <c r="H119" s="160"/>
      <c r="I119" s="163"/>
      <c r="J119" s="164">
        <f>BK119</f>
        <v>0</v>
      </c>
      <c r="K119" s="160"/>
      <c r="L119" s="165"/>
      <c r="M119" s="166"/>
      <c r="N119" s="167"/>
      <c r="O119" s="167"/>
      <c r="P119" s="168">
        <f>P120</f>
        <v>0</v>
      </c>
      <c r="Q119" s="167"/>
      <c r="R119" s="168">
        <f>R120</f>
        <v>0</v>
      </c>
      <c r="S119" s="167"/>
      <c r="T119" s="169">
        <f>T120</f>
        <v>0</v>
      </c>
      <c r="AR119" s="170" t="s">
        <v>181</v>
      </c>
      <c r="AT119" s="171" t="s">
        <v>80</v>
      </c>
      <c r="AU119" s="171" t="s">
        <v>81</v>
      </c>
      <c r="AY119" s="170" t="s">
        <v>159</v>
      </c>
      <c r="BK119" s="172">
        <f>BK120</f>
        <v>0</v>
      </c>
    </row>
    <row r="120" spans="2:63" s="12" customFormat="1" ht="22.9" customHeight="1">
      <c r="B120" s="159"/>
      <c r="C120" s="160"/>
      <c r="D120" s="161" t="s">
        <v>80</v>
      </c>
      <c r="E120" s="173" t="s">
        <v>424</v>
      </c>
      <c r="F120" s="173" t="s">
        <v>425</v>
      </c>
      <c r="G120" s="160"/>
      <c r="H120" s="160"/>
      <c r="I120" s="163"/>
      <c r="J120" s="174">
        <f>BK120</f>
        <v>0</v>
      </c>
      <c r="K120" s="160"/>
      <c r="L120" s="165"/>
      <c r="M120" s="166"/>
      <c r="N120" s="167"/>
      <c r="O120" s="167"/>
      <c r="P120" s="168">
        <f>SUM(P121:P122)</f>
        <v>0</v>
      </c>
      <c r="Q120" s="167"/>
      <c r="R120" s="168">
        <f>SUM(R121:R122)</f>
        <v>0</v>
      </c>
      <c r="S120" s="167"/>
      <c r="T120" s="169">
        <f>SUM(T121:T122)</f>
        <v>0</v>
      </c>
      <c r="AR120" s="170" t="s">
        <v>181</v>
      </c>
      <c r="AT120" s="171" t="s">
        <v>80</v>
      </c>
      <c r="AU120" s="171" t="s">
        <v>89</v>
      </c>
      <c r="AY120" s="170" t="s">
        <v>159</v>
      </c>
      <c r="BK120" s="172">
        <f>SUM(BK121:BK122)</f>
        <v>0</v>
      </c>
    </row>
    <row r="121" spans="1:65" s="2" customFormat="1" ht="16.5" customHeight="1">
      <c r="A121" s="34"/>
      <c r="B121" s="35"/>
      <c r="C121" s="175" t="s">
        <v>240</v>
      </c>
      <c r="D121" s="175" t="s">
        <v>162</v>
      </c>
      <c r="E121" s="176" t="s">
        <v>427</v>
      </c>
      <c r="F121" s="177" t="s">
        <v>428</v>
      </c>
      <c r="G121" s="178" t="s">
        <v>165</v>
      </c>
      <c r="H121" s="179">
        <v>1</v>
      </c>
      <c r="I121" s="180"/>
      <c r="J121" s="181">
        <f>ROUND(I121*H121,2)</f>
        <v>0</v>
      </c>
      <c r="K121" s="177" t="s">
        <v>199</v>
      </c>
      <c r="L121" s="39"/>
      <c r="M121" s="182" t="s">
        <v>44</v>
      </c>
      <c r="N121" s="183" t="s">
        <v>52</v>
      </c>
      <c r="O121" s="64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6" t="s">
        <v>89</v>
      </c>
      <c r="AT121" s="186" t="s">
        <v>162</v>
      </c>
      <c r="AU121" s="186" t="s">
        <v>91</v>
      </c>
      <c r="AY121" s="16" t="s">
        <v>159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6" t="s">
        <v>89</v>
      </c>
      <c r="BK121" s="187">
        <f>ROUND(I121*H121,2)</f>
        <v>0</v>
      </c>
      <c r="BL121" s="16" t="s">
        <v>89</v>
      </c>
      <c r="BM121" s="186" t="s">
        <v>674</v>
      </c>
    </row>
    <row r="122" spans="2:51" s="14" customFormat="1" ht="12">
      <c r="B122" s="199"/>
      <c r="C122" s="200"/>
      <c r="D122" s="190" t="s">
        <v>168</v>
      </c>
      <c r="E122" s="201" t="s">
        <v>44</v>
      </c>
      <c r="F122" s="202" t="s">
        <v>89</v>
      </c>
      <c r="G122" s="200"/>
      <c r="H122" s="203">
        <v>1</v>
      </c>
      <c r="I122" s="204"/>
      <c r="J122" s="200"/>
      <c r="K122" s="200"/>
      <c r="L122" s="205"/>
      <c r="M122" s="220"/>
      <c r="N122" s="221"/>
      <c r="O122" s="221"/>
      <c r="P122" s="221"/>
      <c r="Q122" s="221"/>
      <c r="R122" s="221"/>
      <c r="S122" s="221"/>
      <c r="T122" s="222"/>
      <c r="AT122" s="209" t="s">
        <v>168</v>
      </c>
      <c r="AU122" s="209" t="s">
        <v>91</v>
      </c>
      <c r="AV122" s="14" t="s">
        <v>91</v>
      </c>
      <c r="AW122" s="14" t="s">
        <v>42</v>
      </c>
      <c r="AX122" s="14" t="s">
        <v>89</v>
      </c>
      <c r="AY122" s="209" t="s">
        <v>159</v>
      </c>
    </row>
    <row r="123" spans="1:31" s="2" customFormat="1" ht="6.95" customHeight="1">
      <c r="A123" s="34"/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39"/>
      <c r="M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</sheetData>
  <sheetProtection algorithmName="SHA-512" hashValue="kYzn1TPGSDQMHTobcMebtw2Vu0pjRd9DeGkA2Pv1dTULX+rqP8kC62q+hQpOAijgF8GfxiQit7s82sC/1SOHdw==" saltValue="pKGtnqgtSTXj6xpjoIQjd36JYdHlZO65T82K3xuNQSWHgwnTM2d4wM/3Vgx+nRTSYxtuy35cT58D6pM6UOToxQ==" spinCount="100000" sheet="1" objects="1" scenarios="1" formatColumns="0" formatRows="0" autoFilter="0"/>
  <autoFilter ref="C83:K122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6" t="s">
        <v>118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133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68" t="s">
        <v>675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ROUND((SUM(BE82:BE108)),2)</f>
        <v>0</v>
      </c>
      <c r="G33" s="34"/>
      <c r="H33" s="34"/>
      <c r="I33" s="120">
        <v>0.21</v>
      </c>
      <c r="J33" s="119">
        <f>ROUND(((SUM(BE82:BE108))*I33),2)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ROUND((SUM(BF82:BF108)),2)</f>
        <v>0</v>
      </c>
      <c r="G34" s="34"/>
      <c r="H34" s="34"/>
      <c r="I34" s="120">
        <v>0.15</v>
      </c>
      <c r="J34" s="119">
        <f>ROUND(((SUM(BF82:BF108))*I34),2)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ROUND((SUM(BG82:BG108)),2)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ROUND((SUM(BH82:BH108)),2)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ROUND((SUM(BI82:BI108)),2)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9" t="str">
        <f>E9</f>
        <v>PS459 - SSZ přechodu pro chodce Tyršova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137</v>
      </c>
      <c r="D57" s="133"/>
      <c r="E57" s="133"/>
      <c r="F57" s="133"/>
      <c r="G57" s="133"/>
      <c r="H57" s="133"/>
      <c r="I57" s="133"/>
      <c r="J57" s="134" t="s">
        <v>138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139</v>
      </c>
    </row>
    <row r="60" spans="2:12" s="9" customFormat="1" ht="24.95" customHeight="1">
      <c r="B60" s="136"/>
      <c r="C60" s="137"/>
      <c r="D60" s="138" t="s">
        <v>140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141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" customHeight="1">
      <c r="B62" s="142"/>
      <c r="C62" s="143"/>
      <c r="D62" s="144" t="s">
        <v>142</v>
      </c>
      <c r="E62" s="145"/>
      <c r="F62" s="145"/>
      <c r="G62" s="145"/>
      <c r="H62" s="145"/>
      <c r="I62" s="145"/>
      <c r="J62" s="146">
        <f>J100</f>
        <v>0</v>
      </c>
      <c r="K62" s="143"/>
      <c r="L62" s="147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2" t="s">
        <v>143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8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264" t="str">
        <f>E7</f>
        <v>Zvýšení bezpečnosti na průtahu městem Vyškov - modernizace SSZ</v>
      </c>
      <c r="F72" s="265"/>
      <c r="G72" s="265"/>
      <c r="H72" s="265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134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59" t="str">
        <f>E9</f>
        <v>PS459 - SSZ přechodu pro chodce Tyršova</v>
      </c>
      <c r="F74" s="263"/>
      <c r="G74" s="263"/>
      <c r="H74" s="263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8" t="s">
        <v>22</v>
      </c>
      <c r="D76" s="36"/>
      <c r="E76" s="36"/>
      <c r="F76" s="26" t="str">
        <f>F12</f>
        <v>Vyškov</v>
      </c>
      <c r="G76" s="36"/>
      <c r="H76" s="36"/>
      <c r="I76" s="28" t="s">
        <v>24</v>
      </c>
      <c r="J76" s="59" t="str">
        <f>IF(J12="","",J12)</f>
        <v>15. 10. 2020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8" t="s">
        <v>30</v>
      </c>
      <c r="D78" s="36"/>
      <c r="E78" s="36"/>
      <c r="F78" s="26" t="str">
        <f>E15</f>
        <v>VYTEZA, s. r.o.</v>
      </c>
      <c r="G78" s="36"/>
      <c r="H78" s="36"/>
      <c r="I78" s="28" t="s">
        <v>38</v>
      </c>
      <c r="J78" s="32" t="str">
        <f>E21</f>
        <v>Ing. Luděk Obrdlík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8" t="s">
        <v>36</v>
      </c>
      <c r="D79" s="36"/>
      <c r="E79" s="36"/>
      <c r="F79" s="26" t="str">
        <f>IF(E18="","",E18)</f>
        <v>Vyplň údaj</v>
      </c>
      <c r="G79" s="36"/>
      <c r="H79" s="36"/>
      <c r="I79" s="28" t="s">
        <v>43</v>
      </c>
      <c r="J79" s="32" t="str">
        <f>E24</f>
        <v>Ing. Luděk Obrdlík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8"/>
      <c r="B81" s="149"/>
      <c r="C81" s="150" t="s">
        <v>144</v>
      </c>
      <c r="D81" s="151" t="s">
        <v>66</v>
      </c>
      <c r="E81" s="151" t="s">
        <v>62</v>
      </c>
      <c r="F81" s="151" t="s">
        <v>63</v>
      </c>
      <c r="G81" s="151" t="s">
        <v>145</v>
      </c>
      <c r="H81" s="151" t="s">
        <v>146</v>
      </c>
      <c r="I81" s="151" t="s">
        <v>147</v>
      </c>
      <c r="J81" s="151" t="s">
        <v>138</v>
      </c>
      <c r="K81" s="152" t="s">
        <v>148</v>
      </c>
      <c r="L81" s="153"/>
      <c r="M81" s="68" t="s">
        <v>44</v>
      </c>
      <c r="N81" s="69" t="s">
        <v>51</v>
      </c>
      <c r="O81" s="69" t="s">
        <v>149</v>
      </c>
      <c r="P81" s="69" t="s">
        <v>150</v>
      </c>
      <c r="Q81" s="69" t="s">
        <v>151</v>
      </c>
      <c r="R81" s="69" t="s">
        <v>152</v>
      </c>
      <c r="S81" s="69" t="s">
        <v>153</v>
      </c>
      <c r="T81" s="70" t="s">
        <v>154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4"/>
      <c r="B82" s="35"/>
      <c r="C82" s="75" t="s">
        <v>155</v>
      </c>
      <c r="D82" s="36"/>
      <c r="E82" s="36"/>
      <c r="F82" s="36"/>
      <c r="G82" s="36"/>
      <c r="H82" s="36"/>
      <c r="I82" s="36"/>
      <c r="J82" s="154">
        <f>BK82</f>
        <v>0</v>
      </c>
      <c r="K82" s="36"/>
      <c r="L82" s="39"/>
      <c r="M82" s="71"/>
      <c r="N82" s="155"/>
      <c r="O82" s="72"/>
      <c r="P82" s="156">
        <f>P83</f>
        <v>0</v>
      </c>
      <c r="Q82" s="72"/>
      <c r="R82" s="156">
        <f>R83</f>
        <v>0.01632</v>
      </c>
      <c r="S82" s="72"/>
      <c r="T82" s="157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6" t="s">
        <v>80</v>
      </c>
      <c r="AU82" s="16" t="s">
        <v>139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80</v>
      </c>
      <c r="E83" s="162" t="s">
        <v>156</v>
      </c>
      <c r="F83" s="162" t="s">
        <v>157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P84+P100</f>
        <v>0</v>
      </c>
      <c r="Q83" s="167"/>
      <c r="R83" s="168">
        <f>R84+R100</f>
        <v>0.01632</v>
      </c>
      <c r="S83" s="167"/>
      <c r="T83" s="169">
        <f>T84+T100</f>
        <v>0</v>
      </c>
      <c r="AR83" s="170" t="s">
        <v>158</v>
      </c>
      <c r="AT83" s="171" t="s">
        <v>80</v>
      </c>
      <c r="AU83" s="171" t="s">
        <v>81</v>
      </c>
      <c r="AY83" s="170" t="s">
        <v>159</v>
      </c>
      <c r="BK83" s="172">
        <f>BK84+BK100</f>
        <v>0</v>
      </c>
    </row>
    <row r="84" spans="2:63" s="12" customFormat="1" ht="22.9" customHeight="1">
      <c r="B84" s="159"/>
      <c r="C84" s="160"/>
      <c r="D84" s="161" t="s">
        <v>80</v>
      </c>
      <c r="E84" s="173" t="s">
        <v>160</v>
      </c>
      <c r="F84" s="173" t="s">
        <v>161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SUM(P85:P99)</f>
        <v>0</v>
      </c>
      <c r="Q84" s="167"/>
      <c r="R84" s="168">
        <f>SUM(R85:R99)</f>
        <v>0.01632</v>
      </c>
      <c r="S84" s="167"/>
      <c r="T84" s="169">
        <f>SUM(T85:T99)</f>
        <v>0</v>
      </c>
      <c r="AR84" s="170" t="s">
        <v>158</v>
      </c>
      <c r="AT84" s="171" t="s">
        <v>80</v>
      </c>
      <c r="AU84" s="171" t="s">
        <v>89</v>
      </c>
      <c r="AY84" s="170" t="s">
        <v>159</v>
      </c>
      <c r="BK84" s="172">
        <f>SUM(BK85:BK99)</f>
        <v>0</v>
      </c>
    </row>
    <row r="85" spans="1:65" s="2" customFormat="1" ht="21.75" customHeight="1">
      <c r="A85" s="34"/>
      <c r="B85" s="35"/>
      <c r="C85" s="175" t="s">
        <v>89</v>
      </c>
      <c r="D85" s="175" t="s">
        <v>162</v>
      </c>
      <c r="E85" s="176" t="s">
        <v>163</v>
      </c>
      <c r="F85" s="177" t="s">
        <v>164</v>
      </c>
      <c r="G85" s="178" t="s">
        <v>165</v>
      </c>
      <c r="H85" s="179">
        <v>4</v>
      </c>
      <c r="I85" s="180"/>
      <c r="J85" s="181">
        <f>ROUND(I85*H85,2)</f>
        <v>0</v>
      </c>
      <c r="K85" s="177" t="s">
        <v>199</v>
      </c>
      <c r="L85" s="39"/>
      <c r="M85" s="182" t="s">
        <v>44</v>
      </c>
      <c r="N85" s="183" t="s">
        <v>52</v>
      </c>
      <c r="O85" s="64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6" t="s">
        <v>89</v>
      </c>
      <c r="AT85" s="186" t="s">
        <v>162</v>
      </c>
      <c r="AU85" s="186" t="s">
        <v>91</v>
      </c>
      <c r="AY85" s="16" t="s">
        <v>159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6" t="s">
        <v>89</v>
      </c>
      <c r="BK85" s="187">
        <f>ROUND(I85*H85,2)</f>
        <v>0</v>
      </c>
      <c r="BL85" s="16" t="s">
        <v>89</v>
      </c>
      <c r="BM85" s="186" t="s">
        <v>676</v>
      </c>
    </row>
    <row r="86" spans="2:51" s="13" customFormat="1" ht="22.5">
      <c r="B86" s="188"/>
      <c r="C86" s="189"/>
      <c r="D86" s="190" t="s">
        <v>168</v>
      </c>
      <c r="E86" s="191" t="s">
        <v>44</v>
      </c>
      <c r="F86" s="192" t="s">
        <v>169</v>
      </c>
      <c r="G86" s="189"/>
      <c r="H86" s="191" t="s">
        <v>44</v>
      </c>
      <c r="I86" s="193"/>
      <c r="J86" s="189"/>
      <c r="K86" s="189"/>
      <c r="L86" s="194"/>
      <c r="M86" s="195"/>
      <c r="N86" s="196"/>
      <c r="O86" s="196"/>
      <c r="P86" s="196"/>
      <c r="Q86" s="196"/>
      <c r="R86" s="196"/>
      <c r="S86" s="196"/>
      <c r="T86" s="197"/>
      <c r="AT86" s="198" t="s">
        <v>168</v>
      </c>
      <c r="AU86" s="198" t="s">
        <v>91</v>
      </c>
      <c r="AV86" s="13" t="s">
        <v>89</v>
      </c>
      <c r="AW86" s="13" t="s">
        <v>42</v>
      </c>
      <c r="AX86" s="13" t="s">
        <v>81</v>
      </c>
      <c r="AY86" s="198" t="s">
        <v>159</v>
      </c>
    </row>
    <row r="87" spans="2:51" s="14" customFormat="1" ht="12">
      <c r="B87" s="199"/>
      <c r="C87" s="200"/>
      <c r="D87" s="190" t="s">
        <v>168</v>
      </c>
      <c r="E87" s="201" t="s">
        <v>44</v>
      </c>
      <c r="F87" s="202" t="s">
        <v>177</v>
      </c>
      <c r="G87" s="200"/>
      <c r="H87" s="203">
        <v>4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168</v>
      </c>
      <c r="AU87" s="209" t="s">
        <v>91</v>
      </c>
      <c r="AV87" s="14" t="s">
        <v>91</v>
      </c>
      <c r="AW87" s="14" t="s">
        <v>42</v>
      </c>
      <c r="AX87" s="14" t="s">
        <v>89</v>
      </c>
      <c r="AY87" s="209" t="s">
        <v>159</v>
      </c>
    </row>
    <row r="88" spans="1:65" s="2" customFormat="1" ht="16.5" customHeight="1">
      <c r="A88" s="34"/>
      <c r="B88" s="35"/>
      <c r="C88" s="175" t="s">
        <v>91</v>
      </c>
      <c r="D88" s="175" t="s">
        <v>162</v>
      </c>
      <c r="E88" s="176" t="s">
        <v>170</v>
      </c>
      <c r="F88" s="177" t="s">
        <v>171</v>
      </c>
      <c r="G88" s="178" t="s">
        <v>165</v>
      </c>
      <c r="H88" s="179">
        <v>4</v>
      </c>
      <c r="I88" s="180"/>
      <c r="J88" s="181">
        <f>ROUND(I88*H88,2)</f>
        <v>0</v>
      </c>
      <c r="K88" s="177" t="s">
        <v>199</v>
      </c>
      <c r="L88" s="39"/>
      <c r="M88" s="182" t="s">
        <v>44</v>
      </c>
      <c r="N88" s="183" t="s">
        <v>52</v>
      </c>
      <c r="O88" s="64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6" t="s">
        <v>89</v>
      </c>
      <c r="AT88" s="186" t="s">
        <v>162</v>
      </c>
      <c r="AU88" s="186" t="s">
        <v>91</v>
      </c>
      <c r="AY88" s="16" t="s">
        <v>159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6" t="s">
        <v>89</v>
      </c>
      <c r="BK88" s="187">
        <f>ROUND(I88*H88,2)</f>
        <v>0</v>
      </c>
      <c r="BL88" s="16" t="s">
        <v>89</v>
      </c>
      <c r="BM88" s="186" t="s">
        <v>677</v>
      </c>
    </row>
    <row r="89" spans="2:51" s="13" customFormat="1" ht="12">
      <c r="B89" s="188"/>
      <c r="C89" s="189"/>
      <c r="D89" s="190" t="s">
        <v>168</v>
      </c>
      <c r="E89" s="191" t="s">
        <v>44</v>
      </c>
      <c r="F89" s="192" t="s">
        <v>173</v>
      </c>
      <c r="G89" s="189"/>
      <c r="H89" s="191" t="s">
        <v>44</v>
      </c>
      <c r="I89" s="193"/>
      <c r="J89" s="189"/>
      <c r="K89" s="189"/>
      <c r="L89" s="194"/>
      <c r="M89" s="195"/>
      <c r="N89" s="196"/>
      <c r="O89" s="196"/>
      <c r="P89" s="196"/>
      <c r="Q89" s="196"/>
      <c r="R89" s="196"/>
      <c r="S89" s="196"/>
      <c r="T89" s="197"/>
      <c r="AT89" s="198" t="s">
        <v>168</v>
      </c>
      <c r="AU89" s="198" t="s">
        <v>91</v>
      </c>
      <c r="AV89" s="13" t="s">
        <v>89</v>
      </c>
      <c r="AW89" s="13" t="s">
        <v>42</v>
      </c>
      <c r="AX89" s="13" t="s">
        <v>81</v>
      </c>
      <c r="AY89" s="198" t="s">
        <v>159</v>
      </c>
    </row>
    <row r="90" spans="2:51" s="14" customFormat="1" ht="12">
      <c r="B90" s="199"/>
      <c r="C90" s="200"/>
      <c r="D90" s="190" t="s">
        <v>168</v>
      </c>
      <c r="E90" s="201" t="s">
        <v>44</v>
      </c>
      <c r="F90" s="202" t="s">
        <v>177</v>
      </c>
      <c r="G90" s="200"/>
      <c r="H90" s="203">
        <v>4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168</v>
      </c>
      <c r="AU90" s="209" t="s">
        <v>91</v>
      </c>
      <c r="AV90" s="14" t="s">
        <v>91</v>
      </c>
      <c r="AW90" s="14" t="s">
        <v>42</v>
      </c>
      <c r="AX90" s="14" t="s">
        <v>89</v>
      </c>
      <c r="AY90" s="209" t="s">
        <v>159</v>
      </c>
    </row>
    <row r="91" spans="1:65" s="2" customFormat="1" ht="24">
      <c r="A91" s="34"/>
      <c r="B91" s="35"/>
      <c r="C91" s="175" t="s">
        <v>158</v>
      </c>
      <c r="D91" s="175" t="s">
        <v>162</v>
      </c>
      <c r="E91" s="176" t="s">
        <v>174</v>
      </c>
      <c r="F91" s="177" t="s">
        <v>175</v>
      </c>
      <c r="G91" s="178" t="s">
        <v>165</v>
      </c>
      <c r="H91" s="179">
        <v>4</v>
      </c>
      <c r="I91" s="180"/>
      <c r="J91" s="181">
        <f>ROUND(I91*H91,2)</f>
        <v>0</v>
      </c>
      <c r="K91" s="177" t="s">
        <v>199</v>
      </c>
      <c r="L91" s="39"/>
      <c r="M91" s="182" t="s">
        <v>44</v>
      </c>
      <c r="N91" s="183" t="s">
        <v>52</v>
      </c>
      <c r="O91" s="64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6" t="s">
        <v>89</v>
      </c>
      <c r="AT91" s="186" t="s">
        <v>162</v>
      </c>
      <c r="AU91" s="186" t="s">
        <v>91</v>
      </c>
      <c r="AY91" s="16" t="s">
        <v>159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6" t="s">
        <v>89</v>
      </c>
      <c r="BK91" s="187">
        <f>ROUND(I91*H91,2)</f>
        <v>0</v>
      </c>
      <c r="BL91" s="16" t="s">
        <v>89</v>
      </c>
      <c r="BM91" s="186" t="s">
        <v>678</v>
      </c>
    </row>
    <row r="92" spans="2:51" s="13" customFormat="1" ht="22.5">
      <c r="B92" s="188"/>
      <c r="C92" s="189"/>
      <c r="D92" s="190" t="s">
        <v>168</v>
      </c>
      <c r="E92" s="191" t="s">
        <v>44</v>
      </c>
      <c r="F92" s="192" t="s">
        <v>169</v>
      </c>
      <c r="G92" s="189"/>
      <c r="H92" s="191" t="s">
        <v>44</v>
      </c>
      <c r="I92" s="193"/>
      <c r="J92" s="189"/>
      <c r="K92" s="189"/>
      <c r="L92" s="194"/>
      <c r="M92" s="195"/>
      <c r="N92" s="196"/>
      <c r="O92" s="196"/>
      <c r="P92" s="196"/>
      <c r="Q92" s="196"/>
      <c r="R92" s="196"/>
      <c r="S92" s="196"/>
      <c r="T92" s="197"/>
      <c r="AT92" s="198" t="s">
        <v>168</v>
      </c>
      <c r="AU92" s="198" t="s">
        <v>91</v>
      </c>
      <c r="AV92" s="13" t="s">
        <v>89</v>
      </c>
      <c r="AW92" s="13" t="s">
        <v>42</v>
      </c>
      <c r="AX92" s="13" t="s">
        <v>81</v>
      </c>
      <c r="AY92" s="198" t="s">
        <v>159</v>
      </c>
    </row>
    <row r="93" spans="2:51" s="14" customFormat="1" ht="12">
      <c r="B93" s="199"/>
      <c r="C93" s="200"/>
      <c r="D93" s="190" t="s">
        <v>168</v>
      </c>
      <c r="E93" s="201" t="s">
        <v>44</v>
      </c>
      <c r="F93" s="202" t="s">
        <v>177</v>
      </c>
      <c r="G93" s="200"/>
      <c r="H93" s="203">
        <v>4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168</v>
      </c>
      <c r="AU93" s="209" t="s">
        <v>91</v>
      </c>
      <c r="AV93" s="14" t="s">
        <v>91</v>
      </c>
      <c r="AW93" s="14" t="s">
        <v>42</v>
      </c>
      <c r="AX93" s="14" t="s">
        <v>89</v>
      </c>
      <c r="AY93" s="209" t="s">
        <v>159</v>
      </c>
    </row>
    <row r="94" spans="1:65" s="2" customFormat="1" ht="24">
      <c r="A94" s="34"/>
      <c r="B94" s="35"/>
      <c r="C94" s="175" t="s">
        <v>177</v>
      </c>
      <c r="D94" s="175" t="s">
        <v>162</v>
      </c>
      <c r="E94" s="176" t="s">
        <v>178</v>
      </c>
      <c r="F94" s="177" t="s">
        <v>179</v>
      </c>
      <c r="G94" s="178" t="s">
        <v>165</v>
      </c>
      <c r="H94" s="179">
        <v>4</v>
      </c>
      <c r="I94" s="180"/>
      <c r="J94" s="181">
        <f>ROUND(I94*H94,2)</f>
        <v>0</v>
      </c>
      <c r="K94" s="177" t="s">
        <v>199</v>
      </c>
      <c r="L94" s="39"/>
      <c r="M94" s="182" t="s">
        <v>44</v>
      </c>
      <c r="N94" s="183" t="s">
        <v>52</v>
      </c>
      <c r="O94" s="64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6" t="s">
        <v>89</v>
      </c>
      <c r="AT94" s="186" t="s">
        <v>162</v>
      </c>
      <c r="AU94" s="186" t="s">
        <v>91</v>
      </c>
      <c r="AY94" s="16" t="s">
        <v>159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6" t="s">
        <v>89</v>
      </c>
      <c r="BK94" s="187">
        <f>ROUND(I94*H94,2)</f>
        <v>0</v>
      </c>
      <c r="BL94" s="16" t="s">
        <v>89</v>
      </c>
      <c r="BM94" s="186" t="s">
        <v>679</v>
      </c>
    </row>
    <row r="95" spans="2:51" s="13" customFormat="1" ht="12">
      <c r="B95" s="188"/>
      <c r="C95" s="189"/>
      <c r="D95" s="190" t="s">
        <v>168</v>
      </c>
      <c r="E95" s="191" t="s">
        <v>44</v>
      </c>
      <c r="F95" s="192" t="s">
        <v>173</v>
      </c>
      <c r="G95" s="189"/>
      <c r="H95" s="191" t="s">
        <v>44</v>
      </c>
      <c r="I95" s="193"/>
      <c r="J95" s="189"/>
      <c r="K95" s="189"/>
      <c r="L95" s="194"/>
      <c r="M95" s="195"/>
      <c r="N95" s="196"/>
      <c r="O95" s="196"/>
      <c r="P95" s="196"/>
      <c r="Q95" s="196"/>
      <c r="R95" s="196"/>
      <c r="S95" s="196"/>
      <c r="T95" s="197"/>
      <c r="AT95" s="198" t="s">
        <v>168</v>
      </c>
      <c r="AU95" s="198" t="s">
        <v>91</v>
      </c>
      <c r="AV95" s="13" t="s">
        <v>89</v>
      </c>
      <c r="AW95" s="13" t="s">
        <v>42</v>
      </c>
      <c r="AX95" s="13" t="s">
        <v>81</v>
      </c>
      <c r="AY95" s="198" t="s">
        <v>159</v>
      </c>
    </row>
    <row r="96" spans="2:51" s="14" customFormat="1" ht="12">
      <c r="B96" s="199"/>
      <c r="C96" s="200"/>
      <c r="D96" s="190" t="s">
        <v>168</v>
      </c>
      <c r="E96" s="201" t="s">
        <v>44</v>
      </c>
      <c r="F96" s="202" t="s">
        <v>177</v>
      </c>
      <c r="G96" s="200"/>
      <c r="H96" s="203">
        <v>4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168</v>
      </c>
      <c r="AU96" s="209" t="s">
        <v>91</v>
      </c>
      <c r="AV96" s="14" t="s">
        <v>91</v>
      </c>
      <c r="AW96" s="14" t="s">
        <v>42</v>
      </c>
      <c r="AX96" s="14" t="s">
        <v>89</v>
      </c>
      <c r="AY96" s="209" t="s">
        <v>159</v>
      </c>
    </row>
    <row r="97" spans="1:65" s="2" customFormat="1" ht="16.5" customHeight="1">
      <c r="A97" s="34"/>
      <c r="B97" s="35"/>
      <c r="C97" s="210" t="s">
        <v>181</v>
      </c>
      <c r="D97" s="210" t="s">
        <v>156</v>
      </c>
      <c r="E97" s="211" t="s">
        <v>210</v>
      </c>
      <c r="F97" s="212" t="s">
        <v>183</v>
      </c>
      <c r="G97" s="213" t="s">
        <v>165</v>
      </c>
      <c r="H97" s="214">
        <v>4</v>
      </c>
      <c r="I97" s="215"/>
      <c r="J97" s="216">
        <f>ROUND(I97*H97,2)</f>
        <v>0</v>
      </c>
      <c r="K97" s="212" t="s">
        <v>184</v>
      </c>
      <c r="L97" s="217"/>
      <c r="M97" s="218" t="s">
        <v>44</v>
      </c>
      <c r="N97" s="219" t="s">
        <v>52</v>
      </c>
      <c r="O97" s="64"/>
      <c r="P97" s="184">
        <f>O97*H97</f>
        <v>0</v>
      </c>
      <c r="Q97" s="184">
        <v>0.00408</v>
      </c>
      <c r="R97" s="184">
        <f>Q97*H97</f>
        <v>0.01632</v>
      </c>
      <c r="S97" s="184">
        <v>0</v>
      </c>
      <c r="T97" s="18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6" t="s">
        <v>91</v>
      </c>
      <c r="AT97" s="186" t="s">
        <v>156</v>
      </c>
      <c r="AU97" s="186" t="s">
        <v>91</v>
      </c>
      <c r="AY97" s="16" t="s">
        <v>159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6" t="s">
        <v>89</v>
      </c>
      <c r="BK97" s="187">
        <f>ROUND(I97*H97,2)</f>
        <v>0</v>
      </c>
      <c r="BL97" s="16" t="s">
        <v>89</v>
      </c>
      <c r="BM97" s="186" t="s">
        <v>680</v>
      </c>
    </row>
    <row r="98" spans="2:51" s="13" customFormat="1" ht="12">
      <c r="B98" s="188"/>
      <c r="C98" s="189"/>
      <c r="D98" s="190" t="s">
        <v>168</v>
      </c>
      <c r="E98" s="191" t="s">
        <v>44</v>
      </c>
      <c r="F98" s="192" t="s">
        <v>173</v>
      </c>
      <c r="G98" s="189"/>
      <c r="H98" s="191" t="s">
        <v>44</v>
      </c>
      <c r="I98" s="193"/>
      <c r="J98" s="189"/>
      <c r="K98" s="189"/>
      <c r="L98" s="194"/>
      <c r="M98" s="195"/>
      <c r="N98" s="196"/>
      <c r="O98" s="196"/>
      <c r="P98" s="196"/>
      <c r="Q98" s="196"/>
      <c r="R98" s="196"/>
      <c r="S98" s="196"/>
      <c r="T98" s="197"/>
      <c r="AT98" s="198" t="s">
        <v>168</v>
      </c>
      <c r="AU98" s="198" t="s">
        <v>91</v>
      </c>
      <c r="AV98" s="13" t="s">
        <v>89</v>
      </c>
      <c r="AW98" s="13" t="s">
        <v>42</v>
      </c>
      <c r="AX98" s="13" t="s">
        <v>81</v>
      </c>
      <c r="AY98" s="198" t="s">
        <v>159</v>
      </c>
    </row>
    <row r="99" spans="2:51" s="14" customFormat="1" ht="12">
      <c r="B99" s="199"/>
      <c r="C99" s="200"/>
      <c r="D99" s="190" t="s">
        <v>168</v>
      </c>
      <c r="E99" s="201" t="s">
        <v>44</v>
      </c>
      <c r="F99" s="202" t="s">
        <v>177</v>
      </c>
      <c r="G99" s="200"/>
      <c r="H99" s="203">
        <v>4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168</v>
      </c>
      <c r="AU99" s="209" t="s">
        <v>91</v>
      </c>
      <c r="AV99" s="14" t="s">
        <v>91</v>
      </c>
      <c r="AW99" s="14" t="s">
        <v>42</v>
      </c>
      <c r="AX99" s="14" t="s">
        <v>89</v>
      </c>
      <c r="AY99" s="209" t="s">
        <v>159</v>
      </c>
    </row>
    <row r="100" spans="2:63" s="12" customFormat="1" ht="22.9" customHeight="1">
      <c r="B100" s="159"/>
      <c r="C100" s="160"/>
      <c r="D100" s="161" t="s">
        <v>80</v>
      </c>
      <c r="E100" s="173" t="s">
        <v>186</v>
      </c>
      <c r="F100" s="173" t="s">
        <v>187</v>
      </c>
      <c r="G100" s="160"/>
      <c r="H100" s="160"/>
      <c r="I100" s="163"/>
      <c r="J100" s="174">
        <f>BK100</f>
        <v>0</v>
      </c>
      <c r="K100" s="160"/>
      <c r="L100" s="165"/>
      <c r="M100" s="166"/>
      <c r="N100" s="167"/>
      <c r="O100" s="167"/>
      <c r="P100" s="168">
        <f>SUM(P101:P108)</f>
        <v>0</v>
      </c>
      <c r="Q100" s="167"/>
      <c r="R100" s="168">
        <f>SUM(R101:R108)</f>
        <v>0</v>
      </c>
      <c r="S100" s="167"/>
      <c r="T100" s="169">
        <f>SUM(T101:T108)</f>
        <v>0</v>
      </c>
      <c r="AR100" s="170" t="s">
        <v>158</v>
      </c>
      <c r="AT100" s="171" t="s">
        <v>80</v>
      </c>
      <c r="AU100" s="171" t="s">
        <v>89</v>
      </c>
      <c r="AY100" s="170" t="s">
        <v>159</v>
      </c>
      <c r="BK100" s="172">
        <f>SUM(BK101:BK108)</f>
        <v>0</v>
      </c>
    </row>
    <row r="101" spans="1:65" s="2" customFormat="1" ht="16.5" customHeight="1">
      <c r="A101" s="34"/>
      <c r="B101" s="35"/>
      <c r="C101" s="175" t="s">
        <v>188</v>
      </c>
      <c r="D101" s="175" t="s">
        <v>162</v>
      </c>
      <c r="E101" s="176" t="s">
        <v>189</v>
      </c>
      <c r="F101" s="177" t="s">
        <v>190</v>
      </c>
      <c r="G101" s="178" t="s">
        <v>165</v>
      </c>
      <c r="H101" s="179">
        <v>1</v>
      </c>
      <c r="I101" s="180"/>
      <c r="J101" s="181">
        <f>ROUND(I101*H101,2)</f>
        <v>0</v>
      </c>
      <c r="K101" s="177" t="s">
        <v>184</v>
      </c>
      <c r="L101" s="39"/>
      <c r="M101" s="182" t="s">
        <v>44</v>
      </c>
      <c r="N101" s="183" t="s">
        <v>52</v>
      </c>
      <c r="O101" s="64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6" t="s">
        <v>89</v>
      </c>
      <c r="AT101" s="186" t="s">
        <v>162</v>
      </c>
      <c r="AU101" s="186" t="s">
        <v>91</v>
      </c>
      <c r="AY101" s="16" t="s">
        <v>159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6" t="s">
        <v>89</v>
      </c>
      <c r="BK101" s="187">
        <f>ROUND(I101*H101,2)</f>
        <v>0</v>
      </c>
      <c r="BL101" s="16" t="s">
        <v>89</v>
      </c>
      <c r="BM101" s="186" t="s">
        <v>681</v>
      </c>
    </row>
    <row r="102" spans="2:51" s="14" customFormat="1" ht="12">
      <c r="B102" s="199"/>
      <c r="C102" s="200"/>
      <c r="D102" s="190" t="s">
        <v>168</v>
      </c>
      <c r="E102" s="201" t="s">
        <v>44</v>
      </c>
      <c r="F102" s="202" t="s">
        <v>89</v>
      </c>
      <c r="G102" s="200"/>
      <c r="H102" s="203">
        <v>1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168</v>
      </c>
      <c r="AU102" s="209" t="s">
        <v>91</v>
      </c>
      <c r="AV102" s="14" t="s">
        <v>91</v>
      </c>
      <c r="AW102" s="14" t="s">
        <v>42</v>
      </c>
      <c r="AX102" s="14" t="s">
        <v>89</v>
      </c>
      <c r="AY102" s="209" t="s">
        <v>159</v>
      </c>
    </row>
    <row r="103" spans="1:65" s="2" customFormat="1" ht="24">
      <c r="A103" s="34"/>
      <c r="B103" s="35"/>
      <c r="C103" s="210" t="s">
        <v>192</v>
      </c>
      <c r="D103" s="210" t="s">
        <v>156</v>
      </c>
      <c r="E103" s="211" t="s">
        <v>225</v>
      </c>
      <c r="F103" s="212" t="s">
        <v>194</v>
      </c>
      <c r="G103" s="213" t="s">
        <v>165</v>
      </c>
      <c r="H103" s="214">
        <v>1</v>
      </c>
      <c r="I103" s="215"/>
      <c r="J103" s="216">
        <f>ROUND(I103*H103,2)</f>
        <v>0</v>
      </c>
      <c r="K103" s="212" t="s">
        <v>184</v>
      </c>
      <c r="L103" s="217"/>
      <c r="M103" s="218" t="s">
        <v>44</v>
      </c>
      <c r="N103" s="219" t="s">
        <v>52</v>
      </c>
      <c r="O103" s="64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6" t="s">
        <v>91</v>
      </c>
      <c r="AT103" s="186" t="s">
        <v>156</v>
      </c>
      <c r="AU103" s="186" t="s">
        <v>91</v>
      </c>
      <c r="AY103" s="16" t="s">
        <v>159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6" t="s">
        <v>89</v>
      </c>
      <c r="BK103" s="187">
        <f>ROUND(I103*H103,2)</f>
        <v>0</v>
      </c>
      <c r="BL103" s="16" t="s">
        <v>89</v>
      </c>
      <c r="BM103" s="186" t="s">
        <v>682</v>
      </c>
    </row>
    <row r="104" spans="2:51" s="14" customFormat="1" ht="12">
      <c r="B104" s="199"/>
      <c r="C104" s="200"/>
      <c r="D104" s="190" t="s">
        <v>168</v>
      </c>
      <c r="E104" s="201" t="s">
        <v>44</v>
      </c>
      <c r="F104" s="202" t="s">
        <v>89</v>
      </c>
      <c r="G104" s="200"/>
      <c r="H104" s="203">
        <v>1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168</v>
      </c>
      <c r="AU104" s="209" t="s">
        <v>91</v>
      </c>
      <c r="AV104" s="14" t="s">
        <v>91</v>
      </c>
      <c r="AW104" s="14" t="s">
        <v>42</v>
      </c>
      <c r="AX104" s="14" t="s">
        <v>89</v>
      </c>
      <c r="AY104" s="209" t="s">
        <v>159</v>
      </c>
    </row>
    <row r="105" spans="1:65" s="2" customFormat="1" ht="21.75" customHeight="1">
      <c r="A105" s="34"/>
      <c r="B105" s="35"/>
      <c r="C105" s="175" t="s">
        <v>196</v>
      </c>
      <c r="D105" s="175" t="s">
        <v>162</v>
      </c>
      <c r="E105" s="176" t="s">
        <v>197</v>
      </c>
      <c r="F105" s="177" t="s">
        <v>198</v>
      </c>
      <c r="G105" s="178" t="s">
        <v>165</v>
      </c>
      <c r="H105" s="179">
        <v>1</v>
      </c>
      <c r="I105" s="180"/>
      <c r="J105" s="181">
        <f>ROUND(I105*H105,2)</f>
        <v>0</v>
      </c>
      <c r="K105" s="177" t="s">
        <v>199</v>
      </c>
      <c r="L105" s="39"/>
      <c r="M105" s="182" t="s">
        <v>44</v>
      </c>
      <c r="N105" s="183" t="s">
        <v>52</v>
      </c>
      <c r="O105" s="64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6" t="s">
        <v>89</v>
      </c>
      <c r="AT105" s="186" t="s">
        <v>162</v>
      </c>
      <c r="AU105" s="186" t="s">
        <v>91</v>
      </c>
      <c r="AY105" s="16" t="s">
        <v>159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6" t="s">
        <v>89</v>
      </c>
      <c r="BK105" s="187">
        <f>ROUND(I105*H105,2)</f>
        <v>0</v>
      </c>
      <c r="BL105" s="16" t="s">
        <v>89</v>
      </c>
      <c r="BM105" s="186" t="s">
        <v>683</v>
      </c>
    </row>
    <row r="106" spans="2:51" s="14" customFormat="1" ht="12">
      <c r="B106" s="199"/>
      <c r="C106" s="200"/>
      <c r="D106" s="190" t="s">
        <v>168</v>
      </c>
      <c r="E106" s="201" t="s">
        <v>44</v>
      </c>
      <c r="F106" s="202" t="s">
        <v>89</v>
      </c>
      <c r="G106" s="200"/>
      <c r="H106" s="203">
        <v>1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168</v>
      </c>
      <c r="AU106" s="209" t="s">
        <v>91</v>
      </c>
      <c r="AV106" s="14" t="s">
        <v>91</v>
      </c>
      <c r="AW106" s="14" t="s">
        <v>42</v>
      </c>
      <c r="AX106" s="14" t="s">
        <v>89</v>
      </c>
      <c r="AY106" s="209" t="s">
        <v>159</v>
      </c>
    </row>
    <row r="107" spans="1:65" s="2" customFormat="1" ht="24">
      <c r="A107" s="34"/>
      <c r="B107" s="35"/>
      <c r="C107" s="210" t="s">
        <v>201</v>
      </c>
      <c r="D107" s="210" t="s">
        <v>156</v>
      </c>
      <c r="E107" s="211" t="s">
        <v>202</v>
      </c>
      <c r="F107" s="212" t="s">
        <v>203</v>
      </c>
      <c r="G107" s="213" t="s">
        <v>165</v>
      </c>
      <c r="H107" s="214">
        <v>1</v>
      </c>
      <c r="I107" s="215"/>
      <c r="J107" s="216">
        <f>ROUND(I107*H107,2)</f>
        <v>0</v>
      </c>
      <c r="K107" s="212" t="s">
        <v>184</v>
      </c>
      <c r="L107" s="217"/>
      <c r="M107" s="218" t="s">
        <v>44</v>
      </c>
      <c r="N107" s="219" t="s">
        <v>52</v>
      </c>
      <c r="O107" s="64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6" t="s">
        <v>91</v>
      </c>
      <c r="AT107" s="186" t="s">
        <v>156</v>
      </c>
      <c r="AU107" s="186" t="s">
        <v>91</v>
      </c>
      <c r="AY107" s="16" t="s">
        <v>159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6" t="s">
        <v>89</v>
      </c>
      <c r="BK107" s="187">
        <f>ROUND(I107*H107,2)</f>
        <v>0</v>
      </c>
      <c r="BL107" s="16" t="s">
        <v>89</v>
      </c>
      <c r="BM107" s="186" t="s">
        <v>684</v>
      </c>
    </row>
    <row r="108" spans="2:51" s="14" customFormat="1" ht="12">
      <c r="B108" s="199"/>
      <c r="C108" s="200"/>
      <c r="D108" s="190" t="s">
        <v>168</v>
      </c>
      <c r="E108" s="201" t="s">
        <v>44</v>
      </c>
      <c r="F108" s="202" t="s">
        <v>89</v>
      </c>
      <c r="G108" s="200"/>
      <c r="H108" s="203">
        <v>1</v>
      </c>
      <c r="I108" s="204"/>
      <c r="J108" s="200"/>
      <c r="K108" s="200"/>
      <c r="L108" s="205"/>
      <c r="M108" s="220"/>
      <c r="N108" s="221"/>
      <c r="O108" s="221"/>
      <c r="P108" s="221"/>
      <c r="Q108" s="221"/>
      <c r="R108" s="221"/>
      <c r="S108" s="221"/>
      <c r="T108" s="222"/>
      <c r="AT108" s="209" t="s">
        <v>168</v>
      </c>
      <c r="AU108" s="209" t="s">
        <v>91</v>
      </c>
      <c r="AV108" s="14" t="s">
        <v>91</v>
      </c>
      <c r="AW108" s="14" t="s">
        <v>42</v>
      </c>
      <c r="AX108" s="14" t="s">
        <v>89</v>
      </c>
      <c r="AY108" s="209" t="s">
        <v>159</v>
      </c>
    </row>
    <row r="109" spans="1:31" s="2" customFormat="1" ht="6.95" customHeight="1">
      <c r="A109" s="34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39"/>
      <c r="M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</sheetData>
  <sheetProtection algorithmName="SHA-512" hashValue="Hb97JhPZH7Fp4aveE5rSHRC4tbe+rpKuRqbBLtnnNGhZw8HGDNxvFDaJKT5brnYELj/IgxyOVLiP2p58M51WHA==" saltValue="Bb+WDf0YOJLrbe/wI+lnMmBtCDRsaP5usxuci22QlD0onmhbvCKCC8PPPSjlw1DhA9mFVMeZcFGAvXiNIWS4Kw==" spinCount="100000" sheet="1" objects="1" scenarios="1" formatColumns="0" formatRows="0" autoFilter="0"/>
  <autoFilter ref="C81:K10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6" t="s">
        <v>121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133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>
      <c r="A9" s="34"/>
      <c r="B9" s="39"/>
      <c r="C9" s="34"/>
      <c r="D9" s="34"/>
      <c r="E9" s="268" t="s">
        <v>685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ROUND((SUM(BE82:BE117)),2)</f>
        <v>0</v>
      </c>
      <c r="G33" s="34"/>
      <c r="H33" s="34"/>
      <c r="I33" s="120">
        <v>0.21</v>
      </c>
      <c r="J33" s="119">
        <f>ROUND(((SUM(BE82:BE117))*I33),2)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ROUND((SUM(BF82:BF117)),2)</f>
        <v>0</v>
      </c>
      <c r="G34" s="34"/>
      <c r="H34" s="34"/>
      <c r="I34" s="120">
        <v>0.15</v>
      </c>
      <c r="J34" s="119">
        <f>ROUND(((SUM(BF82:BF117))*I34),2)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ROUND((SUM(BG82:BG117)),2)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ROUND((SUM(BH82:BH117)),2)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ROUND((SUM(BI82:BI117)),2)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30" customHeight="1">
      <c r="A50" s="34"/>
      <c r="B50" s="35"/>
      <c r="C50" s="36"/>
      <c r="D50" s="36"/>
      <c r="E50" s="259" t="str">
        <f>E9</f>
        <v>PS460 - SSZ přechodu pro chodce Purkyňova - U nemocnice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137</v>
      </c>
      <c r="D57" s="133"/>
      <c r="E57" s="133"/>
      <c r="F57" s="133"/>
      <c r="G57" s="133"/>
      <c r="H57" s="133"/>
      <c r="I57" s="133"/>
      <c r="J57" s="134" t="s">
        <v>138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139</v>
      </c>
    </row>
    <row r="60" spans="2:12" s="9" customFormat="1" ht="24.95" customHeight="1">
      <c r="B60" s="136"/>
      <c r="C60" s="137"/>
      <c r="D60" s="138" t="s">
        <v>140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141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" customHeight="1">
      <c r="B62" s="142"/>
      <c r="C62" s="143"/>
      <c r="D62" s="144" t="s">
        <v>142</v>
      </c>
      <c r="E62" s="145"/>
      <c r="F62" s="145"/>
      <c r="G62" s="145"/>
      <c r="H62" s="145"/>
      <c r="I62" s="145"/>
      <c r="J62" s="146">
        <f>J109</f>
        <v>0</v>
      </c>
      <c r="K62" s="143"/>
      <c r="L62" s="147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2" t="s">
        <v>143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8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264" t="str">
        <f>E7</f>
        <v>Zvýšení bezpečnosti na průtahu městem Vyškov - modernizace SSZ</v>
      </c>
      <c r="F72" s="265"/>
      <c r="G72" s="265"/>
      <c r="H72" s="265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134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30" customHeight="1">
      <c r="A74" s="34"/>
      <c r="B74" s="35"/>
      <c r="C74" s="36"/>
      <c r="D74" s="36"/>
      <c r="E74" s="259" t="str">
        <f>E9</f>
        <v>PS460 - SSZ přechodu pro chodce Purkyňova - U nemocnice</v>
      </c>
      <c r="F74" s="263"/>
      <c r="G74" s="263"/>
      <c r="H74" s="263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8" t="s">
        <v>22</v>
      </c>
      <c r="D76" s="36"/>
      <c r="E76" s="36"/>
      <c r="F76" s="26" t="str">
        <f>F12</f>
        <v>Vyškov</v>
      </c>
      <c r="G76" s="36"/>
      <c r="H76" s="36"/>
      <c r="I76" s="28" t="s">
        <v>24</v>
      </c>
      <c r="J76" s="59" t="str">
        <f>IF(J12="","",J12)</f>
        <v>15. 10. 2020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8" t="s">
        <v>30</v>
      </c>
      <c r="D78" s="36"/>
      <c r="E78" s="36"/>
      <c r="F78" s="26" t="str">
        <f>E15</f>
        <v>VYTEZA, s. r.o.</v>
      </c>
      <c r="G78" s="36"/>
      <c r="H78" s="36"/>
      <c r="I78" s="28" t="s">
        <v>38</v>
      </c>
      <c r="J78" s="32" t="str">
        <f>E21</f>
        <v>Ing. Luděk Obrdlík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8" t="s">
        <v>36</v>
      </c>
      <c r="D79" s="36"/>
      <c r="E79" s="36"/>
      <c r="F79" s="26" t="str">
        <f>IF(E18="","",E18)</f>
        <v>Vyplň údaj</v>
      </c>
      <c r="G79" s="36"/>
      <c r="H79" s="36"/>
      <c r="I79" s="28" t="s">
        <v>43</v>
      </c>
      <c r="J79" s="32" t="str">
        <f>E24</f>
        <v>Ing. Luděk Obrdlík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8"/>
      <c r="B81" s="149"/>
      <c r="C81" s="150" t="s">
        <v>144</v>
      </c>
      <c r="D81" s="151" t="s">
        <v>66</v>
      </c>
      <c r="E81" s="151" t="s">
        <v>62</v>
      </c>
      <c r="F81" s="151" t="s">
        <v>63</v>
      </c>
      <c r="G81" s="151" t="s">
        <v>145</v>
      </c>
      <c r="H81" s="151" t="s">
        <v>146</v>
      </c>
      <c r="I81" s="151" t="s">
        <v>147</v>
      </c>
      <c r="J81" s="151" t="s">
        <v>138</v>
      </c>
      <c r="K81" s="152" t="s">
        <v>148</v>
      </c>
      <c r="L81" s="153"/>
      <c r="M81" s="68" t="s">
        <v>44</v>
      </c>
      <c r="N81" s="69" t="s">
        <v>51</v>
      </c>
      <c r="O81" s="69" t="s">
        <v>149</v>
      </c>
      <c r="P81" s="69" t="s">
        <v>150</v>
      </c>
      <c r="Q81" s="69" t="s">
        <v>151</v>
      </c>
      <c r="R81" s="69" t="s">
        <v>152</v>
      </c>
      <c r="S81" s="69" t="s">
        <v>153</v>
      </c>
      <c r="T81" s="70" t="s">
        <v>154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4"/>
      <c r="B82" s="35"/>
      <c r="C82" s="75" t="s">
        <v>155</v>
      </c>
      <c r="D82" s="36"/>
      <c r="E82" s="36"/>
      <c r="F82" s="36"/>
      <c r="G82" s="36"/>
      <c r="H82" s="36"/>
      <c r="I82" s="36"/>
      <c r="J82" s="154">
        <f>BK82</f>
        <v>0</v>
      </c>
      <c r="K82" s="36"/>
      <c r="L82" s="39"/>
      <c r="M82" s="71"/>
      <c r="N82" s="155"/>
      <c r="O82" s="72"/>
      <c r="P82" s="156">
        <f>P83</f>
        <v>0</v>
      </c>
      <c r="Q82" s="72"/>
      <c r="R82" s="156">
        <f>R83</f>
        <v>0.009160000000000001</v>
      </c>
      <c r="S82" s="72"/>
      <c r="T82" s="157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6" t="s">
        <v>80</v>
      </c>
      <c r="AU82" s="16" t="s">
        <v>139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80</v>
      </c>
      <c r="E83" s="162" t="s">
        <v>156</v>
      </c>
      <c r="F83" s="162" t="s">
        <v>157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P84+P109</f>
        <v>0</v>
      </c>
      <c r="Q83" s="167"/>
      <c r="R83" s="168">
        <f>R84+R109</f>
        <v>0.009160000000000001</v>
      </c>
      <c r="S83" s="167"/>
      <c r="T83" s="169">
        <f>T84+T109</f>
        <v>0</v>
      </c>
      <c r="AR83" s="170" t="s">
        <v>158</v>
      </c>
      <c r="AT83" s="171" t="s">
        <v>80</v>
      </c>
      <c r="AU83" s="171" t="s">
        <v>81</v>
      </c>
      <c r="AY83" s="170" t="s">
        <v>159</v>
      </c>
      <c r="BK83" s="172">
        <f>BK84+BK109</f>
        <v>0</v>
      </c>
    </row>
    <row r="84" spans="2:63" s="12" customFormat="1" ht="22.9" customHeight="1">
      <c r="B84" s="159"/>
      <c r="C84" s="160"/>
      <c r="D84" s="161" t="s">
        <v>80</v>
      </c>
      <c r="E84" s="173" t="s">
        <v>160</v>
      </c>
      <c r="F84" s="173" t="s">
        <v>161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SUM(P85:P108)</f>
        <v>0</v>
      </c>
      <c r="Q84" s="167"/>
      <c r="R84" s="168">
        <f>SUM(R85:R108)</f>
        <v>0.009160000000000001</v>
      </c>
      <c r="S84" s="167"/>
      <c r="T84" s="169">
        <f>SUM(T85:T108)</f>
        <v>0</v>
      </c>
      <c r="AR84" s="170" t="s">
        <v>158</v>
      </c>
      <c r="AT84" s="171" t="s">
        <v>80</v>
      </c>
      <c r="AU84" s="171" t="s">
        <v>89</v>
      </c>
      <c r="AY84" s="170" t="s">
        <v>159</v>
      </c>
      <c r="BK84" s="172">
        <f>SUM(BK85:BK108)</f>
        <v>0</v>
      </c>
    </row>
    <row r="85" spans="1:65" s="2" customFormat="1" ht="24">
      <c r="A85" s="34"/>
      <c r="B85" s="35"/>
      <c r="C85" s="175" t="s">
        <v>89</v>
      </c>
      <c r="D85" s="175" t="s">
        <v>162</v>
      </c>
      <c r="E85" s="176" t="s">
        <v>212</v>
      </c>
      <c r="F85" s="177" t="s">
        <v>213</v>
      </c>
      <c r="G85" s="178" t="s">
        <v>165</v>
      </c>
      <c r="H85" s="179">
        <v>2</v>
      </c>
      <c r="I85" s="180"/>
      <c r="J85" s="181">
        <f>ROUND(I85*H85,2)</f>
        <v>0</v>
      </c>
      <c r="K85" s="177" t="s">
        <v>199</v>
      </c>
      <c r="L85" s="39"/>
      <c r="M85" s="182" t="s">
        <v>44</v>
      </c>
      <c r="N85" s="183" t="s">
        <v>52</v>
      </c>
      <c r="O85" s="64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6" t="s">
        <v>89</v>
      </c>
      <c r="AT85" s="186" t="s">
        <v>162</v>
      </c>
      <c r="AU85" s="186" t="s">
        <v>91</v>
      </c>
      <c r="AY85" s="16" t="s">
        <v>159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6" t="s">
        <v>89</v>
      </c>
      <c r="BK85" s="187">
        <f>ROUND(I85*H85,2)</f>
        <v>0</v>
      </c>
      <c r="BL85" s="16" t="s">
        <v>89</v>
      </c>
      <c r="BM85" s="186" t="s">
        <v>686</v>
      </c>
    </row>
    <row r="86" spans="2:51" s="13" customFormat="1" ht="12">
      <c r="B86" s="188"/>
      <c r="C86" s="189"/>
      <c r="D86" s="190" t="s">
        <v>168</v>
      </c>
      <c r="E86" s="191" t="s">
        <v>44</v>
      </c>
      <c r="F86" s="192" t="s">
        <v>215</v>
      </c>
      <c r="G86" s="189"/>
      <c r="H86" s="191" t="s">
        <v>44</v>
      </c>
      <c r="I86" s="193"/>
      <c r="J86" s="189"/>
      <c r="K86" s="189"/>
      <c r="L86" s="194"/>
      <c r="M86" s="195"/>
      <c r="N86" s="196"/>
      <c r="O86" s="196"/>
      <c r="P86" s="196"/>
      <c r="Q86" s="196"/>
      <c r="R86" s="196"/>
      <c r="S86" s="196"/>
      <c r="T86" s="197"/>
      <c r="AT86" s="198" t="s">
        <v>168</v>
      </c>
      <c r="AU86" s="198" t="s">
        <v>91</v>
      </c>
      <c r="AV86" s="13" t="s">
        <v>89</v>
      </c>
      <c r="AW86" s="13" t="s">
        <v>42</v>
      </c>
      <c r="AX86" s="13" t="s">
        <v>81</v>
      </c>
      <c r="AY86" s="198" t="s">
        <v>159</v>
      </c>
    </row>
    <row r="87" spans="2:51" s="14" customFormat="1" ht="12">
      <c r="B87" s="199"/>
      <c r="C87" s="200"/>
      <c r="D87" s="190" t="s">
        <v>168</v>
      </c>
      <c r="E87" s="201" t="s">
        <v>44</v>
      </c>
      <c r="F87" s="202" t="s">
        <v>91</v>
      </c>
      <c r="G87" s="200"/>
      <c r="H87" s="203">
        <v>2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168</v>
      </c>
      <c r="AU87" s="209" t="s">
        <v>91</v>
      </c>
      <c r="AV87" s="14" t="s">
        <v>91</v>
      </c>
      <c r="AW87" s="14" t="s">
        <v>42</v>
      </c>
      <c r="AX87" s="14" t="s">
        <v>89</v>
      </c>
      <c r="AY87" s="209" t="s">
        <v>159</v>
      </c>
    </row>
    <row r="88" spans="1:65" s="2" customFormat="1" ht="24">
      <c r="A88" s="34"/>
      <c r="B88" s="35"/>
      <c r="C88" s="175" t="s">
        <v>91</v>
      </c>
      <c r="D88" s="175" t="s">
        <v>162</v>
      </c>
      <c r="E88" s="176" t="s">
        <v>216</v>
      </c>
      <c r="F88" s="177" t="s">
        <v>217</v>
      </c>
      <c r="G88" s="178" t="s">
        <v>165</v>
      </c>
      <c r="H88" s="179">
        <v>2</v>
      </c>
      <c r="I88" s="180"/>
      <c r="J88" s="181">
        <f>ROUND(I88*H88,2)</f>
        <v>0</v>
      </c>
      <c r="K88" s="177" t="s">
        <v>199</v>
      </c>
      <c r="L88" s="39"/>
      <c r="M88" s="182" t="s">
        <v>44</v>
      </c>
      <c r="N88" s="183" t="s">
        <v>52</v>
      </c>
      <c r="O88" s="64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6" t="s">
        <v>89</v>
      </c>
      <c r="AT88" s="186" t="s">
        <v>162</v>
      </c>
      <c r="AU88" s="186" t="s">
        <v>91</v>
      </c>
      <c r="AY88" s="16" t="s">
        <v>159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6" t="s">
        <v>89</v>
      </c>
      <c r="BK88" s="187">
        <f>ROUND(I88*H88,2)</f>
        <v>0</v>
      </c>
      <c r="BL88" s="16" t="s">
        <v>89</v>
      </c>
      <c r="BM88" s="186" t="s">
        <v>687</v>
      </c>
    </row>
    <row r="89" spans="2:51" s="13" customFormat="1" ht="12">
      <c r="B89" s="188"/>
      <c r="C89" s="189"/>
      <c r="D89" s="190" t="s">
        <v>168</v>
      </c>
      <c r="E89" s="191" t="s">
        <v>44</v>
      </c>
      <c r="F89" s="192" t="s">
        <v>219</v>
      </c>
      <c r="G89" s="189"/>
      <c r="H89" s="191" t="s">
        <v>44</v>
      </c>
      <c r="I89" s="193"/>
      <c r="J89" s="189"/>
      <c r="K89" s="189"/>
      <c r="L89" s="194"/>
      <c r="M89" s="195"/>
      <c r="N89" s="196"/>
      <c r="O89" s="196"/>
      <c r="P89" s="196"/>
      <c r="Q89" s="196"/>
      <c r="R89" s="196"/>
      <c r="S89" s="196"/>
      <c r="T89" s="197"/>
      <c r="AT89" s="198" t="s">
        <v>168</v>
      </c>
      <c r="AU89" s="198" t="s">
        <v>91</v>
      </c>
      <c r="AV89" s="13" t="s">
        <v>89</v>
      </c>
      <c r="AW89" s="13" t="s">
        <v>42</v>
      </c>
      <c r="AX89" s="13" t="s">
        <v>81</v>
      </c>
      <c r="AY89" s="198" t="s">
        <v>159</v>
      </c>
    </row>
    <row r="90" spans="2:51" s="14" customFormat="1" ht="12">
      <c r="B90" s="199"/>
      <c r="C90" s="200"/>
      <c r="D90" s="190" t="s">
        <v>168</v>
      </c>
      <c r="E90" s="201" t="s">
        <v>44</v>
      </c>
      <c r="F90" s="202" t="s">
        <v>91</v>
      </c>
      <c r="G90" s="200"/>
      <c r="H90" s="203">
        <v>2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168</v>
      </c>
      <c r="AU90" s="209" t="s">
        <v>91</v>
      </c>
      <c r="AV90" s="14" t="s">
        <v>91</v>
      </c>
      <c r="AW90" s="14" t="s">
        <v>42</v>
      </c>
      <c r="AX90" s="14" t="s">
        <v>89</v>
      </c>
      <c r="AY90" s="209" t="s">
        <v>159</v>
      </c>
    </row>
    <row r="91" spans="1:65" s="2" customFormat="1" ht="16.5" customHeight="1">
      <c r="A91" s="34"/>
      <c r="B91" s="35"/>
      <c r="C91" s="210" t="s">
        <v>158</v>
      </c>
      <c r="D91" s="210" t="s">
        <v>156</v>
      </c>
      <c r="E91" s="211" t="s">
        <v>220</v>
      </c>
      <c r="F91" s="212" t="s">
        <v>221</v>
      </c>
      <c r="G91" s="213" t="s">
        <v>165</v>
      </c>
      <c r="H91" s="214">
        <v>2</v>
      </c>
      <c r="I91" s="215"/>
      <c r="J91" s="216">
        <f>ROUND(I91*H91,2)</f>
        <v>0</v>
      </c>
      <c r="K91" s="212" t="s">
        <v>184</v>
      </c>
      <c r="L91" s="217"/>
      <c r="M91" s="218" t="s">
        <v>44</v>
      </c>
      <c r="N91" s="219" t="s">
        <v>52</v>
      </c>
      <c r="O91" s="64"/>
      <c r="P91" s="184">
        <f>O91*H91</f>
        <v>0</v>
      </c>
      <c r="Q91" s="184">
        <v>0.0005</v>
      </c>
      <c r="R91" s="184">
        <f>Q91*H91</f>
        <v>0.001</v>
      </c>
      <c r="S91" s="184">
        <v>0</v>
      </c>
      <c r="T91" s="185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6" t="s">
        <v>91</v>
      </c>
      <c r="AT91" s="186" t="s">
        <v>156</v>
      </c>
      <c r="AU91" s="186" t="s">
        <v>91</v>
      </c>
      <c r="AY91" s="16" t="s">
        <v>159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6" t="s">
        <v>89</v>
      </c>
      <c r="BK91" s="187">
        <f>ROUND(I91*H91,2)</f>
        <v>0</v>
      </c>
      <c r="BL91" s="16" t="s">
        <v>89</v>
      </c>
      <c r="BM91" s="186" t="s">
        <v>688</v>
      </c>
    </row>
    <row r="92" spans="2:51" s="13" customFormat="1" ht="12">
      <c r="B92" s="188"/>
      <c r="C92" s="189"/>
      <c r="D92" s="190" t="s">
        <v>168</v>
      </c>
      <c r="E92" s="191" t="s">
        <v>44</v>
      </c>
      <c r="F92" s="192" t="s">
        <v>219</v>
      </c>
      <c r="G92" s="189"/>
      <c r="H92" s="191" t="s">
        <v>44</v>
      </c>
      <c r="I92" s="193"/>
      <c r="J92" s="189"/>
      <c r="K92" s="189"/>
      <c r="L92" s="194"/>
      <c r="M92" s="195"/>
      <c r="N92" s="196"/>
      <c r="O92" s="196"/>
      <c r="P92" s="196"/>
      <c r="Q92" s="196"/>
      <c r="R92" s="196"/>
      <c r="S92" s="196"/>
      <c r="T92" s="197"/>
      <c r="AT92" s="198" t="s">
        <v>168</v>
      </c>
      <c r="AU92" s="198" t="s">
        <v>91</v>
      </c>
      <c r="AV92" s="13" t="s">
        <v>89</v>
      </c>
      <c r="AW92" s="13" t="s">
        <v>42</v>
      </c>
      <c r="AX92" s="13" t="s">
        <v>81</v>
      </c>
      <c r="AY92" s="198" t="s">
        <v>159</v>
      </c>
    </row>
    <row r="93" spans="2:51" s="14" customFormat="1" ht="12">
      <c r="B93" s="199"/>
      <c r="C93" s="200"/>
      <c r="D93" s="190" t="s">
        <v>168</v>
      </c>
      <c r="E93" s="201" t="s">
        <v>44</v>
      </c>
      <c r="F93" s="202" t="s">
        <v>91</v>
      </c>
      <c r="G93" s="200"/>
      <c r="H93" s="203">
        <v>2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168</v>
      </c>
      <c r="AU93" s="209" t="s">
        <v>91</v>
      </c>
      <c r="AV93" s="14" t="s">
        <v>91</v>
      </c>
      <c r="AW93" s="14" t="s">
        <v>42</v>
      </c>
      <c r="AX93" s="14" t="s">
        <v>89</v>
      </c>
      <c r="AY93" s="209" t="s">
        <v>159</v>
      </c>
    </row>
    <row r="94" spans="1:65" s="2" customFormat="1" ht="21.75" customHeight="1">
      <c r="A94" s="34"/>
      <c r="B94" s="35"/>
      <c r="C94" s="175" t="s">
        <v>177</v>
      </c>
      <c r="D94" s="175" t="s">
        <v>162</v>
      </c>
      <c r="E94" s="176" t="s">
        <v>163</v>
      </c>
      <c r="F94" s="177" t="s">
        <v>164</v>
      </c>
      <c r="G94" s="178" t="s">
        <v>165</v>
      </c>
      <c r="H94" s="179">
        <v>2</v>
      </c>
      <c r="I94" s="180"/>
      <c r="J94" s="181">
        <f>ROUND(I94*H94,2)</f>
        <v>0</v>
      </c>
      <c r="K94" s="177" t="s">
        <v>199</v>
      </c>
      <c r="L94" s="39"/>
      <c r="M94" s="182" t="s">
        <v>44</v>
      </c>
      <c r="N94" s="183" t="s">
        <v>52</v>
      </c>
      <c r="O94" s="64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6" t="s">
        <v>89</v>
      </c>
      <c r="AT94" s="186" t="s">
        <v>162</v>
      </c>
      <c r="AU94" s="186" t="s">
        <v>91</v>
      </c>
      <c r="AY94" s="16" t="s">
        <v>159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6" t="s">
        <v>89</v>
      </c>
      <c r="BK94" s="187">
        <f>ROUND(I94*H94,2)</f>
        <v>0</v>
      </c>
      <c r="BL94" s="16" t="s">
        <v>89</v>
      </c>
      <c r="BM94" s="186" t="s">
        <v>689</v>
      </c>
    </row>
    <row r="95" spans="2:51" s="13" customFormat="1" ht="22.5">
      <c r="B95" s="188"/>
      <c r="C95" s="189"/>
      <c r="D95" s="190" t="s">
        <v>168</v>
      </c>
      <c r="E95" s="191" t="s">
        <v>44</v>
      </c>
      <c r="F95" s="192" t="s">
        <v>169</v>
      </c>
      <c r="G95" s="189"/>
      <c r="H95" s="191" t="s">
        <v>44</v>
      </c>
      <c r="I95" s="193"/>
      <c r="J95" s="189"/>
      <c r="K95" s="189"/>
      <c r="L95" s="194"/>
      <c r="M95" s="195"/>
      <c r="N95" s="196"/>
      <c r="O95" s="196"/>
      <c r="P95" s="196"/>
      <c r="Q95" s="196"/>
      <c r="R95" s="196"/>
      <c r="S95" s="196"/>
      <c r="T95" s="197"/>
      <c r="AT95" s="198" t="s">
        <v>168</v>
      </c>
      <c r="AU95" s="198" t="s">
        <v>91</v>
      </c>
      <c r="AV95" s="13" t="s">
        <v>89</v>
      </c>
      <c r="AW95" s="13" t="s">
        <v>42</v>
      </c>
      <c r="AX95" s="13" t="s">
        <v>81</v>
      </c>
      <c r="AY95" s="198" t="s">
        <v>159</v>
      </c>
    </row>
    <row r="96" spans="2:51" s="14" customFormat="1" ht="12">
      <c r="B96" s="199"/>
      <c r="C96" s="200"/>
      <c r="D96" s="190" t="s">
        <v>168</v>
      </c>
      <c r="E96" s="201" t="s">
        <v>44</v>
      </c>
      <c r="F96" s="202" t="s">
        <v>91</v>
      </c>
      <c r="G96" s="200"/>
      <c r="H96" s="203">
        <v>2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168</v>
      </c>
      <c r="AU96" s="209" t="s">
        <v>91</v>
      </c>
      <c r="AV96" s="14" t="s">
        <v>91</v>
      </c>
      <c r="AW96" s="14" t="s">
        <v>42</v>
      </c>
      <c r="AX96" s="14" t="s">
        <v>89</v>
      </c>
      <c r="AY96" s="209" t="s">
        <v>159</v>
      </c>
    </row>
    <row r="97" spans="1:65" s="2" customFormat="1" ht="16.5" customHeight="1">
      <c r="A97" s="34"/>
      <c r="B97" s="35"/>
      <c r="C97" s="175" t="s">
        <v>181</v>
      </c>
      <c r="D97" s="175" t="s">
        <v>162</v>
      </c>
      <c r="E97" s="176" t="s">
        <v>170</v>
      </c>
      <c r="F97" s="177" t="s">
        <v>171</v>
      </c>
      <c r="G97" s="178" t="s">
        <v>165</v>
      </c>
      <c r="H97" s="179">
        <v>2</v>
      </c>
      <c r="I97" s="180"/>
      <c r="J97" s="181">
        <f>ROUND(I97*H97,2)</f>
        <v>0</v>
      </c>
      <c r="K97" s="177" t="s">
        <v>199</v>
      </c>
      <c r="L97" s="39"/>
      <c r="M97" s="182" t="s">
        <v>44</v>
      </c>
      <c r="N97" s="183" t="s">
        <v>52</v>
      </c>
      <c r="O97" s="64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6" t="s">
        <v>89</v>
      </c>
      <c r="AT97" s="186" t="s">
        <v>162</v>
      </c>
      <c r="AU97" s="186" t="s">
        <v>91</v>
      </c>
      <c r="AY97" s="16" t="s">
        <v>159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6" t="s">
        <v>89</v>
      </c>
      <c r="BK97" s="187">
        <f>ROUND(I97*H97,2)</f>
        <v>0</v>
      </c>
      <c r="BL97" s="16" t="s">
        <v>89</v>
      </c>
      <c r="BM97" s="186" t="s">
        <v>690</v>
      </c>
    </row>
    <row r="98" spans="2:51" s="13" customFormat="1" ht="12">
      <c r="B98" s="188"/>
      <c r="C98" s="189"/>
      <c r="D98" s="190" t="s">
        <v>168</v>
      </c>
      <c r="E98" s="191" t="s">
        <v>44</v>
      </c>
      <c r="F98" s="192" t="s">
        <v>173</v>
      </c>
      <c r="G98" s="189"/>
      <c r="H98" s="191" t="s">
        <v>44</v>
      </c>
      <c r="I98" s="193"/>
      <c r="J98" s="189"/>
      <c r="K98" s="189"/>
      <c r="L98" s="194"/>
      <c r="M98" s="195"/>
      <c r="N98" s="196"/>
      <c r="O98" s="196"/>
      <c r="P98" s="196"/>
      <c r="Q98" s="196"/>
      <c r="R98" s="196"/>
      <c r="S98" s="196"/>
      <c r="T98" s="197"/>
      <c r="AT98" s="198" t="s">
        <v>168</v>
      </c>
      <c r="AU98" s="198" t="s">
        <v>91</v>
      </c>
      <c r="AV98" s="13" t="s">
        <v>89</v>
      </c>
      <c r="AW98" s="13" t="s">
        <v>42</v>
      </c>
      <c r="AX98" s="13" t="s">
        <v>81</v>
      </c>
      <c r="AY98" s="198" t="s">
        <v>159</v>
      </c>
    </row>
    <row r="99" spans="2:51" s="14" customFormat="1" ht="12">
      <c r="B99" s="199"/>
      <c r="C99" s="200"/>
      <c r="D99" s="190" t="s">
        <v>168</v>
      </c>
      <c r="E99" s="201" t="s">
        <v>44</v>
      </c>
      <c r="F99" s="202" t="s">
        <v>91</v>
      </c>
      <c r="G99" s="200"/>
      <c r="H99" s="203">
        <v>2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168</v>
      </c>
      <c r="AU99" s="209" t="s">
        <v>91</v>
      </c>
      <c r="AV99" s="14" t="s">
        <v>91</v>
      </c>
      <c r="AW99" s="14" t="s">
        <v>42</v>
      </c>
      <c r="AX99" s="14" t="s">
        <v>89</v>
      </c>
      <c r="AY99" s="209" t="s">
        <v>159</v>
      </c>
    </row>
    <row r="100" spans="1:65" s="2" customFormat="1" ht="24">
      <c r="A100" s="34"/>
      <c r="B100" s="35"/>
      <c r="C100" s="175" t="s">
        <v>188</v>
      </c>
      <c r="D100" s="175" t="s">
        <v>162</v>
      </c>
      <c r="E100" s="176" t="s">
        <v>174</v>
      </c>
      <c r="F100" s="177" t="s">
        <v>175</v>
      </c>
      <c r="G100" s="178" t="s">
        <v>165</v>
      </c>
      <c r="H100" s="179">
        <v>2</v>
      </c>
      <c r="I100" s="180"/>
      <c r="J100" s="181">
        <f>ROUND(I100*H100,2)</f>
        <v>0</v>
      </c>
      <c r="K100" s="177" t="s">
        <v>199</v>
      </c>
      <c r="L100" s="39"/>
      <c r="M100" s="182" t="s">
        <v>44</v>
      </c>
      <c r="N100" s="183" t="s">
        <v>52</v>
      </c>
      <c r="O100" s="64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6" t="s">
        <v>89</v>
      </c>
      <c r="AT100" s="186" t="s">
        <v>162</v>
      </c>
      <c r="AU100" s="186" t="s">
        <v>91</v>
      </c>
      <c r="AY100" s="16" t="s">
        <v>159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6" t="s">
        <v>89</v>
      </c>
      <c r="BK100" s="187">
        <f>ROUND(I100*H100,2)</f>
        <v>0</v>
      </c>
      <c r="BL100" s="16" t="s">
        <v>89</v>
      </c>
      <c r="BM100" s="186" t="s">
        <v>691</v>
      </c>
    </row>
    <row r="101" spans="2:51" s="13" customFormat="1" ht="22.5">
      <c r="B101" s="188"/>
      <c r="C101" s="189"/>
      <c r="D101" s="190" t="s">
        <v>168</v>
      </c>
      <c r="E101" s="191" t="s">
        <v>44</v>
      </c>
      <c r="F101" s="192" t="s">
        <v>169</v>
      </c>
      <c r="G101" s="189"/>
      <c r="H101" s="191" t="s">
        <v>44</v>
      </c>
      <c r="I101" s="193"/>
      <c r="J101" s="189"/>
      <c r="K101" s="189"/>
      <c r="L101" s="194"/>
      <c r="M101" s="195"/>
      <c r="N101" s="196"/>
      <c r="O101" s="196"/>
      <c r="P101" s="196"/>
      <c r="Q101" s="196"/>
      <c r="R101" s="196"/>
      <c r="S101" s="196"/>
      <c r="T101" s="197"/>
      <c r="AT101" s="198" t="s">
        <v>168</v>
      </c>
      <c r="AU101" s="198" t="s">
        <v>91</v>
      </c>
      <c r="AV101" s="13" t="s">
        <v>89</v>
      </c>
      <c r="AW101" s="13" t="s">
        <v>42</v>
      </c>
      <c r="AX101" s="13" t="s">
        <v>81</v>
      </c>
      <c r="AY101" s="198" t="s">
        <v>159</v>
      </c>
    </row>
    <row r="102" spans="2:51" s="14" customFormat="1" ht="12">
      <c r="B102" s="199"/>
      <c r="C102" s="200"/>
      <c r="D102" s="190" t="s">
        <v>168</v>
      </c>
      <c r="E102" s="201" t="s">
        <v>44</v>
      </c>
      <c r="F102" s="202" t="s">
        <v>91</v>
      </c>
      <c r="G102" s="200"/>
      <c r="H102" s="203">
        <v>2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168</v>
      </c>
      <c r="AU102" s="209" t="s">
        <v>91</v>
      </c>
      <c r="AV102" s="14" t="s">
        <v>91</v>
      </c>
      <c r="AW102" s="14" t="s">
        <v>42</v>
      </c>
      <c r="AX102" s="14" t="s">
        <v>89</v>
      </c>
      <c r="AY102" s="209" t="s">
        <v>159</v>
      </c>
    </row>
    <row r="103" spans="1:65" s="2" customFormat="1" ht="24">
      <c r="A103" s="34"/>
      <c r="B103" s="35"/>
      <c r="C103" s="175" t="s">
        <v>192</v>
      </c>
      <c r="D103" s="175" t="s">
        <v>162</v>
      </c>
      <c r="E103" s="176" t="s">
        <v>178</v>
      </c>
      <c r="F103" s="177" t="s">
        <v>179</v>
      </c>
      <c r="G103" s="178" t="s">
        <v>165</v>
      </c>
      <c r="H103" s="179">
        <v>2</v>
      </c>
      <c r="I103" s="180"/>
      <c r="J103" s="181">
        <f>ROUND(I103*H103,2)</f>
        <v>0</v>
      </c>
      <c r="K103" s="177" t="s">
        <v>199</v>
      </c>
      <c r="L103" s="39"/>
      <c r="M103" s="182" t="s">
        <v>44</v>
      </c>
      <c r="N103" s="183" t="s">
        <v>52</v>
      </c>
      <c r="O103" s="64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6" t="s">
        <v>89</v>
      </c>
      <c r="AT103" s="186" t="s">
        <v>162</v>
      </c>
      <c r="AU103" s="186" t="s">
        <v>91</v>
      </c>
      <c r="AY103" s="16" t="s">
        <v>159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6" t="s">
        <v>89</v>
      </c>
      <c r="BK103" s="187">
        <f>ROUND(I103*H103,2)</f>
        <v>0</v>
      </c>
      <c r="BL103" s="16" t="s">
        <v>89</v>
      </c>
      <c r="BM103" s="186" t="s">
        <v>692</v>
      </c>
    </row>
    <row r="104" spans="2:51" s="13" customFormat="1" ht="12">
      <c r="B104" s="188"/>
      <c r="C104" s="189"/>
      <c r="D104" s="190" t="s">
        <v>168</v>
      </c>
      <c r="E104" s="191" t="s">
        <v>44</v>
      </c>
      <c r="F104" s="192" t="s">
        <v>173</v>
      </c>
      <c r="G104" s="189"/>
      <c r="H104" s="191" t="s">
        <v>44</v>
      </c>
      <c r="I104" s="193"/>
      <c r="J104" s="189"/>
      <c r="K104" s="189"/>
      <c r="L104" s="194"/>
      <c r="M104" s="195"/>
      <c r="N104" s="196"/>
      <c r="O104" s="196"/>
      <c r="P104" s="196"/>
      <c r="Q104" s="196"/>
      <c r="R104" s="196"/>
      <c r="S104" s="196"/>
      <c r="T104" s="197"/>
      <c r="AT104" s="198" t="s">
        <v>168</v>
      </c>
      <c r="AU104" s="198" t="s">
        <v>91</v>
      </c>
      <c r="AV104" s="13" t="s">
        <v>89</v>
      </c>
      <c r="AW104" s="13" t="s">
        <v>42</v>
      </c>
      <c r="AX104" s="13" t="s">
        <v>81</v>
      </c>
      <c r="AY104" s="198" t="s">
        <v>159</v>
      </c>
    </row>
    <row r="105" spans="2:51" s="14" customFormat="1" ht="12">
      <c r="B105" s="199"/>
      <c r="C105" s="200"/>
      <c r="D105" s="190" t="s">
        <v>168</v>
      </c>
      <c r="E105" s="201" t="s">
        <v>44</v>
      </c>
      <c r="F105" s="202" t="s">
        <v>91</v>
      </c>
      <c r="G105" s="200"/>
      <c r="H105" s="203">
        <v>2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168</v>
      </c>
      <c r="AU105" s="209" t="s">
        <v>91</v>
      </c>
      <c r="AV105" s="14" t="s">
        <v>91</v>
      </c>
      <c r="AW105" s="14" t="s">
        <v>42</v>
      </c>
      <c r="AX105" s="14" t="s">
        <v>89</v>
      </c>
      <c r="AY105" s="209" t="s">
        <v>159</v>
      </c>
    </row>
    <row r="106" spans="1:65" s="2" customFormat="1" ht="16.5" customHeight="1">
      <c r="A106" s="34"/>
      <c r="B106" s="35"/>
      <c r="C106" s="210" t="s">
        <v>196</v>
      </c>
      <c r="D106" s="210" t="s">
        <v>156</v>
      </c>
      <c r="E106" s="211" t="s">
        <v>210</v>
      </c>
      <c r="F106" s="212" t="s">
        <v>183</v>
      </c>
      <c r="G106" s="213" t="s">
        <v>165</v>
      </c>
      <c r="H106" s="214">
        <v>2</v>
      </c>
      <c r="I106" s="215"/>
      <c r="J106" s="216">
        <f>ROUND(I106*H106,2)</f>
        <v>0</v>
      </c>
      <c r="K106" s="212" t="s">
        <v>184</v>
      </c>
      <c r="L106" s="217"/>
      <c r="M106" s="218" t="s">
        <v>44</v>
      </c>
      <c r="N106" s="219" t="s">
        <v>52</v>
      </c>
      <c r="O106" s="64"/>
      <c r="P106" s="184">
        <f>O106*H106</f>
        <v>0</v>
      </c>
      <c r="Q106" s="184">
        <v>0.00408</v>
      </c>
      <c r="R106" s="184">
        <f>Q106*H106</f>
        <v>0.00816</v>
      </c>
      <c r="S106" s="184">
        <v>0</v>
      </c>
      <c r="T106" s="185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6" t="s">
        <v>91</v>
      </c>
      <c r="AT106" s="186" t="s">
        <v>156</v>
      </c>
      <c r="AU106" s="186" t="s">
        <v>91</v>
      </c>
      <c r="AY106" s="16" t="s">
        <v>159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6" t="s">
        <v>89</v>
      </c>
      <c r="BK106" s="187">
        <f>ROUND(I106*H106,2)</f>
        <v>0</v>
      </c>
      <c r="BL106" s="16" t="s">
        <v>89</v>
      </c>
      <c r="BM106" s="186" t="s">
        <v>693</v>
      </c>
    </row>
    <row r="107" spans="2:51" s="13" customFormat="1" ht="12">
      <c r="B107" s="188"/>
      <c r="C107" s="189"/>
      <c r="D107" s="190" t="s">
        <v>168</v>
      </c>
      <c r="E107" s="191" t="s">
        <v>44</v>
      </c>
      <c r="F107" s="192" t="s">
        <v>173</v>
      </c>
      <c r="G107" s="189"/>
      <c r="H107" s="191" t="s">
        <v>44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168</v>
      </c>
      <c r="AU107" s="198" t="s">
        <v>91</v>
      </c>
      <c r="AV107" s="13" t="s">
        <v>89</v>
      </c>
      <c r="AW107" s="13" t="s">
        <v>42</v>
      </c>
      <c r="AX107" s="13" t="s">
        <v>81</v>
      </c>
      <c r="AY107" s="198" t="s">
        <v>159</v>
      </c>
    </row>
    <row r="108" spans="2:51" s="14" customFormat="1" ht="12">
      <c r="B108" s="199"/>
      <c r="C108" s="200"/>
      <c r="D108" s="190" t="s">
        <v>168</v>
      </c>
      <c r="E108" s="201" t="s">
        <v>44</v>
      </c>
      <c r="F108" s="202" t="s">
        <v>91</v>
      </c>
      <c r="G108" s="200"/>
      <c r="H108" s="203">
        <v>2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168</v>
      </c>
      <c r="AU108" s="209" t="s">
        <v>91</v>
      </c>
      <c r="AV108" s="14" t="s">
        <v>91</v>
      </c>
      <c r="AW108" s="14" t="s">
        <v>42</v>
      </c>
      <c r="AX108" s="14" t="s">
        <v>89</v>
      </c>
      <c r="AY108" s="209" t="s">
        <v>159</v>
      </c>
    </row>
    <row r="109" spans="2:63" s="12" customFormat="1" ht="22.9" customHeight="1">
      <c r="B109" s="159"/>
      <c r="C109" s="160"/>
      <c r="D109" s="161" t="s">
        <v>80</v>
      </c>
      <c r="E109" s="173" t="s">
        <v>186</v>
      </c>
      <c r="F109" s="173" t="s">
        <v>187</v>
      </c>
      <c r="G109" s="160"/>
      <c r="H109" s="160"/>
      <c r="I109" s="163"/>
      <c r="J109" s="174">
        <f>BK109</f>
        <v>0</v>
      </c>
      <c r="K109" s="160"/>
      <c r="L109" s="165"/>
      <c r="M109" s="166"/>
      <c r="N109" s="167"/>
      <c r="O109" s="167"/>
      <c r="P109" s="168">
        <f>SUM(P110:P117)</f>
        <v>0</v>
      </c>
      <c r="Q109" s="167"/>
      <c r="R109" s="168">
        <f>SUM(R110:R117)</f>
        <v>0</v>
      </c>
      <c r="S109" s="167"/>
      <c r="T109" s="169">
        <f>SUM(T110:T117)</f>
        <v>0</v>
      </c>
      <c r="AR109" s="170" t="s">
        <v>158</v>
      </c>
      <c r="AT109" s="171" t="s">
        <v>80</v>
      </c>
      <c r="AU109" s="171" t="s">
        <v>89</v>
      </c>
      <c r="AY109" s="170" t="s">
        <v>159</v>
      </c>
      <c r="BK109" s="172">
        <f>SUM(BK110:BK117)</f>
        <v>0</v>
      </c>
    </row>
    <row r="110" spans="1:65" s="2" customFormat="1" ht="16.5" customHeight="1">
      <c r="A110" s="34"/>
      <c r="B110" s="35"/>
      <c r="C110" s="175" t="s">
        <v>201</v>
      </c>
      <c r="D110" s="175" t="s">
        <v>162</v>
      </c>
      <c r="E110" s="176" t="s">
        <v>189</v>
      </c>
      <c r="F110" s="177" t="s">
        <v>190</v>
      </c>
      <c r="G110" s="178" t="s">
        <v>165</v>
      </c>
      <c r="H110" s="179">
        <v>1</v>
      </c>
      <c r="I110" s="180"/>
      <c r="J110" s="181">
        <f>ROUND(I110*H110,2)</f>
        <v>0</v>
      </c>
      <c r="K110" s="177" t="s">
        <v>184</v>
      </c>
      <c r="L110" s="39"/>
      <c r="M110" s="182" t="s">
        <v>44</v>
      </c>
      <c r="N110" s="183" t="s">
        <v>52</v>
      </c>
      <c r="O110" s="64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6" t="s">
        <v>89</v>
      </c>
      <c r="AT110" s="186" t="s">
        <v>162</v>
      </c>
      <c r="AU110" s="186" t="s">
        <v>91</v>
      </c>
      <c r="AY110" s="16" t="s">
        <v>159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6" t="s">
        <v>89</v>
      </c>
      <c r="BK110" s="187">
        <f>ROUND(I110*H110,2)</f>
        <v>0</v>
      </c>
      <c r="BL110" s="16" t="s">
        <v>89</v>
      </c>
      <c r="BM110" s="186" t="s">
        <v>694</v>
      </c>
    </row>
    <row r="111" spans="2:51" s="14" customFormat="1" ht="12">
      <c r="B111" s="199"/>
      <c r="C111" s="200"/>
      <c r="D111" s="190" t="s">
        <v>168</v>
      </c>
      <c r="E111" s="201" t="s">
        <v>44</v>
      </c>
      <c r="F111" s="202" t="s">
        <v>89</v>
      </c>
      <c r="G111" s="200"/>
      <c r="H111" s="203">
        <v>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168</v>
      </c>
      <c r="AU111" s="209" t="s">
        <v>91</v>
      </c>
      <c r="AV111" s="14" t="s">
        <v>91</v>
      </c>
      <c r="AW111" s="14" t="s">
        <v>42</v>
      </c>
      <c r="AX111" s="14" t="s">
        <v>89</v>
      </c>
      <c r="AY111" s="209" t="s">
        <v>159</v>
      </c>
    </row>
    <row r="112" spans="1:65" s="2" customFormat="1" ht="24">
      <c r="A112" s="34"/>
      <c r="B112" s="35"/>
      <c r="C112" s="210" t="s">
        <v>224</v>
      </c>
      <c r="D112" s="210" t="s">
        <v>156</v>
      </c>
      <c r="E112" s="211" t="s">
        <v>225</v>
      </c>
      <c r="F112" s="212" t="s">
        <v>194</v>
      </c>
      <c r="G112" s="213" t="s">
        <v>165</v>
      </c>
      <c r="H112" s="214">
        <v>1</v>
      </c>
      <c r="I112" s="215"/>
      <c r="J112" s="216">
        <f>ROUND(I112*H112,2)</f>
        <v>0</v>
      </c>
      <c r="K112" s="212" t="s">
        <v>184</v>
      </c>
      <c r="L112" s="217"/>
      <c r="M112" s="218" t="s">
        <v>44</v>
      </c>
      <c r="N112" s="219" t="s">
        <v>52</v>
      </c>
      <c r="O112" s="64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6" t="s">
        <v>91</v>
      </c>
      <c r="AT112" s="186" t="s">
        <v>156</v>
      </c>
      <c r="AU112" s="186" t="s">
        <v>91</v>
      </c>
      <c r="AY112" s="16" t="s">
        <v>159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6" t="s">
        <v>89</v>
      </c>
      <c r="BK112" s="187">
        <f>ROUND(I112*H112,2)</f>
        <v>0</v>
      </c>
      <c r="BL112" s="16" t="s">
        <v>89</v>
      </c>
      <c r="BM112" s="186" t="s">
        <v>695</v>
      </c>
    </row>
    <row r="113" spans="2:51" s="14" customFormat="1" ht="12">
      <c r="B113" s="199"/>
      <c r="C113" s="200"/>
      <c r="D113" s="190" t="s">
        <v>168</v>
      </c>
      <c r="E113" s="201" t="s">
        <v>44</v>
      </c>
      <c r="F113" s="202" t="s">
        <v>89</v>
      </c>
      <c r="G113" s="200"/>
      <c r="H113" s="203">
        <v>1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168</v>
      </c>
      <c r="AU113" s="209" t="s">
        <v>91</v>
      </c>
      <c r="AV113" s="14" t="s">
        <v>91</v>
      </c>
      <c r="AW113" s="14" t="s">
        <v>42</v>
      </c>
      <c r="AX113" s="14" t="s">
        <v>89</v>
      </c>
      <c r="AY113" s="209" t="s">
        <v>159</v>
      </c>
    </row>
    <row r="114" spans="1:65" s="2" customFormat="1" ht="21.75" customHeight="1">
      <c r="A114" s="34"/>
      <c r="B114" s="35"/>
      <c r="C114" s="175" t="s">
        <v>227</v>
      </c>
      <c r="D114" s="175" t="s">
        <v>162</v>
      </c>
      <c r="E114" s="176" t="s">
        <v>197</v>
      </c>
      <c r="F114" s="177" t="s">
        <v>198</v>
      </c>
      <c r="G114" s="178" t="s">
        <v>165</v>
      </c>
      <c r="H114" s="179">
        <v>1</v>
      </c>
      <c r="I114" s="180"/>
      <c r="J114" s="181">
        <f>ROUND(I114*H114,2)</f>
        <v>0</v>
      </c>
      <c r="K114" s="177" t="s">
        <v>199</v>
      </c>
      <c r="L114" s="39"/>
      <c r="M114" s="182" t="s">
        <v>44</v>
      </c>
      <c r="N114" s="183" t="s">
        <v>52</v>
      </c>
      <c r="O114" s="64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6" t="s">
        <v>89</v>
      </c>
      <c r="AT114" s="186" t="s">
        <v>162</v>
      </c>
      <c r="AU114" s="186" t="s">
        <v>91</v>
      </c>
      <c r="AY114" s="16" t="s">
        <v>159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6" t="s">
        <v>89</v>
      </c>
      <c r="BK114" s="187">
        <f>ROUND(I114*H114,2)</f>
        <v>0</v>
      </c>
      <c r="BL114" s="16" t="s">
        <v>89</v>
      </c>
      <c r="BM114" s="186" t="s">
        <v>696</v>
      </c>
    </row>
    <row r="115" spans="2:51" s="14" customFormat="1" ht="12">
      <c r="B115" s="199"/>
      <c r="C115" s="200"/>
      <c r="D115" s="190" t="s">
        <v>168</v>
      </c>
      <c r="E115" s="201" t="s">
        <v>44</v>
      </c>
      <c r="F115" s="202" t="s">
        <v>89</v>
      </c>
      <c r="G115" s="200"/>
      <c r="H115" s="203">
        <v>1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168</v>
      </c>
      <c r="AU115" s="209" t="s">
        <v>91</v>
      </c>
      <c r="AV115" s="14" t="s">
        <v>91</v>
      </c>
      <c r="AW115" s="14" t="s">
        <v>42</v>
      </c>
      <c r="AX115" s="14" t="s">
        <v>89</v>
      </c>
      <c r="AY115" s="209" t="s">
        <v>159</v>
      </c>
    </row>
    <row r="116" spans="1:65" s="2" customFormat="1" ht="24">
      <c r="A116" s="34"/>
      <c r="B116" s="35"/>
      <c r="C116" s="210" t="s">
        <v>231</v>
      </c>
      <c r="D116" s="210" t="s">
        <v>156</v>
      </c>
      <c r="E116" s="211" t="s">
        <v>202</v>
      </c>
      <c r="F116" s="212" t="s">
        <v>203</v>
      </c>
      <c r="G116" s="213" t="s">
        <v>165</v>
      </c>
      <c r="H116" s="214">
        <v>1</v>
      </c>
      <c r="I116" s="215"/>
      <c r="J116" s="216">
        <f>ROUND(I116*H116,2)</f>
        <v>0</v>
      </c>
      <c r="K116" s="212" t="s">
        <v>184</v>
      </c>
      <c r="L116" s="217"/>
      <c r="M116" s="218" t="s">
        <v>44</v>
      </c>
      <c r="N116" s="219" t="s">
        <v>52</v>
      </c>
      <c r="O116" s="64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6" t="s">
        <v>91</v>
      </c>
      <c r="AT116" s="186" t="s">
        <v>156</v>
      </c>
      <c r="AU116" s="186" t="s">
        <v>91</v>
      </c>
      <c r="AY116" s="16" t="s">
        <v>159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6" t="s">
        <v>89</v>
      </c>
      <c r="BK116" s="187">
        <f>ROUND(I116*H116,2)</f>
        <v>0</v>
      </c>
      <c r="BL116" s="16" t="s">
        <v>89</v>
      </c>
      <c r="BM116" s="186" t="s">
        <v>697</v>
      </c>
    </row>
    <row r="117" spans="2:51" s="14" customFormat="1" ht="12">
      <c r="B117" s="199"/>
      <c r="C117" s="200"/>
      <c r="D117" s="190" t="s">
        <v>168</v>
      </c>
      <c r="E117" s="201" t="s">
        <v>44</v>
      </c>
      <c r="F117" s="202" t="s">
        <v>89</v>
      </c>
      <c r="G117" s="200"/>
      <c r="H117" s="203">
        <v>1</v>
      </c>
      <c r="I117" s="204"/>
      <c r="J117" s="200"/>
      <c r="K117" s="200"/>
      <c r="L117" s="205"/>
      <c r="M117" s="220"/>
      <c r="N117" s="221"/>
      <c r="O117" s="221"/>
      <c r="P117" s="221"/>
      <c r="Q117" s="221"/>
      <c r="R117" s="221"/>
      <c r="S117" s="221"/>
      <c r="T117" s="222"/>
      <c r="AT117" s="209" t="s">
        <v>168</v>
      </c>
      <c r="AU117" s="209" t="s">
        <v>91</v>
      </c>
      <c r="AV117" s="14" t="s">
        <v>91</v>
      </c>
      <c r="AW117" s="14" t="s">
        <v>42</v>
      </c>
      <c r="AX117" s="14" t="s">
        <v>89</v>
      </c>
      <c r="AY117" s="209" t="s">
        <v>159</v>
      </c>
    </row>
    <row r="118" spans="1:31" s="2" customFormat="1" ht="6.95" customHeight="1">
      <c r="A118" s="34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39"/>
      <c r="M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</sheetData>
  <sheetProtection algorithmName="SHA-512" hashValue="A+fjcCXwP9uI/Jrkp91g2KNAWe/ojuqev2u6NA+doQktnz+Nv17lj9OhkvO9sL3Xf44hwpE9jlrd+qWAASm2cg==" saltValue="J/T0lSIVyuQrwdeS4ezbYQyO2MDDlSv7mNEfLPLvKy9XjkuryTjK8WiBH+UZETzrmzedh1mtdLNBkcinw4H7gg==" spinCount="100000" sheet="1" objects="1" scenarios="1" formatColumns="0" formatRows="0" autoFilter="0"/>
  <autoFilter ref="C81:K117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6" t="s">
        <v>124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133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68" t="s">
        <v>698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ROUND((SUM(BE83:BE102)),2)</f>
        <v>0</v>
      </c>
      <c r="G33" s="34"/>
      <c r="H33" s="34"/>
      <c r="I33" s="120">
        <v>0.21</v>
      </c>
      <c r="J33" s="119">
        <f>ROUND(((SUM(BE83:BE102))*I33),2)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ROUND((SUM(BF83:BF102)),2)</f>
        <v>0</v>
      </c>
      <c r="G34" s="34"/>
      <c r="H34" s="34"/>
      <c r="I34" s="120">
        <v>0.15</v>
      </c>
      <c r="J34" s="119">
        <f>ROUND(((SUM(BF83:BF102))*I34),2)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ROUND((SUM(BG83:BG102)),2)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ROUND((SUM(BH83:BH102)),2)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ROUND((SUM(BI83:BI102)),2)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9" t="str">
        <f>E9</f>
        <v>PS470 - Monitorování a ovládání řadičů SSZ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137</v>
      </c>
      <c r="D57" s="133"/>
      <c r="E57" s="133"/>
      <c r="F57" s="133"/>
      <c r="G57" s="133"/>
      <c r="H57" s="133"/>
      <c r="I57" s="133"/>
      <c r="J57" s="134" t="s">
        <v>138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139</v>
      </c>
    </row>
    <row r="60" spans="2:12" s="9" customFormat="1" ht="24.95" customHeight="1">
      <c r="B60" s="136"/>
      <c r="C60" s="137"/>
      <c r="D60" s="138" t="s">
        <v>140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142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4.85" customHeight="1">
      <c r="B62" s="142"/>
      <c r="C62" s="143"/>
      <c r="D62" s="144" t="s">
        <v>699</v>
      </c>
      <c r="E62" s="145"/>
      <c r="F62" s="145"/>
      <c r="G62" s="145"/>
      <c r="H62" s="145"/>
      <c r="I62" s="145"/>
      <c r="J62" s="146">
        <f>J86</f>
        <v>0</v>
      </c>
      <c r="K62" s="143"/>
      <c r="L62" s="147"/>
    </row>
    <row r="63" spans="2:12" s="10" customFormat="1" ht="14.85" customHeight="1">
      <c r="B63" s="142"/>
      <c r="C63" s="143"/>
      <c r="D63" s="144" t="s">
        <v>700</v>
      </c>
      <c r="E63" s="145"/>
      <c r="F63" s="145"/>
      <c r="G63" s="145"/>
      <c r="H63" s="145"/>
      <c r="I63" s="145"/>
      <c r="J63" s="146">
        <f>J94</f>
        <v>0</v>
      </c>
      <c r="K63" s="143"/>
      <c r="L63" s="147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2" t="s">
        <v>143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8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264" t="str">
        <f>E7</f>
        <v>Zvýšení bezpečnosti na průtahu městem Vyškov - modernizace SSZ</v>
      </c>
      <c r="F73" s="265"/>
      <c r="G73" s="265"/>
      <c r="H73" s="265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8" t="s">
        <v>134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259" t="str">
        <f>E9</f>
        <v>PS470 - Monitorování a ovládání řadičů SSZ</v>
      </c>
      <c r="F75" s="263"/>
      <c r="G75" s="263"/>
      <c r="H75" s="263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8" t="s">
        <v>22</v>
      </c>
      <c r="D77" s="36"/>
      <c r="E77" s="36"/>
      <c r="F77" s="26" t="str">
        <f>F12</f>
        <v>Vyškov</v>
      </c>
      <c r="G77" s="36"/>
      <c r="H77" s="36"/>
      <c r="I77" s="28" t="s">
        <v>24</v>
      </c>
      <c r="J77" s="59" t="str">
        <f>IF(J12="","",J12)</f>
        <v>15. 10. 2020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8" t="s">
        <v>30</v>
      </c>
      <c r="D79" s="36"/>
      <c r="E79" s="36"/>
      <c r="F79" s="26" t="str">
        <f>E15</f>
        <v>VYTEZA, s. r.o.</v>
      </c>
      <c r="G79" s="36"/>
      <c r="H79" s="36"/>
      <c r="I79" s="28" t="s">
        <v>38</v>
      </c>
      <c r="J79" s="32" t="str">
        <f>E21</f>
        <v>Ing. Luděk Obrdlík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8" t="s">
        <v>36</v>
      </c>
      <c r="D80" s="36"/>
      <c r="E80" s="36"/>
      <c r="F80" s="26" t="str">
        <f>IF(E18="","",E18)</f>
        <v>Vyplň údaj</v>
      </c>
      <c r="G80" s="36"/>
      <c r="H80" s="36"/>
      <c r="I80" s="28" t="s">
        <v>43</v>
      </c>
      <c r="J80" s="32" t="str">
        <f>E24</f>
        <v>Ing. Luděk Obrdlík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48"/>
      <c r="B82" s="149"/>
      <c r="C82" s="150" t="s">
        <v>144</v>
      </c>
      <c r="D82" s="151" t="s">
        <v>66</v>
      </c>
      <c r="E82" s="151" t="s">
        <v>62</v>
      </c>
      <c r="F82" s="151" t="s">
        <v>63</v>
      </c>
      <c r="G82" s="151" t="s">
        <v>145</v>
      </c>
      <c r="H82" s="151" t="s">
        <v>146</v>
      </c>
      <c r="I82" s="151" t="s">
        <v>147</v>
      </c>
      <c r="J82" s="151" t="s">
        <v>138</v>
      </c>
      <c r="K82" s="152" t="s">
        <v>148</v>
      </c>
      <c r="L82" s="153"/>
      <c r="M82" s="68" t="s">
        <v>44</v>
      </c>
      <c r="N82" s="69" t="s">
        <v>51</v>
      </c>
      <c r="O82" s="69" t="s">
        <v>149</v>
      </c>
      <c r="P82" s="69" t="s">
        <v>150</v>
      </c>
      <c r="Q82" s="69" t="s">
        <v>151</v>
      </c>
      <c r="R82" s="69" t="s">
        <v>152</v>
      </c>
      <c r="S82" s="69" t="s">
        <v>153</v>
      </c>
      <c r="T82" s="70" t="s">
        <v>154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4"/>
      <c r="B83" s="35"/>
      <c r="C83" s="75" t="s">
        <v>155</v>
      </c>
      <c r="D83" s="36"/>
      <c r="E83" s="36"/>
      <c r="F83" s="36"/>
      <c r="G83" s="36"/>
      <c r="H83" s="36"/>
      <c r="I83" s="36"/>
      <c r="J83" s="154">
        <f>BK83</f>
        <v>0</v>
      </c>
      <c r="K83" s="36"/>
      <c r="L83" s="39"/>
      <c r="M83" s="71"/>
      <c r="N83" s="155"/>
      <c r="O83" s="72"/>
      <c r="P83" s="156">
        <f>P84</f>
        <v>0</v>
      </c>
      <c r="Q83" s="72"/>
      <c r="R83" s="156">
        <f>R84</f>
        <v>0</v>
      </c>
      <c r="S83" s="72"/>
      <c r="T83" s="157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6" t="s">
        <v>80</v>
      </c>
      <c r="AU83" s="16" t="s">
        <v>139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80</v>
      </c>
      <c r="E84" s="162" t="s">
        <v>156</v>
      </c>
      <c r="F84" s="162" t="s">
        <v>157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</f>
        <v>0</v>
      </c>
      <c r="Q84" s="167"/>
      <c r="R84" s="168">
        <f>R85</f>
        <v>0</v>
      </c>
      <c r="S84" s="167"/>
      <c r="T84" s="169">
        <f>T85</f>
        <v>0</v>
      </c>
      <c r="AR84" s="170" t="s">
        <v>158</v>
      </c>
      <c r="AT84" s="171" t="s">
        <v>80</v>
      </c>
      <c r="AU84" s="171" t="s">
        <v>81</v>
      </c>
      <c r="AY84" s="170" t="s">
        <v>159</v>
      </c>
      <c r="BK84" s="172">
        <f>BK85</f>
        <v>0</v>
      </c>
    </row>
    <row r="85" spans="2:63" s="12" customFormat="1" ht="22.9" customHeight="1">
      <c r="B85" s="159"/>
      <c r="C85" s="160"/>
      <c r="D85" s="161" t="s">
        <v>80</v>
      </c>
      <c r="E85" s="173" t="s">
        <v>186</v>
      </c>
      <c r="F85" s="173" t="s">
        <v>187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P86+P94</f>
        <v>0</v>
      </c>
      <c r="Q85" s="167"/>
      <c r="R85" s="168">
        <f>R86+R94</f>
        <v>0</v>
      </c>
      <c r="S85" s="167"/>
      <c r="T85" s="169">
        <f>T86+T94</f>
        <v>0</v>
      </c>
      <c r="AR85" s="170" t="s">
        <v>158</v>
      </c>
      <c r="AT85" s="171" t="s">
        <v>80</v>
      </c>
      <c r="AU85" s="171" t="s">
        <v>89</v>
      </c>
      <c r="AY85" s="170" t="s">
        <v>159</v>
      </c>
      <c r="BK85" s="172">
        <f>BK86+BK94</f>
        <v>0</v>
      </c>
    </row>
    <row r="86" spans="2:63" s="12" customFormat="1" ht="20.85" customHeight="1">
      <c r="B86" s="159"/>
      <c r="C86" s="160"/>
      <c r="D86" s="161" t="s">
        <v>80</v>
      </c>
      <c r="E86" s="173" t="s">
        <v>701</v>
      </c>
      <c r="F86" s="173" t="s">
        <v>702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SUM(P87:P93)</f>
        <v>0</v>
      </c>
      <c r="Q86" s="167"/>
      <c r="R86" s="168">
        <f>SUM(R87:R93)</f>
        <v>0</v>
      </c>
      <c r="S86" s="167"/>
      <c r="T86" s="169">
        <f>SUM(T87:T93)</f>
        <v>0</v>
      </c>
      <c r="AR86" s="170" t="s">
        <v>158</v>
      </c>
      <c r="AT86" s="171" t="s">
        <v>80</v>
      </c>
      <c r="AU86" s="171" t="s">
        <v>91</v>
      </c>
      <c r="AY86" s="170" t="s">
        <v>159</v>
      </c>
      <c r="BK86" s="172">
        <f>SUM(BK87:BK93)</f>
        <v>0</v>
      </c>
    </row>
    <row r="87" spans="1:65" s="2" customFormat="1" ht="24">
      <c r="A87" s="34"/>
      <c r="B87" s="35"/>
      <c r="C87" s="210" t="s">
        <v>89</v>
      </c>
      <c r="D87" s="210" t="s">
        <v>156</v>
      </c>
      <c r="E87" s="211" t="s">
        <v>703</v>
      </c>
      <c r="F87" s="212" t="s">
        <v>704</v>
      </c>
      <c r="G87" s="213" t="s">
        <v>165</v>
      </c>
      <c r="H87" s="214">
        <v>1</v>
      </c>
      <c r="I87" s="215"/>
      <c r="J87" s="216">
        <f>ROUND(I87*H87,2)</f>
        <v>0</v>
      </c>
      <c r="K87" s="212" t="s">
        <v>184</v>
      </c>
      <c r="L87" s="217"/>
      <c r="M87" s="218" t="s">
        <v>44</v>
      </c>
      <c r="N87" s="219" t="s">
        <v>52</v>
      </c>
      <c r="O87" s="64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6" t="s">
        <v>91</v>
      </c>
      <c r="AT87" s="186" t="s">
        <v>156</v>
      </c>
      <c r="AU87" s="186" t="s">
        <v>158</v>
      </c>
      <c r="AY87" s="16" t="s">
        <v>159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6" t="s">
        <v>89</v>
      </c>
      <c r="BK87" s="187">
        <f>ROUND(I87*H87,2)</f>
        <v>0</v>
      </c>
      <c r="BL87" s="16" t="s">
        <v>89</v>
      </c>
      <c r="BM87" s="186" t="s">
        <v>705</v>
      </c>
    </row>
    <row r="88" spans="2:51" s="13" customFormat="1" ht="12">
      <c r="B88" s="188"/>
      <c r="C88" s="189"/>
      <c r="D88" s="190" t="s">
        <v>168</v>
      </c>
      <c r="E88" s="191" t="s">
        <v>44</v>
      </c>
      <c r="F88" s="192" t="s">
        <v>706</v>
      </c>
      <c r="G88" s="189"/>
      <c r="H88" s="191" t="s">
        <v>44</v>
      </c>
      <c r="I88" s="193"/>
      <c r="J88" s="189"/>
      <c r="K88" s="189"/>
      <c r="L88" s="194"/>
      <c r="M88" s="195"/>
      <c r="N88" s="196"/>
      <c r="O88" s="196"/>
      <c r="P88" s="196"/>
      <c r="Q88" s="196"/>
      <c r="R88" s="196"/>
      <c r="S88" s="196"/>
      <c r="T88" s="197"/>
      <c r="AT88" s="198" t="s">
        <v>168</v>
      </c>
      <c r="AU88" s="198" t="s">
        <v>158</v>
      </c>
      <c r="AV88" s="13" t="s">
        <v>89</v>
      </c>
      <c r="AW88" s="13" t="s">
        <v>42</v>
      </c>
      <c r="AX88" s="13" t="s">
        <v>81</v>
      </c>
      <c r="AY88" s="198" t="s">
        <v>159</v>
      </c>
    </row>
    <row r="89" spans="2:51" s="14" customFormat="1" ht="12">
      <c r="B89" s="199"/>
      <c r="C89" s="200"/>
      <c r="D89" s="190" t="s">
        <v>168</v>
      </c>
      <c r="E89" s="201" t="s">
        <v>44</v>
      </c>
      <c r="F89" s="202" t="s">
        <v>89</v>
      </c>
      <c r="G89" s="200"/>
      <c r="H89" s="203">
        <v>1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168</v>
      </c>
      <c r="AU89" s="209" t="s">
        <v>158</v>
      </c>
      <c r="AV89" s="14" t="s">
        <v>91</v>
      </c>
      <c r="AW89" s="14" t="s">
        <v>42</v>
      </c>
      <c r="AX89" s="14" t="s">
        <v>89</v>
      </c>
      <c r="AY89" s="209" t="s">
        <v>159</v>
      </c>
    </row>
    <row r="90" spans="1:65" s="2" customFormat="1" ht="16.5" customHeight="1">
      <c r="A90" s="34"/>
      <c r="B90" s="35"/>
      <c r="C90" s="210" t="s">
        <v>91</v>
      </c>
      <c r="D90" s="210" t="s">
        <v>156</v>
      </c>
      <c r="E90" s="211" t="s">
        <v>707</v>
      </c>
      <c r="F90" s="212" t="s">
        <v>708</v>
      </c>
      <c r="G90" s="213" t="s">
        <v>165</v>
      </c>
      <c r="H90" s="214">
        <v>11</v>
      </c>
      <c r="I90" s="215"/>
      <c r="J90" s="216">
        <f>ROUND(I90*H90,2)</f>
        <v>0</v>
      </c>
      <c r="K90" s="212" t="s">
        <v>184</v>
      </c>
      <c r="L90" s="217"/>
      <c r="M90" s="218" t="s">
        <v>44</v>
      </c>
      <c r="N90" s="219" t="s">
        <v>52</v>
      </c>
      <c r="O90" s="64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6" t="s">
        <v>91</v>
      </c>
      <c r="AT90" s="186" t="s">
        <v>156</v>
      </c>
      <c r="AU90" s="186" t="s">
        <v>158</v>
      </c>
      <c r="AY90" s="16" t="s">
        <v>159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6" t="s">
        <v>89</v>
      </c>
      <c r="BK90" s="187">
        <f>ROUND(I90*H90,2)</f>
        <v>0</v>
      </c>
      <c r="BL90" s="16" t="s">
        <v>89</v>
      </c>
      <c r="BM90" s="186" t="s">
        <v>709</v>
      </c>
    </row>
    <row r="91" spans="2:51" s="14" customFormat="1" ht="12">
      <c r="B91" s="199"/>
      <c r="C91" s="200"/>
      <c r="D91" s="190" t="s">
        <v>168</v>
      </c>
      <c r="E91" s="201" t="s">
        <v>44</v>
      </c>
      <c r="F91" s="202" t="s">
        <v>227</v>
      </c>
      <c r="G91" s="200"/>
      <c r="H91" s="203">
        <v>11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168</v>
      </c>
      <c r="AU91" s="209" t="s">
        <v>158</v>
      </c>
      <c r="AV91" s="14" t="s">
        <v>91</v>
      </c>
      <c r="AW91" s="14" t="s">
        <v>42</v>
      </c>
      <c r="AX91" s="14" t="s">
        <v>89</v>
      </c>
      <c r="AY91" s="209" t="s">
        <v>159</v>
      </c>
    </row>
    <row r="92" spans="1:65" s="2" customFormat="1" ht="24">
      <c r="A92" s="34"/>
      <c r="B92" s="35"/>
      <c r="C92" s="210" t="s">
        <v>158</v>
      </c>
      <c r="D92" s="210" t="s">
        <v>156</v>
      </c>
      <c r="E92" s="211" t="s">
        <v>710</v>
      </c>
      <c r="F92" s="212" t="s">
        <v>711</v>
      </c>
      <c r="G92" s="213" t="s">
        <v>165</v>
      </c>
      <c r="H92" s="214">
        <v>11</v>
      </c>
      <c r="I92" s="215"/>
      <c r="J92" s="216">
        <f>ROUND(I92*H92,2)</f>
        <v>0</v>
      </c>
      <c r="K92" s="212" t="s">
        <v>184</v>
      </c>
      <c r="L92" s="217"/>
      <c r="M92" s="218" t="s">
        <v>44</v>
      </c>
      <c r="N92" s="219" t="s">
        <v>52</v>
      </c>
      <c r="O92" s="64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6" t="s">
        <v>91</v>
      </c>
      <c r="AT92" s="186" t="s">
        <v>156</v>
      </c>
      <c r="AU92" s="186" t="s">
        <v>158</v>
      </c>
      <c r="AY92" s="16" t="s">
        <v>159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6" t="s">
        <v>89</v>
      </c>
      <c r="BK92" s="187">
        <f>ROUND(I92*H92,2)</f>
        <v>0</v>
      </c>
      <c r="BL92" s="16" t="s">
        <v>89</v>
      </c>
      <c r="BM92" s="186" t="s">
        <v>712</v>
      </c>
    </row>
    <row r="93" spans="2:51" s="14" customFormat="1" ht="12">
      <c r="B93" s="199"/>
      <c r="C93" s="200"/>
      <c r="D93" s="190" t="s">
        <v>168</v>
      </c>
      <c r="E93" s="201" t="s">
        <v>44</v>
      </c>
      <c r="F93" s="202" t="s">
        <v>227</v>
      </c>
      <c r="G93" s="200"/>
      <c r="H93" s="203">
        <v>11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168</v>
      </c>
      <c r="AU93" s="209" t="s">
        <v>158</v>
      </c>
      <c r="AV93" s="14" t="s">
        <v>91</v>
      </c>
      <c r="AW93" s="14" t="s">
        <v>42</v>
      </c>
      <c r="AX93" s="14" t="s">
        <v>89</v>
      </c>
      <c r="AY93" s="209" t="s">
        <v>159</v>
      </c>
    </row>
    <row r="94" spans="2:63" s="12" customFormat="1" ht="20.85" customHeight="1">
      <c r="B94" s="159"/>
      <c r="C94" s="160"/>
      <c r="D94" s="161" t="s">
        <v>80</v>
      </c>
      <c r="E94" s="173" t="s">
        <v>713</v>
      </c>
      <c r="F94" s="173" t="s">
        <v>714</v>
      </c>
      <c r="G94" s="160"/>
      <c r="H94" s="160"/>
      <c r="I94" s="163"/>
      <c r="J94" s="174">
        <f>BK94</f>
        <v>0</v>
      </c>
      <c r="K94" s="160"/>
      <c r="L94" s="165"/>
      <c r="M94" s="166"/>
      <c r="N94" s="167"/>
      <c r="O94" s="167"/>
      <c r="P94" s="168">
        <f>SUM(P95:P102)</f>
        <v>0</v>
      </c>
      <c r="Q94" s="167"/>
      <c r="R94" s="168">
        <f>SUM(R95:R102)</f>
        <v>0</v>
      </c>
      <c r="S94" s="167"/>
      <c r="T94" s="169">
        <f>SUM(T95:T102)</f>
        <v>0</v>
      </c>
      <c r="AR94" s="170" t="s">
        <v>158</v>
      </c>
      <c r="AT94" s="171" t="s">
        <v>80</v>
      </c>
      <c r="AU94" s="171" t="s">
        <v>91</v>
      </c>
      <c r="AY94" s="170" t="s">
        <v>159</v>
      </c>
      <c r="BK94" s="172">
        <f>SUM(BK95:BK102)</f>
        <v>0</v>
      </c>
    </row>
    <row r="95" spans="1:65" s="2" customFormat="1" ht="36">
      <c r="A95" s="34"/>
      <c r="B95" s="35"/>
      <c r="C95" s="210" t="s">
        <v>177</v>
      </c>
      <c r="D95" s="210" t="s">
        <v>156</v>
      </c>
      <c r="E95" s="211" t="s">
        <v>715</v>
      </c>
      <c r="F95" s="212" t="s">
        <v>716</v>
      </c>
      <c r="G95" s="213" t="s">
        <v>165</v>
      </c>
      <c r="H95" s="214">
        <v>1</v>
      </c>
      <c r="I95" s="215"/>
      <c r="J95" s="216">
        <f>ROUND(I95*H95,2)</f>
        <v>0</v>
      </c>
      <c r="K95" s="212" t="s">
        <v>184</v>
      </c>
      <c r="L95" s="217"/>
      <c r="M95" s="218" t="s">
        <v>44</v>
      </c>
      <c r="N95" s="219" t="s">
        <v>52</v>
      </c>
      <c r="O95" s="64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6" t="s">
        <v>91</v>
      </c>
      <c r="AT95" s="186" t="s">
        <v>156</v>
      </c>
      <c r="AU95" s="186" t="s">
        <v>158</v>
      </c>
      <c r="AY95" s="16" t="s">
        <v>159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6" t="s">
        <v>89</v>
      </c>
      <c r="BK95" s="187">
        <f>ROUND(I95*H95,2)</f>
        <v>0</v>
      </c>
      <c r="BL95" s="16" t="s">
        <v>89</v>
      </c>
      <c r="BM95" s="186" t="s">
        <v>717</v>
      </c>
    </row>
    <row r="96" spans="2:51" s="14" customFormat="1" ht="12">
      <c r="B96" s="199"/>
      <c r="C96" s="200"/>
      <c r="D96" s="190" t="s">
        <v>168</v>
      </c>
      <c r="E96" s="201" t="s">
        <v>44</v>
      </c>
      <c r="F96" s="202" t="s">
        <v>89</v>
      </c>
      <c r="G96" s="200"/>
      <c r="H96" s="203">
        <v>1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168</v>
      </c>
      <c r="AU96" s="209" t="s">
        <v>158</v>
      </c>
      <c r="AV96" s="14" t="s">
        <v>91</v>
      </c>
      <c r="AW96" s="14" t="s">
        <v>42</v>
      </c>
      <c r="AX96" s="14" t="s">
        <v>89</v>
      </c>
      <c r="AY96" s="209" t="s">
        <v>159</v>
      </c>
    </row>
    <row r="97" spans="1:65" s="2" customFormat="1" ht="16.5" customHeight="1">
      <c r="A97" s="34"/>
      <c r="B97" s="35"/>
      <c r="C97" s="210" t="s">
        <v>181</v>
      </c>
      <c r="D97" s="210" t="s">
        <v>156</v>
      </c>
      <c r="E97" s="211" t="s">
        <v>718</v>
      </c>
      <c r="F97" s="212" t="s">
        <v>719</v>
      </c>
      <c r="G97" s="213" t="s">
        <v>165</v>
      </c>
      <c r="H97" s="214">
        <v>1</v>
      </c>
      <c r="I97" s="215"/>
      <c r="J97" s="216">
        <f>ROUND(I97*H97,2)</f>
        <v>0</v>
      </c>
      <c r="K97" s="212" t="s">
        <v>184</v>
      </c>
      <c r="L97" s="217"/>
      <c r="M97" s="218" t="s">
        <v>44</v>
      </c>
      <c r="N97" s="219" t="s">
        <v>52</v>
      </c>
      <c r="O97" s="64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6" t="s">
        <v>91</v>
      </c>
      <c r="AT97" s="186" t="s">
        <v>156</v>
      </c>
      <c r="AU97" s="186" t="s">
        <v>158</v>
      </c>
      <c r="AY97" s="16" t="s">
        <v>159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6" t="s">
        <v>89</v>
      </c>
      <c r="BK97" s="187">
        <f>ROUND(I97*H97,2)</f>
        <v>0</v>
      </c>
      <c r="BL97" s="16" t="s">
        <v>89</v>
      </c>
      <c r="BM97" s="186" t="s">
        <v>720</v>
      </c>
    </row>
    <row r="98" spans="2:51" s="14" customFormat="1" ht="12">
      <c r="B98" s="199"/>
      <c r="C98" s="200"/>
      <c r="D98" s="190" t="s">
        <v>168</v>
      </c>
      <c r="E98" s="201" t="s">
        <v>44</v>
      </c>
      <c r="F98" s="202" t="s">
        <v>89</v>
      </c>
      <c r="G98" s="200"/>
      <c r="H98" s="203">
        <v>1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168</v>
      </c>
      <c r="AU98" s="209" t="s">
        <v>158</v>
      </c>
      <c r="AV98" s="14" t="s">
        <v>91</v>
      </c>
      <c r="AW98" s="14" t="s">
        <v>42</v>
      </c>
      <c r="AX98" s="14" t="s">
        <v>89</v>
      </c>
      <c r="AY98" s="209" t="s">
        <v>159</v>
      </c>
    </row>
    <row r="99" spans="1:65" s="2" customFormat="1" ht="36">
      <c r="A99" s="34"/>
      <c r="B99" s="35"/>
      <c r="C99" s="210" t="s">
        <v>188</v>
      </c>
      <c r="D99" s="210" t="s">
        <v>156</v>
      </c>
      <c r="E99" s="211" t="s">
        <v>721</v>
      </c>
      <c r="F99" s="212" t="s">
        <v>722</v>
      </c>
      <c r="G99" s="213" t="s">
        <v>165</v>
      </c>
      <c r="H99" s="214">
        <v>1</v>
      </c>
      <c r="I99" s="215"/>
      <c r="J99" s="216">
        <f>ROUND(I99*H99,2)</f>
        <v>0</v>
      </c>
      <c r="K99" s="212" t="s">
        <v>184</v>
      </c>
      <c r="L99" s="217"/>
      <c r="M99" s="218" t="s">
        <v>44</v>
      </c>
      <c r="N99" s="219" t="s">
        <v>52</v>
      </c>
      <c r="O99" s="64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6" t="s">
        <v>91</v>
      </c>
      <c r="AT99" s="186" t="s">
        <v>156</v>
      </c>
      <c r="AU99" s="186" t="s">
        <v>158</v>
      </c>
      <c r="AY99" s="16" t="s">
        <v>159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6" t="s">
        <v>89</v>
      </c>
      <c r="BK99" s="187">
        <f>ROUND(I99*H99,2)</f>
        <v>0</v>
      </c>
      <c r="BL99" s="16" t="s">
        <v>89</v>
      </c>
      <c r="BM99" s="186" t="s">
        <v>723</v>
      </c>
    </row>
    <row r="100" spans="2:51" s="14" customFormat="1" ht="12">
      <c r="B100" s="199"/>
      <c r="C100" s="200"/>
      <c r="D100" s="190" t="s">
        <v>168</v>
      </c>
      <c r="E100" s="201" t="s">
        <v>44</v>
      </c>
      <c r="F100" s="202" t="s">
        <v>89</v>
      </c>
      <c r="G100" s="200"/>
      <c r="H100" s="203">
        <v>1</v>
      </c>
      <c r="I100" s="204"/>
      <c r="J100" s="200"/>
      <c r="K100" s="200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168</v>
      </c>
      <c r="AU100" s="209" t="s">
        <v>158</v>
      </c>
      <c r="AV100" s="14" t="s">
        <v>91</v>
      </c>
      <c r="AW100" s="14" t="s">
        <v>42</v>
      </c>
      <c r="AX100" s="14" t="s">
        <v>89</v>
      </c>
      <c r="AY100" s="209" t="s">
        <v>159</v>
      </c>
    </row>
    <row r="101" spans="1:65" s="2" customFormat="1" ht="21.75" customHeight="1">
      <c r="A101" s="34"/>
      <c r="B101" s="35"/>
      <c r="C101" s="210" t="s">
        <v>192</v>
      </c>
      <c r="D101" s="210" t="s">
        <v>156</v>
      </c>
      <c r="E101" s="211" t="s">
        <v>724</v>
      </c>
      <c r="F101" s="212" t="s">
        <v>725</v>
      </c>
      <c r="G101" s="213" t="s">
        <v>165</v>
      </c>
      <c r="H101" s="214">
        <v>1</v>
      </c>
      <c r="I101" s="215"/>
      <c r="J101" s="216">
        <f>ROUND(I101*H101,2)</f>
        <v>0</v>
      </c>
      <c r="K101" s="212" t="s">
        <v>184</v>
      </c>
      <c r="L101" s="217"/>
      <c r="M101" s="218" t="s">
        <v>44</v>
      </c>
      <c r="N101" s="219" t="s">
        <v>52</v>
      </c>
      <c r="O101" s="64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6" t="s">
        <v>91</v>
      </c>
      <c r="AT101" s="186" t="s">
        <v>156</v>
      </c>
      <c r="AU101" s="186" t="s">
        <v>158</v>
      </c>
      <c r="AY101" s="16" t="s">
        <v>159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6" t="s">
        <v>89</v>
      </c>
      <c r="BK101" s="187">
        <f>ROUND(I101*H101,2)</f>
        <v>0</v>
      </c>
      <c r="BL101" s="16" t="s">
        <v>89</v>
      </c>
      <c r="BM101" s="186" t="s">
        <v>726</v>
      </c>
    </row>
    <row r="102" spans="2:51" s="14" customFormat="1" ht="12">
      <c r="B102" s="199"/>
      <c r="C102" s="200"/>
      <c r="D102" s="190" t="s">
        <v>168</v>
      </c>
      <c r="E102" s="201" t="s">
        <v>44</v>
      </c>
      <c r="F102" s="202" t="s">
        <v>89</v>
      </c>
      <c r="G102" s="200"/>
      <c r="H102" s="203">
        <v>1</v>
      </c>
      <c r="I102" s="204"/>
      <c r="J102" s="200"/>
      <c r="K102" s="200"/>
      <c r="L102" s="205"/>
      <c r="M102" s="220"/>
      <c r="N102" s="221"/>
      <c r="O102" s="221"/>
      <c r="P102" s="221"/>
      <c r="Q102" s="221"/>
      <c r="R102" s="221"/>
      <c r="S102" s="221"/>
      <c r="T102" s="222"/>
      <c r="AT102" s="209" t="s">
        <v>168</v>
      </c>
      <c r="AU102" s="209" t="s">
        <v>158</v>
      </c>
      <c r="AV102" s="14" t="s">
        <v>91</v>
      </c>
      <c r="AW102" s="14" t="s">
        <v>42</v>
      </c>
      <c r="AX102" s="14" t="s">
        <v>89</v>
      </c>
      <c r="AY102" s="209" t="s">
        <v>159</v>
      </c>
    </row>
    <row r="103" spans="1:31" s="2" customFormat="1" ht="6.95" customHeight="1">
      <c r="A103" s="34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39"/>
      <c r="M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</sheetData>
  <sheetProtection algorithmName="SHA-512" hashValue="4MZGgtnUdobupurWt89bRb68qz460vzFJWyxh0fKzisNt+1ZYtQlk9z7RTMAd2pWXurMQdhaAOz1j2KZ142j8w==" saltValue="yydQcRc86kv9GWvq+zRasR9+niYL4n2GcroeLL93T9Pd73KAvXTn13Z37L6mdKfdli90yXrCYsDUt2B7QTsYDA==" spinCount="100000" sheet="1" objects="1" scenarios="1" formatColumns="0" formatRows="0" autoFilter="0"/>
  <autoFilter ref="C82:K102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6" t="s">
        <v>128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133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>
      <c r="A9" s="34"/>
      <c r="B9" s="39"/>
      <c r="C9" s="34"/>
      <c r="D9" s="34"/>
      <c r="E9" s="268" t="s">
        <v>727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44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ROUND((SUM(BE82:BE90)),2)</f>
        <v>0</v>
      </c>
      <c r="G33" s="34"/>
      <c r="H33" s="34"/>
      <c r="I33" s="120">
        <v>0.21</v>
      </c>
      <c r="J33" s="119">
        <f>ROUND(((SUM(BE82:BE90))*I33),2)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ROUND((SUM(BF82:BF90)),2)</f>
        <v>0</v>
      </c>
      <c r="G34" s="34"/>
      <c r="H34" s="34"/>
      <c r="I34" s="120">
        <v>0.15</v>
      </c>
      <c r="J34" s="119">
        <f>ROUND(((SUM(BF82:BF90))*I34),2)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ROUND((SUM(BG82:BG90)),2)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ROUND((SUM(BH82:BH90)),2)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ROUND((SUM(BI82:BI90)),2)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30" customHeight="1">
      <c r="A50" s="34"/>
      <c r="B50" s="35"/>
      <c r="C50" s="36"/>
      <c r="D50" s="36"/>
      <c r="E50" s="259" t="str">
        <f>E9</f>
        <v>VRN - Náklady spojené s provozem SSZ v následném období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137</v>
      </c>
      <c r="D57" s="133"/>
      <c r="E57" s="133"/>
      <c r="F57" s="133"/>
      <c r="G57" s="133"/>
      <c r="H57" s="133"/>
      <c r="I57" s="133"/>
      <c r="J57" s="134" t="s">
        <v>138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139</v>
      </c>
    </row>
    <row r="60" spans="2:12" s="9" customFormat="1" ht="24.95" customHeight="1">
      <c r="B60" s="136"/>
      <c r="C60" s="137"/>
      <c r="D60" s="138" t="s">
        <v>728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729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" customHeight="1">
      <c r="B62" s="142"/>
      <c r="C62" s="143"/>
      <c r="D62" s="144" t="s">
        <v>730</v>
      </c>
      <c r="E62" s="145"/>
      <c r="F62" s="145"/>
      <c r="G62" s="145"/>
      <c r="H62" s="145"/>
      <c r="I62" s="145"/>
      <c r="J62" s="146">
        <f>J88</f>
        <v>0</v>
      </c>
      <c r="K62" s="143"/>
      <c r="L62" s="147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2" t="s">
        <v>143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8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264" t="str">
        <f>E7</f>
        <v>Zvýšení bezpečnosti na průtahu městem Vyškov - modernizace SSZ</v>
      </c>
      <c r="F72" s="265"/>
      <c r="G72" s="265"/>
      <c r="H72" s="265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134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30" customHeight="1">
      <c r="A74" s="34"/>
      <c r="B74" s="35"/>
      <c r="C74" s="36"/>
      <c r="D74" s="36"/>
      <c r="E74" s="259" t="str">
        <f>E9</f>
        <v>VRN - Náklady spojené s provozem SSZ v následném období</v>
      </c>
      <c r="F74" s="263"/>
      <c r="G74" s="263"/>
      <c r="H74" s="263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8" t="s">
        <v>22</v>
      </c>
      <c r="D76" s="36"/>
      <c r="E76" s="36"/>
      <c r="F76" s="26" t="str">
        <f>F12</f>
        <v>Vyškov</v>
      </c>
      <c r="G76" s="36"/>
      <c r="H76" s="36"/>
      <c r="I76" s="28" t="s">
        <v>24</v>
      </c>
      <c r="J76" s="59" t="str">
        <f>IF(J12="","",J12)</f>
        <v>15. 10. 2020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8" t="s">
        <v>30</v>
      </c>
      <c r="D78" s="36"/>
      <c r="E78" s="36"/>
      <c r="F78" s="26" t="str">
        <f>E15</f>
        <v>VYTEZA, s. r.o.</v>
      </c>
      <c r="G78" s="36"/>
      <c r="H78" s="36"/>
      <c r="I78" s="28" t="s">
        <v>38</v>
      </c>
      <c r="J78" s="32" t="str">
        <f>E21</f>
        <v>Ing. Luděk Obrdlík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8" t="s">
        <v>36</v>
      </c>
      <c r="D79" s="36"/>
      <c r="E79" s="36"/>
      <c r="F79" s="26" t="str">
        <f>IF(E18="","",E18)</f>
        <v>Vyplň údaj</v>
      </c>
      <c r="G79" s="36"/>
      <c r="H79" s="36"/>
      <c r="I79" s="28" t="s">
        <v>43</v>
      </c>
      <c r="J79" s="32" t="str">
        <f>E24</f>
        <v>Ing. Luděk Obrdlík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8"/>
      <c r="B81" s="149"/>
      <c r="C81" s="150" t="s">
        <v>144</v>
      </c>
      <c r="D81" s="151" t="s">
        <v>66</v>
      </c>
      <c r="E81" s="151" t="s">
        <v>62</v>
      </c>
      <c r="F81" s="151" t="s">
        <v>63</v>
      </c>
      <c r="G81" s="151" t="s">
        <v>145</v>
      </c>
      <c r="H81" s="151" t="s">
        <v>146</v>
      </c>
      <c r="I81" s="151" t="s">
        <v>147</v>
      </c>
      <c r="J81" s="151" t="s">
        <v>138</v>
      </c>
      <c r="K81" s="152" t="s">
        <v>148</v>
      </c>
      <c r="L81" s="153"/>
      <c r="M81" s="68" t="s">
        <v>44</v>
      </c>
      <c r="N81" s="69" t="s">
        <v>51</v>
      </c>
      <c r="O81" s="69" t="s">
        <v>149</v>
      </c>
      <c r="P81" s="69" t="s">
        <v>150</v>
      </c>
      <c r="Q81" s="69" t="s">
        <v>151</v>
      </c>
      <c r="R81" s="69" t="s">
        <v>152</v>
      </c>
      <c r="S81" s="69" t="s">
        <v>153</v>
      </c>
      <c r="T81" s="70" t="s">
        <v>154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4"/>
      <c r="B82" s="35"/>
      <c r="C82" s="75" t="s">
        <v>155</v>
      </c>
      <c r="D82" s="36"/>
      <c r="E82" s="36"/>
      <c r="F82" s="36"/>
      <c r="G82" s="36"/>
      <c r="H82" s="36"/>
      <c r="I82" s="36"/>
      <c r="J82" s="154">
        <f>BK82</f>
        <v>0</v>
      </c>
      <c r="K82" s="36"/>
      <c r="L82" s="39"/>
      <c r="M82" s="71"/>
      <c r="N82" s="155"/>
      <c r="O82" s="72"/>
      <c r="P82" s="156">
        <f>P83</f>
        <v>0</v>
      </c>
      <c r="Q82" s="72"/>
      <c r="R82" s="156">
        <f>R83</f>
        <v>0</v>
      </c>
      <c r="S82" s="72"/>
      <c r="T82" s="157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6" t="s">
        <v>80</v>
      </c>
      <c r="AU82" s="16" t="s">
        <v>139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80</v>
      </c>
      <c r="E83" s="162" t="s">
        <v>125</v>
      </c>
      <c r="F83" s="162" t="s">
        <v>125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P84+P88</f>
        <v>0</v>
      </c>
      <c r="Q83" s="167"/>
      <c r="R83" s="168">
        <f>R84+R88</f>
        <v>0</v>
      </c>
      <c r="S83" s="167"/>
      <c r="T83" s="169">
        <f>T84+T88</f>
        <v>0</v>
      </c>
      <c r="AR83" s="170" t="s">
        <v>181</v>
      </c>
      <c r="AT83" s="171" t="s">
        <v>80</v>
      </c>
      <c r="AU83" s="171" t="s">
        <v>81</v>
      </c>
      <c r="AY83" s="170" t="s">
        <v>159</v>
      </c>
      <c r="BK83" s="172">
        <f>BK84+BK88</f>
        <v>0</v>
      </c>
    </row>
    <row r="84" spans="2:63" s="12" customFormat="1" ht="22.9" customHeight="1">
      <c r="B84" s="159"/>
      <c r="C84" s="160"/>
      <c r="D84" s="161" t="s">
        <v>80</v>
      </c>
      <c r="E84" s="173" t="s">
        <v>731</v>
      </c>
      <c r="F84" s="173" t="s">
        <v>732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SUM(P85:P87)</f>
        <v>0</v>
      </c>
      <c r="Q84" s="167"/>
      <c r="R84" s="168">
        <f>SUM(R85:R87)</f>
        <v>0</v>
      </c>
      <c r="S84" s="167"/>
      <c r="T84" s="169">
        <f>SUM(T85:T87)</f>
        <v>0</v>
      </c>
      <c r="AR84" s="170" t="s">
        <v>181</v>
      </c>
      <c r="AT84" s="171" t="s">
        <v>80</v>
      </c>
      <c r="AU84" s="171" t="s">
        <v>89</v>
      </c>
      <c r="AY84" s="170" t="s">
        <v>159</v>
      </c>
      <c r="BK84" s="172">
        <f>SUM(BK85:BK87)</f>
        <v>0</v>
      </c>
    </row>
    <row r="85" spans="1:65" s="2" customFormat="1" ht="24">
      <c r="A85" s="34"/>
      <c r="B85" s="35"/>
      <c r="C85" s="210" t="s">
        <v>89</v>
      </c>
      <c r="D85" s="210" t="s">
        <v>156</v>
      </c>
      <c r="E85" s="211" t="s">
        <v>733</v>
      </c>
      <c r="F85" s="212" t="s">
        <v>734</v>
      </c>
      <c r="G85" s="213" t="s">
        <v>165</v>
      </c>
      <c r="H85" s="214">
        <v>55</v>
      </c>
      <c r="I85" s="215"/>
      <c r="J85" s="216">
        <f>ROUND(I85*H85,2)</f>
        <v>0</v>
      </c>
      <c r="K85" s="212" t="s">
        <v>184</v>
      </c>
      <c r="L85" s="217"/>
      <c r="M85" s="218" t="s">
        <v>44</v>
      </c>
      <c r="N85" s="219" t="s">
        <v>52</v>
      </c>
      <c r="O85" s="64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6" t="s">
        <v>735</v>
      </c>
      <c r="AT85" s="186" t="s">
        <v>156</v>
      </c>
      <c r="AU85" s="186" t="s">
        <v>91</v>
      </c>
      <c r="AY85" s="16" t="s">
        <v>159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6" t="s">
        <v>89</v>
      </c>
      <c r="BK85" s="187">
        <f>ROUND(I85*H85,2)</f>
        <v>0</v>
      </c>
      <c r="BL85" s="16" t="s">
        <v>735</v>
      </c>
      <c r="BM85" s="186" t="s">
        <v>736</v>
      </c>
    </row>
    <row r="86" spans="2:51" s="13" customFormat="1" ht="12">
      <c r="B86" s="188"/>
      <c r="C86" s="189"/>
      <c r="D86" s="190" t="s">
        <v>168</v>
      </c>
      <c r="E86" s="191" t="s">
        <v>44</v>
      </c>
      <c r="F86" s="192" t="s">
        <v>737</v>
      </c>
      <c r="G86" s="189"/>
      <c r="H86" s="191" t="s">
        <v>44</v>
      </c>
      <c r="I86" s="193"/>
      <c r="J86" s="189"/>
      <c r="K86" s="189"/>
      <c r="L86" s="194"/>
      <c r="M86" s="195"/>
      <c r="N86" s="196"/>
      <c r="O86" s="196"/>
      <c r="P86" s="196"/>
      <c r="Q86" s="196"/>
      <c r="R86" s="196"/>
      <c r="S86" s="196"/>
      <c r="T86" s="197"/>
      <c r="AT86" s="198" t="s">
        <v>168</v>
      </c>
      <c r="AU86" s="198" t="s">
        <v>91</v>
      </c>
      <c r="AV86" s="13" t="s">
        <v>89</v>
      </c>
      <c r="AW86" s="13" t="s">
        <v>42</v>
      </c>
      <c r="AX86" s="13" t="s">
        <v>81</v>
      </c>
      <c r="AY86" s="198" t="s">
        <v>159</v>
      </c>
    </row>
    <row r="87" spans="2:51" s="14" customFormat="1" ht="12">
      <c r="B87" s="199"/>
      <c r="C87" s="200"/>
      <c r="D87" s="190" t="s">
        <v>168</v>
      </c>
      <c r="E87" s="201" t="s">
        <v>44</v>
      </c>
      <c r="F87" s="202" t="s">
        <v>738</v>
      </c>
      <c r="G87" s="200"/>
      <c r="H87" s="203">
        <v>55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168</v>
      </c>
      <c r="AU87" s="209" t="s">
        <v>91</v>
      </c>
      <c r="AV87" s="14" t="s">
        <v>91</v>
      </c>
      <c r="AW87" s="14" t="s">
        <v>42</v>
      </c>
      <c r="AX87" s="14" t="s">
        <v>89</v>
      </c>
      <c r="AY87" s="209" t="s">
        <v>159</v>
      </c>
    </row>
    <row r="88" spans="2:63" s="12" customFormat="1" ht="22.9" customHeight="1">
      <c r="B88" s="159"/>
      <c r="C88" s="160"/>
      <c r="D88" s="161" t="s">
        <v>80</v>
      </c>
      <c r="E88" s="173" t="s">
        <v>739</v>
      </c>
      <c r="F88" s="173" t="s">
        <v>739</v>
      </c>
      <c r="G88" s="160"/>
      <c r="H88" s="160"/>
      <c r="I88" s="163"/>
      <c r="J88" s="174">
        <f>BK88</f>
        <v>0</v>
      </c>
      <c r="K88" s="160"/>
      <c r="L88" s="165"/>
      <c r="M88" s="166"/>
      <c r="N88" s="167"/>
      <c r="O88" s="167"/>
      <c r="P88" s="168">
        <f>SUM(P89:P90)</f>
        <v>0</v>
      </c>
      <c r="Q88" s="167"/>
      <c r="R88" s="168">
        <f>SUM(R89:R90)</f>
        <v>0</v>
      </c>
      <c r="S88" s="167"/>
      <c r="T88" s="169">
        <f>SUM(T89:T90)</f>
        <v>0</v>
      </c>
      <c r="AR88" s="170" t="s">
        <v>181</v>
      </c>
      <c r="AT88" s="171" t="s">
        <v>80</v>
      </c>
      <c r="AU88" s="171" t="s">
        <v>89</v>
      </c>
      <c r="AY88" s="170" t="s">
        <v>159</v>
      </c>
      <c r="BK88" s="172">
        <f>SUM(BK89:BK90)</f>
        <v>0</v>
      </c>
    </row>
    <row r="89" spans="1:65" s="2" customFormat="1" ht="48">
      <c r="A89" s="34"/>
      <c r="B89" s="35"/>
      <c r="C89" s="175" t="s">
        <v>91</v>
      </c>
      <c r="D89" s="175" t="s">
        <v>162</v>
      </c>
      <c r="E89" s="176" t="s">
        <v>740</v>
      </c>
      <c r="F89" s="177" t="s">
        <v>741</v>
      </c>
      <c r="G89" s="178" t="s">
        <v>165</v>
      </c>
      <c r="H89" s="179">
        <v>11</v>
      </c>
      <c r="I89" s="180"/>
      <c r="J89" s="181">
        <f>ROUND(I89*H89,2)</f>
        <v>0</v>
      </c>
      <c r="K89" s="177" t="s">
        <v>184</v>
      </c>
      <c r="L89" s="39"/>
      <c r="M89" s="182" t="s">
        <v>44</v>
      </c>
      <c r="N89" s="183" t="s">
        <v>52</v>
      </c>
      <c r="O89" s="64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6" t="s">
        <v>735</v>
      </c>
      <c r="AT89" s="186" t="s">
        <v>162</v>
      </c>
      <c r="AU89" s="186" t="s">
        <v>91</v>
      </c>
      <c r="AY89" s="16" t="s">
        <v>159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6" t="s">
        <v>89</v>
      </c>
      <c r="BK89" s="187">
        <f>ROUND(I89*H89,2)</f>
        <v>0</v>
      </c>
      <c r="BL89" s="16" t="s">
        <v>735</v>
      </c>
      <c r="BM89" s="186" t="s">
        <v>742</v>
      </c>
    </row>
    <row r="90" spans="2:51" s="14" customFormat="1" ht="12">
      <c r="B90" s="199"/>
      <c r="C90" s="200"/>
      <c r="D90" s="190" t="s">
        <v>168</v>
      </c>
      <c r="E90" s="201" t="s">
        <v>44</v>
      </c>
      <c r="F90" s="202" t="s">
        <v>227</v>
      </c>
      <c r="G90" s="200"/>
      <c r="H90" s="203">
        <v>11</v>
      </c>
      <c r="I90" s="204"/>
      <c r="J90" s="200"/>
      <c r="K90" s="200"/>
      <c r="L90" s="205"/>
      <c r="M90" s="220"/>
      <c r="N90" s="221"/>
      <c r="O90" s="221"/>
      <c r="P90" s="221"/>
      <c r="Q90" s="221"/>
      <c r="R90" s="221"/>
      <c r="S90" s="221"/>
      <c r="T90" s="222"/>
      <c r="AT90" s="209" t="s">
        <v>168</v>
      </c>
      <c r="AU90" s="209" t="s">
        <v>91</v>
      </c>
      <c r="AV90" s="14" t="s">
        <v>91</v>
      </c>
      <c r="AW90" s="14" t="s">
        <v>42</v>
      </c>
      <c r="AX90" s="14" t="s">
        <v>89</v>
      </c>
      <c r="AY90" s="209" t="s">
        <v>159</v>
      </c>
    </row>
    <row r="91" spans="1:31" s="2" customFormat="1" ht="6.95" customHeight="1">
      <c r="A91" s="34"/>
      <c r="B91" s="47"/>
      <c r="C91" s="48"/>
      <c r="D91" s="48"/>
      <c r="E91" s="48"/>
      <c r="F91" s="48"/>
      <c r="G91" s="48"/>
      <c r="H91" s="48"/>
      <c r="I91" s="48"/>
      <c r="J91" s="48"/>
      <c r="K91" s="48"/>
      <c r="L91" s="39"/>
      <c r="M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</sheetData>
  <sheetProtection algorithmName="SHA-512" hashValue="zKS38kxKXha8/kVT77NcWwINGHRITb8whhcLzh4hWuN2wQ19SfEeO+vM2fI8Cm2GgC+U38hjrVQimgYEBn8TOw==" saltValue="SKKajek3YagT7CFYfX1tCPyee3hkpRzDeVWNkt3aPF/DtC+yGdc/YUINnlinQxH8Yp1tbjVHTD4QoA8PeoEe3Q==" spinCount="100000" sheet="1" objects="1" scenarios="1" formatColumns="0" formatRows="0" autoFilter="0"/>
  <autoFilter ref="C81:K90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6" t="s">
        <v>90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133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>
      <c r="A9" s="34"/>
      <c r="B9" s="39"/>
      <c r="C9" s="34"/>
      <c r="D9" s="34"/>
      <c r="E9" s="268" t="s">
        <v>135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ROUND((SUM(BE82:BE108)),2)</f>
        <v>0</v>
      </c>
      <c r="G33" s="34"/>
      <c r="H33" s="34"/>
      <c r="I33" s="120">
        <v>0.21</v>
      </c>
      <c r="J33" s="119">
        <f>ROUND(((SUM(BE82:BE108))*I33),2)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ROUND((SUM(BF82:BF108)),2)</f>
        <v>0</v>
      </c>
      <c r="G34" s="34"/>
      <c r="H34" s="34"/>
      <c r="I34" s="120">
        <v>0.15</v>
      </c>
      <c r="J34" s="119">
        <f>ROUND(((SUM(BF82:BF108))*I34),2)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ROUND((SUM(BG82:BG108)),2)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ROUND((SUM(BH82:BH108)),2)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ROUND((SUM(BI82:BI108)),2)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30" customHeight="1">
      <c r="A50" s="34"/>
      <c r="B50" s="35"/>
      <c r="C50" s="36"/>
      <c r="D50" s="36"/>
      <c r="E50" s="259" t="str">
        <f>E9</f>
        <v>PS450 - SSZ přechodu pro chodce Brněnská – Na Nouzce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137</v>
      </c>
      <c r="D57" s="133"/>
      <c r="E57" s="133"/>
      <c r="F57" s="133"/>
      <c r="G57" s="133"/>
      <c r="H57" s="133"/>
      <c r="I57" s="133"/>
      <c r="J57" s="134" t="s">
        <v>138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139</v>
      </c>
    </row>
    <row r="60" spans="2:12" s="9" customFormat="1" ht="24.95" customHeight="1">
      <c r="B60" s="136"/>
      <c r="C60" s="137"/>
      <c r="D60" s="138" t="s">
        <v>140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141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" customHeight="1">
      <c r="B62" s="142"/>
      <c r="C62" s="143"/>
      <c r="D62" s="144" t="s">
        <v>142</v>
      </c>
      <c r="E62" s="145"/>
      <c r="F62" s="145"/>
      <c r="G62" s="145"/>
      <c r="H62" s="145"/>
      <c r="I62" s="145"/>
      <c r="J62" s="146">
        <f>J100</f>
        <v>0</v>
      </c>
      <c r="K62" s="143"/>
      <c r="L62" s="147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2" t="s">
        <v>143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8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264" t="str">
        <f>E7</f>
        <v>Zvýšení bezpečnosti na průtahu městem Vyškov - modernizace SSZ</v>
      </c>
      <c r="F72" s="265"/>
      <c r="G72" s="265"/>
      <c r="H72" s="265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134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30" customHeight="1">
      <c r="A74" s="34"/>
      <c r="B74" s="35"/>
      <c r="C74" s="36"/>
      <c r="D74" s="36"/>
      <c r="E74" s="259" t="str">
        <f>E9</f>
        <v>PS450 - SSZ přechodu pro chodce Brněnská – Na Nouzce</v>
      </c>
      <c r="F74" s="263"/>
      <c r="G74" s="263"/>
      <c r="H74" s="263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8" t="s">
        <v>22</v>
      </c>
      <c r="D76" s="36"/>
      <c r="E76" s="36"/>
      <c r="F76" s="26" t="str">
        <f>F12</f>
        <v>Vyškov</v>
      </c>
      <c r="G76" s="36"/>
      <c r="H76" s="36"/>
      <c r="I76" s="28" t="s">
        <v>24</v>
      </c>
      <c r="J76" s="59" t="str">
        <f>IF(J12="","",J12)</f>
        <v>15. 10. 2020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8" t="s">
        <v>30</v>
      </c>
      <c r="D78" s="36"/>
      <c r="E78" s="36"/>
      <c r="F78" s="26" t="str">
        <f>E15</f>
        <v>VYTEZA, s. r.o.</v>
      </c>
      <c r="G78" s="36"/>
      <c r="H78" s="36"/>
      <c r="I78" s="28" t="s">
        <v>38</v>
      </c>
      <c r="J78" s="32" t="str">
        <f>E21</f>
        <v>Ing. Luděk Obrdlík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8" t="s">
        <v>36</v>
      </c>
      <c r="D79" s="36"/>
      <c r="E79" s="36"/>
      <c r="F79" s="26" t="str">
        <f>IF(E18="","",E18)</f>
        <v>Vyplň údaj</v>
      </c>
      <c r="G79" s="36"/>
      <c r="H79" s="36"/>
      <c r="I79" s="28" t="s">
        <v>43</v>
      </c>
      <c r="J79" s="32" t="str">
        <f>E24</f>
        <v>Ing. Luděk Obrdlík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8"/>
      <c r="B81" s="149"/>
      <c r="C81" s="150" t="s">
        <v>144</v>
      </c>
      <c r="D81" s="151" t="s">
        <v>66</v>
      </c>
      <c r="E81" s="151" t="s">
        <v>62</v>
      </c>
      <c r="F81" s="151" t="s">
        <v>63</v>
      </c>
      <c r="G81" s="151" t="s">
        <v>145</v>
      </c>
      <c r="H81" s="151" t="s">
        <v>146</v>
      </c>
      <c r="I81" s="151" t="s">
        <v>147</v>
      </c>
      <c r="J81" s="151" t="s">
        <v>138</v>
      </c>
      <c r="K81" s="152" t="s">
        <v>148</v>
      </c>
      <c r="L81" s="153"/>
      <c r="M81" s="68" t="s">
        <v>44</v>
      </c>
      <c r="N81" s="69" t="s">
        <v>51</v>
      </c>
      <c r="O81" s="69" t="s">
        <v>149</v>
      </c>
      <c r="P81" s="69" t="s">
        <v>150</v>
      </c>
      <c r="Q81" s="69" t="s">
        <v>151</v>
      </c>
      <c r="R81" s="69" t="s">
        <v>152</v>
      </c>
      <c r="S81" s="69" t="s">
        <v>153</v>
      </c>
      <c r="T81" s="70" t="s">
        <v>154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4"/>
      <c r="B82" s="35"/>
      <c r="C82" s="75" t="s">
        <v>155</v>
      </c>
      <c r="D82" s="36"/>
      <c r="E82" s="36"/>
      <c r="F82" s="36"/>
      <c r="G82" s="36"/>
      <c r="H82" s="36"/>
      <c r="I82" s="36"/>
      <c r="J82" s="154">
        <f>BK82</f>
        <v>0</v>
      </c>
      <c r="K82" s="36"/>
      <c r="L82" s="39"/>
      <c r="M82" s="71"/>
      <c r="N82" s="155"/>
      <c r="O82" s="72"/>
      <c r="P82" s="156">
        <f>P83</f>
        <v>0</v>
      </c>
      <c r="Q82" s="72"/>
      <c r="R82" s="156">
        <f>R83</f>
        <v>0.00816</v>
      </c>
      <c r="S82" s="72"/>
      <c r="T82" s="157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6" t="s">
        <v>80</v>
      </c>
      <c r="AU82" s="16" t="s">
        <v>139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80</v>
      </c>
      <c r="E83" s="162" t="s">
        <v>156</v>
      </c>
      <c r="F83" s="162" t="s">
        <v>157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P84+P100</f>
        <v>0</v>
      </c>
      <c r="Q83" s="167"/>
      <c r="R83" s="168">
        <f>R84+R100</f>
        <v>0.00816</v>
      </c>
      <c r="S83" s="167"/>
      <c r="T83" s="169">
        <f>T84+T100</f>
        <v>0</v>
      </c>
      <c r="AR83" s="170" t="s">
        <v>158</v>
      </c>
      <c r="AT83" s="171" t="s">
        <v>80</v>
      </c>
      <c r="AU83" s="171" t="s">
        <v>81</v>
      </c>
      <c r="AY83" s="170" t="s">
        <v>159</v>
      </c>
      <c r="BK83" s="172">
        <f>BK84+BK100</f>
        <v>0</v>
      </c>
    </row>
    <row r="84" spans="2:63" s="12" customFormat="1" ht="22.9" customHeight="1">
      <c r="B84" s="159"/>
      <c r="C84" s="160"/>
      <c r="D84" s="161" t="s">
        <v>80</v>
      </c>
      <c r="E84" s="173" t="s">
        <v>160</v>
      </c>
      <c r="F84" s="173" t="s">
        <v>161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SUM(P85:P99)</f>
        <v>0</v>
      </c>
      <c r="Q84" s="167"/>
      <c r="R84" s="168">
        <f>SUM(R85:R99)</f>
        <v>0.00816</v>
      </c>
      <c r="S84" s="167"/>
      <c r="T84" s="169">
        <f>SUM(T85:T99)</f>
        <v>0</v>
      </c>
      <c r="AR84" s="170" t="s">
        <v>158</v>
      </c>
      <c r="AT84" s="171" t="s">
        <v>80</v>
      </c>
      <c r="AU84" s="171" t="s">
        <v>89</v>
      </c>
      <c r="AY84" s="170" t="s">
        <v>159</v>
      </c>
      <c r="BK84" s="172">
        <f>SUM(BK85:BK99)</f>
        <v>0</v>
      </c>
    </row>
    <row r="85" spans="1:65" s="2" customFormat="1" ht="21.75" customHeight="1">
      <c r="A85" s="34"/>
      <c r="B85" s="35"/>
      <c r="C85" s="175" t="s">
        <v>89</v>
      </c>
      <c r="D85" s="175" t="s">
        <v>162</v>
      </c>
      <c r="E85" s="176" t="s">
        <v>163</v>
      </c>
      <c r="F85" s="177" t="s">
        <v>164</v>
      </c>
      <c r="G85" s="178" t="s">
        <v>165</v>
      </c>
      <c r="H85" s="179">
        <v>2</v>
      </c>
      <c r="I85" s="180"/>
      <c r="J85" s="181">
        <f>ROUND(I85*H85,2)</f>
        <v>0</v>
      </c>
      <c r="K85" s="177" t="s">
        <v>166</v>
      </c>
      <c r="L85" s="39"/>
      <c r="M85" s="182" t="s">
        <v>44</v>
      </c>
      <c r="N85" s="183" t="s">
        <v>52</v>
      </c>
      <c r="O85" s="64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6" t="s">
        <v>89</v>
      </c>
      <c r="AT85" s="186" t="s">
        <v>162</v>
      </c>
      <c r="AU85" s="186" t="s">
        <v>91</v>
      </c>
      <c r="AY85" s="16" t="s">
        <v>159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6" t="s">
        <v>89</v>
      </c>
      <c r="BK85" s="187">
        <f>ROUND(I85*H85,2)</f>
        <v>0</v>
      </c>
      <c r="BL85" s="16" t="s">
        <v>89</v>
      </c>
      <c r="BM85" s="186" t="s">
        <v>167</v>
      </c>
    </row>
    <row r="86" spans="2:51" s="13" customFormat="1" ht="22.5">
      <c r="B86" s="188"/>
      <c r="C86" s="189"/>
      <c r="D86" s="190" t="s">
        <v>168</v>
      </c>
      <c r="E86" s="191" t="s">
        <v>44</v>
      </c>
      <c r="F86" s="192" t="s">
        <v>169</v>
      </c>
      <c r="G86" s="189"/>
      <c r="H86" s="191" t="s">
        <v>44</v>
      </c>
      <c r="I86" s="193"/>
      <c r="J86" s="189"/>
      <c r="K86" s="189"/>
      <c r="L86" s="194"/>
      <c r="M86" s="195"/>
      <c r="N86" s="196"/>
      <c r="O86" s="196"/>
      <c r="P86" s="196"/>
      <c r="Q86" s="196"/>
      <c r="R86" s="196"/>
      <c r="S86" s="196"/>
      <c r="T86" s="197"/>
      <c r="AT86" s="198" t="s">
        <v>168</v>
      </c>
      <c r="AU86" s="198" t="s">
        <v>91</v>
      </c>
      <c r="AV86" s="13" t="s">
        <v>89</v>
      </c>
      <c r="AW86" s="13" t="s">
        <v>42</v>
      </c>
      <c r="AX86" s="13" t="s">
        <v>81</v>
      </c>
      <c r="AY86" s="198" t="s">
        <v>159</v>
      </c>
    </row>
    <row r="87" spans="2:51" s="14" customFormat="1" ht="12">
      <c r="B87" s="199"/>
      <c r="C87" s="200"/>
      <c r="D87" s="190" t="s">
        <v>168</v>
      </c>
      <c r="E87" s="201" t="s">
        <v>44</v>
      </c>
      <c r="F87" s="202" t="s">
        <v>91</v>
      </c>
      <c r="G87" s="200"/>
      <c r="H87" s="203">
        <v>2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168</v>
      </c>
      <c r="AU87" s="209" t="s">
        <v>91</v>
      </c>
      <c r="AV87" s="14" t="s">
        <v>91</v>
      </c>
      <c r="AW87" s="14" t="s">
        <v>42</v>
      </c>
      <c r="AX87" s="14" t="s">
        <v>89</v>
      </c>
      <c r="AY87" s="209" t="s">
        <v>159</v>
      </c>
    </row>
    <row r="88" spans="1:65" s="2" customFormat="1" ht="16.5" customHeight="1">
      <c r="A88" s="34"/>
      <c r="B88" s="35"/>
      <c r="C88" s="175" t="s">
        <v>91</v>
      </c>
      <c r="D88" s="175" t="s">
        <v>162</v>
      </c>
      <c r="E88" s="176" t="s">
        <v>170</v>
      </c>
      <c r="F88" s="177" t="s">
        <v>171</v>
      </c>
      <c r="G88" s="178" t="s">
        <v>165</v>
      </c>
      <c r="H88" s="179">
        <v>2</v>
      </c>
      <c r="I88" s="180"/>
      <c r="J88" s="181">
        <f>ROUND(I88*H88,2)</f>
        <v>0</v>
      </c>
      <c r="K88" s="177" t="s">
        <v>166</v>
      </c>
      <c r="L88" s="39"/>
      <c r="M88" s="182" t="s">
        <v>44</v>
      </c>
      <c r="N88" s="183" t="s">
        <v>52</v>
      </c>
      <c r="O88" s="64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6" t="s">
        <v>89</v>
      </c>
      <c r="AT88" s="186" t="s">
        <v>162</v>
      </c>
      <c r="AU88" s="186" t="s">
        <v>91</v>
      </c>
      <c r="AY88" s="16" t="s">
        <v>159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6" t="s">
        <v>89</v>
      </c>
      <c r="BK88" s="187">
        <f>ROUND(I88*H88,2)</f>
        <v>0</v>
      </c>
      <c r="BL88" s="16" t="s">
        <v>89</v>
      </c>
      <c r="BM88" s="186" t="s">
        <v>172</v>
      </c>
    </row>
    <row r="89" spans="2:51" s="13" customFormat="1" ht="12">
      <c r="B89" s="188"/>
      <c r="C89" s="189"/>
      <c r="D89" s="190" t="s">
        <v>168</v>
      </c>
      <c r="E89" s="191" t="s">
        <v>44</v>
      </c>
      <c r="F89" s="192" t="s">
        <v>173</v>
      </c>
      <c r="G89" s="189"/>
      <c r="H89" s="191" t="s">
        <v>44</v>
      </c>
      <c r="I89" s="193"/>
      <c r="J89" s="189"/>
      <c r="K89" s="189"/>
      <c r="L89" s="194"/>
      <c r="M89" s="195"/>
      <c r="N89" s="196"/>
      <c r="O89" s="196"/>
      <c r="P89" s="196"/>
      <c r="Q89" s="196"/>
      <c r="R89" s="196"/>
      <c r="S89" s="196"/>
      <c r="T89" s="197"/>
      <c r="AT89" s="198" t="s">
        <v>168</v>
      </c>
      <c r="AU89" s="198" t="s">
        <v>91</v>
      </c>
      <c r="AV89" s="13" t="s">
        <v>89</v>
      </c>
      <c r="AW89" s="13" t="s">
        <v>42</v>
      </c>
      <c r="AX89" s="13" t="s">
        <v>81</v>
      </c>
      <c r="AY89" s="198" t="s">
        <v>159</v>
      </c>
    </row>
    <row r="90" spans="2:51" s="14" customFormat="1" ht="12">
      <c r="B90" s="199"/>
      <c r="C90" s="200"/>
      <c r="D90" s="190" t="s">
        <v>168</v>
      </c>
      <c r="E90" s="201" t="s">
        <v>44</v>
      </c>
      <c r="F90" s="202" t="s">
        <v>91</v>
      </c>
      <c r="G90" s="200"/>
      <c r="H90" s="203">
        <v>2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168</v>
      </c>
      <c r="AU90" s="209" t="s">
        <v>91</v>
      </c>
      <c r="AV90" s="14" t="s">
        <v>91</v>
      </c>
      <c r="AW90" s="14" t="s">
        <v>42</v>
      </c>
      <c r="AX90" s="14" t="s">
        <v>89</v>
      </c>
      <c r="AY90" s="209" t="s">
        <v>159</v>
      </c>
    </row>
    <row r="91" spans="1:65" s="2" customFormat="1" ht="24">
      <c r="A91" s="34"/>
      <c r="B91" s="35"/>
      <c r="C91" s="175" t="s">
        <v>158</v>
      </c>
      <c r="D91" s="175" t="s">
        <v>162</v>
      </c>
      <c r="E91" s="176" t="s">
        <v>174</v>
      </c>
      <c r="F91" s="177" t="s">
        <v>175</v>
      </c>
      <c r="G91" s="178" t="s">
        <v>165</v>
      </c>
      <c r="H91" s="179">
        <v>2</v>
      </c>
      <c r="I91" s="180"/>
      <c r="J91" s="181">
        <f>ROUND(I91*H91,2)</f>
        <v>0</v>
      </c>
      <c r="K91" s="177" t="s">
        <v>166</v>
      </c>
      <c r="L91" s="39"/>
      <c r="M91" s="182" t="s">
        <v>44</v>
      </c>
      <c r="N91" s="183" t="s">
        <v>52</v>
      </c>
      <c r="O91" s="64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6" t="s">
        <v>89</v>
      </c>
      <c r="AT91" s="186" t="s">
        <v>162</v>
      </c>
      <c r="AU91" s="186" t="s">
        <v>91</v>
      </c>
      <c r="AY91" s="16" t="s">
        <v>159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6" t="s">
        <v>89</v>
      </c>
      <c r="BK91" s="187">
        <f>ROUND(I91*H91,2)</f>
        <v>0</v>
      </c>
      <c r="BL91" s="16" t="s">
        <v>89</v>
      </c>
      <c r="BM91" s="186" t="s">
        <v>176</v>
      </c>
    </row>
    <row r="92" spans="2:51" s="13" customFormat="1" ht="22.5">
      <c r="B92" s="188"/>
      <c r="C92" s="189"/>
      <c r="D92" s="190" t="s">
        <v>168</v>
      </c>
      <c r="E92" s="191" t="s">
        <v>44</v>
      </c>
      <c r="F92" s="192" t="s">
        <v>169</v>
      </c>
      <c r="G92" s="189"/>
      <c r="H92" s="191" t="s">
        <v>44</v>
      </c>
      <c r="I92" s="193"/>
      <c r="J92" s="189"/>
      <c r="K92" s="189"/>
      <c r="L92" s="194"/>
      <c r="M92" s="195"/>
      <c r="N92" s="196"/>
      <c r="O92" s="196"/>
      <c r="P92" s="196"/>
      <c r="Q92" s="196"/>
      <c r="R92" s="196"/>
      <c r="S92" s="196"/>
      <c r="T92" s="197"/>
      <c r="AT92" s="198" t="s">
        <v>168</v>
      </c>
      <c r="AU92" s="198" t="s">
        <v>91</v>
      </c>
      <c r="AV92" s="13" t="s">
        <v>89</v>
      </c>
      <c r="AW92" s="13" t="s">
        <v>42</v>
      </c>
      <c r="AX92" s="13" t="s">
        <v>81</v>
      </c>
      <c r="AY92" s="198" t="s">
        <v>159</v>
      </c>
    </row>
    <row r="93" spans="2:51" s="14" customFormat="1" ht="12">
      <c r="B93" s="199"/>
      <c r="C93" s="200"/>
      <c r="D93" s="190" t="s">
        <v>168</v>
      </c>
      <c r="E93" s="201" t="s">
        <v>44</v>
      </c>
      <c r="F93" s="202" t="s">
        <v>91</v>
      </c>
      <c r="G93" s="200"/>
      <c r="H93" s="203">
        <v>2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168</v>
      </c>
      <c r="AU93" s="209" t="s">
        <v>91</v>
      </c>
      <c r="AV93" s="14" t="s">
        <v>91</v>
      </c>
      <c r="AW93" s="14" t="s">
        <v>42</v>
      </c>
      <c r="AX93" s="14" t="s">
        <v>89</v>
      </c>
      <c r="AY93" s="209" t="s">
        <v>159</v>
      </c>
    </row>
    <row r="94" spans="1:65" s="2" customFormat="1" ht="24">
      <c r="A94" s="34"/>
      <c r="B94" s="35"/>
      <c r="C94" s="175" t="s">
        <v>177</v>
      </c>
      <c r="D94" s="175" t="s">
        <v>162</v>
      </c>
      <c r="E94" s="176" t="s">
        <v>178</v>
      </c>
      <c r="F94" s="177" t="s">
        <v>179</v>
      </c>
      <c r="G94" s="178" t="s">
        <v>165</v>
      </c>
      <c r="H94" s="179">
        <v>2</v>
      </c>
      <c r="I94" s="180"/>
      <c r="J94" s="181">
        <f>ROUND(I94*H94,2)</f>
        <v>0</v>
      </c>
      <c r="K94" s="177" t="s">
        <v>166</v>
      </c>
      <c r="L94" s="39"/>
      <c r="M94" s="182" t="s">
        <v>44</v>
      </c>
      <c r="N94" s="183" t="s">
        <v>52</v>
      </c>
      <c r="O94" s="64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6" t="s">
        <v>89</v>
      </c>
      <c r="AT94" s="186" t="s">
        <v>162</v>
      </c>
      <c r="AU94" s="186" t="s">
        <v>91</v>
      </c>
      <c r="AY94" s="16" t="s">
        <v>159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6" t="s">
        <v>89</v>
      </c>
      <c r="BK94" s="187">
        <f>ROUND(I94*H94,2)</f>
        <v>0</v>
      </c>
      <c r="BL94" s="16" t="s">
        <v>89</v>
      </c>
      <c r="BM94" s="186" t="s">
        <v>180</v>
      </c>
    </row>
    <row r="95" spans="2:51" s="13" customFormat="1" ht="12">
      <c r="B95" s="188"/>
      <c r="C95" s="189"/>
      <c r="D95" s="190" t="s">
        <v>168</v>
      </c>
      <c r="E95" s="191" t="s">
        <v>44</v>
      </c>
      <c r="F95" s="192" t="s">
        <v>173</v>
      </c>
      <c r="G95" s="189"/>
      <c r="H95" s="191" t="s">
        <v>44</v>
      </c>
      <c r="I95" s="193"/>
      <c r="J95" s="189"/>
      <c r="K95" s="189"/>
      <c r="L95" s="194"/>
      <c r="M95" s="195"/>
      <c r="N95" s="196"/>
      <c r="O95" s="196"/>
      <c r="P95" s="196"/>
      <c r="Q95" s="196"/>
      <c r="R95" s="196"/>
      <c r="S95" s="196"/>
      <c r="T95" s="197"/>
      <c r="AT95" s="198" t="s">
        <v>168</v>
      </c>
      <c r="AU95" s="198" t="s">
        <v>91</v>
      </c>
      <c r="AV95" s="13" t="s">
        <v>89</v>
      </c>
      <c r="AW95" s="13" t="s">
        <v>42</v>
      </c>
      <c r="AX95" s="13" t="s">
        <v>81</v>
      </c>
      <c r="AY95" s="198" t="s">
        <v>159</v>
      </c>
    </row>
    <row r="96" spans="2:51" s="14" customFormat="1" ht="12">
      <c r="B96" s="199"/>
      <c r="C96" s="200"/>
      <c r="D96" s="190" t="s">
        <v>168</v>
      </c>
      <c r="E96" s="201" t="s">
        <v>44</v>
      </c>
      <c r="F96" s="202" t="s">
        <v>91</v>
      </c>
      <c r="G96" s="200"/>
      <c r="H96" s="203">
        <v>2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168</v>
      </c>
      <c r="AU96" s="209" t="s">
        <v>91</v>
      </c>
      <c r="AV96" s="14" t="s">
        <v>91</v>
      </c>
      <c r="AW96" s="14" t="s">
        <v>42</v>
      </c>
      <c r="AX96" s="14" t="s">
        <v>89</v>
      </c>
      <c r="AY96" s="209" t="s">
        <v>159</v>
      </c>
    </row>
    <row r="97" spans="1:65" s="2" customFormat="1" ht="16.5" customHeight="1">
      <c r="A97" s="34"/>
      <c r="B97" s="35"/>
      <c r="C97" s="210" t="s">
        <v>181</v>
      </c>
      <c r="D97" s="210" t="s">
        <v>156</v>
      </c>
      <c r="E97" s="211" t="s">
        <v>182</v>
      </c>
      <c r="F97" s="212" t="s">
        <v>183</v>
      </c>
      <c r="G97" s="213" t="s">
        <v>165</v>
      </c>
      <c r="H97" s="214">
        <v>2</v>
      </c>
      <c r="I97" s="215"/>
      <c r="J97" s="216">
        <f>ROUND(I97*H97,2)</f>
        <v>0</v>
      </c>
      <c r="K97" s="212" t="s">
        <v>184</v>
      </c>
      <c r="L97" s="217"/>
      <c r="M97" s="218" t="s">
        <v>44</v>
      </c>
      <c r="N97" s="219" t="s">
        <v>52</v>
      </c>
      <c r="O97" s="64"/>
      <c r="P97" s="184">
        <f>O97*H97</f>
        <v>0</v>
      </c>
      <c r="Q97" s="184">
        <v>0.00408</v>
      </c>
      <c r="R97" s="184">
        <f>Q97*H97</f>
        <v>0.00816</v>
      </c>
      <c r="S97" s="184">
        <v>0</v>
      </c>
      <c r="T97" s="18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6" t="s">
        <v>91</v>
      </c>
      <c r="AT97" s="186" t="s">
        <v>156</v>
      </c>
      <c r="AU97" s="186" t="s">
        <v>91</v>
      </c>
      <c r="AY97" s="16" t="s">
        <v>159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6" t="s">
        <v>89</v>
      </c>
      <c r="BK97" s="187">
        <f>ROUND(I97*H97,2)</f>
        <v>0</v>
      </c>
      <c r="BL97" s="16" t="s">
        <v>89</v>
      </c>
      <c r="BM97" s="186" t="s">
        <v>185</v>
      </c>
    </row>
    <row r="98" spans="2:51" s="13" customFormat="1" ht="12">
      <c r="B98" s="188"/>
      <c r="C98" s="189"/>
      <c r="D98" s="190" t="s">
        <v>168</v>
      </c>
      <c r="E98" s="191" t="s">
        <v>44</v>
      </c>
      <c r="F98" s="192" t="s">
        <v>173</v>
      </c>
      <c r="G98" s="189"/>
      <c r="H98" s="191" t="s">
        <v>44</v>
      </c>
      <c r="I98" s="193"/>
      <c r="J98" s="189"/>
      <c r="K98" s="189"/>
      <c r="L98" s="194"/>
      <c r="M98" s="195"/>
      <c r="N98" s="196"/>
      <c r="O98" s="196"/>
      <c r="P98" s="196"/>
      <c r="Q98" s="196"/>
      <c r="R98" s="196"/>
      <c r="S98" s="196"/>
      <c r="T98" s="197"/>
      <c r="AT98" s="198" t="s">
        <v>168</v>
      </c>
      <c r="AU98" s="198" t="s">
        <v>91</v>
      </c>
      <c r="AV98" s="13" t="s">
        <v>89</v>
      </c>
      <c r="AW98" s="13" t="s">
        <v>42</v>
      </c>
      <c r="AX98" s="13" t="s">
        <v>81</v>
      </c>
      <c r="AY98" s="198" t="s">
        <v>159</v>
      </c>
    </row>
    <row r="99" spans="2:51" s="14" customFormat="1" ht="12">
      <c r="B99" s="199"/>
      <c r="C99" s="200"/>
      <c r="D99" s="190" t="s">
        <v>168</v>
      </c>
      <c r="E99" s="201" t="s">
        <v>44</v>
      </c>
      <c r="F99" s="202" t="s">
        <v>91</v>
      </c>
      <c r="G99" s="200"/>
      <c r="H99" s="203">
        <v>2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168</v>
      </c>
      <c r="AU99" s="209" t="s">
        <v>91</v>
      </c>
      <c r="AV99" s="14" t="s">
        <v>91</v>
      </c>
      <c r="AW99" s="14" t="s">
        <v>42</v>
      </c>
      <c r="AX99" s="14" t="s">
        <v>89</v>
      </c>
      <c r="AY99" s="209" t="s">
        <v>159</v>
      </c>
    </row>
    <row r="100" spans="2:63" s="12" customFormat="1" ht="22.9" customHeight="1">
      <c r="B100" s="159"/>
      <c r="C100" s="160"/>
      <c r="D100" s="161" t="s">
        <v>80</v>
      </c>
      <c r="E100" s="173" t="s">
        <v>186</v>
      </c>
      <c r="F100" s="173" t="s">
        <v>187</v>
      </c>
      <c r="G100" s="160"/>
      <c r="H100" s="160"/>
      <c r="I100" s="163"/>
      <c r="J100" s="174">
        <f>BK100</f>
        <v>0</v>
      </c>
      <c r="K100" s="160"/>
      <c r="L100" s="165"/>
      <c r="M100" s="166"/>
      <c r="N100" s="167"/>
      <c r="O100" s="167"/>
      <c r="P100" s="168">
        <f>SUM(P101:P108)</f>
        <v>0</v>
      </c>
      <c r="Q100" s="167"/>
      <c r="R100" s="168">
        <f>SUM(R101:R108)</f>
        <v>0</v>
      </c>
      <c r="S100" s="167"/>
      <c r="T100" s="169">
        <f>SUM(T101:T108)</f>
        <v>0</v>
      </c>
      <c r="AR100" s="170" t="s">
        <v>158</v>
      </c>
      <c r="AT100" s="171" t="s">
        <v>80</v>
      </c>
      <c r="AU100" s="171" t="s">
        <v>89</v>
      </c>
      <c r="AY100" s="170" t="s">
        <v>159</v>
      </c>
      <c r="BK100" s="172">
        <f>SUM(BK101:BK108)</f>
        <v>0</v>
      </c>
    </row>
    <row r="101" spans="1:65" s="2" customFormat="1" ht="16.5" customHeight="1">
      <c r="A101" s="34"/>
      <c r="B101" s="35"/>
      <c r="C101" s="175" t="s">
        <v>188</v>
      </c>
      <c r="D101" s="175" t="s">
        <v>162</v>
      </c>
      <c r="E101" s="176" t="s">
        <v>189</v>
      </c>
      <c r="F101" s="177" t="s">
        <v>190</v>
      </c>
      <c r="G101" s="178" t="s">
        <v>165</v>
      </c>
      <c r="H101" s="179">
        <v>1</v>
      </c>
      <c r="I101" s="180"/>
      <c r="J101" s="181">
        <f>ROUND(I101*H101,2)</f>
        <v>0</v>
      </c>
      <c r="K101" s="177" t="s">
        <v>184</v>
      </c>
      <c r="L101" s="39"/>
      <c r="M101" s="182" t="s">
        <v>44</v>
      </c>
      <c r="N101" s="183" t="s">
        <v>52</v>
      </c>
      <c r="O101" s="64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6" t="s">
        <v>89</v>
      </c>
      <c r="AT101" s="186" t="s">
        <v>162</v>
      </c>
      <c r="AU101" s="186" t="s">
        <v>91</v>
      </c>
      <c r="AY101" s="16" t="s">
        <v>159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6" t="s">
        <v>89</v>
      </c>
      <c r="BK101" s="187">
        <f>ROUND(I101*H101,2)</f>
        <v>0</v>
      </c>
      <c r="BL101" s="16" t="s">
        <v>89</v>
      </c>
      <c r="BM101" s="186" t="s">
        <v>191</v>
      </c>
    </row>
    <row r="102" spans="2:51" s="14" customFormat="1" ht="12">
      <c r="B102" s="199"/>
      <c r="C102" s="200"/>
      <c r="D102" s="190" t="s">
        <v>168</v>
      </c>
      <c r="E102" s="201" t="s">
        <v>44</v>
      </c>
      <c r="F102" s="202" t="s">
        <v>89</v>
      </c>
      <c r="G102" s="200"/>
      <c r="H102" s="203">
        <v>1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168</v>
      </c>
      <c r="AU102" s="209" t="s">
        <v>91</v>
      </c>
      <c r="AV102" s="14" t="s">
        <v>91</v>
      </c>
      <c r="AW102" s="14" t="s">
        <v>42</v>
      </c>
      <c r="AX102" s="14" t="s">
        <v>89</v>
      </c>
      <c r="AY102" s="209" t="s">
        <v>159</v>
      </c>
    </row>
    <row r="103" spans="1:65" s="2" customFormat="1" ht="24">
      <c r="A103" s="34"/>
      <c r="B103" s="35"/>
      <c r="C103" s="210" t="s">
        <v>192</v>
      </c>
      <c r="D103" s="210" t="s">
        <v>156</v>
      </c>
      <c r="E103" s="211" t="s">
        <v>193</v>
      </c>
      <c r="F103" s="212" t="s">
        <v>194</v>
      </c>
      <c r="G103" s="213" t="s">
        <v>165</v>
      </c>
      <c r="H103" s="214">
        <v>1</v>
      </c>
      <c r="I103" s="215"/>
      <c r="J103" s="216">
        <f>ROUND(I103*H103,2)</f>
        <v>0</v>
      </c>
      <c r="K103" s="212" t="s">
        <v>184</v>
      </c>
      <c r="L103" s="217"/>
      <c r="M103" s="218" t="s">
        <v>44</v>
      </c>
      <c r="N103" s="219" t="s">
        <v>52</v>
      </c>
      <c r="O103" s="64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6" t="s">
        <v>91</v>
      </c>
      <c r="AT103" s="186" t="s">
        <v>156</v>
      </c>
      <c r="AU103" s="186" t="s">
        <v>91</v>
      </c>
      <c r="AY103" s="16" t="s">
        <v>159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6" t="s">
        <v>89</v>
      </c>
      <c r="BK103" s="187">
        <f>ROUND(I103*H103,2)</f>
        <v>0</v>
      </c>
      <c r="BL103" s="16" t="s">
        <v>89</v>
      </c>
      <c r="BM103" s="186" t="s">
        <v>195</v>
      </c>
    </row>
    <row r="104" spans="2:51" s="14" customFormat="1" ht="12">
      <c r="B104" s="199"/>
      <c r="C104" s="200"/>
      <c r="D104" s="190" t="s">
        <v>168</v>
      </c>
      <c r="E104" s="201" t="s">
        <v>44</v>
      </c>
      <c r="F104" s="202" t="s">
        <v>89</v>
      </c>
      <c r="G104" s="200"/>
      <c r="H104" s="203">
        <v>1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168</v>
      </c>
      <c r="AU104" s="209" t="s">
        <v>91</v>
      </c>
      <c r="AV104" s="14" t="s">
        <v>91</v>
      </c>
      <c r="AW104" s="14" t="s">
        <v>42</v>
      </c>
      <c r="AX104" s="14" t="s">
        <v>89</v>
      </c>
      <c r="AY104" s="209" t="s">
        <v>159</v>
      </c>
    </row>
    <row r="105" spans="1:65" s="2" customFormat="1" ht="21.75" customHeight="1">
      <c r="A105" s="34"/>
      <c r="B105" s="35"/>
      <c r="C105" s="175" t="s">
        <v>196</v>
      </c>
      <c r="D105" s="175" t="s">
        <v>162</v>
      </c>
      <c r="E105" s="176" t="s">
        <v>197</v>
      </c>
      <c r="F105" s="177" t="s">
        <v>198</v>
      </c>
      <c r="G105" s="178" t="s">
        <v>165</v>
      </c>
      <c r="H105" s="179">
        <v>1</v>
      </c>
      <c r="I105" s="180"/>
      <c r="J105" s="181">
        <f>ROUND(I105*H105,2)</f>
        <v>0</v>
      </c>
      <c r="K105" s="177" t="s">
        <v>199</v>
      </c>
      <c r="L105" s="39"/>
      <c r="M105" s="182" t="s">
        <v>44</v>
      </c>
      <c r="N105" s="183" t="s">
        <v>52</v>
      </c>
      <c r="O105" s="64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6" t="s">
        <v>89</v>
      </c>
      <c r="AT105" s="186" t="s">
        <v>162</v>
      </c>
      <c r="AU105" s="186" t="s">
        <v>91</v>
      </c>
      <c r="AY105" s="16" t="s">
        <v>159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6" t="s">
        <v>89</v>
      </c>
      <c r="BK105" s="187">
        <f>ROUND(I105*H105,2)</f>
        <v>0</v>
      </c>
      <c r="BL105" s="16" t="s">
        <v>89</v>
      </c>
      <c r="BM105" s="186" t="s">
        <v>200</v>
      </c>
    </row>
    <row r="106" spans="2:51" s="14" customFormat="1" ht="12">
      <c r="B106" s="199"/>
      <c r="C106" s="200"/>
      <c r="D106" s="190" t="s">
        <v>168</v>
      </c>
      <c r="E106" s="201" t="s">
        <v>44</v>
      </c>
      <c r="F106" s="202" t="s">
        <v>89</v>
      </c>
      <c r="G106" s="200"/>
      <c r="H106" s="203">
        <v>1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168</v>
      </c>
      <c r="AU106" s="209" t="s">
        <v>91</v>
      </c>
      <c r="AV106" s="14" t="s">
        <v>91</v>
      </c>
      <c r="AW106" s="14" t="s">
        <v>42</v>
      </c>
      <c r="AX106" s="14" t="s">
        <v>89</v>
      </c>
      <c r="AY106" s="209" t="s">
        <v>159</v>
      </c>
    </row>
    <row r="107" spans="1:65" s="2" customFormat="1" ht="24">
      <c r="A107" s="34"/>
      <c r="B107" s="35"/>
      <c r="C107" s="210" t="s">
        <v>201</v>
      </c>
      <c r="D107" s="210" t="s">
        <v>156</v>
      </c>
      <c r="E107" s="211" t="s">
        <v>202</v>
      </c>
      <c r="F107" s="212" t="s">
        <v>203</v>
      </c>
      <c r="G107" s="213" t="s">
        <v>165</v>
      </c>
      <c r="H107" s="214">
        <v>1</v>
      </c>
      <c r="I107" s="215"/>
      <c r="J107" s="216">
        <f>ROUND(I107*H107,2)</f>
        <v>0</v>
      </c>
      <c r="K107" s="212" t="s">
        <v>184</v>
      </c>
      <c r="L107" s="217"/>
      <c r="M107" s="218" t="s">
        <v>44</v>
      </c>
      <c r="N107" s="219" t="s">
        <v>52</v>
      </c>
      <c r="O107" s="64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6" t="s">
        <v>91</v>
      </c>
      <c r="AT107" s="186" t="s">
        <v>156</v>
      </c>
      <c r="AU107" s="186" t="s">
        <v>91</v>
      </c>
      <c r="AY107" s="16" t="s">
        <v>159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6" t="s">
        <v>89</v>
      </c>
      <c r="BK107" s="187">
        <f>ROUND(I107*H107,2)</f>
        <v>0</v>
      </c>
      <c r="BL107" s="16" t="s">
        <v>89</v>
      </c>
      <c r="BM107" s="186" t="s">
        <v>204</v>
      </c>
    </row>
    <row r="108" spans="2:51" s="14" customFormat="1" ht="12">
      <c r="B108" s="199"/>
      <c r="C108" s="200"/>
      <c r="D108" s="190" t="s">
        <v>168</v>
      </c>
      <c r="E108" s="201" t="s">
        <v>44</v>
      </c>
      <c r="F108" s="202" t="s">
        <v>89</v>
      </c>
      <c r="G108" s="200"/>
      <c r="H108" s="203">
        <v>1</v>
      </c>
      <c r="I108" s="204"/>
      <c r="J108" s="200"/>
      <c r="K108" s="200"/>
      <c r="L108" s="205"/>
      <c r="M108" s="220"/>
      <c r="N108" s="221"/>
      <c r="O108" s="221"/>
      <c r="P108" s="221"/>
      <c r="Q108" s="221"/>
      <c r="R108" s="221"/>
      <c r="S108" s="221"/>
      <c r="T108" s="222"/>
      <c r="AT108" s="209" t="s">
        <v>168</v>
      </c>
      <c r="AU108" s="209" t="s">
        <v>91</v>
      </c>
      <c r="AV108" s="14" t="s">
        <v>91</v>
      </c>
      <c r="AW108" s="14" t="s">
        <v>42</v>
      </c>
      <c r="AX108" s="14" t="s">
        <v>89</v>
      </c>
      <c r="AY108" s="209" t="s">
        <v>159</v>
      </c>
    </row>
    <row r="109" spans="1:31" s="2" customFormat="1" ht="6.95" customHeight="1">
      <c r="A109" s="34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39"/>
      <c r="M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</sheetData>
  <sheetProtection algorithmName="SHA-512" hashValue="zmNcGmKLSsdnHJnUtNjSry29aYgze8HIGTHEMQ2NCbEkpB3i4bzSkf79WyyPNV6HBNC2i+HdkDtLzUkcH9VRGQ==" saltValue="CJgWdomDqyE2kUiXFGLdIUKx0d3ZO9pZbA2ATpE7AcQfpQY2rCSsDbr4b7oJVuPpYkFMGzjgHHLDM1h30sGQug==" spinCount="100000" sheet="1" objects="1" scenarios="1" formatColumns="0" formatRows="0" autoFilter="0"/>
  <autoFilter ref="C81:K10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6" t="s">
        <v>94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133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68" t="s">
        <v>205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ROUND((SUM(BE82:BE123)),2)</f>
        <v>0</v>
      </c>
      <c r="G33" s="34"/>
      <c r="H33" s="34"/>
      <c r="I33" s="120">
        <v>0.21</v>
      </c>
      <c r="J33" s="119">
        <f>ROUND(((SUM(BE82:BE123))*I33),2)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ROUND((SUM(BF82:BF123)),2)</f>
        <v>0</v>
      </c>
      <c r="G34" s="34"/>
      <c r="H34" s="34"/>
      <c r="I34" s="120">
        <v>0.15</v>
      </c>
      <c r="J34" s="119">
        <f>ROUND(((SUM(BF82:BF123))*I34),2)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ROUND((SUM(BG82:BG123)),2)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ROUND((SUM(BH82:BH123)),2)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ROUND((SUM(BI82:BI123)),2)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9" t="str">
        <f>E9</f>
        <v>PS451 - SSZ Brněnská - Tesco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137</v>
      </c>
      <c r="D57" s="133"/>
      <c r="E57" s="133"/>
      <c r="F57" s="133"/>
      <c r="G57" s="133"/>
      <c r="H57" s="133"/>
      <c r="I57" s="133"/>
      <c r="J57" s="134" t="s">
        <v>138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139</v>
      </c>
    </row>
    <row r="60" spans="2:12" s="9" customFormat="1" ht="24.95" customHeight="1">
      <c r="B60" s="136"/>
      <c r="C60" s="137"/>
      <c r="D60" s="138" t="s">
        <v>140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141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" customHeight="1">
      <c r="B62" s="142"/>
      <c r="C62" s="143"/>
      <c r="D62" s="144" t="s">
        <v>142</v>
      </c>
      <c r="E62" s="145"/>
      <c r="F62" s="145"/>
      <c r="G62" s="145"/>
      <c r="H62" s="145"/>
      <c r="I62" s="145"/>
      <c r="J62" s="146">
        <f>J109</f>
        <v>0</v>
      </c>
      <c r="K62" s="143"/>
      <c r="L62" s="147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2" t="s">
        <v>143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8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264" t="str">
        <f>E7</f>
        <v>Zvýšení bezpečnosti na průtahu městem Vyškov - modernizace SSZ</v>
      </c>
      <c r="F72" s="265"/>
      <c r="G72" s="265"/>
      <c r="H72" s="265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134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59" t="str">
        <f>E9</f>
        <v>PS451 - SSZ Brněnská - Tesco</v>
      </c>
      <c r="F74" s="263"/>
      <c r="G74" s="263"/>
      <c r="H74" s="263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8" t="s">
        <v>22</v>
      </c>
      <c r="D76" s="36"/>
      <c r="E76" s="36"/>
      <c r="F76" s="26" t="str">
        <f>F12</f>
        <v>Vyškov</v>
      </c>
      <c r="G76" s="36"/>
      <c r="H76" s="36"/>
      <c r="I76" s="28" t="s">
        <v>24</v>
      </c>
      <c r="J76" s="59" t="str">
        <f>IF(J12="","",J12)</f>
        <v>15. 10. 2020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8" t="s">
        <v>30</v>
      </c>
      <c r="D78" s="36"/>
      <c r="E78" s="36"/>
      <c r="F78" s="26" t="str">
        <f>E15</f>
        <v>VYTEZA, s. r.o.</v>
      </c>
      <c r="G78" s="36"/>
      <c r="H78" s="36"/>
      <c r="I78" s="28" t="s">
        <v>38</v>
      </c>
      <c r="J78" s="32" t="str">
        <f>E21</f>
        <v>Ing. Luděk Obrdlík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8" t="s">
        <v>36</v>
      </c>
      <c r="D79" s="36"/>
      <c r="E79" s="36"/>
      <c r="F79" s="26" t="str">
        <f>IF(E18="","",E18)</f>
        <v>Vyplň údaj</v>
      </c>
      <c r="G79" s="36"/>
      <c r="H79" s="36"/>
      <c r="I79" s="28" t="s">
        <v>43</v>
      </c>
      <c r="J79" s="32" t="str">
        <f>E24</f>
        <v>Ing. Luděk Obrdlík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8"/>
      <c r="B81" s="149"/>
      <c r="C81" s="150" t="s">
        <v>144</v>
      </c>
      <c r="D81" s="151" t="s">
        <v>66</v>
      </c>
      <c r="E81" s="151" t="s">
        <v>62</v>
      </c>
      <c r="F81" s="151" t="s">
        <v>63</v>
      </c>
      <c r="G81" s="151" t="s">
        <v>145</v>
      </c>
      <c r="H81" s="151" t="s">
        <v>146</v>
      </c>
      <c r="I81" s="151" t="s">
        <v>147</v>
      </c>
      <c r="J81" s="151" t="s">
        <v>138</v>
      </c>
      <c r="K81" s="152" t="s">
        <v>148</v>
      </c>
      <c r="L81" s="153"/>
      <c r="M81" s="68" t="s">
        <v>44</v>
      </c>
      <c r="N81" s="69" t="s">
        <v>51</v>
      </c>
      <c r="O81" s="69" t="s">
        <v>149</v>
      </c>
      <c r="P81" s="69" t="s">
        <v>150</v>
      </c>
      <c r="Q81" s="69" t="s">
        <v>151</v>
      </c>
      <c r="R81" s="69" t="s">
        <v>152</v>
      </c>
      <c r="S81" s="69" t="s">
        <v>153</v>
      </c>
      <c r="T81" s="70" t="s">
        <v>154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4"/>
      <c r="B82" s="35"/>
      <c r="C82" s="75" t="s">
        <v>155</v>
      </c>
      <c r="D82" s="36"/>
      <c r="E82" s="36"/>
      <c r="F82" s="36"/>
      <c r="G82" s="36"/>
      <c r="H82" s="36"/>
      <c r="I82" s="36"/>
      <c r="J82" s="154">
        <f>BK82</f>
        <v>0</v>
      </c>
      <c r="K82" s="36"/>
      <c r="L82" s="39"/>
      <c r="M82" s="71"/>
      <c r="N82" s="155"/>
      <c r="O82" s="72"/>
      <c r="P82" s="156">
        <f>P83</f>
        <v>0</v>
      </c>
      <c r="Q82" s="72"/>
      <c r="R82" s="156">
        <f>R83</f>
        <v>0.024980000000000002</v>
      </c>
      <c r="S82" s="72"/>
      <c r="T82" s="157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6" t="s">
        <v>80</v>
      </c>
      <c r="AU82" s="16" t="s">
        <v>139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80</v>
      </c>
      <c r="E83" s="162" t="s">
        <v>156</v>
      </c>
      <c r="F83" s="162" t="s">
        <v>157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P84+P109</f>
        <v>0</v>
      </c>
      <c r="Q83" s="167"/>
      <c r="R83" s="168">
        <f>R84+R109</f>
        <v>0.024980000000000002</v>
      </c>
      <c r="S83" s="167"/>
      <c r="T83" s="169">
        <f>T84+T109</f>
        <v>0</v>
      </c>
      <c r="AR83" s="170" t="s">
        <v>158</v>
      </c>
      <c r="AT83" s="171" t="s">
        <v>80</v>
      </c>
      <c r="AU83" s="171" t="s">
        <v>81</v>
      </c>
      <c r="AY83" s="170" t="s">
        <v>159</v>
      </c>
      <c r="BK83" s="172">
        <f>BK84+BK109</f>
        <v>0</v>
      </c>
    </row>
    <row r="84" spans="2:63" s="12" customFormat="1" ht="22.9" customHeight="1">
      <c r="B84" s="159"/>
      <c r="C84" s="160"/>
      <c r="D84" s="161" t="s">
        <v>80</v>
      </c>
      <c r="E84" s="173" t="s">
        <v>160</v>
      </c>
      <c r="F84" s="173" t="s">
        <v>161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SUM(P85:P108)</f>
        <v>0</v>
      </c>
      <c r="Q84" s="167"/>
      <c r="R84" s="168">
        <f>SUM(R85:R108)</f>
        <v>0.024980000000000002</v>
      </c>
      <c r="S84" s="167"/>
      <c r="T84" s="169">
        <f>SUM(T85:T108)</f>
        <v>0</v>
      </c>
      <c r="AR84" s="170" t="s">
        <v>158</v>
      </c>
      <c r="AT84" s="171" t="s">
        <v>80</v>
      </c>
      <c r="AU84" s="171" t="s">
        <v>89</v>
      </c>
      <c r="AY84" s="170" t="s">
        <v>159</v>
      </c>
      <c r="BK84" s="172">
        <f>SUM(BK85:BK108)</f>
        <v>0</v>
      </c>
    </row>
    <row r="85" spans="1:65" s="2" customFormat="1" ht="21.75" customHeight="1">
      <c r="A85" s="34"/>
      <c r="B85" s="35"/>
      <c r="C85" s="175" t="s">
        <v>89</v>
      </c>
      <c r="D85" s="175" t="s">
        <v>162</v>
      </c>
      <c r="E85" s="176" t="s">
        <v>163</v>
      </c>
      <c r="F85" s="177" t="s">
        <v>164</v>
      </c>
      <c r="G85" s="178" t="s">
        <v>165</v>
      </c>
      <c r="H85" s="179">
        <v>6</v>
      </c>
      <c r="I85" s="180"/>
      <c r="J85" s="181">
        <f>ROUND(I85*H85,2)</f>
        <v>0</v>
      </c>
      <c r="K85" s="177" t="s">
        <v>199</v>
      </c>
      <c r="L85" s="39"/>
      <c r="M85" s="182" t="s">
        <v>44</v>
      </c>
      <c r="N85" s="183" t="s">
        <v>52</v>
      </c>
      <c r="O85" s="64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6" t="s">
        <v>89</v>
      </c>
      <c r="AT85" s="186" t="s">
        <v>162</v>
      </c>
      <c r="AU85" s="186" t="s">
        <v>91</v>
      </c>
      <c r="AY85" s="16" t="s">
        <v>159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6" t="s">
        <v>89</v>
      </c>
      <c r="BK85" s="187">
        <f>ROUND(I85*H85,2)</f>
        <v>0</v>
      </c>
      <c r="BL85" s="16" t="s">
        <v>89</v>
      </c>
      <c r="BM85" s="186" t="s">
        <v>206</v>
      </c>
    </row>
    <row r="86" spans="2:51" s="13" customFormat="1" ht="22.5">
      <c r="B86" s="188"/>
      <c r="C86" s="189"/>
      <c r="D86" s="190" t="s">
        <v>168</v>
      </c>
      <c r="E86" s="191" t="s">
        <v>44</v>
      </c>
      <c r="F86" s="192" t="s">
        <v>169</v>
      </c>
      <c r="G86" s="189"/>
      <c r="H86" s="191" t="s">
        <v>44</v>
      </c>
      <c r="I86" s="193"/>
      <c r="J86" s="189"/>
      <c r="K86" s="189"/>
      <c r="L86" s="194"/>
      <c r="M86" s="195"/>
      <c r="N86" s="196"/>
      <c r="O86" s="196"/>
      <c r="P86" s="196"/>
      <c r="Q86" s="196"/>
      <c r="R86" s="196"/>
      <c r="S86" s="196"/>
      <c r="T86" s="197"/>
      <c r="AT86" s="198" t="s">
        <v>168</v>
      </c>
      <c r="AU86" s="198" t="s">
        <v>91</v>
      </c>
      <c r="AV86" s="13" t="s">
        <v>89</v>
      </c>
      <c r="AW86" s="13" t="s">
        <v>42</v>
      </c>
      <c r="AX86" s="13" t="s">
        <v>81</v>
      </c>
      <c r="AY86" s="198" t="s">
        <v>159</v>
      </c>
    </row>
    <row r="87" spans="2:51" s="14" customFormat="1" ht="12">
      <c r="B87" s="199"/>
      <c r="C87" s="200"/>
      <c r="D87" s="190" t="s">
        <v>168</v>
      </c>
      <c r="E87" s="201" t="s">
        <v>44</v>
      </c>
      <c r="F87" s="202" t="s">
        <v>188</v>
      </c>
      <c r="G87" s="200"/>
      <c r="H87" s="203">
        <v>6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168</v>
      </c>
      <c r="AU87" s="209" t="s">
        <v>91</v>
      </c>
      <c r="AV87" s="14" t="s">
        <v>91</v>
      </c>
      <c r="AW87" s="14" t="s">
        <v>42</v>
      </c>
      <c r="AX87" s="14" t="s">
        <v>89</v>
      </c>
      <c r="AY87" s="209" t="s">
        <v>159</v>
      </c>
    </row>
    <row r="88" spans="1:65" s="2" customFormat="1" ht="16.5" customHeight="1">
      <c r="A88" s="34"/>
      <c r="B88" s="35"/>
      <c r="C88" s="175" t="s">
        <v>91</v>
      </c>
      <c r="D88" s="175" t="s">
        <v>162</v>
      </c>
      <c r="E88" s="176" t="s">
        <v>170</v>
      </c>
      <c r="F88" s="177" t="s">
        <v>171</v>
      </c>
      <c r="G88" s="178" t="s">
        <v>165</v>
      </c>
      <c r="H88" s="179">
        <v>6</v>
      </c>
      <c r="I88" s="180"/>
      <c r="J88" s="181">
        <f>ROUND(I88*H88,2)</f>
        <v>0</v>
      </c>
      <c r="K88" s="177" t="s">
        <v>199</v>
      </c>
      <c r="L88" s="39"/>
      <c r="M88" s="182" t="s">
        <v>44</v>
      </c>
      <c r="N88" s="183" t="s">
        <v>52</v>
      </c>
      <c r="O88" s="64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6" t="s">
        <v>89</v>
      </c>
      <c r="AT88" s="186" t="s">
        <v>162</v>
      </c>
      <c r="AU88" s="186" t="s">
        <v>91</v>
      </c>
      <c r="AY88" s="16" t="s">
        <v>159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6" t="s">
        <v>89</v>
      </c>
      <c r="BK88" s="187">
        <f>ROUND(I88*H88,2)</f>
        <v>0</v>
      </c>
      <c r="BL88" s="16" t="s">
        <v>89</v>
      </c>
      <c r="BM88" s="186" t="s">
        <v>207</v>
      </c>
    </row>
    <row r="89" spans="2:51" s="13" customFormat="1" ht="12">
      <c r="B89" s="188"/>
      <c r="C89" s="189"/>
      <c r="D89" s="190" t="s">
        <v>168</v>
      </c>
      <c r="E89" s="191" t="s">
        <v>44</v>
      </c>
      <c r="F89" s="192" t="s">
        <v>173</v>
      </c>
      <c r="G89" s="189"/>
      <c r="H89" s="191" t="s">
        <v>44</v>
      </c>
      <c r="I89" s="193"/>
      <c r="J89" s="189"/>
      <c r="K89" s="189"/>
      <c r="L89" s="194"/>
      <c r="M89" s="195"/>
      <c r="N89" s="196"/>
      <c r="O89" s="196"/>
      <c r="P89" s="196"/>
      <c r="Q89" s="196"/>
      <c r="R89" s="196"/>
      <c r="S89" s="196"/>
      <c r="T89" s="197"/>
      <c r="AT89" s="198" t="s">
        <v>168</v>
      </c>
      <c r="AU89" s="198" t="s">
        <v>91</v>
      </c>
      <c r="AV89" s="13" t="s">
        <v>89</v>
      </c>
      <c r="AW89" s="13" t="s">
        <v>42</v>
      </c>
      <c r="AX89" s="13" t="s">
        <v>81</v>
      </c>
      <c r="AY89" s="198" t="s">
        <v>159</v>
      </c>
    </row>
    <row r="90" spans="2:51" s="14" customFormat="1" ht="12">
      <c r="B90" s="199"/>
      <c r="C90" s="200"/>
      <c r="D90" s="190" t="s">
        <v>168</v>
      </c>
      <c r="E90" s="201" t="s">
        <v>44</v>
      </c>
      <c r="F90" s="202" t="s">
        <v>188</v>
      </c>
      <c r="G90" s="200"/>
      <c r="H90" s="203">
        <v>6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168</v>
      </c>
      <c r="AU90" s="209" t="s">
        <v>91</v>
      </c>
      <c r="AV90" s="14" t="s">
        <v>91</v>
      </c>
      <c r="AW90" s="14" t="s">
        <v>42</v>
      </c>
      <c r="AX90" s="14" t="s">
        <v>89</v>
      </c>
      <c r="AY90" s="209" t="s">
        <v>159</v>
      </c>
    </row>
    <row r="91" spans="1:65" s="2" customFormat="1" ht="24">
      <c r="A91" s="34"/>
      <c r="B91" s="35"/>
      <c r="C91" s="175" t="s">
        <v>158</v>
      </c>
      <c r="D91" s="175" t="s">
        <v>162</v>
      </c>
      <c r="E91" s="176" t="s">
        <v>174</v>
      </c>
      <c r="F91" s="177" t="s">
        <v>175</v>
      </c>
      <c r="G91" s="178" t="s">
        <v>165</v>
      </c>
      <c r="H91" s="179">
        <v>6</v>
      </c>
      <c r="I91" s="180"/>
      <c r="J91" s="181">
        <f>ROUND(I91*H91,2)</f>
        <v>0</v>
      </c>
      <c r="K91" s="177" t="s">
        <v>199</v>
      </c>
      <c r="L91" s="39"/>
      <c r="M91" s="182" t="s">
        <v>44</v>
      </c>
      <c r="N91" s="183" t="s">
        <v>52</v>
      </c>
      <c r="O91" s="64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6" t="s">
        <v>89</v>
      </c>
      <c r="AT91" s="186" t="s">
        <v>162</v>
      </c>
      <c r="AU91" s="186" t="s">
        <v>91</v>
      </c>
      <c r="AY91" s="16" t="s">
        <v>159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6" t="s">
        <v>89</v>
      </c>
      <c r="BK91" s="187">
        <f>ROUND(I91*H91,2)</f>
        <v>0</v>
      </c>
      <c r="BL91" s="16" t="s">
        <v>89</v>
      </c>
      <c r="BM91" s="186" t="s">
        <v>208</v>
      </c>
    </row>
    <row r="92" spans="2:51" s="13" customFormat="1" ht="22.5">
      <c r="B92" s="188"/>
      <c r="C92" s="189"/>
      <c r="D92" s="190" t="s">
        <v>168</v>
      </c>
      <c r="E92" s="191" t="s">
        <v>44</v>
      </c>
      <c r="F92" s="192" t="s">
        <v>169</v>
      </c>
      <c r="G92" s="189"/>
      <c r="H92" s="191" t="s">
        <v>44</v>
      </c>
      <c r="I92" s="193"/>
      <c r="J92" s="189"/>
      <c r="K92" s="189"/>
      <c r="L92" s="194"/>
      <c r="M92" s="195"/>
      <c r="N92" s="196"/>
      <c r="O92" s="196"/>
      <c r="P92" s="196"/>
      <c r="Q92" s="196"/>
      <c r="R92" s="196"/>
      <c r="S92" s="196"/>
      <c r="T92" s="197"/>
      <c r="AT92" s="198" t="s">
        <v>168</v>
      </c>
      <c r="AU92" s="198" t="s">
        <v>91</v>
      </c>
      <c r="AV92" s="13" t="s">
        <v>89</v>
      </c>
      <c r="AW92" s="13" t="s">
        <v>42</v>
      </c>
      <c r="AX92" s="13" t="s">
        <v>81</v>
      </c>
      <c r="AY92" s="198" t="s">
        <v>159</v>
      </c>
    </row>
    <row r="93" spans="2:51" s="14" customFormat="1" ht="12">
      <c r="B93" s="199"/>
      <c r="C93" s="200"/>
      <c r="D93" s="190" t="s">
        <v>168</v>
      </c>
      <c r="E93" s="201" t="s">
        <v>44</v>
      </c>
      <c r="F93" s="202" t="s">
        <v>188</v>
      </c>
      <c r="G93" s="200"/>
      <c r="H93" s="203">
        <v>6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168</v>
      </c>
      <c r="AU93" s="209" t="s">
        <v>91</v>
      </c>
      <c r="AV93" s="14" t="s">
        <v>91</v>
      </c>
      <c r="AW93" s="14" t="s">
        <v>42</v>
      </c>
      <c r="AX93" s="14" t="s">
        <v>89</v>
      </c>
      <c r="AY93" s="209" t="s">
        <v>159</v>
      </c>
    </row>
    <row r="94" spans="1:65" s="2" customFormat="1" ht="24">
      <c r="A94" s="34"/>
      <c r="B94" s="35"/>
      <c r="C94" s="175" t="s">
        <v>177</v>
      </c>
      <c r="D94" s="175" t="s">
        <v>162</v>
      </c>
      <c r="E94" s="176" t="s">
        <v>178</v>
      </c>
      <c r="F94" s="177" t="s">
        <v>179</v>
      </c>
      <c r="G94" s="178" t="s">
        <v>165</v>
      </c>
      <c r="H94" s="179">
        <v>6</v>
      </c>
      <c r="I94" s="180"/>
      <c r="J94" s="181">
        <f>ROUND(I94*H94,2)</f>
        <v>0</v>
      </c>
      <c r="K94" s="177" t="s">
        <v>199</v>
      </c>
      <c r="L94" s="39"/>
      <c r="M94" s="182" t="s">
        <v>44</v>
      </c>
      <c r="N94" s="183" t="s">
        <v>52</v>
      </c>
      <c r="O94" s="64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6" t="s">
        <v>89</v>
      </c>
      <c r="AT94" s="186" t="s">
        <v>162</v>
      </c>
      <c r="AU94" s="186" t="s">
        <v>91</v>
      </c>
      <c r="AY94" s="16" t="s">
        <v>159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6" t="s">
        <v>89</v>
      </c>
      <c r="BK94" s="187">
        <f>ROUND(I94*H94,2)</f>
        <v>0</v>
      </c>
      <c r="BL94" s="16" t="s">
        <v>89</v>
      </c>
      <c r="BM94" s="186" t="s">
        <v>209</v>
      </c>
    </row>
    <row r="95" spans="2:51" s="13" customFormat="1" ht="12">
      <c r="B95" s="188"/>
      <c r="C95" s="189"/>
      <c r="D95" s="190" t="s">
        <v>168</v>
      </c>
      <c r="E95" s="191" t="s">
        <v>44</v>
      </c>
      <c r="F95" s="192" t="s">
        <v>173</v>
      </c>
      <c r="G95" s="189"/>
      <c r="H95" s="191" t="s">
        <v>44</v>
      </c>
      <c r="I95" s="193"/>
      <c r="J95" s="189"/>
      <c r="K95" s="189"/>
      <c r="L95" s="194"/>
      <c r="M95" s="195"/>
      <c r="N95" s="196"/>
      <c r="O95" s="196"/>
      <c r="P95" s="196"/>
      <c r="Q95" s="196"/>
      <c r="R95" s="196"/>
      <c r="S95" s="196"/>
      <c r="T95" s="197"/>
      <c r="AT95" s="198" t="s">
        <v>168</v>
      </c>
      <c r="AU95" s="198" t="s">
        <v>91</v>
      </c>
      <c r="AV95" s="13" t="s">
        <v>89</v>
      </c>
      <c r="AW95" s="13" t="s">
        <v>42</v>
      </c>
      <c r="AX95" s="13" t="s">
        <v>81</v>
      </c>
      <c r="AY95" s="198" t="s">
        <v>159</v>
      </c>
    </row>
    <row r="96" spans="2:51" s="14" customFormat="1" ht="12">
      <c r="B96" s="199"/>
      <c r="C96" s="200"/>
      <c r="D96" s="190" t="s">
        <v>168</v>
      </c>
      <c r="E96" s="201" t="s">
        <v>44</v>
      </c>
      <c r="F96" s="202" t="s">
        <v>188</v>
      </c>
      <c r="G96" s="200"/>
      <c r="H96" s="203">
        <v>6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168</v>
      </c>
      <c r="AU96" s="209" t="s">
        <v>91</v>
      </c>
      <c r="AV96" s="14" t="s">
        <v>91</v>
      </c>
      <c r="AW96" s="14" t="s">
        <v>42</v>
      </c>
      <c r="AX96" s="14" t="s">
        <v>89</v>
      </c>
      <c r="AY96" s="209" t="s">
        <v>159</v>
      </c>
    </row>
    <row r="97" spans="1:65" s="2" customFormat="1" ht="16.5" customHeight="1">
      <c r="A97" s="34"/>
      <c r="B97" s="35"/>
      <c r="C97" s="210" t="s">
        <v>181</v>
      </c>
      <c r="D97" s="210" t="s">
        <v>156</v>
      </c>
      <c r="E97" s="211" t="s">
        <v>210</v>
      </c>
      <c r="F97" s="212" t="s">
        <v>183</v>
      </c>
      <c r="G97" s="213" t="s">
        <v>165</v>
      </c>
      <c r="H97" s="214">
        <v>6</v>
      </c>
      <c r="I97" s="215"/>
      <c r="J97" s="216">
        <f>ROUND(I97*H97,2)</f>
        <v>0</v>
      </c>
      <c r="K97" s="212" t="s">
        <v>184</v>
      </c>
      <c r="L97" s="217"/>
      <c r="M97" s="218" t="s">
        <v>44</v>
      </c>
      <c r="N97" s="219" t="s">
        <v>52</v>
      </c>
      <c r="O97" s="64"/>
      <c r="P97" s="184">
        <f>O97*H97</f>
        <v>0</v>
      </c>
      <c r="Q97" s="184">
        <v>0.00408</v>
      </c>
      <c r="R97" s="184">
        <f>Q97*H97</f>
        <v>0.024480000000000002</v>
      </c>
      <c r="S97" s="184">
        <v>0</v>
      </c>
      <c r="T97" s="18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6" t="s">
        <v>91</v>
      </c>
      <c r="AT97" s="186" t="s">
        <v>156</v>
      </c>
      <c r="AU97" s="186" t="s">
        <v>91</v>
      </c>
      <c r="AY97" s="16" t="s">
        <v>159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6" t="s">
        <v>89</v>
      </c>
      <c r="BK97" s="187">
        <f>ROUND(I97*H97,2)</f>
        <v>0</v>
      </c>
      <c r="BL97" s="16" t="s">
        <v>89</v>
      </c>
      <c r="BM97" s="186" t="s">
        <v>211</v>
      </c>
    </row>
    <row r="98" spans="2:51" s="13" customFormat="1" ht="12">
      <c r="B98" s="188"/>
      <c r="C98" s="189"/>
      <c r="D98" s="190" t="s">
        <v>168</v>
      </c>
      <c r="E98" s="191" t="s">
        <v>44</v>
      </c>
      <c r="F98" s="192" t="s">
        <v>173</v>
      </c>
      <c r="G98" s="189"/>
      <c r="H98" s="191" t="s">
        <v>44</v>
      </c>
      <c r="I98" s="193"/>
      <c r="J98" s="189"/>
      <c r="K98" s="189"/>
      <c r="L98" s="194"/>
      <c r="M98" s="195"/>
      <c r="N98" s="196"/>
      <c r="O98" s="196"/>
      <c r="P98" s="196"/>
      <c r="Q98" s="196"/>
      <c r="R98" s="196"/>
      <c r="S98" s="196"/>
      <c r="T98" s="197"/>
      <c r="AT98" s="198" t="s">
        <v>168</v>
      </c>
      <c r="AU98" s="198" t="s">
        <v>91</v>
      </c>
      <c r="AV98" s="13" t="s">
        <v>89</v>
      </c>
      <c r="AW98" s="13" t="s">
        <v>42</v>
      </c>
      <c r="AX98" s="13" t="s">
        <v>81</v>
      </c>
      <c r="AY98" s="198" t="s">
        <v>159</v>
      </c>
    </row>
    <row r="99" spans="2:51" s="14" customFormat="1" ht="12">
      <c r="B99" s="199"/>
      <c r="C99" s="200"/>
      <c r="D99" s="190" t="s">
        <v>168</v>
      </c>
      <c r="E99" s="201" t="s">
        <v>44</v>
      </c>
      <c r="F99" s="202" t="s">
        <v>188</v>
      </c>
      <c r="G99" s="200"/>
      <c r="H99" s="203">
        <v>6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168</v>
      </c>
      <c r="AU99" s="209" t="s">
        <v>91</v>
      </c>
      <c r="AV99" s="14" t="s">
        <v>91</v>
      </c>
      <c r="AW99" s="14" t="s">
        <v>42</v>
      </c>
      <c r="AX99" s="14" t="s">
        <v>89</v>
      </c>
      <c r="AY99" s="209" t="s">
        <v>159</v>
      </c>
    </row>
    <row r="100" spans="1:65" s="2" customFormat="1" ht="24">
      <c r="A100" s="34"/>
      <c r="B100" s="35"/>
      <c r="C100" s="175" t="s">
        <v>188</v>
      </c>
      <c r="D100" s="175" t="s">
        <v>162</v>
      </c>
      <c r="E100" s="176" t="s">
        <v>212</v>
      </c>
      <c r="F100" s="177" t="s">
        <v>213</v>
      </c>
      <c r="G100" s="178" t="s">
        <v>165</v>
      </c>
      <c r="H100" s="179">
        <v>1</v>
      </c>
      <c r="I100" s="180"/>
      <c r="J100" s="181">
        <f>ROUND(I100*H100,2)</f>
        <v>0</v>
      </c>
      <c r="K100" s="177" t="s">
        <v>199</v>
      </c>
      <c r="L100" s="39"/>
      <c r="M100" s="182" t="s">
        <v>44</v>
      </c>
      <c r="N100" s="183" t="s">
        <v>52</v>
      </c>
      <c r="O100" s="64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6" t="s">
        <v>89</v>
      </c>
      <c r="AT100" s="186" t="s">
        <v>162</v>
      </c>
      <c r="AU100" s="186" t="s">
        <v>91</v>
      </c>
      <c r="AY100" s="16" t="s">
        <v>159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6" t="s">
        <v>89</v>
      </c>
      <c r="BK100" s="187">
        <f>ROUND(I100*H100,2)</f>
        <v>0</v>
      </c>
      <c r="BL100" s="16" t="s">
        <v>89</v>
      </c>
      <c r="BM100" s="186" t="s">
        <v>214</v>
      </c>
    </row>
    <row r="101" spans="2:51" s="13" customFormat="1" ht="12">
      <c r="B101" s="188"/>
      <c r="C101" s="189"/>
      <c r="D101" s="190" t="s">
        <v>168</v>
      </c>
      <c r="E101" s="191" t="s">
        <v>44</v>
      </c>
      <c r="F101" s="192" t="s">
        <v>215</v>
      </c>
      <c r="G101" s="189"/>
      <c r="H101" s="191" t="s">
        <v>44</v>
      </c>
      <c r="I101" s="193"/>
      <c r="J101" s="189"/>
      <c r="K101" s="189"/>
      <c r="L101" s="194"/>
      <c r="M101" s="195"/>
      <c r="N101" s="196"/>
      <c r="O101" s="196"/>
      <c r="P101" s="196"/>
      <c r="Q101" s="196"/>
      <c r="R101" s="196"/>
      <c r="S101" s="196"/>
      <c r="T101" s="197"/>
      <c r="AT101" s="198" t="s">
        <v>168</v>
      </c>
      <c r="AU101" s="198" t="s">
        <v>91</v>
      </c>
      <c r="AV101" s="13" t="s">
        <v>89</v>
      </c>
      <c r="AW101" s="13" t="s">
        <v>42</v>
      </c>
      <c r="AX101" s="13" t="s">
        <v>81</v>
      </c>
      <c r="AY101" s="198" t="s">
        <v>159</v>
      </c>
    </row>
    <row r="102" spans="2:51" s="14" customFormat="1" ht="12">
      <c r="B102" s="199"/>
      <c r="C102" s="200"/>
      <c r="D102" s="190" t="s">
        <v>168</v>
      </c>
      <c r="E102" s="201" t="s">
        <v>44</v>
      </c>
      <c r="F102" s="202" t="s">
        <v>89</v>
      </c>
      <c r="G102" s="200"/>
      <c r="H102" s="203">
        <v>1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168</v>
      </c>
      <c r="AU102" s="209" t="s">
        <v>91</v>
      </c>
      <c r="AV102" s="14" t="s">
        <v>91</v>
      </c>
      <c r="AW102" s="14" t="s">
        <v>42</v>
      </c>
      <c r="AX102" s="14" t="s">
        <v>89</v>
      </c>
      <c r="AY102" s="209" t="s">
        <v>159</v>
      </c>
    </row>
    <row r="103" spans="1:65" s="2" customFormat="1" ht="24">
      <c r="A103" s="34"/>
      <c r="B103" s="35"/>
      <c r="C103" s="175" t="s">
        <v>192</v>
      </c>
      <c r="D103" s="175" t="s">
        <v>162</v>
      </c>
      <c r="E103" s="176" t="s">
        <v>216</v>
      </c>
      <c r="F103" s="177" t="s">
        <v>217</v>
      </c>
      <c r="G103" s="178" t="s">
        <v>165</v>
      </c>
      <c r="H103" s="179">
        <v>1</v>
      </c>
      <c r="I103" s="180"/>
      <c r="J103" s="181">
        <f>ROUND(I103*H103,2)</f>
        <v>0</v>
      </c>
      <c r="K103" s="177" t="s">
        <v>199</v>
      </c>
      <c r="L103" s="39"/>
      <c r="M103" s="182" t="s">
        <v>44</v>
      </c>
      <c r="N103" s="183" t="s">
        <v>52</v>
      </c>
      <c r="O103" s="64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6" t="s">
        <v>89</v>
      </c>
      <c r="AT103" s="186" t="s">
        <v>162</v>
      </c>
      <c r="AU103" s="186" t="s">
        <v>91</v>
      </c>
      <c r="AY103" s="16" t="s">
        <v>159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6" t="s">
        <v>89</v>
      </c>
      <c r="BK103" s="187">
        <f>ROUND(I103*H103,2)</f>
        <v>0</v>
      </c>
      <c r="BL103" s="16" t="s">
        <v>89</v>
      </c>
      <c r="BM103" s="186" t="s">
        <v>218</v>
      </c>
    </row>
    <row r="104" spans="2:51" s="13" customFormat="1" ht="12">
      <c r="B104" s="188"/>
      <c r="C104" s="189"/>
      <c r="D104" s="190" t="s">
        <v>168</v>
      </c>
      <c r="E104" s="191" t="s">
        <v>44</v>
      </c>
      <c r="F104" s="192" t="s">
        <v>219</v>
      </c>
      <c r="G104" s="189"/>
      <c r="H104" s="191" t="s">
        <v>44</v>
      </c>
      <c r="I104" s="193"/>
      <c r="J104" s="189"/>
      <c r="K104" s="189"/>
      <c r="L104" s="194"/>
      <c r="M104" s="195"/>
      <c r="N104" s="196"/>
      <c r="O104" s="196"/>
      <c r="P104" s="196"/>
      <c r="Q104" s="196"/>
      <c r="R104" s="196"/>
      <c r="S104" s="196"/>
      <c r="T104" s="197"/>
      <c r="AT104" s="198" t="s">
        <v>168</v>
      </c>
      <c r="AU104" s="198" t="s">
        <v>91</v>
      </c>
      <c r="AV104" s="13" t="s">
        <v>89</v>
      </c>
      <c r="AW104" s="13" t="s">
        <v>42</v>
      </c>
      <c r="AX104" s="13" t="s">
        <v>81</v>
      </c>
      <c r="AY104" s="198" t="s">
        <v>159</v>
      </c>
    </row>
    <row r="105" spans="2:51" s="14" customFormat="1" ht="12">
      <c r="B105" s="199"/>
      <c r="C105" s="200"/>
      <c r="D105" s="190" t="s">
        <v>168</v>
      </c>
      <c r="E105" s="201" t="s">
        <v>44</v>
      </c>
      <c r="F105" s="202" t="s">
        <v>89</v>
      </c>
      <c r="G105" s="200"/>
      <c r="H105" s="203">
        <v>1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168</v>
      </c>
      <c r="AU105" s="209" t="s">
        <v>91</v>
      </c>
      <c r="AV105" s="14" t="s">
        <v>91</v>
      </c>
      <c r="AW105" s="14" t="s">
        <v>42</v>
      </c>
      <c r="AX105" s="14" t="s">
        <v>89</v>
      </c>
      <c r="AY105" s="209" t="s">
        <v>159</v>
      </c>
    </row>
    <row r="106" spans="1:65" s="2" customFormat="1" ht="16.5" customHeight="1">
      <c r="A106" s="34"/>
      <c r="B106" s="35"/>
      <c r="C106" s="210" t="s">
        <v>196</v>
      </c>
      <c r="D106" s="210" t="s">
        <v>156</v>
      </c>
      <c r="E106" s="211" t="s">
        <v>220</v>
      </c>
      <c r="F106" s="212" t="s">
        <v>221</v>
      </c>
      <c r="G106" s="213" t="s">
        <v>165</v>
      </c>
      <c r="H106" s="214">
        <v>1</v>
      </c>
      <c r="I106" s="215"/>
      <c r="J106" s="216">
        <f>ROUND(I106*H106,2)</f>
        <v>0</v>
      </c>
      <c r="K106" s="212" t="s">
        <v>184</v>
      </c>
      <c r="L106" s="217"/>
      <c r="M106" s="218" t="s">
        <v>44</v>
      </c>
      <c r="N106" s="219" t="s">
        <v>52</v>
      </c>
      <c r="O106" s="64"/>
      <c r="P106" s="184">
        <f>O106*H106</f>
        <v>0</v>
      </c>
      <c r="Q106" s="184">
        <v>0.0005</v>
      </c>
      <c r="R106" s="184">
        <f>Q106*H106</f>
        <v>0.0005</v>
      </c>
      <c r="S106" s="184">
        <v>0</v>
      </c>
      <c r="T106" s="185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6" t="s">
        <v>91</v>
      </c>
      <c r="AT106" s="186" t="s">
        <v>156</v>
      </c>
      <c r="AU106" s="186" t="s">
        <v>91</v>
      </c>
      <c r="AY106" s="16" t="s">
        <v>159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6" t="s">
        <v>89</v>
      </c>
      <c r="BK106" s="187">
        <f>ROUND(I106*H106,2)</f>
        <v>0</v>
      </c>
      <c r="BL106" s="16" t="s">
        <v>89</v>
      </c>
      <c r="BM106" s="186" t="s">
        <v>222</v>
      </c>
    </row>
    <row r="107" spans="2:51" s="13" customFormat="1" ht="12">
      <c r="B107" s="188"/>
      <c r="C107" s="189"/>
      <c r="D107" s="190" t="s">
        <v>168</v>
      </c>
      <c r="E107" s="191" t="s">
        <v>44</v>
      </c>
      <c r="F107" s="192" t="s">
        <v>219</v>
      </c>
      <c r="G107" s="189"/>
      <c r="H107" s="191" t="s">
        <v>44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168</v>
      </c>
      <c r="AU107" s="198" t="s">
        <v>91</v>
      </c>
      <c r="AV107" s="13" t="s">
        <v>89</v>
      </c>
      <c r="AW107" s="13" t="s">
        <v>42</v>
      </c>
      <c r="AX107" s="13" t="s">
        <v>81</v>
      </c>
      <c r="AY107" s="198" t="s">
        <v>159</v>
      </c>
    </row>
    <row r="108" spans="2:51" s="14" customFormat="1" ht="12">
      <c r="B108" s="199"/>
      <c r="C108" s="200"/>
      <c r="D108" s="190" t="s">
        <v>168</v>
      </c>
      <c r="E108" s="201" t="s">
        <v>44</v>
      </c>
      <c r="F108" s="202" t="s">
        <v>89</v>
      </c>
      <c r="G108" s="200"/>
      <c r="H108" s="203">
        <v>1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168</v>
      </c>
      <c r="AU108" s="209" t="s">
        <v>91</v>
      </c>
      <c r="AV108" s="14" t="s">
        <v>91</v>
      </c>
      <c r="AW108" s="14" t="s">
        <v>42</v>
      </c>
      <c r="AX108" s="14" t="s">
        <v>89</v>
      </c>
      <c r="AY108" s="209" t="s">
        <v>159</v>
      </c>
    </row>
    <row r="109" spans="2:63" s="12" customFormat="1" ht="22.9" customHeight="1">
      <c r="B109" s="159"/>
      <c r="C109" s="160"/>
      <c r="D109" s="161" t="s">
        <v>80</v>
      </c>
      <c r="E109" s="173" t="s">
        <v>186</v>
      </c>
      <c r="F109" s="173" t="s">
        <v>187</v>
      </c>
      <c r="G109" s="160"/>
      <c r="H109" s="160"/>
      <c r="I109" s="163"/>
      <c r="J109" s="174">
        <f>BK109</f>
        <v>0</v>
      </c>
      <c r="K109" s="160"/>
      <c r="L109" s="165"/>
      <c r="M109" s="166"/>
      <c r="N109" s="167"/>
      <c r="O109" s="167"/>
      <c r="P109" s="168">
        <f>SUM(P110:P123)</f>
        <v>0</v>
      </c>
      <c r="Q109" s="167"/>
      <c r="R109" s="168">
        <f>SUM(R110:R123)</f>
        <v>0</v>
      </c>
      <c r="S109" s="167"/>
      <c r="T109" s="169">
        <f>SUM(T110:T123)</f>
        <v>0</v>
      </c>
      <c r="AR109" s="170" t="s">
        <v>158</v>
      </c>
      <c r="AT109" s="171" t="s">
        <v>80</v>
      </c>
      <c r="AU109" s="171" t="s">
        <v>89</v>
      </c>
      <c r="AY109" s="170" t="s">
        <v>159</v>
      </c>
      <c r="BK109" s="172">
        <f>SUM(BK110:BK123)</f>
        <v>0</v>
      </c>
    </row>
    <row r="110" spans="1:65" s="2" customFormat="1" ht="16.5" customHeight="1">
      <c r="A110" s="34"/>
      <c r="B110" s="35"/>
      <c r="C110" s="175" t="s">
        <v>201</v>
      </c>
      <c r="D110" s="175" t="s">
        <v>162</v>
      </c>
      <c r="E110" s="176" t="s">
        <v>189</v>
      </c>
      <c r="F110" s="177" t="s">
        <v>190</v>
      </c>
      <c r="G110" s="178" t="s">
        <v>165</v>
      </c>
      <c r="H110" s="179">
        <v>1</v>
      </c>
      <c r="I110" s="180"/>
      <c r="J110" s="181">
        <f>ROUND(I110*H110,2)</f>
        <v>0</v>
      </c>
      <c r="K110" s="177" t="s">
        <v>184</v>
      </c>
      <c r="L110" s="39"/>
      <c r="M110" s="182" t="s">
        <v>44</v>
      </c>
      <c r="N110" s="183" t="s">
        <v>52</v>
      </c>
      <c r="O110" s="64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6" t="s">
        <v>89</v>
      </c>
      <c r="AT110" s="186" t="s">
        <v>162</v>
      </c>
      <c r="AU110" s="186" t="s">
        <v>91</v>
      </c>
      <c r="AY110" s="16" t="s">
        <v>159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6" t="s">
        <v>89</v>
      </c>
      <c r="BK110" s="187">
        <f>ROUND(I110*H110,2)</f>
        <v>0</v>
      </c>
      <c r="BL110" s="16" t="s">
        <v>89</v>
      </c>
      <c r="BM110" s="186" t="s">
        <v>223</v>
      </c>
    </row>
    <row r="111" spans="2:51" s="14" customFormat="1" ht="12">
      <c r="B111" s="199"/>
      <c r="C111" s="200"/>
      <c r="D111" s="190" t="s">
        <v>168</v>
      </c>
      <c r="E111" s="201" t="s">
        <v>44</v>
      </c>
      <c r="F111" s="202" t="s">
        <v>89</v>
      </c>
      <c r="G111" s="200"/>
      <c r="H111" s="203">
        <v>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168</v>
      </c>
      <c r="AU111" s="209" t="s">
        <v>91</v>
      </c>
      <c r="AV111" s="14" t="s">
        <v>91</v>
      </c>
      <c r="AW111" s="14" t="s">
        <v>42</v>
      </c>
      <c r="AX111" s="14" t="s">
        <v>89</v>
      </c>
      <c r="AY111" s="209" t="s">
        <v>159</v>
      </c>
    </row>
    <row r="112" spans="1:65" s="2" customFormat="1" ht="24">
      <c r="A112" s="34"/>
      <c r="B112" s="35"/>
      <c r="C112" s="210" t="s">
        <v>224</v>
      </c>
      <c r="D112" s="210" t="s">
        <v>156</v>
      </c>
      <c r="E112" s="211" t="s">
        <v>225</v>
      </c>
      <c r="F112" s="212" t="s">
        <v>194</v>
      </c>
      <c r="G112" s="213" t="s">
        <v>165</v>
      </c>
      <c r="H112" s="214">
        <v>1</v>
      </c>
      <c r="I112" s="215"/>
      <c r="J112" s="216">
        <f>ROUND(I112*H112,2)</f>
        <v>0</v>
      </c>
      <c r="K112" s="212" t="s">
        <v>184</v>
      </c>
      <c r="L112" s="217"/>
      <c r="M112" s="218" t="s">
        <v>44</v>
      </c>
      <c r="N112" s="219" t="s">
        <v>52</v>
      </c>
      <c r="O112" s="64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6" t="s">
        <v>91</v>
      </c>
      <c r="AT112" s="186" t="s">
        <v>156</v>
      </c>
      <c r="AU112" s="186" t="s">
        <v>91</v>
      </c>
      <c r="AY112" s="16" t="s">
        <v>159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6" t="s">
        <v>89</v>
      </c>
      <c r="BK112" s="187">
        <f>ROUND(I112*H112,2)</f>
        <v>0</v>
      </c>
      <c r="BL112" s="16" t="s">
        <v>89</v>
      </c>
      <c r="BM112" s="186" t="s">
        <v>226</v>
      </c>
    </row>
    <row r="113" spans="2:51" s="14" customFormat="1" ht="12">
      <c r="B113" s="199"/>
      <c r="C113" s="200"/>
      <c r="D113" s="190" t="s">
        <v>168</v>
      </c>
      <c r="E113" s="201" t="s">
        <v>44</v>
      </c>
      <c r="F113" s="202" t="s">
        <v>89</v>
      </c>
      <c r="G113" s="200"/>
      <c r="H113" s="203">
        <v>1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168</v>
      </c>
      <c r="AU113" s="209" t="s">
        <v>91</v>
      </c>
      <c r="AV113" s="14" t="s">
        <v>91</v>
      </c>
      <c r="AW113" s="14" t="s">
        <v>42</v>
      </c>
      <c r="AX113" s="14" t="s">
        <v>89</v>
      </c>
      <c r="AY113" s="209" t="s">
        <v>159</v>
      </c>
    </row>
    <row r="114" spans="1:65" s="2" customFormat="1" ht="16.5" customHeight="1">
      <c r="A114" s="34"/>
      <c r="B114" s="35"/>
      <c r="C114" s="175" t="s">
        <v>227</v>
      </c>
      <c r="D114" s="175" t="s">
        <v>162</v>
      </c>
      <c r="E114" s="176" t="s">
        <v>228</v>
      </c>
      <c r="F114" s="177" t="s">
        <v>229</v>
      </c>
      <c r="G114" s="178" t="s">
        <v>165</v>
      </c>
      <c r="H114" s="179">
        <v>1</v>
      </c>
      <c r="I114" s="180"/>
      <c r="J114" s="181">
        <f>ROUND(I114*H114,2)</f>
        <v>0</v>
      </c>
      <c r="K114" s="177" t="s">
        <v>199</v>
      </c>
      <c r="L114" s="39"/>
      <c r="M114" s="182" t="s">
        <v>44</v>
      </c>
      <c r="N114" s="183" t="s">
        <v>52</v>
      </c>
      <c r="O114" s="64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6" t="s">
        <v>89</v>
      </c>
      <c r="AT114" s="186" t="s">
        <v>162</v>
      </c>
      <c r="AU114" s="186" t="s">
        <v>91</v>
      </c>
      <c r="AY114" s="16" t="s">
        <v>159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6" t="s">
        <v>89</v>
      </c>
      <c r="BK114" s="187">
        <f>ROUND(I114*H114,2)</f>
        <v>0</v>
      </c>
      <c r="BL114" s="16" t="s">
        <v>89</v>
      </c>
      <c r="BM114" s="186" t="s">
        <v>230</v>
      </c>
    </row>
    <row r="115" spans="2:51" s="14" customFormat="1" ht="12">
      <c r="B115" s="199"/>
      <c r="C115" s="200"/>
      <c r="D115" s="190" t="s">
        <v>168</v>
      </c>
      <c r="E115" s="201" t="s">
        <v>44</v>
      </c>
      <c r="F115" s="202" t="s">
        <v>89</v>
      </c>
      <c r="G115" s="200"/>
      <c r="H115" s="203">
        <v>1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168</v>
      </c>
      <c r="AU115" s="209" t="s">
        <v>91</v>
      </c>
      <c r="AV115" s="14" t="s">
        <v>91</v>
      </c>
      <c r="AW115" s="14" t="s">
        <v>42</v>
      </c>
      <c r="AX115" s="14" t="s">
        <v>89</v>
      </c>
      <c r="AY115" s="209" t="s">
        <v>159</v>
      </c>
    </row>
    <row r="116" spans="1:65" s="2" customFormat="1" ht="21.75" customHeight="1">
      <c r="A116" s="34"/>
      <c r="B116" s="35"/>
      <c r="C116" s="210" t="s">
        <v>231</v>
      </c>
      <c r="D116" s="210" t="s">
        <v>156</v>
      </c>
      <c r="E116" s="211" t="s">
        <v>232</v>
      </c>
      <c r="F116" s="212" t="s">
        <v>233</v>
      </c>
      <c r="G116" s="213" t="s">
        <v>165</v>
      </c>
      <c r="H116" s="214">
        <v>1</v>
      </c>
      <c r="I116" s="215"/>
      <c r="J116" s="216">
        <f>ROUND(I116*H116,2)</f>
        <v>0</v>
      </c>
      <c r="K116" s="212" t="s">
        <v>184</v>
      </c>
      <c r="L116" s="217"/>
      <c r="M116" s="218" t="s">
        <v>44</v>
      </c>
      <c r="N116" s="219" t="s">
        <v>52</v>
      </c>
      <c r="O116" s="64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6" t="s">
        <v>91</v>
      </c>
      <c r="AT116" s="186" t="s">
        <v>156</v>
      </c>
      <c r="AU116" s="186" t="s">
        <v>91</v>
      </c>
      <c r="AY116" s="16" t="s">
        <v>159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6" t="s">
        <v>89</v>
      </c>
      <c r="BK116" s="187">
        <f>ROUND(I116*H116,2)</f>
        <v>0</v>
      </c>
      <c r="BL116" s="16" t="s">
        <v>89</v>
      </c>
      <c r="BM116" s="186" t="s">
        <v>234</v>
      </c>
    </row>
    <row r="117" spans="2:51" s="14" customFormat="1" ht="12">
      <c r="B117" s="199"/>
      <c r="C117" s="200"/>
      <c r="D117" s="190" t="s">
        <v>168</v>
      </c>
      <c r="E117" s="201" t="s">
        <v>44</v>
      </c>
      <c r="F117" s="202" t="s">
        <v>89</v>
      </c>
      <c r="G117" s="200"/>
      <c r="H117" s="203">
        <v>1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168</v>
      </c>
      <c r="AU117" s="209" t="s">
        <v>91</v>
      </c>
      <c r="AV117" s="14" t="s">
        <v>91</v>
      </c>
      <c r="AW117" s="14" t="s">
        <v>42</v>
      </c>
      <c r="AX117" s="14" t="s">
        <v>89</v>
      </c>
      <c r="AY117" s="209" t="s">
        <v>159</v>
      </c>
    </row>
    <row r="118" spans="1:65" s="2" customFormat="1" ht="21.75" customHeight="1">
      <c r="A118" s="34"/>
      <c r="B118" s="35"/>
      <c r="C118" s="175" t="s">
        <v>235</v>
      </c>
      <c r="D118" s="175" t="s">
        <v>162</v>
      </c>
      <c r="E118" s="176" t="s">
        <v>236</v>
      </c>
      <c r="F118" s="177" t="s">
        <v>237</v>
      </c>
      <c r="G118" s="178" t="s">
        <v>165</v>
      </c>
      <c r="H118" s="179">
        <v>2</v>
      </c>
      <c r="I118" s="180"/>
      <c r="J118" s="181">
        <f>ROUND(I118*H118,2)</f>
        <v>0</v>
      </c>
      <c r="K118" s="177" t="s">
        <v>199</v>
      </c>
      <c r="L118" s="39"/>
      <c r="M118" s="182" t="s">
        <v>44</v>
      </c>
      <c r="N118" s="183" t="s">
        <v>52</v>
      </c>
      <c r="O118" s="64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6" t="s">
        <v>89</v>
      </c>
      <c r="AT118" s="186" t="s">
        <v>162</v>
      </c>
      <c r="AU118" s="186" t="s">
        <v>91</v>
      </c>
      <c r="AY118" s="16" t="s">
        <v>159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6" t="s">
        <v>89</v>
      </c>
      <c r="BK118" s="187">
        <f>ROUND(I118*H118,2)</f>
        <v>0</v>
      </c>
      <c r="BL118" s="16" t="s">
        <v>89</v>
      </c>
      <c r="BM118" s="186" t="s">
        <v>238</v>
      </c>
    </row>
    <row r="119" spans="2:51" s="14" customFormat="1" ht="12">
      <c r="B119" s="199"/>
      <c r="C119" s="200"/>
      <c r="D119" s="190" t="s">
        <v>168</v>
      </c>
      <c r="E119" s="201" t="s">
        <v>44</v>
      </c>
      <c r="F119" s="202" t="s">
        <v>239</v>
      </c>
      <c r="G119" s="200"/>
      <c r="H119" s="203">
        <v>2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168</v>
      </c>
      <c r="AU119" s="209" t="s">
        <v>91</v>
      </c>
      <c r="AV119" s="14" t="s">
        <v>91</v>
      </c>
      <c r="AW119" s="14" t="s">
        <v>42</v>
      </c>
      <c r="AX119" s="14" t="s">
        <v>89</v>
      </c>
      <c r="AY119" s="209" t="s">
        <v>159</v>
      </c>
    </row>
    <row r="120" spans="1:65" s="2" customFormat="1" ht="24">
      <c r="A120" s="34"/>
      <c r="B120" s="35"/>
      <c r="C120" s="210" t="s">
        <v>240</v>
      </c>
      <c r="D120" s="210" t="s">
        <v>156</v>
      </c>
      <c r="E120" s="211" t="s">
        <v>241</v>
      </c>
      <c r="F120" s="212" t="s">
        <v>242</v>
      </c>
      <c r="G120" s="213" t="s">
        <v>165</v>
      </c>
      <c r="H120" s="214">
        <v>5</v>
      </c>
      <c r="I120" s="215"/>
      <c r="J120" s="216">
        <f>ROUND(I120*H120,2)</f>
        <v>0</v>
      </c>
      <c r="K120" s="212" t="s">
        <v>184</v>
      </c>
      <c r="L120" s="217"/>
      <c r="M120" s="218" t="s">
        <v>44</v>
      </c>
      <c r="N120" s="219" t="s">
        <v>52</v>
      </c>
      <c r="O120" s="64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6" t="s">
        <v>91</v>
      </c>
      <c r="AT120" s="186" t="s">
        <v>156</v>
      </c>
      <c r="AU120" s="186" t="s">
        <v>91</v>
      </c>
      <c r="AY120" s="16" t="s">
        <v>159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6" t="s">
        <v>89</v>
      </c>
      <c r="BK120" s="187">
        <f>ROUND(I120*H120,2)</f>
        <v>0</v>
      </c>
      <c r="BL120" s="16" t="s">
        <v>89</v>
      </c>
      <c r="BM120" s="186" t="s">
        <v>243</v>
      </c>
    </row>
    <row r="121" spans="2:51" s="14" customFormat="1" ht="12">
      <c r="B121" s="199"/>
      <c r="C121" s="200"/>
      <c r="D121" s="190" t="s">
        <v>168</v>
      </c>
      <c r="E121" s="201" t="s">
        <v>44</v>
      </c>
      <c r="F121" s="202" t="s">
        <v>181</v>
      </c>
      <c r="G121" s="200"/>
      <c r="H121" s="203">
        <v>5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168</v>
      </c>
      <c r="AU121" s="209" t="s">
        <v>91</v>
      </c>
      <c r="AV121" s="14" t="s">
        <v>91</v>
      </c>
      <c r="AW121" s="14" t="s">
        <v>42</v>
      </c>
      <c r="AX121" s="14" t="s">
        <v>89</v>
      </c>
      <c r="AY121" s="209" t="s">
        <v>159</v>
      </c>
    </row>
    <row r="122" spans="1:65" s="2" customFormat="1" ht="24">
      <c r="A122" s="34"/>
      <c r="B122" s="35"/>
      <c r="C122" s="210" t="s">
        <v>8</v>
      </c>
      <c r="D122" s="210" t="s">
        <v>156</v>
      </c>
      <c r="E122" s="211" t="s">
        <v>244</v>
      </c>
      <c r="F122" s="212" t="s">
        <v>245</v>
      </c>
      <c r="G122" s="213" t="s">
        <v>165</v>
      </c>
      <c r="H122" s="214">
        <v>1</v>
      </c>
      <c r="I122" s="215"/>
      <c r="J122" s="216">
        <f>ROUND(I122*H122,2)</f>
        <v>0</v>
      </c>
      <c r="K122" s="212" t="s">
        <v>184</v>
      </c>
      <c r="L122" s="217"/>
      <c r="M122" s="218" t="s">
        <v>44</v>
      </c>
      <c r="N122" s="219" t="s">
        <v>52</v>
      </c>
      <c r="O122" s="64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6" t="s">
        <v>91</v>
      </c>
      <c r="AT122" s="186" t="s">
        <v>156</v>
      </c>
      <c r="AU122" s="186" t="s">
        <v>91</v>
      </c>
      <c r="AY122" s="16" t="s">
        <v>159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6" t="s">
        <v>89</v>
      </c>
      <c r="BK122" s="187">
        <f>ROUND(I122*H122,2)</f>
        <v>0</v>
      </c>
      <c r="BL122" s="16" t="s">
        <v>89</v>
      </c>
      <c r="BM122" s="186" t="s">
        <v>246</v>
      </c>
    </row>
    <row r="123" spans="2:51" s="14" customFormat="1" ht="12">
      <c r="B123" s="199"/>
      <c r="C123" s="200"/>
      <c r="D123" s="190" t="s">
        <v>168</v>
      </c>
      <c r="E123" s="201" t="s">
        <v>44</v>
      </c>
      <c r="F123" s="202" t="s">
        <v>89</v>
      </c>
      <c r="G123" s="200"/>
      <c r="H123" s="203">
        <v>1</v>
      </c>
      <c r="I123" s="204"/>
      <c r="J123" s="200"/>
      <c r="K123" s="200"/>
      <c r="L123" s="205"/>
      <c r="M123" s="220"/>
      <c r="N123" s="221"/>
      <c r="O123" s="221"/>
      <c r="P123" s="221"/>
      <c r="Q123" s="221"/>
      <c r="R123" s="221"/>
      <c r="S123" s="221"/>
      <c r="T123" s="222"/>
      <c r="AT123" s="209" t="s">
        <v>168</v>
      </c>
      <c r="AU123" s="209" t="s">
        <v>91</v>
      </c>
      <c r="AV123" s="14" t="s">
        <v>91</v>
      </c>
      <c r="AW123" s="14" t="s">
        <v>42</v>
      </c>
      <c r="AX123" s="14" t="s">
        <v>89</v>
      </c>
      <c r="AY123" s="209" t="s">
        <v>159</v>
      </c>
    </row>
    <row r="124" spans="1:31" s="2" customFormat="1" ht="6.95" customHeight="1">
      <c r="A124" s="34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39"/>
      <c r="M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</sheetData>
  <sheetProtection algorithmName="SHA-512" hashValue="0gK5RelXiciDI0Bq5aVf0i+Ibamn1pKft6bTJ09K7tOePZSWn0ta2DjeuvHj6YHHmhEua3XXl/sQMO4/Kf8E+A==" saltValue="HD7VZNWSPrdkLHHdxp3ykWCyB2fGaqqamf4fuP5TBiJ+t3aiJepNjmCedjJ8Lr1zCpkWE3TyxshLZaBVhfOkrQ==" spinCount="100000" sheet="1" objects="1" scenarios="1" formatColumns="0" formatRows="0" autoFilter="0"/>
  <autoFilter ref="C81:K123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6" t="s">
        <v>97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133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68" t="s">
        <v>247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ROUND(J84,2)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ROUND((SUM(BE84:BE214)),2)</f>
        <v>0</v>
      </c>
      <c r="G33" s="34"/>
      <c r="H33" s="34"/>
      <c r="I33" s="120">
        <v>0.21</v>
      </c>
      <c r="J33" s="119">
        <f>ROUND(((SUM(BE84:BE214))*I33),2)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ROUND((SUM(BF84:BF214)),2)</f>
        <v>0</v>
      </c>
      <c r="G34" s="34"/>
      <c r="H34" s="34"/>
      <c r="I34" s="120">
        <v>0.15</v>
      </c>
      <c r="J34" s="119">
        <f>ROUND(((SUM(BF84:BF214))*I34),2)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ROUND((SUM(BG84:BG214)),2)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ROUND((SUM(BH84:BH214)),2)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ROUND((SUM(BI84:BI214)),2)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9" t="str">
        <f>E9</f>
        <v>PS452 - SSZ Purkyňova x Brněnská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137</v>
      </c>
      <c r="D57" s="133"/>
      <c r="E57" s="133"/>
      <c r="F57" s="133"/>
      <c r="G57" s="133"/>
      <c r="H57" s="133"/>
      <c r="I57" s="133"/>
      <c r="J57" s="134" t="s">
        <v>138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139</v>
      </c>
    </row>
    <row r="60" spans="2:12" s="9" customFormat="1" ht="24.95" customHeight="1">
      <c r="B60" s="136"/>
      <c r="C60" s="137"/>
      <c r="D60" s="138" t="s">
        <v>140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141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142</v>
      </c>
      <c r="E62" s="145"/>
      <c r="F62" s="145"/>
      <c r="G62" s="145"/>
      <c r="H62" s="145"/>
      <c r="I62" s="145"/>
      <c r="J62" s="146">
        <f>J102</f>
        <v>0</v>
      </c>
      <c r="K62" s="143"/>
      <c r="L62" s="147"/>
    </row>
    <row r="63" spans="2:12" s="9" customFormat="1" ht="24.95" customHeight="1">
      <c r="B63" s="136"/>
      <c r="C63" s="137"/>
      <c r="D63" s="138" t="s">
        <v>248</v>
      </c>
      <c r="E63" s="139"/>
      <c r="F63" s="139"/>
      <c r="G63" s="139"/>
      <c r="H63" s="139"/>
      <c r="I63" s="139"/>
      <c r="J63" s="140">
        <f>J211</f>
        <v>0</v>
      </c>
      <c r="K63" s="137"/>
      <c r="L63" s="141"/>
    </row>
    <row r="64" spans="2:12" s="10" customFormat="1" ht="19.9" customHeight="1">
      <c r="B64" s="142"/>
      <c r="C64" s="143"/>
      <c r="D64" s="144" t="s">
        <v>249</v>
      </c>
      <c r="E64" s="145"/>
      <c r="F64" s="145"/>
      <c r="G64" s="145"/>
      <c r="H64" s="145"/>
      <c r="I64" s="145"/>
      <c r="J64" s="146">
        <f>J212</f>
        <v>0</v>
      </c>
      <c r="K64" s="143"/>
      <c r="L64" s="147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2" t="s">
        <v>143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16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64" t="str">
        <f>E7</f>
        <v>Zvýšení bezpečnosti na průtahu městem Vyškov - modernizace SSZ</v>
      </c>
      <c r="F74" s="265"/>
      <c r="G74" s="265"/>
      <c r="H74" s="265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8" t="s">
        <v>134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259" t="str">
        <f>E9</f>
        <v>PS452 - SSZ Purkyňova x Brněnská</v>
      </c>
      <c r="F76" s="263"/>
      <c r="G76" s="263"/>
      <c r="H76" s="263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8" t="s">
        <v>22</v>
      </c>
      <c r="D78" s="36"/>
      <c r="E78" s="36"/>
      <c r="F78" s="26" t="str">
        <f>F12</f>
        <v>Vyškov</v>
      </c>
      <c r="G78" s="36"/>
      <c r="H78" s="36"/>
      <c r="I78" s="28" t="s">
        <v>24</v>
      </c>
      <c r="J78" s="59" t="str">
        <f>IF(J12="","",J12)</f>
        <v>15. 10. 2020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8" t="s">
        <v>30</v>
      </c>
      <c r="D80" s="36"/>
      <c r="E80" s="36"/>
      <c r="F80" s="26" t="str">
        <f>E15</f>
        <v>VYTEZA, s. r.o.</v>
      </c>
      <c r="G80" s="36"/>
      <c r="H80" s="36"/>
      <c r="I80" s="28" t="s">
        <v>38</v>
      </c>
      <c r="J80" s="32" t="str">
        <f>E21</f>
        <v>Ing. Luděk Obrdlík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8" t="s">
        <v>36</v>
      </c>
      <c r="D81" s="36"/>
      <c r="E81" s="36"/>
      <c r="F81" s="26" t="str">
        <f>IF(E18="","",E18)</f>
        <v>Vyplň údaj</v>
      </c>
      <c r="G81" s="36"/>
      <c r="H81" s="36"/>
      <c r="I81" s="28" t="s">
        <v>43</v>
      </c>
      <c r="J81" s="32" t="str">
        <f>E24</f>
        <v>Ing. Luděk Obrdlík</v>
      </c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8"/>
      <c r="B83" s="149"/>
      <c r="C83" s="150" t="s">
        <v>144</v>
      </c>
      <c r="D83" s="151" t="s">
        <v>66</v>
      </c>
      <c r="E83" s="151" t="s">
        <v>62</v>
      </c>
      <c r="F83" s="151" t="s">
        <v>63</v>
      </c>
      <c r="G83" s="151" t="s">
        <v>145</v>
      </c>
      <c r="H83" s="151" t="s">
        <v>146</v>
      </c>
      <c r="I83" s="151" t="s">
        <v>147</v>
      </c>
      <c r="J83" s="151" t="s">
        <v>138</v>
      </c>
      <c r="K83" s="152" t="s">
        <v>148</v>
      </c>
      <c r="L83" s="153"/>
      <c r="M83" s="68" t="s">
        <v>44</v>
      </c>
      <c r="N83" s="69" t="s">
        <v>51</v>
      </c>
      <c r="O83" s="69" t="s">
        <v>149</v>
      </c>
      <c r="P83" s="69" t="s">
        <v>150</v>
      </c>
      <c r="Q83" s="69" t="s">
        <v>151</v>
      </c>
      <c r="R83" s="69" t="s">
        <v>152</v>
      </c>
      <c r="S83" s="69" t="s">
        <v>153</v>
      </c>
      <c r="T83" s="70" t="s">
        <v>154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4"/>
      <c r="B84" s="35"/>
      <c r="C84" s="75" t="s">
        <v>155</v>
      </c>
      <c r="D84" s="36"/>
      <c r="E84" s="36"/>
      <c r="F84" s="36"/>
      <c r="G84" s="36"/>
      <c r="H84" s="36"/>
      <c r="I84" s="36"/>
      <c r="J84" s="154">
        <f>BK84</f>
        <v>0</v>
      </c>
      <c r="K84" s="36"/>
      <c r="L84" s="39"/>
      <c r="M84" s="71"/>
      <c r="N84" s="155"/>
      <c r="O84" s="72"/>
      <c r="P84" s="156">
        <f>P85+P211</f>
        <v>0</v>
      </c>
      <c r="Q84" s="72"/>
      <c r="R84" s="156">
        <f>R85+R211</f>
        <v>0.01932</v>
      </c>
      <c r="S84" s="72"/>
      <c r="T84" s="157">
        <f>T85+T211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6" t="s">
        <v>80</v>
      </c>
      <c r="AU84" s="16" t="s">
        <v>139</v>
      </c>
      <c r="BK84" s="158">
        <f>BK85+BK211</f>
        <v>0</v>
      </c>
    </row>
    <row r="85" spans="2:63" s="12" customFormat="1" ht="25.9" customHeight="1">
      <c r="B85" s="159"/>
      <c r="C85" s="160"/>
      <c r="D85" s="161" t="s">
        <v>80</v>
      </c>
      <c r="E85" s="162" t="s">
        <v>156</v>
      </c>
      <c r="F85" s="162" t="s">
        <v>157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P86+P102</f>
        <v>0</v>
      </c>
      <c r="Q85" s="167"/>
      <c r="R85" s="168">
        <f>R86+R102</f>
        <v>0.01932</v>
      </c>
      <c r="S85" s="167"/>
      <c r="T85" s="169">
        <f>T86+T102</f>
        <v>0</v>
      </c>
      <c r="AR85" s="170" t="s">
        <v>158</v>
      </c>
      <c r="AT85" s="171" t="s">
        <v>80</v>
      </c>
      <c r="AU85" s="171" t="s">
        <v>81</v>
      </c>
      <c r="AY85" s="170" t="s">
        <v>159</v>
      </c>
      <c r="BK85" s="172">
        <f>BK86+BK102</f>
        <v>0</v>
      </c>
    </row>
    <row r="86" spans="2:63" s="12" customFormat="1" ht="22.9" customHeight="1">
      <c r="B86" s="159"/>
      <c r="C86" s="160"/>
      <c r="D86" s="161" t="s">
        <v>80</v>
      </c>
      <c r="E86" s="173" t="s">
        <v>160</v>
      </c>
      <c r="F86" s="173" t="s">
        <v>161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SUM(P87:P101)</f>
        <v>0</v>
      </c>
      <c r="Q86" s="167"/>
      <c r="R86" s="168">
        <f>SUM(R87:R101)</f>
        <v>0.01632</v>
      </c>
      <c r="S86" s="167"/>
      <c r="T86" s="169">
        <f>SUM(T87:T101)</f>
        <v>0</v>
      </c>
      <c r="AR86" s="170" t="s">
        <v>158</v>
      </c>
      <c r="AT86" s="171" t="s">
        <v>80</v>
      </c>
      <c r="AU86" s="171" t="s">
        <v>89</v>
      </c>
      <c r="AY86" s="170" t="s">
        <v>159</v>
      </c>
      <c r="BK86" s="172">
        <f>SUM(BK87:BK101)</f>
        <v>0</v>
      </c>
    </row>
    <row r="87" spans="1:65" s="2" customFormat="1" ht="21.75" customHeight="1">
      <c r="A87" s="34"/>
      <c r="B87" s="35"/>
      <c r="C87" s="175" t="s">
        <v>89</v>
      </c>
      <c r="D87" s="175" t="s">
        <v>162</v>
      </c>
      <c r="E87" s="176" t="s">
        <v>163</v>
      </c>
      <c r="F87" s="177" t="s">
        <v>164</v>
      </c>
      <c r="G87" s="178" t="s">
        <v>165</v>
      </c>
      <c r="H87" s="179">
        <v>4</v>
      </c>
      <c r="I87" s="180"/>
      <c r="J87" s="181">
        <f>ROUND(I87*H87,2)</f>
        <v>0</v>
      </c>
      <c r="K87" s="177" t="s">
        <v>199</v>
      </c>
      <c r="L87" s="39"/>
      <c r="M87" s="182" t="s">
        <v>44</v>
      </c>
      <c r="N87" s="183" t="s">
        <v>52</v>
      </c>
      <c r="O87" s="64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6" t="s">
        <v>89</v>
      </c>
      <c r="AT87" s="186" t="s">
        <v>162</v>
      </c>
      <c r="AU87" s="186" t="s">
        <v>91</v>
      </c>
      <c r="AY87" s="16" t="s">
        <v>159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6" t="s">
        <v>89</v>
      </c>
      <c r="BK87" s="187">
        <f>ROUND(I87*H87,2)</f>
        <v>0</v>
      </c>
      <c r="BL87" s="16" t="s">
        <v>89</v>
      </c>
      <c r="BM87" s="186" t="s">
        <v>250</v>
      </c>
    </row>
    <row r="88" spans="2:51" s="13" customFormat="1" ht="22.5">
      <c r="B88" s="188"/>
      <c r="C88" s="189"/>
      <c r="D88" s="190" t="s">
        <v>168</v>
      </c>
      <c r="E88" s="191" t="s">
        <v>44</v>
      </c>
      <c r="F88" s="192" t="s">
        <v>169</v>
      </c>
      <c r="G88" s="189"/>
      <c r="H88" s="191" t="s">
        <v>44</v>
      </c>
      <c r="I88" s="193"/>
      <c r="J88" s="189"/>
      <c r="K88" s="189"/>
      <c r="L88" s="194"/>
      <c r="M88" s="195"/>
      <c r="N88" s="196"/>
      <c r="O88" s="196"/>
      <c r="P88" s="196"/>
      <c r="Q88" s="196"/>
      <c r="R88" s="196"/>
      <c r="S88" s="196"/>
      <c r="T88" s="197"/>
      <c r="AT88" s="198" t="s">
        <v>168</v>
      </c>
      <c r="AU88" s="198" t="s">
        <v>91</v>
      </c>
      <c r="AV88" s="13" t="s">
        <v>89</v>
      </c>
      <c r="AW88" s="13" t="s">
        <v>42</v>
      </c>
      <c r="AX88" s="13" t="s">
        <v>81</v>
      </c>
      <c r="AY88" s="198" t="s">
        <v>159</v>
      </c>
    </row>
    <row r="89" spans="2:51" s="14" customFormat="1" ht="12">
      <c r="B89" s="199"/>
      <c r="C89" s="200"/>
      <c r="D89" s="190" t="s">
        <v>168</v>
      </c>
      <c r="E89" s="201" t="s">
        <v>44</v>
      </c>
      <c r="F89" s="202" t="s">
        <v>177</v>
      </c>
      <c r="G89" s="200"/>
      <c r="H89" s="203">
        <v>4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168</v>
      </c>
      <c r="AU89" s="209" t="s">
        <v>91</v>
      </c>
      <c r="AV89" s="14" t="s">
        <v>91</v>
      </c>
      <c r="AW89" s="14" t="s">
        <v>42</v>
      </c>
      <c r="AX89" s="14" t="s">
        <v>89</v>
      </c>
      <c r="AY89" s="209" t="s">
        <v>159</v>
      </c>
    </row>
    <row r="90" spans="1:65" s="2" customFormat="1" ht="16.5" customHeight="1">
      <c r="A90" s="34"/>
      <c r="B90" s="35"/>
      <c r="C90" s="175" t="s">
        <v>91</v>
      </c>
      <c r="D90" s="175" t="s">
        <v>162</v>
      </c>
      <c r="E90" s="176" t="s">
        <v>170</v>
      </c>
      <c r="F90" s="177" t="s">
        <v>171</v>
      </c>
      <c r="G90" s="178" t="s">
        <v>165</v>
      </c>
      <c r="H90" s="179">
        <v>4</v>
      </c>
      <c r="I90" s="180"/>
      <c r="J90" s="181">
        <f>ROUND(I90*H90,2)</f>
        <v>0</v>
      </c>
      <c r="K90" s="177" t="s">
        <v>199</v>
      </c>
      <c r="L90" s="39"/>
      <c r="M90" s="182" t="s">
        <v>44</v>
      </c>
      <c r="N90" s="183" t="s">
        <v>52</v>
      </c>
      <c r="O90" s="64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6" t="s">
        <v>89</v>
      </c>
      <c r="AT90" s="186" t="s">
        <v>162</v>
      </c>
      <c r="AU90" s="186" t="s">
        <v>91</v>
      </c>
      <c r="AY90" s="16" t="s">
        <v>159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6" t="s">
        <v>89</v>
      </c>
      <c r="BK90" s="187">
        <f>ROUND(I90*H90,2)</f>
        <v>0</v>
      </c>
      <c r="BL90" s="16" t="s">
        <v>89</v>
      </c>
      <c r="BM90" s="186" t="s">
        <v>251</v>
      </c>
    </row>
    <row r="91" spans="2:51" s="13" customFormat="1" ht="12">
      <c r="B91" s="188"/>
      <c r="C91" s="189"/>
      <c r="D91" s="190" t="s">
        <v>168</v>
      </c>
      <c r="E91" s="191" t="s">
        <v>44</v>
      </c>
      <c r="F91" s="192" t="s">
        <v>173</v>
      </c>
      <c r="G91" s="189"/>
      <c r="H91" s="191" t="s">
        <v>44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168</v>
      </c>
      <c r="AU91" s="198" t="s">
        <v>91</v>
      </c>
      <c r="AV91" s="13" t="s">
        <v>89</v>
      </c>
      <c r="AW91" s="13" t="s">
        <v>42</v>
      </c>
      <c r="AX91" s="13" t="s">
        <v>81</v>
      </c>
      <c r="AY91" s="198" t="s">
        <v>159</v>
      </c>
    </row>
    <row r="92" spans="2:51" s="14" customFormat="1" ht="12">
      <c r="B92" s="199"/>
      <c r="C92" s="200"/>
      <c r="D92" s="190" t="s">
        <v>168</v>
      </c>
      <c r="E92" s="201" t="s">
        <v>44</v>
      </c>
      <c r="F92" s="202" t="s">
        <v>177</v>
      </c>
      <c r="G92" s="200"/>
      <c r="H92" s="203">
        <v>4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168</v>
      </c>
      <c r="AU92" s="209" t="s">
        <v>91</v>
      </c>
      <c r="AV92" s="14" t="s">
        <v>91</v>
      </c>
      <c r="AW92" s="14" t="s">
        <v>42</v>
      </c>
      <c r="AX92" s="14" t="s">
        <v>89</v>
      </c>
      <c r="AY92" s="209" t="s">
        <v>159</v>
      </c>
    </row>
    <row r="93" spans="1:65" s="2" customFormat="1" ht="24">
      <c r="A93" s="34"/>
      <c r="B93" s="35"/>
      <c r="C93" s="175" t="s">
        <v>158</v>
      </c>
      <c r="D93" s="175" t="s">
        <v>162</v>
      </c>
      <c r="E93" s="176" t="s">
        <v>174</v>
      </c>
      <c r="F93" s="177" t="s">
        <v>175</v>
      </c>
      <c r="G93" s="178" t="s">
        <v>165</v>
      </c>
      <c r="H93" s="179">
        <v>4</v>
      </c>
      <c r="I93" s="180"/>
      <c r="J93" s="181">
        <f>ROUND(I93*H93,2)</f>
        <v>0</v>
      </c>
      <c r="K93" s="177" t="s">
        <v>199</v>
      </c>
      <c r="L93" s="39"/>
      <c r="M93" s="182" t="s">
        <v>44</v>
      </c>
      <c r="N93" s="183" t="s">
        <v>52</v>
      </c>
      <c r="O93" s="64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6" t="s">
        <v>89</v>
      </c>
      <c r="AT93" s="186" t="s">
        <v>162</v>
      </c>
      <c r="AU93" s="186" t="s">
        <v>91</v>
      </c>
      <c r="AY93" s="16" t="s">
        <v>159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6" t="s">
        <v>89</v>
      </c>
      <c r="BK93" s="187">
        <f>ROUND(I93*H93,2)</f>
        <v>0</v>
      </c>
      <c r="BL93" s="16" t="s">
        <v>89</v>
      </c>
      <c r="BM93" s="186" t="s">
        <v>252</v>
      </c>
    </row>
    <row r="94" spans="2:51" s="13" customFormat="1" ht="22.5">
      <c r="B94" s="188"/>
      <c r="C94" s="189"/>
      <c r="D94" s="190" t="s">
        <v>168</v>
      </c>
      <c r="E94" s="191" t="s">
        <v>44</v>
      </c>
      <c r="F94" s="192" t="s">
        <v>169</v>
      </c>
      <c r="G94" s="189"/>
      <c r="H94" s="191" t="s">
        <v>44</v>
      </c>
      <c r="I94" s="193"/>
      <c r="J94" s="189"/>
      <c r="K94" s="189"/>
      <c r="L94" s="194"/>
      <c r="M94" s="195"/>
      <c r="N94" s="196"/>
      <c r="O94" s="196"/>
      <c r="P94" s="196"/>
      <c r="Q94" s="196"/>
      <c r="R94" s="196"/>
      <c r="S94" s="196"/>
      <c r="T94" s="197"/>
      <c r="AT94" s="198" t="s">
        <v>168</v>
      </c>
      <c r="AU94" s="198" t="s">
        <v>91</v>
      </c>
      <c r="AV94" s="13" t="s">
        <v>89</v>
      </c>
      <c r="AW94" s="13" t="s">
        <v>42</v>
      </c>
      <c r="AX94" s="13" t="s">
        <v>81</v>
      </c>
      <c r="AY94" s="198" t="s">
        <v>159</v>
      </c>
    </row>
    <row r="95" spans="2:51" s="14" customFormat="1" ht="12">
      <c r="B95" s="199"/>
      <c r="C95" s="200"/>
      <c r="D95" s="190" t="s">
        <v>168</v>
      </c>
      <c r="E95" s="201" t="s">
        <v>44</v>
      </c>
      <c r="F95" s="202" t="s">
        <v>177</v>
      </c>
      <c r="G95" s="200"/>
      <c r="H95" s="203">
        <v>4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168</v>
      </c>
      <c r="AU95" s="209" t="s">
        <v>91</v>
      </c>
      <c r="AV95" s="14" t="s">
        <v>91</v>
      </c>
      <c r="AW95" s="14" t="s">
        <v>42</v>
      </c>
      <c r="AX95" s="14" t="s">
        <v>89</v>
      </c>
      <c r="AY95" s="209" t="s">
        <v>159</v>
      </c>
    </row>
    <row r="96" spans="1:65" s="2" customFormat="1" ht="24">
      <c r="A96" s="34"/>
      <c r="B96" s="35"/>
      <c r="C96" s="175" t="s">
        <v>177</v>
      </c>
      <c r="D96" s="175" t="s">
        <v>162</v>
      </c>
      <c r="E96" s="176" t="s">
        <v>178</v>
      </c>
      <c r="F96" s="177" t="s">
        <v>179</v>
      </c>
      <c r="G96" s="178" t="s">
        <v>165</v>
      </c>
      <c r="H96" s="179">
        <v>4</v>
      </c>
      <c r="I96" s="180"/>
      <c r="J96" s="181">
        <f>ROUND(I96*H96,2)</f>
        <v>0</v>
      </c>
      <c r="K96" s="177" t="s">
        <v>199</v>
      </c>
      <c r="L96" s="39"/>
      <c r="M96" s="182" t="s">
        <v>44</v>
      </c>
      <c r="N96" s="183" t="s">
        <v>52</v>
      </c>
      <c r="O96" s="64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6" t="s">
        <v>89</v>
      </c>
      <c r="AT96" s="186" t="s">
        <v>162</v>
      </c>
      <c r="AU96" s="186" t="s">
        <v>91</v>
      </c>
      <c r="AY96" s="16" t="s">
        <v>159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6" t="s">
        <v>89</v>
      </c>
      <c r="BK96" s="187">
        <f>ROUND(I96*H96,2)</f>
        <v>0</v>
      </c>
      <c r="BL96" s="16" t="s">
        <v>89</v>
      </c>
      <c r="BM96" s="186" t="s">
        <v>253</v>
      </c>
    </row>
    <row r="97" spans="2:51" s="13" customFormat="1" ht="12">
      <c r="B97" s="188"/>
      <c r="C97" s="189"/>
      <c r="D97" s="190" t="s">
        <v>168</v>
      </c>
      <c r="E97" s="191" t="s">
        <v>44</v>
      </c>
      <c r="F97" s="192" t="s">
        <v>173</v>
      </c>
      <c r="G97" s="189"/>
      <c r="H97" s="191" t="s">
        <v>44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168</v>
      </c>
      <c r="AU97" s="198" t="s">
        <v>91</v>
      </c>
      <c r="AV97" s="13" t="s">
        <v>89</v>
      </c>
      <c r="AW97" s="13" t="s">
        <v>42</v>
      </c>
      <c r="AX97" s="13" t="s">
        <v>81</v>
      </c>
      <c r="AY97" s="198" t="s">
        <v>159</v>
      </c>
    </row>
    <row r="98" spans="2:51" s="14" customFormat="1" ht="12">
      <c r="B98" s="199"/>
      <c r="C98" s="200"/>
      <c r="D98" s="190" t="s">
        <v>168</v>
      </c>
      <c r="E98" s="201" t="s">
        <v>44</v>
      </c>
      <c r="F98" s="202" t="s">
        <v>177</v>
      </c>
      <c r="G98" s="200"/>
      <c r="H98" s="203">
        <v>4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168</v>
      </c>
      <c r="AU98" s="209" t="s">
        <v>91</v>
      </c>
      <c r="AV98" s="14" t="s">
        <v>91</v>
      </c>
      <c r="AW98" s="14" t="s">
        <v>42</v>
      </c>
      <c r="AX98" s="14" t="s">
        <v>89</v>
      </c>
      <c r="AY98" s="209" t="s">
        <v>159</v>
      </c>
    </row>
    <row r="99" spans="1:65" s="2" customFormat="1" ht="16.5" customHeight="1">
      <c r="A99" s="34"/>
      <c r="B99" s="35"/>
      <c r="C99" s="210" t="s">
        <v>181</v>
      </c>
      <c r="D99" s="210" t="s">
        <v>156</v>
      </c>
      <c r="E99" s="211" t="s">
        <v>210</v>
      </c>
      <c r="F99" s="212" t="s">
        <v>183</v>
      </c>
      <c r="G99" s="213" t="s">
        <v>165</v>
      </c>
      <c r="H99" s="214">
        <v>4</v>
      </c>
      <c r="I99" s="215"/>
      <c r="J99" s="216">
        <f>ROUND(I99*H99,2)</f>
        <v>0</v>
      </c>
      <c r="K99" s="212" t="s">
        <v>184</v>
      </c>
      <c r="L99" s="217"/>
      <c r="M99" s="218" t="s">
        <v>44</v>
      </c>
      <c r="N99" s="219" t="s">
        <v>52</v>
      </c>
      <c r="O99" s="64"/>
      <c r="P99" s="184">
        <f>O99*H99</f>
        <v>0</v>
      </c>
      <c r="Q99" s="184">
        <v>0.00408</v>
      </c>
      <c r="R99" s="184">
        <f>Q99*H99</f>
        <v>0.01632</v>
      </c>
      <c r="S99" s="184">
        <v>0</v>
      </c>
      <c r="T99" s="18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6" t="s">
        <v>91</v>
      </c>
      <c r="AT99" s="186" t="s">
        <v>156</v>
      </c>
      <c r="AU99" s="186" t="s">
        <v>91</v>
      </c>
      <c r="AY99" s="16" t="s">
        <v>159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6" t="s">
        <v>89</v>
      </c>
      <c r="BK99" s="187">
        <f>ROUND(I99*H99,2)</f>
        <v>0</v>
      </c>
      <c r="BL99" s="16" t="s">
        <v>89</v>
      </c>
      <c r="BM99" s="186" t="s">
        <v>254</v>
      </c>
    </row>
    <row r="100" spans="2:51" s="13" customFormat="1" ht="12">
      <c r="B100" s="188"/>
      <c r="C100" s="189"/>
      <c r="D100" s="190" t="s">
        <v>168</v>
      </c>
      <c r="E100" s="191" t="s">
        <v>44</v>
      </c>
      <c r="F100" s="192" t="s">
        <v>173</v>
      </c>
      <c r="G100" s="189"/>
      <c r="H100" s="191" t="s">
        <v>44</v>
      </c>
      <c r="I100" s="193"/>
      <c r="J100" s="189"/>
      <c r="K100" s="189"/>
      <c r="L100" s="194"/>
      <c r="M100" s="195"/>
      <c r="N100" s="196"/>
      <c r="O100" s="196"/>
      <c r="P100" s="196"/>
      <c r="Q100" s="196"/>
      <c r="R100" s="196"/>
      <c r="S100" s="196"/>
      <c r="T100" s="197"/>
      <c r="AT100" s="198" t="s">
        <v>168</v>
      </c>
      <c r="AU100" s="198" t="s">
        <v>91</v>
      </c>
      <c r="AV100" s="13" t="s">
        <v>89</v>
      </c>
      <c r="AW100" s="13" t="s">
        <v>42</v>
      </c>
      <c r="AX100" s="13" t="s">
        <v>81</v>
      </c>
      <c r="AY100" s="198" t="s">
        <v>159</v>
      </c>
    </row>
    <row r="101" spans="2:51" s="14" customFormat="1" ht="12">
      <c r="B101" s="199"/>
      <c r="C101" s="200"/>
      <c r="D101" s="190" t="s">
        <v>168</v>
      </c>
      <c r="E101" s="201" t="s">
        <v>44</v>
      </c>
      <c r="F101" s="202" t="s">
        <v>177</v>
      </c>
      <c r="G101" s="200"/>
      <c r="H101" s="203">
        <v>4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168</v>
      </c>
      <c r="AU101" s="209" t="s">
        <v>91</v>
      </c>
      <c r="AV101" s="14" t="s">
        <v>91</v>
      </c>
      <c r="AW101" s="14" t="s">
        <v>42</v>
      </c>
      <c r="AX101" s="14" t="s">
        <v>89</v>
      </c>
      <c r="AY101" s="209" t="s">
        <v>159</v>
      </c>
    </row>
    <row r="102" spans="2:63" s="12" customFormat="1" ht="22.9" customHeight="1">
      <c r="B102" s="159"/>
      <c r="C102" s="160"/>
      <c r="D102" s="161" t="s">
        <v>80</v>
      </c>
      <c r="E102" s="173" t="s">
        <v>186</v>
      </c>
      <c r="F102" s="173" t="s">
        <v>187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SUM(P103:P210)</f>
        <v>0</v>
      </c>
      <c r="Q102" s="167"/>
      <c r="R102" s="168">
        <f>SUM(R103:R210)</f>
        <v>0.003</v>
      </c>
      <c r="S102" s="167"/>
      <c r="T102" s="169">
        <f>SUM(T103:T210)</f>
        <v>0</v>
      </c>
      <c r="AR102" s="170" t="s">
        <v>158</v>
      </c>
      <c r="AT102" s="171" t="s">
        <v>80</v>
      </c>
      <c r="AU102" s="171" t="s">
        <v>89</v>
      </c>
      <c r="AY102" s="170" t="s">
        <v>159</v>
      </c>
      <c r="BK102" s="172">
        <f>SUM(BK103:BK210)</f>
        <v>0</v>
      </c>
    </row>
    <row r="103" spans="1:65" s="2" customFormat="1" ht="16.5" customHeight="1">
      <c r="A103" s="34"/>
      <c r="B103" s="35"/>
      <c r="C103" s="175" t="s">
        <v>188</v>
      </c>
      <c r="D103" s="175" t="s">
        <v>162</v>
      </c>
      <c r="E103" s="176" t="s">
        <v>189</v>
      </c>
      <c r="F103" s="177" t="s">
        <v>190</v>
      </c>
      <c r="G103" s="178" t="s">
        <v>165</v>
      </c>
      <c r="H103" s="179">
        <v>1</v>
      </c>
      <c r="I103" s="180"/>
      <c r="J103" s="181">
        <f>ROUND(I103*H103,2)</f>
        <v>0</v>
      </c>
      <c r="K103" s="177" t="s">
        <v>184</v>
      </c>
      <c r="L103" s="39"/>
      <c r="M103" s="182" t="s">
        <v>44</v>
      </c>
      <c r="N103" s="183" t="s">
        <v>52</v>
      </c>
      <c r="O103" s="64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6" t="s">
        <v>89</v>
      </c>
      <c r="AT103" s="186" t="s">
        <v>162</v>
      </c>
      <c r="AU103" s="186" t="s">
        <v>91</v>
      </c>
      <c r="AY103" s="16" t="s">
        <v>159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6" t="s">
        <v>89</v>
      </c>
      <c r="BK103" s="187">
        <f>ROUND(I103*H103,2)</f>
        <v>0</v>
      </c>
      <c r="BL103" s="16" t="s">
        <v>89</v>
      </c>
      <c r="BM103" s="186" t="s">
        <v>255</v>
      </c>
    </row>
    <row r="104" spans="2:51" s="14" customFormat="1" ht="12">
      <c r="B104" s="199"/>
      <c r="C104" s="200"/>
      <c r="D104" s="190" t="s">
        <v>168</v>
      </c>
      <c r="E104" s="201" t="s">
        <v>44</v>
      </c>
      <c r="F104" s="202" t="s">
        <v>89</v>
      </c>
      <c r="G104" s="200"/>
      <c r="H104" s="203">
        <v>1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168</v>
      </c>
      <c r="AU104" s="209" t="s">
        <v>91</v>
      </c>
      <c r="AV104" s="14" t="s">
        <v>91</v>
      </c>
      <c r="AW104" s="14" t="s">
        <v>42</v>
      </c>
      <c r="AX104" s="14" t="s">
        <v>89</v>
      </c>
      <c r="AY104" s="209" t="s">
        <v>159</v>
      </c>
    </row>
    <row r="105" spans="1:65" s="2" customFormat="1" ht="24">
      <c r="A105" s="34"/>
      <c r="B105" s="35"/>
      <c r="C105" s="210" t="s">
        <v>192</v>
      </c>
      <c r="D105" s="210" t="s">
        <v>156</v>
      </c>
      <c r="E105" s="211" t="s">
        <v>225</v>
      </c>
      <c r="F105" s="212" t="s">
        <v>194</v>
      </c>
      <c r="G105" s="213" t="s">
        <v>165</v>
      </c>
      <c r="H105" s="214">
        <v>1</v>
      </c>
      <c r="I105" s="215"/>
      <c r="J105" s="216">
        <f>ROUND(I105*H105,2)</f>
        <v>0</v>
      </c>
      <c r="K105" s="212" t="s">
        <v>184</v>
      </c>
      <c r="L105" s="217"/>
      <c r="M105" s="218" t="s">
        <v>44</v>
      </c>
      <c r="N105" s="219" t="s">
        <v>52</v>
      </c>
      <c r="O105" s="64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6" t="s">
        <v>91</v>
      </c>
      <c r="AT105" s="186" t="s">
        <v>156</v>
      </c>
      <c r="AU105" s="186" t="s">
        <v>91</v>
      </c>
      <c r="AY105" s="16" t="s">
        <v>159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6" t="s">
        <v>89</v>
      </c>
      <c r="BK105" s="187">
        <f>ROUND(I105*H105,2)</f>
        <v>0</v>
      </c>
      <c r="BL105" s="16" t="s">
        <v>89</v>
      </c>
      <c r="BM105" s="186" t="s">
        <v>256</v>
      </c>
    </row>
    <row r="106" spans="2:51" s="14" customFormat="1" ht="12">
      <c r="B106" s="199"/>
      <c r="C106" s="200"/>
      <c r="D106" s="190" t="s">
        <v>168</v>
      </c>
      <c r="E106" s="201" t="s">
        <v>44</v>
      </c>
      <c r="F106" s="202" t="s">
        <v>89</v>
      </c>
      <c r="G106" s="200"/>
      <c r="H106" s="203">
        <v>1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168</v>
      </c>
      <c r="AU106" s="209" t="s">
        <v>91</v>
      </c>
      <c r="AV106" s="14" t="s">
        <v>91</v>
      </c>
      <c r="AW106" s="14" t="s">
        <v>42</v>
      </c>
      <c r="AX106" s="14" t="s">
        <v>89</v>
      </c>
      <c r="AY106" s="209" t="s">
        <v>159</v>
      </c>
    </row>
    <row r="107" spans="1:65" s="2" customFormat="1" ht="78" customHeight="1">
      <c r="A107" s="34"/>
      <c r="B107" s="35"/>
      <c r="C107" s="175" t="s">
        <v>196</v>
      </c>
      <c r="D107" s="175" t="s">
        <v>162</v>
      </c>
      <c r="E107" s="176" t="s">
        <v>257</v>
      </c>
      <c r="F107" s="177" t="s">
        <v>258</v>
      </c>
      <c r="G107" s="178" t="s">
        <v>165</v>
      </c>
      <c r="H107" s="179">
        <v>5</v>
      </c>
      <c r="I107" s="180"/>
      <c r="J107" s="181">
        <f>ROUND(I107*H107,2)</f>
        <v>0</v>
      </c>
      <c r="K107" s="177" t="s">
        <v>199</v>
      </c>
      <c r="L107" s="39"/>
      <c r="M107" s="182" t="s">
        <v>44</v>
      </c>
      <c r="N107" s="183" t="s">
        <v>52</v>
      </c>
      <c r="O107" s="64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6" t="s">
        <v>89</v>
      </c>
      <c r="AT107" s="186" t="s">
        <v>162</v>
      </c>
      <c r="AU107" s="186" t="s">
        <v>91</v>
      </c>
      <c r="AY107" s="16" t="s">
        <v>159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6" t="s">
        <v>89</v>
      </c>
      <c r="BK107" s="187">
        <f>ROUND(I107*H107,2)</f>
        <v>0</v>
      </c>
      <c r="BL107" s="16" t="s">
        <v>89</v>
      </c>
      <c r="BM107" s="186" t="s">
        <v>259</v>
      </c>
    </row>
    <row r="108" spans="2:51" s="14" customFormat="1" ht="12">
      <c r="B108" s="199"/>
      <c r="C108" s="200"/>
      <c r="D108" s="190" t="s">
        <v>168</v>
      </c>
      <c r="E108" s="201" t="s">
        <v>44</v>
      </c>
      <c r="F108" s="202" t="s">
        <v>260</v>
      </c>
      <c r="G108" s="200"/>
      <c r="H108" s="203">
        <v>5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168</v>
      </c>
      <c r="AU108" s="209" t="s">
        <v>91</v>
      </c>
      <c r="AV108" s="14" t="s">
        <v>91</v>
      </c>
      <c r="AW108" s="14" t="s">
        <v>42</v>
      </c>
      <c r="AX108" s="14" t="s">
        <v>89</v>
      </c>
      <c r="AY108" s="209" t="s">
        <v>159</v>
      </c>
    </row>
    <row r="109" spans="1:65" s="2" customFormat="1" ht="72">
      <c r="A109" s="34"/>
      <c r="B109" s="35"/>
      <c r="C109" s="175" t="s">
        <v>201</v>
      </c>
      <c r="D109" s="175" t="s">
        <v>162</v>
      </c>
      <c r="E109" s="176" t="s">
        <v>261</v>
      </c>
      <c r="F109" s="177" t="s">
        <v>262</v>
      </c>
      <c r="G109" s="178" t="s">
        <v>165</v>
      </c>
      <c r="H109" s="179">
        <v>5</v>
      </c>
      <c r="I109" s="180"/>
      <c r="J109" s="181">
        <f>ROUND(I109*H109,2)</f>
        <v>0</v>
      </c>
      <c r="K109" s="177" t="s">
        <v>199</v>
      </c>
      <c r="L109" s="39"/>
      <c r="M109" s="182" t="s">
        <v>44</v>
      </c>
      <c r="N109" s="183" t="s">
        <v>52</v>
      </c>
      <c r="O109" s="64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6" t="s">
        <v>89</v>
      </c>
      <c r="AT109" s="186" t="s">
        <v>162</v>
      </c>
      <c r="AU109" s="186" t="s">
        <v>91</v>
      </c>
      <c r="AY109" s="16" t="s">
        <v>159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6" t="s">
        <v>89</v>
      </c>
      <c r="BK109" s="187">
        <f>ROUND(I109*H109,2)</f>
        <v>0</v>
      </c>
      <c r="BL109" s="16" t="s">
        <v>89</v>
      </c>
      <c r="BM109" s="186" t="s">
        <v>263</v>
      </c>
    </row>
    <row r="110" spans="2:51" s="14" customFormat="1" ht="12">
      <c r="B110" s="199"/>
      <c r="C110" s="200"/>
      <c r="D110" s="190" t="s">
        <v>168</v>
      </c>
      <c r="E110" s="201" t="s">
        <v>44</v>
      </c>
      <c r="F110" s="202" t="s">
        <v>260</v>
      </c>
      <c r="G110" s="200"/>
      <c r="H110" s="203">
        <v>5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168</v>
      </c>
      <c r="AU110" s="209" t="s">
        <v>91</v>
      </c>
      <c r="AV110" s="14" t="s">
        <v>91</v>
      </c>
      <c r="AW110" s="14" t="s">
        <v>42</v>
      </c>
      <c r="AX110" s="14" t="s">
        <v>89</v>
      </c>
      <c r="AY110" s="209" t="s">
        <v>159</v>
      </c>
    </row>
    <row r="111" spans="1:65" s="2" customFormat="1" ht="66.75" customHeight="1">
      <c r="A111" s="34"/>
      <c r="B111" s="35"/>
      <c r="C111" s="175" t="s">
        <v>224</v>
      </c>
      <c r="D111" s="175" t="s">
        <v>162</v>
      </c>
      <c r="E111" s="176" t="s">
        <v>264</v>
      </c>
      <c r="F111" s="177" t="s">
        <v>265</v>
      </c>
      <c r="G111" s="178" t="s">
        <v>165</v>
      </c>
      <c r="H111" s="179">
        <v>5</v>
      </c>
      <c r="I111" s="180"/>
      <c r="J111" s="181">
        <f>ROUND(I111*H111,2)</f>
        <v>0</v>
      </c>
      <c r="K111" s="177" t="s">
        <v>199</v>
      </c>
      <c r="L111" s="39"/>
      <c r="M111" s="182" t="s">
        <v>44</v>
      </c>
      <c r="N111" s="183" t="s">
        <v>52</v>
      </c>
      <c r="O111" s="64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6" t="s">
        <v>89</v>
      </c>
      <c r="AT111" s="186" t="s">
        <v>162</v>
      </c>
      <c r="AU111" s="186" t="s">
        <v>91</v>
      </c>
      <c r="AY111" s="16" t="s">
        <v>159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6" t="s">
        <v>89</v>
      </c>
      <c r="BK111" s="187">
        <f>ROUND(I111*H111,2)</f>
        <v>0</v>
      </c>
      <c r="BL111" s="16" t="s">
        <v>89</v>
      </c>
      <c r="BM111" s="186" t="s">
        <v>266</v>
      </c>
    </row>
    <row r="112" spans="2:51" s="14" customFormat="1" ht="12">
      <c r="B112" s="199"/>
      <c r="C112" s="200"/>
      <c r="D112" s="190" t="s">
        <v>168</v>
      </c>
      <c r="E112" s="201" t="s">
        <v>44</v>
      </c>
      <c r="F112" s="202" t="s">
        <v>260</v>
      </c>
      <c r="G112" s="200"/>
      <c r="H112" s="203">
        <v>5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168</v>
      </c>
      <c r="AU112" s="209" t="s">
        <v>91</v>
      </c>
      <c r="AV112" s="14" t="s">
        <v>91</v>
      </c>
      <c r="AW112" s="14" t="s">
        <v>42</v>
      </c>
      <c r="AX112" s="14" t="s">
        <v>89</v>
      </c>
      <c r="AY112" s="209" t="s">
        <v>159</v>
      </c>
    </row>
    <row r="113" spans="1:65" s="2" customFormat="1" ht="60">
      <c r="A113" s="34"/>
      <c r="B113" s="35"/>
      <c r="C113" s="175" t="s">
        <v>227</v>
      </c>
      <c r="D113" s="175" t="s">
        <v>162</v>
      </c>
      <c r="E113" s="176" t="s">
        <v>267</v>
      </c>
      <c r="F113" s="177" t="s">
        <v>268</v>
      </c>
      <c r="G113" s="178" t="s">
        <v>165</v>
      </c>
      <c r="H113" s="179">
        <v>5</v>
      </c>
      <c r="I113" s="180"/>
      <c r="J113" s="181">
        <f>ROUND(I113*H113,2)</f>
        <v>0</v>
      </c>
      <c r="K113" s="177" t="s">
        <v>199</v>
      </c>
      <c r="L113" s="39"/>
      <c r="M113" s="182" t="s">
        <v>44</v>
      </c>
      <c r="N113" s="183" t="s">
        <v>52</v>
      </c>
      <c r="O113" s="64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6" t="s">
        <v>89</v>
      </c>
      <c r="AT113" s="186" t="s">
        <v>162</v>
      </c>
      <c r="AU113" s="186" t="s">
        <v>91</v>
      </c>
      <c r="AY113" s="16" t="s">
        <v>159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6" t="s">
        <v>89</v>
      </c>
      <c r="BK113" s="187">
        <f>ROUND(I113*H113,2)</f>
        <v>0</v>
      </c>
      <c r="BL113" s="16" t="s">
        <v>89</v>
      </c>
      <c r="BM113" s="186" t="s">
        <v>269</v>
      </c>
    </row>
    <row r="114" spans="2:51" s="14" customFormat="1" ht="12">
      <c r="B114" s="199"/>
      <c r="C114" s="200"/>
      <c r="D114" s="190" t="s">
        <v>168</v>
      </c>
      <c r="E114" s="201" t="s">
        <v>44</v>
      </c>
      <c r="F114" s="202" t="s">
        <v>260</v>
      </c>
      <c r="G114" s="200"/>
      <c r="H114" s="203">
        <v>5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168</v>
      </c>
      <c r="AU114" s="209" t="s">
        <v>91</v>
      </c>
      <c r="AV114" s="14" t="s">
        <v>91</v>
      </c>
      <c r="AW114" s="14" t="s">
        <v>42</v>
      </c>
      <c r="AX114" s="14" t="s">
        <v>89</v>
      </c>
      <c r="AY114" s="209" t="s">
        <v>159</v>
      </c>
    </row>
    <row r="115" spans="1:65" s="2" customFormat="1" ht="33" customHeight="1">
      <c r="A115" s="34"/>
      <c r="B115" s="35"/>
      <c r="C115" s="210" t="s">
        <v>231</v>
      </c>
      <c r="D115" s="210" t="s">
        <v>156</v>
      </c>
      <c r="E115" s="211" t="s">
        <v>270</v>
      </c>
      <c r="F115" s="212" t="s">
        <v>271</v>
      </c>
      <c r="G115" s="213" t="s">
        <v>165</v>
      </c>
      <c r="H115" s="214">
        <v>2</v>
      </c>
      <c r="I115" s="215"/>
      <c r="J115" s="216">
        <f>ROUND(I115*H115,2)</f>
        <v>0</v>
      </c>
      <c r="K115" s="212" t="s">
        <v>184</v>
      </c>
      <c r="L115" s="217"/>
      <c r="M115" s="218" t="s">
        <v>44</v>
      </c>
      <c r="N115" s="219" t="s">
        <v>52</v>
      </c>
      <c r="O115" s="64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6" t="s">
        <v>91</v>
      </c>
      <c r="AT115" s="186" t="s">
        <v>156</v>
      </c>
      <c r="AU115" s="186" t="s">
        <v>91</v>
      </c>
      <c r="AY115" s="16" t="s">
        <v>159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6" t="s">
        <v>89</v>
      </c>
      <c r="BK115" s="187">
        <f>ROUND(I115*H115,2)</f>
        <v>0</v>
      </c>
      <c r="BL115" s="16" t="s">
        <v>89</v>
      </c>
      <c r="BM115" s="186" t="s">
        <v>272</v>
      </c>
    </row>
    <row r="116" spans="2:51" s="14" customFormat="1" ht="12">
      <c r="B116" s="199"/>
      <c r="C116" s="200"/>
      <c r="D116" s="190" t="s">
        <v>168</v>
      </c>
      <c r="E116" s="201" t="s">
        <v>44</v>
      </c>
      <c r="F116" s="202" t="s">
        <v>91</v>
      </c>
      <c r="G116" s="200"/>
      <c r="H116" s="203">
        <v>2</v>
      </c>
      <c r="I116" s="204"/>
      <c r="J116" s="200"/>
      <c r="K116" s="200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168</v>
      </c>
      <c r="AU116" s="209" t="s">
        <v>91</v>
      </c>
      <c r="AV116" s="14" t="s">
        <v>91</v>
      </c>
      <c r="AW116" s="14" t="s">
        <v>42</v>
      </c>
      <c r="AX116" s="14" t="s">
        <v>89</v>
      </c>
      <c r="AY116" s="209" t="s">
        <v>159</v>
      </c>
    </row>
    <row r="117" spans="1:65" s="2" customFormat="1" ht="16.5" customHeight="1">
      <c r="A117" s="34"/>
      <c r="B117" s="35"/>
      <c r="C117" s="210" t="s">
        <v>235</v>
      </c>
      <c r="D117" s="210" t="s">
        <v>156</v>
      </c>
      <c r="E117" s="211" t="s">
        <v>273</v>
      </c>
      <c r="F117" s="212" t="s">
        <v>274</v>
      </c>
      <c r="G117" s="213" t="s">
        <v>165</v>
      </c>
      <c r="H117" s="214">
        <v>2</v>
      </c>
      <c r="I117" s="215"/>
      <c r="J117" s="216">
        <f>ROUND(I117*H117,2)</f>
        <v>0</v>
      </c>
      <c r="K117" s="212" t="s">
        <v>184</v>
      </c>
      <c r="L117" s="217"/>
      <c r="M117" s="218" t="s">
        <v>44</v>
      </c>
      <c r="N117" s="219" t="s">
        <v>52</v>
      </c>
      <c r="O117" s="64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6" t="s">
        <v>91</v>
      </c>
      <c r="AT117" s="186" t="s">
        <v>156</v>
      </c>
      <c r="AU117" s="186" t="s">
        <v>91</v>
      </c>
      <c r="AY117" s="16" t="s">
        <v>159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6" t="s">
        <v>89</v>
      </c>
      <c r="BK117" s="187">
        <f>ROUND(I117*H117,2)</f>
        <v>0</v>
      </c>
      <c r="BL117" s="16" t="s">
        <v>89</v>
      </c>
      <c r="BM117" s="186" t="s">
        <v>275</v>
      </c>
    </row>
    <row r="118" spans="2:51" s="14" customFormat="1" ht="12">
      <c r="B118" s="199"/>
      <c r="C118" s="200"/>
      <c r="D118" s="190" t="s">
        <v>168</v>
      </c>
      <c r="E118" s="201" t="s">
        <v>44</v>
      </c>
      <c r="F118" s="202" t="s">
        <v>91</v>
      </c>
      <c r="G118" s="200"/>
      <c r="H118" s="203">
        <v>2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168</v>
      </c>
      <c r="AU118" s="209" t="s">
        <v>91</v>
      </c>
      <c r="AV118" s="14" t="s">
        <v>91</v>
      </c>
      <c r="AW118" s="14" t="s">
        <v>42</v>
      </c>
      <c r="AX118" s="14" t="s">
        <v>89</v>
      </c>
      <c r="AY118" s="209" t="s">
        <v>159</v>
      </c>
    </row>
    <row r="119" spans="1:65" s="2" customFormat="1" ht="33" customHeight="1">
      <c r="A119" s="34"/>
      <c r="B119" s="35"/>
      <c r="C119" s="210" t="s">
        <v>240</v>
      </c>
      <c r="D119" s="210" t="s">
        <v>156</v>
      </c>
      <c r="E119" s="211" t="s">
        <v>276</v>
      </c>
      <c r="F119" s="212" t="s">
        <v>277</v>
      </c>
      <c r="G119" s="213" t="s">
        <v>165</v>
      </c>
      <c r="H119" s="214">
        <v>3</v>
      </c>
      <c r="I119" s="215"/>
      <c r="J119" s="216">
        <f>ROUND(I119*H119,2)</f>
        <v>0</v>
      </c>
      <c r="K119" s="212" t="s">
        <v>184</v>
      </c>
      <c r="L119" s="217"/>
      <c r="M119" s="218" t="s">
        <v>44</v>
      </c>
      <c r="N119" s="219" t="s">
        <v>52</v>
      </c>
      <c r="O119" s="64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6" t="s">
        <v>91</v>
      </c>
      <c r="AT119" s="186" t="s">
        <v>156</v>
      </c>
      <c r="AU119" s="186" t="s">
        <v>91</v>
      </c>
      <c r="AY119" s="16" t="s">
        <v>159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6" t="s">
        <v>89</v>
      </c>
      <c r="BK119" s="187">
        <f>ROUND(I119*H119,2)</f>
        <v>0</v>
      </c>
      <c r="BL119" s="16" t="s">
        <v>89</v>
      </c>
      <c r="BM119" s="186" t="s">
        <v>278</v>
      </c>
    </row>
    <row r="120" spans="2:51" s="14" customFormat="1" ht="12">
      <c r="B120" s="199"/>
      <c r="C120" s="200"/>
      <c r="D120" s="190" t="s">
        <v>168</v>
      </c>
      <c r="E120" s="201" t="s">
        <v>44</v>
      </c>
      <c r="F120" s="202" t="s">
        <v>158</v>
      </c>
      <c r="G120" s="200"/>
      <c r="H120" s="203">
        <v>3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168</v>
      </c>
      <c r="AU120" s="209" t="s">
        <v>91</v>
      </c>
      <c r="AV120" s="14" t="s">
        <v>91</v>
      </c>
      <c r="AW120" s="14" t="s">
        <v>42</v>
      </c>
      <c r="AX120" s="14" t="s">
        <v>89</v>
      </c>
      <c r="AY120" s="209" t="s">
        <v>159</v>
      </c>
    </row>
    <row r="121" spans="1:65" s="2" customFormat="1" ht="16.5" customHeight="1">
      <c r="A121" s="34"/>
      <c r="B121" s="35"/>
      <c r="C121" s="210" t="s">
        <v>8</v>
      </c>
      <c r="D121" s="210" t="s">
        <v>156</v>
      </c>
      <c r="E121" s="211" t="s">
        <v>279</v>
      </c>
      <c r="F121" s="212" t="s">
        <v>280</v>
      </c>
      <c r="G121" s="213" t="s">
        <v>165</v>
      </c>
      <c r="H121" s="214">
        <v>3</v>
      </c>
      <c r="I121" s="215"/>
      <c r="J121" s="216">
        <f>ROUND(I121*H121,2)</f>
        <v>0</v>
      </c>
      <c r="K121" s="212" t="s">
        <v>184</v>
      </c>
      <c r="L121" s="217"/>
      <c r="M121" s="218" t="s">
        <v>44</v>
      </c>
      <c r="N121" s="219" t="s">
        <v>52</v>
      </c>
      <c r="O121" s="64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6" t="s">
        <v>91</v>
      </c>
      <c r="AT121" s="186" t="s">
        <v>156</v>
      </c>
      <c r="AU121" s="186" t="s">
        <v>91</v>
      </c>
      <c r="AY121" s="16" t="s">
        <v>159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6" t="s">
        <v>89</v>
      </c>
      <c r="BK121" s="187">
        <f>ROUND(I121*H121,2)</f>
        <v>0</v>
      </c>
      <c r="BL121" s="16" t="s">
        <v>89</v>
      </c>
      <c r="BM121" s="186" t="s">
        <v>281</v>
      </c>
    </row>
    <row r="122" spans="2:51" s="14" customFormat="1" ht="12">
      <c r="B122" s="199"/>
      <c r="C122" s="200"/>
      <c r="D122" s="190" t="s">
        <v>168</v>
      </c>
      <c r="E122" s="201" t="s">
        <v>44</v>
      </c>
      <c r="F122" s="202" t="s">
        <v>158</v>
      </c>
      <c r="G122" s="200"/>
      <c r="H122" s="203">
        <v>3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168</v>
      </c>
      <c r="AU122" s="209" t="s">
        <v>91</v>
      </c>
      <c r="AV122" s="14" t="s">
        <v>91</v>
      </c>
      <c r="AW122" s="14" t="s">
        <v>42</v>
      </c>
      <c r="AX122" s="14" t="s">
        <v>89</v>
      </c>
      <c r="AY122" s="209" t="s">
        <v>159</v>
      </c>
    </row>
    <row r="123" spans="1:65" s="2" customFormat="1" ht="78" customHeight="1">
      <c r="A123" s="34"/>
      <c r="B123" s="35"/>
      <c r="C123" s="175" t="s">
        <v>282</v>
      </c>
      <c r="D123" s="175" t="s">
        <v>162</v>
      </c>
      <c r="E123" s="176" t="s">
        <v>283</v>
      </c>
      <c r="F123" s="177" t="s">
        <v>284</v>
      </c>
      <c r="G123" s="178" t="s">
        <v>165</v>
      </c>
      <c r="H123" s="179">
        <v>1</v>
      </c>
      <c r="I123" s="180"/>
      <c r="J123" s="181">
        <f>ROUND(I123*H123,2)</f>
        <v>0</v>
      </c>
      <c r="K123" s="177" t="s">
        <v>199</v>
      </c>
      <c r="L123" s="39"/>
      <c r="M123" s="182" t="s">
        <v>44</v>
      </c>
      <c r="N123" s="183" t="s">
        <v>52</v>
      </c>
      <c r="O123" s="64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6" t="s">
        <v>89</v>
      </c>
      <c r="AT123" s="186" t="s">
        <v>162</v>
      </c>
      <c r="AU123" s="186" t="s">
        <v>91</v>
      </c>
      <c r="AY123" s="16" t="s">
        <v>159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6" t="s">
        <v>89</v>
      </c>
      <c r="BK123" s="187">
        <f>ROUND(I123*H123,2)</f>
        <v>0</v>
      </c>
      <c r="BL123" s="16" t="s">
        <v>89</v>
      </c>
      <c r="BM123" s="186" t="s">
        <v>285</v>
      </c>
    </row>
    <row r="124" spans="2:51" s="14" customFormat="1" ht="12">
      <c r="B124" s="199"/>
      <c r="C124" s="200"/>
      <c r="D124" s="190" t="s">
        <v>168</v>
      </c>
      <c r="E124" s="201" t="s">
        <v>44</v>
      </c>
      <c r="F124" s="202" t="s">
        <v>89</v>
      </c>
      <c r="G124" s="200"/>
      <c r="H124" s="203">
        <v>1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168</v>
      </c>
      <c r="AU124" s="209" t="s">
        <v>91</v>
      </c>
      <c r="AV124" s="14" t="s">
        <v>91</v>
      </c>
      <c r="AW124" s="14" t="s">
        <v>42</v>
      </c>
      <c r="AX124" s="14" t="s">
        <v>89</v>
      </c>
      <c r="AY124" s="209" t="s">
        <v>159</v>
      </c>
    </row>
    <row r="125" spans="1:65" s="2" customFormat="1" ht="72">
      <c r="A125" s="34"/>
      <c r="B125" s="35"/>
      <c r="C125" s="175" t="s">
        <v>286</v>
      </c>
      <c r="D125" s="175" t="s">
        <v>162</v>
      </c>
      <c r="E125" s="176" t="s">
        <v>287</v>
      </c>
      <c r="F125" s="177" t="s">
        <v>288</v>
      </c>
      <c r="G125" s="178" t="s">
        <v>165</v>
      </c>
      <c r="H125" s="179">
        <v>1</v>
      </c>
      <c r="I125" s="180"/>
      <c r="J125" s="181">
        <f>ROUND(I125*H125,2)</f>
        <v>0</v>
      </c>
      <c r="K125" s="177" t="s">
        <v>199</v>
      </c>
      <c r="L125" s="39"/>
      <c r="M125" s="182" t="s">
        <v>44</v>
      </c>
      <c r="N125" s="183" t="s">
        <v>52</v>
      </c>
      <c r="O125" s="64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6" t="s">
        <v>89</v>
      </c>
      <c r="AT125" s="186" t="s">
        <v>162</v>
      </c>
      <c r="AU125" s="186" t="s">
        <v>91</v>
      </c>
      <c r="AY125" s="16" t="s">
        <v>159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6" t="s">
        <v>89</v>
      </c>
      <c r="BK125" s="187">
        <f>ROUND(I125*H125,2)</f>
        <v>0</v>
      </c>
      <c r="BL125" s="16" t="s">
        <v>89</v>
      </c>
      <c r="BM125" s="186" t="s">
        <v>289</v>
      </c>
    </row>
    <row r="126" spans="2:51" s="14" customFormat="1" ht="12">
      <c r="B126" s="199"/>
      <c r="C126" s="200"/>
      <c r="D126" s="190" t="s">
        <v>168</v>
      </c>
      <c r="E126" s="201" t="s">
        <v>44</v>
      </c>
      <c r="F126" s="202" t="s">
        <v>89</v>
      </c>
      <c r="G126" s="200"/>
      <c r="H126" s="203">
        <v>1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168</v>
      </c>
      <c r="AU126" s="209" t="s">
        <v>91</v>
      </c>
      <c r="AV126" s="14" t="s">
        <v>91</v>
      </c>
      <c r="AW126" s="14" t="s">
        <v>42</v>
      </c>
      <c r="AX126" s="14" t="s">
        <v>89</v>
      </c>
      <c r="AY126" s="209" t="s">
        <v>159</v>
      </c>
    </row>
    <row r="127" spans="1:65" s="2" customFormat="1" ht="66.75" customHeight="1">
      <c r="A127" s="34"/>
      <c r="B127" s="35"/>
      <c r="C127" s="175" t="s">
        <v>290</v>
      </c>
      <c r="D127" s="175" t="s">
        <v>162</v>
      </c>
      <c r="E127" s="176" t="s">
        <v>291</v>
      </c>
      <c r="F127" s="177" t="s">
        <v>292</v>
      </c>
      <c r="G127" s="178" t="s">
        <v>165</v>
      </c>
      <c r="H127" s="179">
        <v>1</v>
      </c>
      <c r="I127" s="180"/>
      <c r="J127" s="181">
        <f>ROUND(I127*H127,2)</f>
        <v>0</v>
      </c>
      <c r="K127" s="177" t="s">
        <v>199</v>
      </c>
      <c r="L127" s="39"/>
      <c r="M127" s="182" t="s">
        <v>44</v>
      </c>
      <c r="N127" s="183" t="s">
        <v>52</v>
      </c>
      <c r="O127" s="64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6" t="s">
        <v>89</v>
      </c>
      <c r="AT127" s="186" t="s">
        <v>162</v>
      </c>
      <c r="AU127" s="186" t="s">
        <v>91</v>
      </c>
      <c r="AY127" s="16" t="s">
        <v>159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6" t="s">
        <v>89</v>
      </c>
      <c r="BK127" s="187">
        <f>ROUND(I127*H127,2)</f>
        <v>0</v>
      </c>
      <c r="BL127" s="16" t="s">
        <v>89</v>
      </c>
      <c r="BM127" s="186" t="s">
        <v>293</v>
      </c>
    </row>
    <row r="128" spans="2:51" s="14" customFormat="1" ht="12">
      <c r="B128" s="199"/>
      <c r="C128" s="200"/>
      <c r="D128" s="190" t="s">
        <v>168</v>
      </c>
      <c r="E128" s="201" t="s">
        <v>44</v>
      </c>
      <c r="F128" s="202" t="s">
        <v>89</v>
      </c>
      <c r="G128" s="200"/>
      <c r="H128" s="203">
        <v>1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168</v>
      </c>
      <c r="AU128" s="209" t="s">
        <v>91</v>
      </c>
      <c r="AV128" s="14" t="s">
        <v>91</v>
      </c>
      <c r="AW128" s="14" t="s">
        <v>42</v>
      </c>
      <c r="AX128" s="14" t="s">
        <v>89</v>
      </c>
      <c r="AY128" s="209" t="s">
        <v>159</v>
      </c>
    </row>
    <row r="129" spans="1:65" s="2" customFormat="1" ht="60">
      <c r="A129" s="34"/>
      <c r="B129" s="35"/>
      <c r="C129" s="175" t="s">
        <v>294</v>
      </c>
      <c r="D129" s="175" t="s">
        <v>162</v>
      </c>
      <c r="E129" s="176" t="s">
        <v>295</v>
      </c>
      <c r="F129" s="177" t="s">
        <v>296</v>
      </c>
      <c r="G129" s="178" t="s">
        <v>165</v>
      </c>
      <c r="H129" s="179">
        <v>1</v>
      </c>
      <c r="I129" s="180"/>
      <c r="J129" s="181">
        <f>ROUND(I129*H129,2)</f>
        <v>0</v>
      </c>
      <c r="K129" s="177" t="s">
        <v>199</v>
      </c>
      <c r="L129" s="39"/>
      <c r="M129" s="182" t="s">
        <v>44</v>
      </c>
      <c r="N129" s="183" t="s">
        <v>52</v>
      </c>
      <c r="O129" s="64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6" t="s">
        <v>89</v>
      </c>
      <c r="AT129" s="186" t="s">
        <v>162</v>
      </c>
      <c r="AU129" s="186" t="s">
        <v>91</v>
      </c>
      <c r="AY129" s="16" t="s">
        <v>159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6" t="s">
        <v>89</v>
      </c>
      <c r="BK129" s="187">
        <f>ROUND(I129*H129,2)</f>
        <v>0</v>
      </c>
      <c r="BL129" s="16" t="s">
        <v>89</v>
      </c>
      <c r="BM129" s="186" t="s">
        <v>297</v>
      </c>
    </row>
    <row r="130" spans="2:51" s="14" customFormat="1" ht="12">
      <c r="B130" s="199"/>
      <c r="C130" s="200"/>
      <c r="D130" s="190" t="s">
        <v>168</v>
      </c>
      <c r="E130" s="201" t="s">
        <v>44</v>
      </c>
      <c r="F130" s="202" t="s">
        <v>89</v>
      </c>
      <c r="G130" s="200"/>
      <c r="H130" s="203">
        <v>1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168</v>
      </c>
      <c r="AU130" s="209" t="s">
        <v>91</v>
      </c>
      <c r="AV130" s="14" t="s">
        <v>91</v>
      </c>
      <c r="AW130" s="14" t="s">
        <v>42</v>
      </c>
      <c r="AX130" s="14" t="s">
        <v>89</v>
      </c>
      <c r="AY130" s="209" t="s">
        <v>159</v>
      </c>
    </row>
    <row r="131" spans="1:65" s="2" customFormat="1" ht="33" customHeight="1">
      <c r="A131" s="34"/>
      <c r="B131" s="35"/>
      <c r="C131" s="210" t="s">
        <v>298</v>
      </c>
      <c r="D131" s="210" t="s">
        <v>156</v>
      </c>
      <c r="E131" s="211" t="s">
        <v>270</v>
      </c>
      <c r="F131" s="212" t="s">
        <v>271</v>
      </c>
      <c r="G131" s="213" t="s">
        <v>165</v>
      </c>
      <c r="H131" s="214">
        <v>1</v>
      </c>
      <c r="I131" s="215"/>
      <c r="J131" s="216">
        <f>ROUND(I131*H131,2)</f>
        <v>0</v>
      </c>
      <c r="K131" s="212" t="s">
        <v>184</v>
      </c>
      <c r="L131" s="217"/>
      <c r="M131" s="218" t="s">
        <v>44</v>
      </c>
      <c r="N131" s="219" t="s">
        <v>52</v>
      </c>
      <c r="O131" s="64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6" t="s">
        <v>91</v>
      </c>
      <c r="AT131" s="186" t="s">
        <v>156</v>
      </c>
      <c r="AU131" s="186" t="s">
        <v>91</v>
      </c>
      <c r="AY131" s="16" t="s">
        <v>159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6" t="s">
        <v>89</v>
      </c>
      <c r="BK131" s="187">
        <f>ROUND(I131*H131,2)</f>
        <v>0</v>
      </c>
      <c r="BL131" s="16" t="s">
        <v>89</v>
      </c>
      <c r="BM131" s="186" t="s">
        <v>299</v>
      </c>
    </row>
    <row r="132" spans="2:51" s="14" customFormat="1" ht="12">
      <c r="B132" s="199"/>
      <c r="C132" s="200"/>
      <c r="D132" s="190" t="s">
        <v>168</v>
      </c>
      <c r="E132" s="201" t="s">
        <v>44</v>
      </c>
      <c r="F132" s="202" t="s">
        <v>89</v>
      </c>
      <c r="G132" s="200"/>
      <c r="H132" s="203">
        <v>1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168</v>
      </c>
      <c r="AU132" s="209" t="s">
        <v>91</v>
      </c>
      <c r="AV132" s="14" t="s">
        <v>91</v>
      </c>
      <c r="AW132" s="14" t="s">
        <v>42</v>
      </c>
      <c r="AX132" s="14" t="s">
        <v>89</v>
      </c>
      <c r="AY132" s="209" t="s">
        <v>159</v>
      </c>
    </row>
    <row r="133" spans="1:65" s="2" customFormat="1" ht="16.5" customHeight="1">
      <c r="A133" s="34"/>
      <c r="B133" s="35"/>
      <c r="C133" s="210" t="s">
        <v>7</v>
      </c>
      <c r="D133" s="210" t="s">
        <v>156</v>
      </c>
      <c r="E133" s="211" t="s">
        <v>273</v>
      </c>
      <c r="F133" s="212" t="s">
        <v>274</v>
      </c>
      <c r="G133" s="213" t="s">
        <v>165</v>
      </c>
      <c r="H133" s="214">
        <v>1</v>
      </c>
      <c r="I133" s="215"/>
      <c r="J133" s="216">
        <f>ROUND(I133*H133,2)</f>
        <v>0</v>
      </c>
      <c r="K133" s="212" t="s">
        <v>184</v>
      </c>
      <c r="L133" s="217"/>
      <c r="M133" s="218" t="s">
        <v>44</v>
      </c>
      <c r="N133" s="219" t="s">
        <v>52</v>
      </c>
      <c r="O133" s="64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6" t="s">
        <v>91</v>
      </c>
      <c r="AT133" s="186" t="s">
        <v>156</v>
      </c>
      <c r="AU133" s="186" t="s">
        <v>91</v>
      </c>
      <c r="AY133" s="16" t="s">
        <v>159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6" t="s">
        <v>89</v>
      </c>
      <c r="BK133" s="187">
        <f>ROUND(I133*H133,2)</f>
        <v>0</v>
      </c>
      <c r="BL133" s="16" t="s">
        <v>89</v>
      </c>
      <c r="BM133" s="186" t="s">
        <v>300</v>
      </c>
    </row>
    <row r="134" spans="2:51" s="14" customFormat="1" ht="12">
      <c r="B134" s="199"/>
      <c r="C134" s="200"/>
      <c r="D134" s="190" t="s">
        <v>168</v>
      </c>
      <c r="E134" s="201" t="s">
        <v>44</v>
      </c>
      <c r="F134" s="202" t="s">
        <v>89</v>
      </c>
      <c r="G134" s="200"/>
      <c r="H134" s="203">
        <v>1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168</v>
      </c>
      <c r="AU134" s="209" t="s">
        <v>91</v>
      </c>
      <c r="AV134" s="14" t="s">
        <v>91</v>
      </c>
      <c r="AW134" s="14" t="s">
        <v>42</v>
      </c>
      <c r="AX134" s="14" t="s">
        <v>89</v>
      </c>
      <c r="AY134" s="209" t="s">
        <v>159</v>
      </c>
    </row>
    <row r="135" spans="1:65" s="2" customFormat="1" ht="78" customHeight="1">
      <c r="A135" s="34"/>
      <c r="B135" s="35"/>
      <c r="C135" s="175" t="s">
        <v>301</v>
      </c>
      <c r="D135" s="175" t="s">
        <v>162</v>
      </c>
      <c r="E135" s="176" t="s">
        <v>302</v>
      </c>
      <c r="F135" s="177" t="s">
        <v>303</v>
      </c>
      <c r="G135" s="178" t="s">
        <v>165</v>
      </c>
      <c r="H135" s="179">
        <v>10</v>
      </c>
      <c r="I135" s="180"/>
      <c r="J135" s="181">
        <f>ROUND(I135*H135,2)</f>
        <v>0</v>
      </c>
      <c r="K135" s="177" t="s">
        <v>199</v>
      </c>
      <c r="L135" s="39"/>
      <c r="M135" s="182" t="s">
        <v>44</v>
      </c>
      <c r="N135" s="183" t="s">
        <v>52</v>
      </c>
      <c r="O135" s="64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6" t="s">
        <v>89</v>
      </c>
      <c r="AT135" s="186" t="s">
        <v>162</v>
      </c>
      <c r="AU135" s="186" t="s">
        <v>91</v>
      </c>
      <c r="AY135" s="16" t="s">
        <v>159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6" t="s">
        <v>89</v>
      </c>
      <c r="BK135" s="187">
        <f>ROUND(I135*H135,2)</f>
        <v>0</v>
      </c>
      <c r="BL135" s="16" t="s">
        <v>89</v>
      </c>
      <c r="BM135" s="186" t="s">
        <v>304</v>
      </c>
    </row>
    <row r="136" spans="2:51" s="14" customFormat="1" ht="12">
      <c r="B136" s="199"/>
      <c r="C136" s="200"/>
      <c r="D136" s="190" t="s">
        <v>168</v>
      </c>
      <c r="E136" s="201" t="s">
        <v>44</v>
      </c>
      <c r="F136" s="202" t="s">
        <v>224</v>
      </c>
      <c r="G136" s="200"/>
      <c r="H136" s="203">
        <v>10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168</v>
      </c>
      <c r="AU136" s="209" t="s">
        <v>91</v>
      </c>
      <c r="AV136" s="14" t="s">
        <v>91</v>
      </c>
      <c r="AW136" s="14" t="s">
        <v>42</v>
      </c>
      <c r="AX136" s="14" t="s">
        <v>89</v>
      </c>
      <c r="AY136" s="209" t="s">
        <v>159</v>
      </c>
    </row>
    <row r="137" spans="1:65" s="2" customFormat="1" ht="72">
      <c r="A137" s="34"/>
      <c r="B137" s="35"/>
      <c r="C137" s="175" t="s">
        <v>305</v>
      </c>
      <c r="D137" s="175" t="s">
        <v>162</v>
      </c>
      <c r="E137" s="176" t="s">
        <v>306</v>
      </c>
      <c r="F137" s="177" t="s">
        <v>307</v>
      </c>
      <c r="G137" s="178" t="s">
        <v>165</v>
      </c>
      <c r="H137" s="179">
        <v>10</v>
      </c>
      <c r="I137" s="180"/>
      <c r="J137" s="181">
        <f>ROUND(I137*H137,2)</f>
        <v>0</v>
      </c>
      <c r="K137" s="177" t="s">
        <v>199</v>
      </c>
      <c r="L137" s="39"/>
      <c r="M137" s="182" t="s">
        <v>44</v>
      </c>
      <c r="N137" s="183" t="s">
        <v>52</v>
      </c>
      <c r="O137" s="64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6" t="s">
        <v>89</v>
      </c>
      <c r="AT137" s="186" t="s">
        <v>162</v>
      </c>
      <c r="AU137" s="186" t="s">
        <v>91</v>
      </c>
      <c r="AY137" s="16" t="s">
        <v>159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6" t="s">
        <v>89</v>
      </c>
      <c r="BK137" s="187">
        <f>ROUND(I137*H137,2)</f>
        <v>0</v>
      </c>
      <c r="BL137" s="16" t="s">
        <v>89</v>
      </c>
      <c r="BM137" s="186" t="s">
        <v>308</v>
      </c>
    </row>
    <row r="138" spans="2:51" s="14" customFormat="1" ht="12">
      <c r="B138" s="199"/>
      <c r="C138" s="200"/>
      <c r="D138" s="190" t="s">
        <v>168</v>
      </c>
      <c r="E138" s="201" t="s">
        <v>44</v>
      </c>
      <c r="F138" s="202" t="s">
        <v>224</v>
      </c>
      <c r="G138" s="200"/>
      <c r="H138" s="203">
        <v>10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168</v>
      </c>
      <c r="AU138" s="209" t="s">
        <v>91</v>
      </c>
      <c r="AV138" s="14" t="s">
        <v>91</v>
      </c>
      <c r="AW138" s="14" t="s">
        <v>42</v>
      </c>
      <c r="AX138" s="14" t="s">
        <v>89</v>
      </c>
      <c r="AY138" s="209" t="s">
        <v>159</v>
      </c>
    </row>
    <row r="139" spans="1:65" s="2" customFormat="1" ht="66.75" customHeight="1">
      <c r="A139" s="34"/>
      <c r="B139" s="35"/>
      <c r="C139" s="175" t="s">
        <v>309</v>
      </c>
      <c r="D139" s="175" t="s">
        <v>162</v>
      </c>
      <c r="E139" s="176" t="s">
        <v>310</v>
      </c>
      <c r="F139" s="177" t="s">
        <v>311</v>
      </c>
      <c r="G139" s="178" t="s">
        <v>165</v>
      </c>
      <c r="H139" s="179">
        <v>10</v>
      </c>
      <c r="I139" s="180"/>
      <c r="J139" s="181">
        <f>ROUND(I139*H139,2)</f>
        <v>0</v>
      </c>
      <c r="K139" s="177" t="s">
        <v>199</v>
      </c>
      <c r="L139" s="39"/>
      <c r="M139" s="182" t="s">
        <v>44</v>
      </c>
      <c r="N139" s="183" t="s">
        <v>52</v>
      </c>
      <c r="O139" s="64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6" t="s">
        <v>89</v>
      </c>
      <c r="AT139" s="186" t="s">
        <v>162</v>
      </c>
      <c r="AU139" s="186" t="s">
        <v>91</v>
      </c>
      <c r="AY139" s="16" t="s">
        <v>159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6" t="s">
        <v>89</v>
      </c>
      <c r="BK139" s="187">
        <f>ROUND(I139*H139,2)</f>
        <v>0</v>
      </c>
      <c r="BL139" s="16" t="s">
        <v>89</v>
      </c>
      <c r="BM139" s="186" t="s">
        <v>312</v>
      </c>
    </row>
    <row r="140" spans="2:51" s="14" customFormat="1" ht="12">
      <c r="B140" s="199"/>
      <c r="C140" s="200"/>
      <c r="D140" s="190" t="s">
        <v>168</v>
      </c>
      <c r="E140" s="201" t="s">
        <v>44</v>
      </c>
      <c r="F140" s="202" t="s">
        <v>224</v>
      </c>
      <c r="G140" s="200"/>
      <c r="H140" s="203">
        <v>10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168</v>
      </c>
      <c r="AU140" s="209" t="s">
        <v>91</v>
      </c>
      <c r="AV140" s="14" t="s">
        <v>91</v>
      </c>
      <c r="AW140" s="14" t="s">
        <v>42</v>
      </c>
      <c r="AX140" s="14" t="s">
        <v>89</v>
      </c>
      <c r="AY140" s="209" t="s">
        <v>159</v>
      </c>
    </row>
    <row r="141" spans="1:65" s="2" customFormat="1" ht="60">
      <c r="A141" s="34"/>
      <c r="B141" s="35"/>
      <c r="C141" s="175" t="s">
        <v>313</v>
      </c>
      <c r="D141" s="175" t="s">
        <v>162</v>
      </c>
      <c r="E141" s="176" t="s">
        <v>314</v>
      </c>
      <c r="F141" s="177" t="s">
        <v>315</v>
      </c>
      <c r="G141" s="178" t="s">
        <v>165</v>
      </c>
      <c r="H141" s="179">
        <v>10</v>
      </c>
      <c r="I141" s="180"/>
      <c r="J141" s="181">
        <f>ROUND(I141*H141,2)</f>
        <v>0</v>
      </c>
      <c r="K141" s="177" t="s">
        <v>199</v>
      </c>
      <c r="L141" s="39"/>
      <c r="M141" s="182" t="s">
        <v>44</v>
      </c>
      <c r="N141" s="183" t="s">
        <v>52</v>
      </c>
      <c r="O141" s="64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6" t="s">
        <v>89</v>
      </c>
      <c r="AT141" s="186" t="s">
        <v>162</v>
      </c>
      <c r="AU141" s="186" t="s">
        <v>91</v>
      </c>
      <c r="AY141" s="16" t="s">
        <v>159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6" t="s">
        <v>89</v>
      </c>
      <c r="BK141" s="187">
        <f>ROUND(I141*H141,2)</f>
        <v>0</v>
      </c>
      <c r="BL141" s="16" t="s">
        <v>89</v>
      </c>
      <c r="BM141" s="186" t="s">
        <v>316</v>
      </c>
    </row>
    <row r="142" spans="2:51" s="14" customFormat="1" ht="12">
      <c r="B142" s="199"/>
      <c r="C142" s="200"/>
      <c r="D142" s="190" t="s">
        <v>168</v>
      </c>
      <c r="E142" s="201" t="s">
        <v>44</v>
      </c>
      <c r="F142" s="202" t="s">
        <v>224</v>
      </c>
      <c r="G142" s="200"/>
      <c r="H142" s="203">
        <v>10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168</v>
      </c>
      <c r="AU142" s="209" t="s">
        <v>91</v>
      </c>
      <c r="AV142" s="14" t="s">
        <v>91</v>
      </c>
      <c r="AW142" s="14" t="s">
        <v>42</v>
      </c>
      <c r="AX142" s="14" t="s">
        <v>89</v>
      </c>
      <c r="AY142" s="209" t="s">
        <v>159</v>
      </c>
    </row>
    <row r="143" spans="1:65" s="2" customFormat="1" ht="33" customHeight="1">
      <c r="A143" s="34"/>
      <c r="B143" s="35"/>
      <c r="C143" s="210" t="s">
        <v>317</v>
      </c>
      <c r="D143" s="210" t="s">
        <v>156</v>
      </c>
      <c r="E143" s="211" t="s">
        <v>318</v>
      </c>
      <c r="F143" s="212" t="s">
        <v>319</v>
      </c>
      <c r="G143" s="213" t="s">
        <v>165</v>
      </c>
      <c r="H143" s="214">
        <v>10</v>
      </c>
      <c r="I143" s="215"/>
      <c r="J143" s="216">
        <f>ROUND(I143*H143,2)</f>
        <v>0</v>
      </c>
      <c r="K143" s="212" t="s">
        <v>184</v>
      </c>
      <c r="L143" s="217"/>
      <c r="M143" s="218" t="s">
        <v>44</v>
      </c>
      <c r="N143" s="219" t="s">
        <v>52</v>
      </c>
      <c r="O143" s="64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6" t="s">
        <v>91</v>
      </c>
      <c r="AT143" s="186" t="s">
        <v>156</v>
      </c>
      <c r="AU143" s="186" t="s">
        <v>91</v>
      </c>
      <c r="AY143" s="16" t="s">
        <v>159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6" t="s">
        <v>89</v>
      </c>
      <c r="BK143" s="187">
        <f>ROUND(I143*H143,2)</f>
        <v>0</v>
      </c>
      <c r="BL143" s="16" t="s">
        <v>89</v>
      </c>
      <c r="BM143" s="186" t="s">
        <v>320</v>
      </c>
    </row>
    <row r="144" spans="2:51" s="14" customFormat="1" ht="12">
      <c r="B144" s="199"/>
      <c r="C144" s="200"/>
      <c r="D144" s="190" t="s">
        <v>168</v>
      </c>
      <c r="E144" s="201" t="s">
        <v>44</v>
      </c>
      <c r="F144" s="202" t="s">
        <v>224</v>
      </c>
      <c r="G144" s="200"/>
      <c r="H144" s="203">
        <v>10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168</v>
      </c>
      <c r="AU144" s="209" t="s">
        <v>91</v>
      </c>
      <c r="AV144" s="14" t="s">
        <v>91</v>
      </c>
      <c r="AW144" s="14" t="s">
        <v>42</v>
      </c>
      <c r="AX144" s="14" t="s">
        <v>89</v>
      </c>
      <c r="AY144" s="209" t="s">
        <v>159</v>
      </c>
    </row>
    <row r="145" spans="1:65" s="2" customFormat="1" ht="16.5" customHeight="1">
      <c r="A145" s="34"/>
      <c r="B145" s="35"/>
      <c r="C145" s="210" t="s">
        <v>321</v>
      </c>
      <c r="D145" s="210" t="s">
        <v>156</v>
      </c>
      <c r="E145" s="211" t="s">
        <v>322</v>
      </c>
      <c r="F145" s="212" t="s">
        <v>323</v>
      </c>
      <c r="G145" s="213" t="s">
        <v>165</v>
      </c>
      <c r="H145" s="214">
        <v>10</v>
      </c>
      <c r="I145" s="215"/>
      <c r="J145" s="216">
        <f>ROUND(I145*H145,2)</f>
        <v>0</v>
      </c>
      <c r="K145" s="212" t="s">
        <v>184</v>
      </c>
      <c r="L145" s="217"/>
      <c r="M145" s="218" t="s">
        <v>44</v>
      </c>
      <c r="N145" s="219" t="s">
        <v>52</v>
      </c>
      <c r="O145" s="64"/>
      <c r="P145" s="184">
        <f>O145*H145</f>
        <v>0</v>
      </c>
      <c r="Q145" s="184">
        <v>0</v>
      </c>
      <c r="R145" s="184">
        <f>Q145*H145</f>
        <v>0</v>
      </c>
      <c r="S145" s="184">
        <v>0</v>
      </c>
      <c r="T145" s="18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6" t="s">
        <v>91</v>
      </c>
      <c r="AT145" s="186" t="s">
        <v>156</v>
      </c>
      <c r="AU145" s="186" t="s">
        <v>91</v>
      </c>
      <c r="AY145" s="16" t="s">
        <v>159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6" t="s">
        <v>89</v>
      </c>
      <c r="BK145" s="187">
        <f>ROUND(I145*H145,2)</f>
        <v>0</v>
      </c>
      <c r="BL145" s="16" t="s">
        <v>89</v>
      </c>
      <c r="BM145" s="186" t="s">
        <v>324</v>
      </c>
    </row>
    <row r="146" spans="2:51" s="14" customFormat="1" ht="12">
      <c r="B146" s="199"/>
      <c r="C146" s="200"/>
      <c r="D146" s="190" t="s">
        <v>168</v>
      </c>
      <c r="E146" s="201" t="s">
        <v>44</v>
      </c>
      <c r="F146" s="202" t="s">
        <v>224</v>
      </c>
      <c r="G146" s="200"/>
      <c r="H146" s="203">
        <v>10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168</v>
      </c>
      <c r="AU146" s="209" t="s">
        <v>91</v>
      </c>
      <c r="AV146" s="14" t="s">
        <v>91</v>
      </c>
      <c r="AW146" s="14" t="s">
        <v>42</v>
      </c>
      <c r="AX146" s="14" t="s">
        <v>89</v>
      </c>
      <c r="AY146" s="209" t="s">
        <v>159</v>
      </c>
    </row>
    <row r="147" spans="1:65" s="2" customFormat="1" ht="33" customHeight="1">
      <c r="A147" s="34"/>
      <c r="B147" s="35"/>
      <c r="C147" s="210" t="s">
        <v>325</v>
      </c>
      <c r="D147" s="210" t="s">
        <v>156</v>
      </c>
      <c r="E147" s="211" t="s">
        <v>276</v>
      </c>
      <c r="F147" s="212" t="s">
        <v>277</v>
      </c>
      <c r="G147" s="213" t="s">
        <v>165</v>
      </c>
      <c r="H147" s="214">
        <v>10</v>
      </c>
      <c r="I147" s="215"/>
      <c r="J147" s="216">
        <f>ROUND(I147*H147,2)</f>
        <v>0</v>
      </c>
      <c r="K147" s="212" t="s">
        <v>184</v>
      </c>
      <c r="L147" s="217"/>
      <c r="M147" s="218" t="s">
        <v>44</v>
      </c>
      <c r="N147" s="219" t="s">
        <v>52</v>
      </c>
      <c r="O147" s="64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6" t="s">
        <v>91</v>
      </c>
      <c r="AT147" s="186" t="s">
        <v>156</v>
      </c>
      <c r="AU147" s="186" t="s">
        <v>91</v>
      </c>
      <c r="AY147" s="16" t="s">
        <v>159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6" t="s">
        <v>89</v>
      </c>
      <c r="BK147" s="187">
        <f>ROUND(I147*H147,2)</f>
        <v>0</v>
      </c>
      <c r="BL147" s="16" t="s">
        <v>89</v>
      </c>
      <c r="BM147" s="186" t="s">
        <v>326</v>
      </c>
    </row>
    <row r="148" spans="2:51" s="14" customFormat="1" ht="12">
      <c r="B148" s="199"/>
      <c r="C148" s="200"/>
      <c r="D148" s="190" t="s">
        <v>168</v>
      </c>
      <c r="E148" s="201" t="s">
        <v>44</v>
      </c>
      <c r="F148" s="202" t="s">
        <v>224</v>
      </c>
      <c r="G148" s="200"/>
      <c r="H148" s="203">
        <v>10</v>
      </c>
      <c r="I148" s="204"/>
      <c r="J148" s="200"/>
      <c r="K148" s="200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168</v>
      </c>
      <c r="AU148" s="209" t="s">
        <v>91</v>
      </c>
      <c r="AV148" s="14" t="s">
        <v>91</v>
      </c>
      <c r="AW148" s="14" t="s">
        <v>42</v>
      </c>
      <c r="AX148" s="14" t="s">
        <v>89</v>
      </c>
      <c r="AY148" s="209" t="s">
        <v>159</v>
      </c>
    </row>
    <row r="149" spans="1:65" s="2" customFormat="1" ht="16.5" customHeight="1">
      <c r="A149" s="34"/>
      <c r="B149" s="35"/>
      <c r="C149" s="210" t="s">
        <v>327</v>
      </c>
      <c r="D149" s="210" t="s">
        <v>156</v>
      </c>
      <c r="E149" s="211" t="s">
        <v>273</v>
      </c>
      <c r="F149" s="212" t="s">
        <v>274</v>
      </c>
      <c r="G149" s="213" t="s">
        <v>165</v>
      </c>
      <c r="H149" s="214">
        <v>10</v>
      </c>
      <c r="I149" s="215"/>
      <c r="J149" s="216">
        <f>ROUND(I149*H149,2)</f>
        <v>0</v>
      </c>
      <c r="K149" s="212" t="s">
        <v>184</v>
      </c>
      <c r="L149" s="217"/>
      <c r="M149" s="218" t="s">
        <v>44</v>
      </c>
      <c r="N149" s="219" t="s">
        <v>52</v>
      </c>
      <c r="O149" s="64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6" t="s">
        <v>91</v>
      </c>
      <c r="AT149" s="186" t="s">
        <v>156</v>
      </c>
      <c r="AU149" s="186" t="s">
        <v>91</v>
      </c>
      <c r="AY149" s="16" t="s">
        <v>159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6" t="s">
        <v>89</v>
      </c>
      <c r="BK149" s="187">
        <f>ROUND(I149*H149,2)</f>
        <v>0</v>
      </c>
      <c r="BL149" s="16" t="s">
        <v>89</v>
      </c>
      <c r="BM149" s="186" t="s">
        <v>328</v>
      </c>
    </row>
    <row r="150" spans="2:51" s="14" customFormat="1" ht="12">
      <c r="B150" s="199"/>
      <c r="C150" s="200"/>
      <c r="D150" s="190" t="s">
        <v>168</v>
      </c>
      <c r="E150" s="201" t="s">
        <v>44</v>
      </c>
      <c r="F150" s="202" t="s">
        <v>224</v>
      </c>
      <c r="G150" s="200"/>
      <c r="H150" s="203">
        <v>10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168</v>
      </c>
      <c r="AU150" s="209" t="s">
        <v>91</v>
      </c>
      <c r="AV150" s="14" t="s">
        <v>91</v>
      </c>
      <c r="AW150" s="14" t="s">
        <v>42</v>
      </c>
      <c r="AX150" s="14" t="s">
        <v>89</v>
      </c>
      <c r="AY150" s="209" t="s">
        <v>159</v>
      </c>
    </row>
    <row r="151" spans="1:65" s="2" customFormat="1" ht="78" customHeight="1">
      <c r="A151" s="34"/>
      <c r="B151" s="35"/>
      <c r="C151" s="175" t="s">
        <v>329</v>
      </c>
      <c r="D151" s="175" t="s">
        <v>162</v>
      </c>
      <c r="E151" s="176" t="s">
        <v>330</v>
      </c>
      <c r="F151" s="177" t="s">
        <v>331</v>
      </c>
      <c r="G151" s="178" t="s">
        <v>165</v>
      </c>
      <c r="H151" s="179">
        <v>7</v>
      </c>
      <c r="I151" s="180"/>
      <c r="J151" s="181">
        <f>ROUND(I151*H151,2)</f>
        <v>0</v>
      </c>
      <c r="K151" s="177" t="s">
        <v>199</v>
      </c>
      <c r="L151" s="39"/>
      <c r="M151" s="182" t="s">
        <v>44</v>
      </c>
      <c r="N151" s="183" t="s">
        <v>52</v>
      </c>
      <c r="O151" s="64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6" t="s">
        <v>89</v>
      </c>
      <c r="AT151" s="186" t="s">
        <v>162</v>
      </c>
      <c r="AU151" s="186" t="s">
        <v>91</v>
      </c>
      <c r="AY151" s="16" t="s">
        <v>159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6" t="s">
        <v>89</v>
      </c>
      <c r="BK151" s="187">
        <f>ROUND(I151*H151,2)</f>
        <v>0</v>
      </c>
      <c r="BL151" s="16" t="s">
        <v>89</v>
      </c>
      <c r="BM151" s="186" t="s">
        <v>332</v>
      </c>
    </row>
    <row r="152" spans="2:51" s="14" customFormat="1" ht="12">
      <c r="B152" s="199"/>
      <c r="C152" s="200"/>
      <c r="D152" s="190" t="s">
        <v>168</v>
      </c>
      <c r="E152" s="201" t="s">
        <v>44</v>
      </c>
      <c r="F152" s="202" t="s">
        <v>192</v>
      </c>
      <c r="G152" s="200"/>
      <c r="H152" s="203">
        <v>7</v>
      </c>
      <c r="I152" s="204"/>
      <c r="J152" s="200"/>
      <c r="K152" s="200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168</v>
      </c>
      <c r="AU152" s="209" t="s">
        <v>91</v>
      </c>
      <c r="AV152" s="14" t="s">
        <v>91</v>
      </c>
      <c r="AW152" s="14" t="s">
        <v>42</v>
      </c>
      <c r="AX152" s="14" t="s">
        <v>89</v>
      </c>
      <c r="AY152" s="209" t="s">
        <v>159</v>
      </c>
    </row>
    <row r="153" spans="1:65" s="2" customFormat="1" ht="72">
      <c r="A153" s="34"/>
      <c r="B153" s="35"/>
      <c r="C153" s="175" t="s">
        <v>333</v>
      </c>
      <c r="D153" s="175" t="s">
        <v>162</v>
      </c>
      <c r="E153" s="176" t="s">
        <v>334</v>
      </c>
      <c r="F153" s="177" t="s">
        <v>335</v>
      </c>
      <c r="G153" s="178" t="s">
        <v>165</v>
      </c>
      <c r="H153" s="179">
        <v>7</v>
      </c>
      <c r="I153" s="180"/>
      <c r="J153" s="181">
        <f>ROUND(I153*H153,2)</f>
        <v>0</v>
      </c>
      <c r="K153" s="177" t="s">
        <v>199</v>
      </c>
      <c r="L153" s="39"/>
      <c r="M153" s="182" t="s">
        <v>44</v>
      </c>
      <c r="N153" s="183" t="s">
        <v>52</v>
      </c>
      <c r="O153" s="64"/>
      <c r="P153" s="184">
        <f>O153*H153</f>
        <v>0</v>
      </c>
      <c r="Q153" s="184">
        <v>0</v>
      </c>
      <c r="R153" s="184">
        <f>Q153*H153</f>
        <v>0</v>
      </c>
      <c r="S153" s="184">
        <v>0</v>
      </c>
      <c r="T153" s="185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6" t="s">
        <v>89</v>
      </c>
      <c r="AT153" s="186" t="s">
        <v>162</v>
      </c>
      <c r="AU153" s="186" t="s">
        <v>91</v>
      </c>
      <c r="AY153" s="16" t="s">
        <v>159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6" t="s">
        <v>89</v>
      </c>
      <c r="BK153" s="187">
        <f>ROUND(I153*H153,2)</f>
        <v>0</v>
      </c>
      <c r="BL153" s="16" t="s">
        <v>89</v>
      </c>
      <c r="BM153" s="186" t="s">
        <v>336</v>
      </c>
    </row>
    <row r="154" spans="2:51" s="14" customFormat="1" ht="12">
      <c r="B154" s="199"/>
      <c r="C154" s="200"/>
      <c r="D154" s="190" t="s">
        <v>168</v>
      </c>
      <c r="E154" s="201" t="s">
        <v>44</v>
      </c>
      <c r="F154" s="202" t="s">
        <v>192</v>
      </c>
      <c r="G154" s="200"/>
      <c r="H154" s="203">
        <v>7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168</v>
      </c>
      <c r="AU154" s="209" t="s">
        <v>91</v>
      </c>
      <c r="AV154" s="14" t="s">
        <v>91</v>
      </c>
      <c r="AW154" s="14" t="s">
        <v>42</v>
      </c>
      <c r="AX154" s="14" t="s">
        <v>89</v>
      </c>
      <c r="AY154" s="209" t="s">
        <v>159</v>
      </c>
    </row>
    <row r="155" spans="1:65" s="2" customFormat="1" ht="66.75" customHeight="1">
      <c r="A155" s="34"/>
      <c r="B155" s="35"/>
      <c r="C155" s="175" t="s">
        <v>337</v>
      </c>
      <c r="D155" s="175" t="s">
        <v>162</v>
      </c>
      <c r="E155" s="176" t="s">
        <v>338</v>
      </c>
      <c r="F155" s="177" t="s">
        <v>339</v>
      </c>
      <c r="G155" s="178" t="s">
        <v>165</v>
      </c>
      <c r="H155" s="179">
        <v>7</v>
      </c>
      <c r="I155" s="180"/>
      <c r="J155" s="181">
        <f>ROUND(I155*H155,2)</f>
        <v>0</v>
      </c>
      <c r="K155" s="177" t="s">
        <v>199</v>
      </c>
      <c r="L155" s="39"/>
      <c r="M155" s="182" t="s">
        <v>44</v>
      </c>
      <c r="N155" s="183" t="s">
        <v>52</v>
      </c>
      <c r="O155" s="64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6" t="s">
        <v>89</v>
      </c>
      <c r="AT155" s="186" t="s">
        <v>162</v>
      </c>
      <c r="AU155" s="186" t="s">
        <v>91</v>
      </c>
      <c r="AY155" s="16" t="s">
        <v>159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6" t="s">
        <v>89</v>
      </c>
      <c r="BK155" s="187">
        <f>ROUND(I155*H155,2)</f>
        <v>0</v>
      </c>
      <c r="BL155" s="16" t="s">
        <v>89</v>
      </c>
      <c r="BM155" s="186" t="s">
        <v>340</v>
      </c>
    </row>
    <row r="156" spans="2:51" s="14" customFormat="1" ht="12">
      <c r="B156" s="199"/>
      <c r="C156" s="200"/>
      <c r="D156" s="190" t="s">
        <v>168</v>
      </c>
      <c r="E156" s="201" t="s">
        <v>44</v>
      </c>
      <c r="F156" s="202" t="s">
        <v>192</v>
      </c>
      <c r="G156" s="200"/>
      <c r="H156" s="203">
        <v>7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168</v>
      </c>
      <c r="AU156" s="209" t="s">
        <v>91</v>
      </c>
      <c r="AV156" s="14" t="s">
        <v>91</v>
      </c>
      <c r="AW156" s="14" t="s">
        <v>42</v>
      </c>
      <c r="AX156" s="14" t="s">
        <v>89</v>
      </c>
      <c r="AY156" s="209" t="s">
        <v>159</v>
      </c>
    </row>
    <row r="157" spans="1:65" s="2" customFormat="1" ht="60">
      <c r="A157" s="34"/>
      <c r="B157" s="35"/>
      <c r="C157" s="175" t="s">
        <v>341</v>
      </c>
      <c r="D157" s="175" t="s">
        <v>162</v>
      </c>
      <c r="E157" s="176" t="s">
        <v>342</v>
      </c>
      <c r="F157" s="177" t="s">
        <v>343</v>
      </c>
      <c r="G157" s="178" t="s">
        <v>165</v>
      </c>
      <c r="H157" s="179">
        <v>7</v>
      </c>
      <c r="I157" s="180"/>
      <c r="J157" s="181">
        <f>ROUND(I157*H157,2)</f>
        <v>0</v>
      </c>
      <c r="K157" s="177" t="s">
        <v>199</v>
      </c>
      <c r="L157" s="39"/>
      <c r="M157" s="182" t="s">
        <v>44</v>
      </c>
      <c r="N157" s="183" t="s">
        <v>52</v>
      </c>
      <c r="O157" s="64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6" t="s">
        <v>89</v>
      </c>
      <c r="AT157" s="186" t="s">
        <v>162</v>
      </c>
      <c r="AU157" s="186" t="s">
        <v>91</v>
      </c>
      <c r="AY157" s="16" t="s">
        <v>159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6" t="s">
        <v>89</v>
      </c>
      <c r="BK157" s="187">
        <f>ROUND(I157*H157,2)</f>
        <v>0</v>
      </c>
      <c r="BL157" s="16" t="s">
        <v>89</v>
      </c>
      <c r="BM157" s="186" t="s">
        <v>344</v>
      </c>
    </row>
    <row r="158" spans="2:51" s="14" customFormat="1" ht="12">
      <c r="B158" s="199"/>
      <c r="C158" s="200"/>
      <c r="D158" s="190" t="s">
        <v>168</v>
      </c>
      <c r="E158" s="201" t="s">
        <v>44</v>
      </c>
      <c r="F158" s="202" t="s">
        <v>192</v>
      </c>
      <c r="G158" s="200"/>
      <c r="H158" s="203">
        <v>7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168</v>
      </c>
      <c r="AU158" s="209" t="s">
        <v>91</v>
      </c>
      <c r="AV158" s="14" t="s">
        <v>91</v>
      </c>
      <c r="AW158" s="14" t="s">
        <v>42</v>
      </c>
      <c r="AX158" s="14" t="s">
        <v>89</v>
      </c>
      <c r="AY158" s="209" t="s">
        <v>159</v>
      </c>
    </row>
    <row r="159" spans="1:65" s="2" customFormat="1" ht="33" customHeight="1">
      <c r="A159" s="34"/>
      <c r="B159" s="35"/>
      <c r="C159" s="210" t="s">
        <v>345</v>
      </c>
      <c r="D159" s="210" t="s">
        <v>156</v>
      </c>
      <c r="E159" s="211" t="s">
        <v>318</v>
      </c>
      <c r="F159" s="212" t="s">
        <v>319</v>
      </c>
      <c r="G159" s="213" t="s">
        <v>165</v>
      </c>
      <c r="H159" s="214">
        <v>7</v>
      </c>
      <c r="I159" s="215"/>
      <c r="J159" s="216">
        <f>ROUND(I159*H159,2)</f>
        <v>0</v>
      </c>
      <c r="K159" s="212" t="s">
        <v>184</v>
      </c>
      <c r="L159" s="217"/>
      <c r="M159" s="218" t="s">
        <v>44</v>
      </c>
      <c r="N159" s="219" t="s">
        <v>52</v>
      </c>
      <c r="O159" s="64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6" t="s">
        <v>91</v>
      </c>
      <c r="AT159" s="186" t="s">
        <v>156</v>
      </c>
      <c r="AU159" s="186" t="s">
        <v>91</v>
      </c>
      <c r="AY159" s="16" t="s">
        <v>159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6" t="s">
        <v>89</v>
      </c>
      <c r="BK159" s="187">
        <f>ROUND(I159*H159,2)</f>
        <v>0</v>
      </c>
      <c r="BL159" s="16" t="s">
        <v>89</v>
      </c>
      <c r="BM159" s="186" t="s">
        <v>346</v>
      </c>
    </row>
    <row r="160" spans="2:51" s="14" customFormat="1" ht="12">
      <c r="B160" s="199"/>
      <c r="C160" s="200"/>
      <c r="D160" s="190" t="s">
        <v>168</v>
      </c>
      <c r="E160" s="201" t="s">
        <v>44</v>
      </c>
      <c r="F160" s="202" t="s">
        <v>192</v>
      </c>
      <c r="G160" s="200"/>
      <c r="H160" s="203">
        <v>7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168</v>
      </c>
      <c r="AU160" s="209" t="s">
        <v>91</v>
      </c>
      <c r="AV160" s="14" t="s">
        <v>91</v>
      </c>
      <c r="AW160" s="14" t="s">
        <v>42</v>
      </c>
      <c r="AX160" s="14" t="s">
        <v>89</v>
      </c>
      <c r="AY160" s="209" t="s">
        <v>159</v>
      </c>
    </row>
    <row r="161" spans="1:65" s="2" customFormat="1" ht="33" customHeight="1">
      <c r="A161" s="34"/>
      <c r="B161" s="35"/>
      <c r="C161" s="210" t="s">
        <v>347</v>
      </c>
      <c r="D161" s="210" t="s">
        <v>156</v>
      </c>
      <c r="E161" s="211" t="s">
        <v>270</v>
      </c>
      <c r="F161" s="212" t="s">
        <v>271</v>
      </c>
      <c r="G161" s="213" t="s">
        <v>165</v>
      </c>
      <c r="H161" s="214">
        <v>7</v>
      </c>
      <c r="I161" s="215"/>
      <c r="J161" s="216">
        <f>ROUND(I161*H161,2)</f>
        <v>0</v>
      </c>
      <c r="K161" s="212" t="s">
        <v>184</v>
      </c>
      <c r="L161" s="217"/>
      <c r="M161" s="218" t="s">
        <v>44</v>
      </c>
      <c r="N161" s="219" t="s">
        <v>52</v>
      </c>
      <c r="O161" s="64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6" t="s">
        <v>91</v>
      </c>
      <c r="AT161" s="186" t="s">
        <v>156</v>
      </c>
      <c r="AU161" s="186" t="s">
        <v>91</v>
      </c>
      <c r="AY161" s="16" t="s">
        <v>159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6" t="s">
        <v>89</v>
      </c>
      <c r="BK161" s="187">
        <f>ROUND(I161*H161,2)</f>
        <v>0</v>
      </c>
      <c r="BL161" s="16" t="s">
        <v>89</v>
      </c>
      <c r="BM161" s="186" t="s">
        <v>348</v>
      </c>
    </row>
    <row r="162" spans="2:51" s="14" customFormat="1" ht="12">
      <c r="B162" s="199"/>
      <c r="C162" s="200"/>
      <c r="D162" s="190" t="s">
        <v>168</v>
      </c>
      <c r="E162" s="201" t="s">
        <v>44</v>
      </c>
      <c r="F162" s="202" t="s">
        <v>192</v>
      </c>
      <c r="G162" s="200"/>
      <c r="H162" s="203">
        <v>7</v>
      </c>
      <c r="I162" s="204"/>
      <c r="J162" s="200"/>
      <c r="K162" s="200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168</v>
      </c>
      <c r="AU162" s="209" t="s">
        <v>91</v>
      </c>
      <c r="AV162" s="14" t="s">
        <v>91</v>
      </c>
      <c r="AW162" s="14" t="s">
        <v>42</v>
      </c>
      <c r="AX162" s="14" t="s">
        <v>89</v>
      </c>
      <c r="AY162" s="209" t="s">
        <v>159</v>
      </c>
    </row>
    <row r="163" spans="1:65" s="2" customFormat="1" ht="16.5" customHeight="1">
      <c r="A163" s="34"/>
      <c r="B163" s="35"/>
      <c r="C163" s="210" t="s">
        <v>349</v>
      </c>
      <c r="D163" s="210" t="s">
        <v>156</v>
      </c>
      <c r="E163" s="211" t="s">
        <v>350</v>
      </c>
      <c r="F163" s="212" t="s">
        <v>351</v>
      </c>
      <c r="G163" s="213" t="s">
        <v>165</v>
      </c>
      <c r="H163" s="214">
        <v>8</v>
      </c>
      <c r="I163" s="215"/>
      <c r="J163" s="216">
        <f>ROUND(I163*H163,2)</f>
        <v>0</v>
      </c>
      <c r="K163" s="212" t="s">
        <v>184</v>
      </c>
      <c r="L163" s="217"/>
      <c r="M163" s="218" t="s">
        <v>44</v>
      </c>
      <c r="N163" s="219" t="s">
        <v>52</v>
      </c>
      <c r="O163" s="64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6" t="s">
        <v>91</v>
      </c>
      <c r="AT163" s="186" t="s">
        <v>156</v>
      </c>
      <c r="AU163" s="186" t="s">
        <v>91</v>
      </c>
      <c r="AY163" s="16" t="s">
        <v>159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6" t="s">
        <v>89</v>
      </c>
      <c r="BK163" s="187">
        <f>ROUND(I163*H163,2)</f>
        <v>0</v>
      </c>
      <c r="BL163" s="16" t="s">
        <v>89</v>
      </c>
      <c r="BM163" s="186" t="s">
        <v>352</v>
      </c>
    </row>
    <row r="164" spans="2:51" s="14" customFormat="1" ht="12">
      <c r="B164" s="199"/>
      <c r="C164" s="200"/>
      <c r="D164" s="190" t="s">
        <v>168</v>
      </c>
      <c r="E164" s="201" t="s">
        <v>44</v>
      </c>
      <c r="F164" s="202" t="s">
        <v>196</v>
      </c>
      <c r="G164" s="200"/>
      <c r="H164" s="203">
        <v>8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168</v>
      </c>
      <c r="AU164" s="209" t="s">
        <v>91</v>
      </c>
      <c r="AV164" s="14" t="s">
        <v>91</v>
      </c>
      <c r="AW164" s="14" t="s">
        <v>42</v>
      </c>
      <c r="AX164" s="14" t="s">
        <v>89</v>
      </c>
      <c r="AY164" s="209" t="s">
        <v>159</v>
      </c>
    </row>
    <row r="165" spans="1:65" s="2" customFormat="1" ht="21.75" customHeight="1">
      <c r="A165" s="34"/>
      <c r="B165" s="35"/>
      <c r="C165" s="210" t="s">
        <v>353</v>
      </c>
      <c r="D165" s="210" t="s">
        <v>156</v>
      </c>
      <c r="E165" s="211" t="s">
        <v>354</v>
      </c>
      <c r="F165" s="212" t="s">
        <v>355</v>
      </c>
      <c r="G165" s="213" t="s">
        <v>165</v>
      </c>
      <c r="H165" s="214">
        <v>2</v>
      </c>
      <c r="I165" s="215"/>
      <c r="J165" s="216">
        <f>ROUND(I165*H165,2)</f>
        <v>0</v>
      </c>
      <c r="K165" s="212" t="s">
        <v>184</v>
      </c>
      <c r="L165" s="217"/>
      <c r="M165" s="218" t="s">
        <v>44</v>
      </c>
      <c r="N165" s="219" t="s">
        <v>52</v>
      </c>
      <c r="O165" s="64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6" t="s">
        <v>91</v>
      </c>
      <c r="AT165" s="186" t="s">
        <v>156</v>
      </c>
      <c r="AU165" s="186" t="s">
        <v>91</v>
      </c>
      <c r="AY165" s="16" t="s">
        <v>159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6" t="s">
        <v>89</v>
      </c>
      <c r="BK165" s="187">
        <f>ROUND(I165*H165,2)</f>
        <v>0</v>
      </c>
      <c r="BL165" s="16" t="s">
        <v>89</v>
      </c>
      <c r="BM165" s="186" t="s">
        <v>356</v>
      </c>
    </row>
    <row r="166" spans="2:51" s="14" customFormat="1" ht="12">
      <c r="B166" s="199"/>
      <c r="C166" s="200"/>
      <c r="D166" s="190" t="s">
        <v>168</v>
      </c>
      <c r="E166" s="201" t="s">
        <v>44</v>
      </c>
      <c r="F166" s="202" t="s">
        <v>91</v>
      </c>
      <c r="G166" s="200"/>
      <c r="H166" s="203">
        <v>2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168</v>
      </c>
      <c r="AU166" s="209" t="s">
        <v>91</v>
      </c>
      <c r="AV166" s="14" t="s">
        <v>91</v>
      </c>
      <c r="AW166" s="14" t="s">
        <v>42</v>
      </c>
      <c r="AX166" s="14" t="s">
        <v>89</v>
      </c>
      <c r="AY166" s="209" t="s">
        <v>159</v>
      </c>
    </row>
    <row r="167" spans="1:65" s="2" customFormat="1" ht="33" customHeight="1">
      <c r="A167" s="34"/>
      <c r="B167" s="35"/>
      <c r="C167" s="210" t="s">
        <v>357</v>
      </c>
      <c r="D167" s="210" t="s">
        <v>156</v>
      </c>
      <c r="E167" s="211" t="s">
        <v>276</v>
      </c>
      <c r="F167" s="212" t="s">
        <v>277</v>
      </c>
      <c r="G167" s="213" t="s">
        <v>165</v>
      </c>
      <c r="H167" s="214">
        <v>7</v>
      </c>
      <c r="I167" s="215"/>
      <c r="J167" s="216">
        <f>ROUND(I167*H167,2)</f>
        <v>0</v>
      </c>
      <c r="K167" s="212" t="s">
        <v>184</v>
      </c>
      <c r="L167" s="217"/>
      <c r="M167" s="218" t="s">
        <v>44</v>
      </c>
      <c r="N167" s="219" t="s">
        <v>52</v>
      </c>
      <c r="O167" s="64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6" t="s">
        <v>91</v>
      </c>
      <c r="AT167" s="186" t="s">
        <v>156</v>
      </c>
      <c r="AU167" s="186" t="s">
        <v>91</v>
      </c>
      <c r="AY167" s="16" t="s">
        <v>159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6" t="s">
        <v>89</v>
      </c>
      <c r="BK167" s="187">
        <f>ROUND(I167*H167,2)</f>
        <v>0</v>
      </c>
      <c r="BL167" s="16" t="s">
        <v>89</v>
      </c>
      <c r="BM167" s="186" t="s">
        <v>358</v>
      </c>
    </row>
    <row r="168" spans="2:51" s="14" customFormat="1" ht="12">
      <c r="B168" s="199"/>
      <c r="C168" s="200"/>
      <c r="D168" s="190" t="s">
        <v>168</v>
      </c>
      <c r="E168" s="201" t="s">
        <v>44</v>
      </c>
      <c r="F168" s="202" t="s">
        <v>192</v>
      </c>
      <c r="G168" s="200"/>
      <c r="H168" s="203">
        <v>7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168</v>
      </c>
      <c r="AU168" s="209" t="s">
        <v>91</v>
      </c>
      <c r="AV168" s="14" t="s">
        <v>91</v>
      </c>
      <c r="AW168" s="14" t="s">
        <v>42</v>
      </c>
      <c r="AX168" s="14" t="s">
        <v>89</v>
      </c>
      <c r="AY168" s="209" t="s">
        <v>159</v>
      </c>
    </row>
    <row r="169" spans="1:65" s="2" customFormat="1" ht="16.5" customHeight="1">
      <c r="A169" s="34"/>
      <c r="B169" s="35"/>
      <c r="C169" s="210" t="s">
        <v>359</v>
      </c>
      <c r="D169" s="210" t="s">
        <v>156</v>
      </c>
      <c r="E169" s="211" t="s">
        <v>279</v>
      </c>
      <c r="F169" s="212" t="s">
        <v>280</v>
      </c>
      <c r="G169" s="213" t="s">
        <v>165</v>
      </c>
      <c r="H169" s="214">
        <v>4</v>
      </c>
      <c r="I169" s="215"/>
      <c r="J169" s="216">
        <f>ROUND(I169*H169,2)</f>
        <v>0</v>
      </c>
      <c r="K169" s="212" t="s">
        <v>184</v>
      </c>
      <c r="L169" s="217"/>
      <c r="M169" s="218" t="s">
        <v>44</v>
      </c>
      <c r="N169" s="219" t="s">
        <v>52</v>
      </c>
      <c r="O169" s="64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6" t="s">
        <v>91</v>
      </c>
      <c r="AT169" s="186" t="s">
        <v>156</v>
      </c>
      <c r="AU169" s="186" t="s">
        <v>91</v>
      </c>
      <c r="AY169" s="16" t="s">
        <v>159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6" t="s">
        <v>89</v>
      </c>
      <c r="BK169" s="187">
        <f>ROUND(I169*H169,2)</f>
        <v>0</v>
      </c>
      <c r="BL169" s="16" t="s">
        <v>89</v>
      </c>
      <c r="BM169" s="186" t="s">
        <v>360</v>
      </c>
    </row>
    <row r="170" spans="2:51" s="14" customFormat="1" ht="12">
      <c r="B170" s="199"/>
      <c r="C170" s="200"/>
      <c r="D170" s="190" t="s">
        <v>168</v>
      </c>
      <c r="E170" s="201" t="s">
        <v>44</v>
      </c>
      <c r="F170" s="202" t="s">
        <v>177</v>
      </c>
      <c r="G170" s="200"/>
      <c r="H170" s="203">
        <v>4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168</v>
      </c>
      <c r="AU170" s="209" t="s">
        <v>91</v>
      </c>
      <c r="AV170" s="14" t="s">
        <v>91</v>
      </c>
      <c r="AW170" s="14" t="s">
        <v>42</v>
      </c>
      <c r="AX170" s="14" t="s">
        <v>89</v>
      </c>
      <c r="AY170" s="209" t="s">
        <v>159</v>
      </c>
    </row>
    <row r="171" spans="1:65" s="2" customFormat="1" ht="16.5" customHeight="1">
      <c r="A171" s="34"/>
      <c r="B171" s="35"/>
      <c r="C171" s="210" t="s">
        <v>361</v>
      </c>
      <c r="D171" s="210" t="s">
        <v>156</v>
      </c>
      <c r="E171" s="211" t="s">
        <v>362</v>
      </c>
      <c r="F171" s="212" t="s">
        <v>363</v>
      </c>
      <c r="G171" s="213" t="s">
        <v>165</v>
      </c>
      <c r="H171" s="214">
        <v>1</v>
      </c>
      <c r="I171" s="215"/>
      <c r="J171" s="216">
        <f>ROUND(I171*H171,2)</f>
        <v>0</v>
      </c>
      <c r="K171" s="212" t="s">
        <v>184</v>
      </c>
      <c r="L171" s="217"/>
      <c r="M171" s="218" t="s">
        <v>44</v>
      </c>
      <c r="N171" s="219" t="s">
        <v>52</v>
      </c>
      <c r="O171" s="64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6" t="s">
        <v>91</v>
      </c>
      <c r="AT171" s="186" t="s">
        <v>156</v>
      </c>
      <c r="AU171" s="186" t="s">
        <v>91</v>
      </c>
      <c r="AY171" s="16" t="s">
        <v>159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6" t="s">
        <v>89</v>
      </c>
      <c r="BK171" s="187">
        <f>ROUND(I171*H171,2)</f>
        <v>0</v>
      </c>
      <c r="BL171" s="16" t="s">
        <v>89</v>
      </c>
      <c r="BM171" s="186" t="s">
        <v>364</v>
      </c>
    </row>
    <row r="172" spans="2:51" s="14" customFormat="1" ht="12">
      <c r="B172" s="199"/>
      <c r="C172" s="200"/>
      <c r="D172" s="190" t="s">
        <v>168</v>
      </c>
      <c r="E172" s="201" t="s">
        <v>44</v>
      </c>
      <c r="F172" s="202" t="s">
        <v>89</v>
      </c>
      <c r="G172" s="200"/>
      <c r="H172" s="203">
        <v>1</v>
      </c>
      <c r="I172" s="204"/>
      <c r="J172" s="200"/>
      <c r="K172" s="200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168</v>
      </c>
      <c r="AU172" s="209" t="s">
        <v>91</v>
      </c>
      <c r="AV172" s="14" t="s">
        <v>91</v>
      </c>
      <c r="AW172" s="14" t="s">
        <v>42</v>
      </c>
      <c r="AX172" s="14" t="s">
        <v>89</v>
      </c>
      <c r="AY172" s="209" t="s">
        <v>159</v>
      </c>
    </row>
    <row r="173" spans="1:65" s="2" customFormat="1" ht="78" customHeight="1">
      <c r="A173" s="34"/>
      <c r="B173" s="35"/>
      <c r="C173" s="175" t="s">
        <v>365</v>
      </c>
      <c r="D173" s="175" t="s">
        <v>162</v>
      </c>
      <c r="E173" s="176" t="s">
        <v>366</v>
      </c>
      <c r="F173" s="177" t="s">
        <v>367</v>
      </c>
      <c r="G173" s="178" t="s">
        <v>165</v>
      </c>
      <c r="H173" s="179">
        <v>6</v>
      </c>
      <c r="I173" s="180"/>
      <c r="J173" s="181">
        <f>ROUND(I173*H173,2)</f>
        <v>0</v>
      </c>
      <c r="K173" s="177" t="s">
        <v>199</v>
      </c>
      <c r="L173" s="39"/>
      <c r="M173" s="182" t="s">
        <v>44</v>
      </c>
      <c r="N173" s="183" t="s">
        <v>52</v>
      </c>
      <c r="O173" s="64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6" t="s">
        <v>89</v>
      </c>
      <c r="AT173" s="186" t="s">
        <v>162</v>
      </c>
      <c r="AU173" s="186" t="s">
        <v>91</v>
      </c>
      <c r="AY173" s="16" t="s">
        <v>159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6" t="s">
        <v>89</v>
      </c>
      <c r="BK173" s="187">
        <f>ROUND(I173*H173,2)</f>
        <v>0</v>
      </c>
      <c r="BL173" s="16" t="s">
        <v>89</v>
      </c>
      <c r="BM173" s="186" t="s">
        <v>368</v>
      </c>
    </row>
    <row r="174" spans="2:51" s="14" customFormat="1" ht="12">
      <c r="B174" s="199"/>
      <c r="C174" s="200"/>
      <c r="D174" s="190" t="s">
        <v>168</v>
      </c>
      <c r="E174" s="201" t="s">
        <v>44</v>
      </c>
      <c r="F174" s="202" t="s">
        <v>188</v>
      </c>
      <c r="G174" s="200"/>
      <c r="H174" s="203">
        <v>6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168</v>
      </c>
      <c r="AU174" s="209" t="s">
        <v>91</v>
      </c>
      <c r="AV174" s="14" t="s">
        <v>91</v>
      </c>
      <c r="AW174" s="14" t="s">
        <v>42</v>
      </c>
      <c r="AX174" s="14" t="s">
        <v>89</v>
      </c>
      <c r="AY174" s="209" t="s">
        <v>159</v>
      </c>
    </row>
    <row r="175" spans="1:65" s="2" customFormat="1" ht="72">
      <c r="A175" s="34"/>
      <c r="B175" s="35"/>
      <c r="C175" s="175" t="s">
        <v>369</v>
      </c>
      <c r="D175" s="175" t="s">
        <v>162</v>
      </c>
      <c r="E175" s="176" t="s">
        <v>370</v>
      </c>
      <c r="F175" s="177" t="s">
        <v>371</v>
      </c>
      <c r="G175" s="178" t="s">
        <v>165</v>
      </c>
      <c r="H175" s="179">
        <v>6</v>
      </c>
      <c r="I175" s="180"/>
      <c r="J175" s="181">
        <f>ROUND(I175*H175,2)</f>
        <v>0</v>
      </c>
      <c r="K175" s="177" t="s">
        <v>199</v>
      </c>
      <c r="L175" s="39"/>
      <c r="M175" s="182" t="s">
        <v>44</v>
      </c>
      <c r="N175" s="183" t="s">
        <v>52</v>
      </c>
      <c r="O175" s="64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6" t="s">
        <v>89</v>
      </c>
      <c r="AT175" s="186" t="s">
        <v>162</v>
      </c>
      <c r="AU175" s="186" t="s">
        <v>91</v>
      </c>
      <c r="AY175" s="16" t="s">
        <v>159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6" t="s">
        <v>89</v>
      </c>
      <c r="BK175" s="187">
        <f>ROUND(I175*H175,2)</f>
        <v>0</v>
      </c>
      <c r="BL175" s="16" t="s">
        <v>89</v>
      </c>
      <c r="BM175" s="186" t="s">
        <v>372</v>
      </c>
    </row>
    <row r="176" spans="2:51" s="14" customFormat="1" ht="12">
      <c r="B176" s="199"/>
      <c r="C176" s="200"/>
      <c r="D176" s="190" t="s">
        <v>168</v>
      </c>
      <c r="E176" s="201" t="s">
        <v>44</v>
      </c>
      <c r="F176" s="202" t="s">
        <v>188</v>
      </c>
      <c r="G176" s="200"/>
      <c r="H176" s="203">
        <v>6</v>
      </c>
      <c r="I176" s="204"/>
      <c r="J176" s="200"/>
      <c r="K176" s="200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168</v>
      </c>
      <c r="AU176" s="209" t="s">
        <v>91</v>
      </c>
      <c r="AV176" s="14" t="s">
        <v>91</v>
      </c>
      <c r="AW176" s="14" t="s">
        <v>42</v>
      </c>
      <c r="AX176" s="14" t="s">
        <v>89</v>
      </c>
      <c r="AY176" s="209" t="s">
        <v>159</v>
      </c>
    </row>
    <row r="177" spans="1:65" s="2" customFormat="1" ht="66.75" customHeight="1">
      <c r="A177" s="34"/>
      <c r="B177" s="35"/>
      <c r="C177" s="175" t="s">
        <v>373</v>
      </c>
      <c r="D177" s="175" t="s">
        <v>162</v>
      </c>
      <c r="E177" s="176" t="s">
        <v>374</v>
      </c>
      <c r="F177" s="177" t="s">
        <v>375</v>
      </c>
      <c r="G177" s="178" t="s">
        <v>165</v>
      </c>
      <c r="H177" s="179">
        <v>6</v>
      </c>
      <c r="I177" s="180"/>
      <c r="J177" s="181">
        <f>ROUND(I177*H177,2)</f>
        <v>0</v>
      </c>
      <c r="K177" s="177" t="s">
        <v>199</v>
      </c>
      <c r="L177" s="39"/>
      <c r="M177" s="182" t="s">
        <v>44</v>
      </c>
      <c r="N177" s="183" t="s">
        <v>52</v>
      </c>
      <c r="O177" s="64"/>
      <c r="P177" s="184">
        <f>O177*H177</f>
        <v>0</v>
      </c>
      <c r="Q177" s="184">
        <v>0</v>
      </c>
      <c r="R177" s="184">
        <f>Q177*H177</f>
        <v>0</v>
      </c>
      <c r="S177" s="184">
        <v>0</v>
      </c>
      <c r="T177" s="185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6" t="s">
        <v>89</v>
      </c>
      <c r="AT177" s="186" t="s">
        <v>162</v>
      </c>
      <c r="AU177" s="186" t="s">
        <v>91</v>
      </c>
      <c r="AY177" s="16" t="s">
        <v>159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6" t="s">
        <v>89</v>
      </c>
      <c r="BK177" s="187">
        <f>ROUND(I177*H177,2)</f>
        <v>0</v>
      </c>
      <c r="BL177" s="16" t="s">
        <v>89</v>
      </c>
      <c r="BM177" s="186" t="s">
        <v>376</v>
      </c>
    </row>
    <row r="178" spans="2:51" s="14" customFormat="1" ht="12">
      <c r="B178" s="199"/>
      <c r="C178" s="200"/>
      <c r="D178" s="190" t="s">
        <v>168</v>
      </c>
      <c r="E178" s="201" t="s">
        <v>44</v>
      </c>
      <c r="F178" s="202" t="s">
        <v>188</v>
      </c>
      <c r="G178" s="200"/>
      <c r="H178" s="203">
        <v>6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168</v>
      </c>
      <c r="AU178" s="209" t="s">
        <v>91</v>
      </c>
      <c r="AV178" s="14" t="s">
        <v>91</v>
      </c>
      <c r="AW178" s="14" t="s">
        <v>42</v>
      </c>
      <c r="AX178" s="14" t="s">
        <v>89</v>
      </c>
      <c r="AY178" s="209" t="s">
        <v>159</v>
      </c>
    </row>
    <row r="179" spans="1:65" s="2" customFormat="1" ht="60">
      <c r="A179" s="34"/>
      <c r="B179" s="35"/>
      <c r="C179" s="175" t="s">
        <v>377</v>
      </c>
      <c r="D179" s="175" t="s">
        <v>162</v>
      </c>
      <c r="E179" s="176" t="s">
        <v>378</v>
      </c>
      <c r="F179" s="177" t="s">
        <v>379</v>
      </c>
      <c r="G179" s="178" t="s">
        <v>165</v>
      </c>
      <c r="H179" s="179">
        <v>6</v>
      </c>
      <c r="I179" s="180"/>
      <c r="J179" s="181">
        <f>ROUND(I179*H179,2)</f>
        <v>0</v>
      </c>
      <c r="K179" s="177" t="s">
        <v>199</v>
      </c>
      <c r="L179" s="39"/>
      <c r="M179" s="182" t="s">
        <v>44</v>
      </c>
      <c r="N179" s="183" t="s">
        <v>52</v>
      </c>
      <c r="O179" s="64"/>
      <c r="P179" s="184">
        <f>O179*H179</f>
        <v>0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6" t="s">
        <v>89</v>
      </c>
      <c r="AT179" s="186" t="s">
        <v>162</v>
      </c>
      <c r="AU179" s="186" t="s">
        <v>91</v>
      </c>
      <c r="AY179" s="16" t="s">
        <v>159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6" t="s">
        <v>89</v>
      </c>
      <c r="BK179" s="187">
        <f>ROUND(I179*H179,2)</f>
        <v>0</v>
      </c>
      <c r="BL179" s="16" t="s">
        <v>89</v>
      </c>
      <c r="BM179" s="186" t="s">
        <v>380</v>
      </c>
    </row>
    <row r="180" spans="2:51" s="14" customFormat="1" ht="12">
      <c r="B180" s="199"/>
      <c r="C180" s="200"/>
      <c r="D180" s="190" t="s">
        <v>168</v>
      </c>
      <c r="E180" s="201" t="s">
        <v>44</v>
      </c>
      <c r="F180" s="202" t="s">
        <v>188</v>
      </c>
      <c r="G180" s="200"/>
      <c r="H180" s="203">
        <v>6</v>
      </c>
      <c r="I180" s="204"/>
      <c r="J180" s="200"/>
      <c r="K180" s="200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168</v>
      </c>
      <c r="AU180" s="209" t="s">
        <v>91</v>
      </c>
      <c r="AV180" s="14" t="s">
        <v>91</v>
      </c>
      <c r="AW180" s="14" t="s">
        <v>42</v>
      </c>
      <c r="AX180" s="14" t="s">
        <v>89</v>
      </c>
      <c r="AY180" s="209" t="s">
        <v>159</v>
      </c>
    </row>
    <row r="181" spans="1:65" s="2" customFormat="1" ht="33" customHeight="1">
      <c r="A181" s="34"/>
      <c r="B181" s="35"/>
      <c r="C181" s="210" t="s">
        <v>381</v>
      </c>
      <c r="D181" s="210" t="s">
        <v>156</v>
      </c>
      <c r="E181" s="211" t="s">
        <v>270</v>
      </c>
      <c r="F181" s="212" t="s">
        <v>271</v>
      </c>
      <c r="G181" s="213" t="s">
        <v>165</v>
      </c>
      <c r="H181" s="214">
        <v>6</v>
      </c>
      <c r="I181" s="215"/>
      <c r="J181" s="216">
        <f>ROUND(I181*H181,2)</f>
        <v>0</v>
      </c>
      <c r="K181" s="212" t="s">
        <v>184</v>
      </c>
      <c r="L181" s="217"/>
      <c r="M181" s="218" t="s">
        <v>44</v>
      </c>
      <c r="N181" s="219" t="s">
        <v>52</v>
      </c>
      <c r="O181" s="64"/>
      <c r="P181" s="184">
        <f>O181*H181</f>
        <v>0</v>
      </c>
      <c r="Q181" s="184">
        <v>0</v>
      </c>
      <c r="R181" s="184">
        <f>Q181*H181</f>
        <v>0</v>
      </c>
      <c r="S181" s="184">
        <v>0</v>
      </c>
      <c r="T181" s="185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6" t="s">
        <v>91</v>
      </c>
      <c r="AT181" s="186" t="s">
        <v>156</v>
      </c>
      <c r="AU181" s="186" t="s">
        <v>91</v>
      </c>
      <c r="AY181" s="16" t="s">
        <v>159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6" t="s">
        <v>89</v>
      </c>
      <c r="BK181" s="187">
        <f>ROUND(I181*H181,2)</f>
        <v>0</v>
      </c>
      <c r="BL181" s="16" t="s">
        <v>89</v>
      </c>
      <c r="BM181" s="186" t="s">
        <v>382</v>
      </c>
    </row>
    <row r="182" spans="2:51" s="14" customFormat="1" ht="12">
      <c r="B182" s="199"/>
      <c r="C182" s="200"/>
      <c r="D182" s="190" t="s">
        <v>168</v>
      </c>
      <c r="E182" s="201" t="s">
        <v>44</v>
      </c>
      <c r="F182" s="202" t="s">
        <v>188</v>
      </c>
      <c r="G182" s="200"/>
      <c r="H182" s="203">
        <v>6</v>
      </c>
      <c r="I182" s="204"/>
      <c r="J182" s="200"/>
      <c r="K182" s="200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168</v>
      </c>
      <c r="AU182" s="209" t="s">
        <v>91</v>
      </c>
      <c r="AV182" s="14" t="s">
        <v>91</v>
      </c>
      <c r="AW182" s="14" t="s">
        <v>42</v>
      </c>
      <c r="AX182" s="14" t="s">
        <v>89</v>
      </c>
      <c r="AY182" s="209" t="s">
        <v>159</v>
      </c>
    </row>
    <row r="183" spans="1:65" s="2" customFormat="1" ht="16.5" customHeight="1">
      <c r="A183" s="34"/>
      <c r="B183" s="35"/>
      <c r="C183" s="210" t="s">
        <v>383</v>
      </c>
      <c r="D183" s="210" t="s">
        <v>156</v>
      </c>
      <c r="E183" s="211" t="s">
        <v>350</v>
      </c>
      <c r="F183" s="212" t="s">
        <v>351</v>
      </c>
      <c r="G183" s="213" t="s">
        <v>165</v>
      </c>
      <c r="H183" s="214">
        <v>3</v>
      </c>
      <c r="I183" s="215"/>
      <c r="J183" s="216">
        <f>ROUND(I183*H183,2)</f>
        <v>0</v>
      </c>
      <c r="K183" s="212" t="s">
        <v>184</v>
      </c>
      <c r="L183" s="217"/>
      <c r="M183" s="218" t="s">
        <v>44</v>
      </c>
      <c r="N183" s="219" t="s">
        <v>52</v>
      </c>
      <c r="O183" s="64"/>
      <c r="P183" s="184">
        <f>O183*H183</f>
        <v>0</v>
      </c>
      <c r="Q183" s="184">
        <v>0</v>
      </c>
      <c r="R183" s="184">
        <f>Q183*H183</f>
        <v>0</v>
      </c>
      <c r="S183" s="184">
        <v>0</v>
      </c>
      <c r="T183" s="185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6" t="s">
        <v>91</v>
      </c>
      <c r="AT183" s="186" t="s">
        <v>156</v>
      </c>
      <c r="AU183" s="186" t="s">
        <v>91</v>
      </c>
      <c r="AY183" s="16" t="s">
        <v>159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6" t="s">
        <v>89</v>
      </c>
      <c r="BK183" s="187">
        <f>ROUND(I183*H183,2)</f>
        <v>0</v>
      </c>
      <c r="BL183" s="16" t="s">
        <v>89</v>
      </c>
      <c r="BM183" s="186" t="s">
        <v>384</v>
      </c>
    </row>
    <row r="184" spans="2:51" s="14" customFormat="1" ht="12">
      <c r="B184" s="199"/>
      <c r="C184" s="200"/>
      <c r="D184" s="190" t="s">
        <v>168</v>
      </c>
      <c r="E184" s="201" t="s">
        <v>44</v>
      </c>
      <c r="F184" s="202" t="s">
        <v>158</v>
      </c>
      <c r="G184" s="200"/>
      <c r="H184" s="203">
        <v>3</v>
      </c>
      <c r="I184" s="204"/>
      <c r="J184" s="200"/>
      <c r="K184" s="200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168</v>
      </c>
      <c r="AU184" s="209" t="s">
        <v>91</v>
      </c>
      <c r="AV184" s="14" t="s">
        <v>91</v>
      </c>
      <c r="AW184" s="14" t="s">
        <v>42</v>
      </c>
      <c r="AX184" s="14" t="s">
        <v>89</v>
      </c>
      <c r="AY184" s="209" t="s">
        <v>159</v>
      </c>
    </row>
    <row r="185" spans="1:65" s="2" customFormat="1" ht="21.75" customHeight="1">
      <c r="A185" s="34"/>
      <c r="B185" s="35"/>
      <c r="C185" s="210" t="s">
        <v>385</v>
      </c>
      <c r="D185" s="210" t="s">
        <v>156</v>
      </c>
      <c r="E185" s="211" t="s">
        <v>354</v>
      </c>
      <c r="F185" s="212" t="s">
        <v>355</v>
      </c>
      <c r="G185" s="213" t="s">
        <v>165</v>
      </c>
      <c r="H185" s="214">
        <v>1</v>
      </c>
      <c r="I185" s="215"/>
      <c r="J185" s="216">
        <f>ROUND(I185*H185,2)</f>
        <v>0</v>
      </c>
      <c r="K185" s="212" t="s">
        <v>184</v>
      </c>
      <c r="L185" s="217"/>
      <c r="M185" s="218" t="s">
        <v>44</v>
      </c>
      <c r="N185" s="219" t="s">
        <v>52</v>
      </c>
      <c r="O185" s="64"/>
      <c r="P185" s="184">
        <f>O185*H185</f>
        <v>0</v>
      </c>
      <c r="Q185" s="184">
        <v>0</v>
      </c>
      <c r="R185" s="184">
        <f>Q185*H185</f>
        <v>0</v>
      </c>
      <c r="S185" s="184">
        <v>0</v>
      </c>
      <c r="T185" s="185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6" t="s">
        <v>91</v>
      </c>
      <c r="AT185" s="186" t="s">
        <v>156</v>
      </c>
      <c r="AU185" s="186" t="s">
        <v>91</v>
      </c>
      <c r="AY185" s="16" t="s">
        <v>159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6" t="s">
        <v>89</v>
      </c>
      <c r="BK185" s="187">
        <f>ROUND(I185*H185,2)</f>
        <v>0</v>
      </c>
      <c r="BL185" s="16" t="s">
        <v>89</v>
      </c>
      <c r="BM185" s="186" t="s">
        <v>386</v>
      </c>
    </row>
    <row r="186" spans="2:51" s="14" customFormat="1" ht="12">
      <c r="B186" s="199"/>
      <c r="C186" s="200"/>
      <c r="D186" s="190" t="s">
        <v>168</v>
      </c>
      <c r="E186" s="201" t="s">
        <v>44</v>
      </c>
      <c r="F186" s="202" t="s">
        <v>89</v>
      </c>
      <c r="G186" s="200"/>
      <c r="H186" s="203">
        <v>1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168</v>
      </c>
      <c r="AU186" s="209" t="s">
        <v>91</v>
      </c>
      <c r="AV186" s="14" t="s">
        <v>91</v>
      </c>
      <c r="AW186" s="14" t="s">
        <v>42</v>
      </c>
      <c r="AX186" s="14" t="s">
        <v>89</v>
      </c>
      <c r="AY186" s="209" t="s">
        <v>159</v>
      </c>
    </row>
    <row r="187" spans="1:65" s="2" customFormat="1" ht="33" customHeight="1">
      <c r="A187" s="34"/>
      <c r="B187" s="35"/>
      <c r="C187" s="210" t="s">
        <v>387</v>
      </c>
      <c r="D187" s="210" t="s">
        <v>156</v>
      </c>
      <c r="E187" s="211" t="s">
        <v>276</v>
      </c>
      <c r="F187" s="212" t="s">
        <v>277</v>
      </c>
      <c r="G187" s="213" t="s">
        <v>165</v>
      </c>
      <c r="H187" s="214">
        <v>6</v>
      </c>
      <c r="I187" s="215"/>
      <c r="J187" s="216">
        <f>ROUND(I187*H187,2)</f>
        <v>0</v>
      </c>
      <c r="K187" s="212" t="s">
        <v>184</v>
      </c>
      <c r="L187" s="217"/>
      <c r="M187" s="218" t="s">
        <v>44</v>
      </c>
      <c r="N187" s="219" t="s">
        <v>52</v>
      </c>
      <c r="O187" s="64"/>
      <c r="P187" s="184">
        <f>O187*H187</f>
        <v>0</v>
      </c>
      <c r="Q187" s="184">
        <v>0</v>
      </c>
      <c r="R187" s="184">
        <f>Q187*H187</f>
        <v>0</v>
      </c>
      <c r="S187" s="184">
        <v>0</v>
      </c>
      <c r="T187" s="185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6" t="s">
        <v>91</v>
      </c>
      <c r="AT187" s="186" t="s">
        <v>156</v>
      </c>
      <c r="AU187" s="186" t="s">
        <v>91</v>
      </c>
      <c r="AY187" s="16" t="s">
        <v>159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6" t="s">
        <v>89</v>
      </c>
      <c r="BK187" s="187">
        <f>ROUND(I187*H187,2)</f>
        <v>0</v>
      </c>
      <c r="BL187" s="16" t="s">
        <v>89</v>
      </c>
      <c r="BM187" s="186" t="s">
        <v>388</v>
      </c>
    </row>
    <row r="188" spans="2:51" s="14" customFormat="1" ht="12">
      <c r="B188" s="199"/>
      <c r="C188" s="200"/>
      <c r="D188" s="190" t="s">
        <v>168</v>
      </c>
      <c r="E188" s="201" t="s">
        <v>44</v>
      </c>
      <c r="F188" s="202" t="s">
        <v>188</v>
      </c>
      <c r="G188" s="200"/>
      <c r="H188" s="203">
        <v>6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168</v>
      </c>
      <c r="AU188" s="209" t="s">
        <v>91</v>
      </c>
      <c r="AV188" s="14" t="s">
        <v>91</v>
      </c>
      <c r="AW188" s="14" t="s">
        <v>42</v>
      </c>
      <c r="AX188" s="14" t="s">
        <v>89</v>
      </c>
      <c r="AY188" s="209" t="s">
        <v>159</v>
      </c>
    </row>
    <row r="189" spans="1:65" s="2" customFormat="1" ht="16.5" customHeight="1">
      <c r="A189" s="34"/>
      <c r="B189" s="35"/>
      <c r="C189" s="210" t="s">
        <v>389</v>
      </c>
      <c r="D189" s="210" t="s">
        <v>156</v>
      </c>
      <c r="E189" s="211" t="s">
        <v>279</v>
      </c>
      <c r="F189" s="212" t="s">
        <v>280</v>
      </c>
      <c r="G189" s="213" t="s">
        <v>165</v>
      </c>
      <c r="H189" s="214">
        <v>3</v>
      </c>
      <c r="I189" s="215"/>
      <c r="J189" s="216">
        <f>ROUND(I189*H189,2)</f>
        <v>0</v>
      </c>
      <c r="K189" s="212" t="s">
        <v>184</v>
      </c>
      <c r="L189" s="217"/>
      <c r="M189" s="218" t="s">
        <v>44</v>
      </c>
      <c r="N189" s="219" t="s">
        <v>52</v>
      </c>
      <c r="O189" s="64"/>
      <c r="P189" s="184">
        <f>O189*H189</f>
        <v>0</v>
      </c>
      <c r="Q189" s="184">
        <v>0</v>
      </c>
      <c r="R189" s="184">
        <f>Q189*H189</f>
        <v>0</v>
      </c>
      <c r="S189" s="184">
        <v>0</v>
      </c>
      <c r="T189" s="185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6" t="s">
        <v>91</v>
      </c>
      <c r="AT189" s="186" t="s">
        <v>156</v>
      </c>
      <c r="AU189" s="186" t="s">
        <v>91</v>
      </c>
      <c r="AY189" s="16" t="s">
        <v>159</v>
      </c>
      <c r="BE189" s="187">
        <f>IF(N189="základní",J189,0)</f>
        <v>0</v>
      </c>
      <c r="BF189" s="187">
        <f>IF(N189="snížená",J189,0)</f>
        <v>0</v>
      </c>
      <c r="BG189" s="187">
        <f>IF(N189="zákl. přenesená",J189,0)</f>
        <v>0</v>
      </c>
      <c r="BH189" s="187">
        <f>IF(N189="sníž. přenesená",J189,0)</f>
        <v>0</v>
      </c>
      <c r="BI189" s="187">
        <f>IF(N189="nulová",J189,0)</f>
        <v>0</v>
      </c>
      <c r="BJ189" s="16" t="s">
        <v>89</v>
      </c>
      <c r="BK189" s="187">
        <f>ROUND(I189*H189,2)</f>
        <v>0</v>
      </c>
      <c r="BL189" s="16" t="s">
        <v>89</v>
      </c>
      <c r="BM189" s="186" t="s">
        <v>390</v>
      </c>
    </row>
    <row r="190" spans="2:51" s="14" customFormat="1" ht="12">
      <c r="B190" s="199"/>
      <c r="C190" s="200"/>
      <c r="D190" s="190" t="s">
        <v>168</v>
      </c>
      <c r="E190" s="201" t="s">
        <v>44</v>
      </c>
      <c r="F190" s="202" t="s">
        <v>158</v>
      </c>
      <c r="G190" s="200"/>
      <c r="H190" s="203">
        <v>3</v>
      </c>
      <c r="I190" s="204"/>
      <c r="J190" s="200"/>
      <c r="K190" s="200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168</v>
      </c>
      <c r="AU190" s="209" t="s">
        <v>91</v>
      </c>
      <c r="AV190" s="14" t="s">
        <v>91</v>
      </c>
      <c r="AW190" s="14" t="s">
        <v>42</v>
      </c>
      <c r="AX190" s="14" t="s">
        <v>89</v>
      </c>
      <c r="AY190" s="209" t="s">
        <v>159</v>
      </c>
    </row>
    <row r="191" spans="1:65" s="2" customFormat="1" ht="16.5" customHeight="1">
      <c r="A191" s="34"/>
      <c r="B191" s="35"/>
      <c r="C191" s="210" t="s">
        <v>391</v>
      </c>
      <c r="D191" s="210" t="s">
        <v>156</v>
      </c>
      <c r="E191" s="211" t="s">
        <v>362</v>
      </c>
      <c r="F191" s="212" t="s">
        <v>363</v>
      </c>
      <c r="G191" s="213" t="s">
        <v>165</v>
      </c>
      <c r="H191" s="214">
        <v>1</v>
      </c>
      <c r="I191" s="215"/>
      <c r="J191" s="216">
        <f>ROUND(I191*H191,2)</f>
        <v>0</v>
      </c>
      <c r="K191" s="212" t="s">
        <v>184</v>
      </c>
      <c r="L191" s="217"/>
      <c r="M191" s="218" t="s">
        <v>44</v>
      </c>
      <c r="N191" s="219" t="s">
        <v>52</v>
      </c>
      <c r="O191" s="64"/>
      <c r="P191" s="184">
        <f>O191*H191</f>
        <v>0</v>
      </c>
      <c r="Q191" s="184">
        <v>0</v>
      </c>
      <c r="R191" s="184">
        <f>Q191*H191</f>
        <v>0</v>
      </c>
      <c r="S191" s="184">
        <v>0</v>
      </c>
      <c r="T191" s="18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6" t="s">
        <v>91</v>
      </c>
      <c r="AT191" s="186" t="s">
        <v>156</v>
      </c>
      <c r="AU191" s="186" t="s">
        <v>91</v>
      </c>
      <c r="AY191" s="16" t="s">
        <v>159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6" t="s">
        <v>89</v>
      </c>
      <c r="BK191" s="187">
        <f>ROUND(I191*H191,2)</f>
        <v>0</v>
      </c>
      <c r="BL191" s="16" t="s">
        <v>89</v>
      </c>
      <c r="BM191" s="186" t="s">
        <v>392</v>
      </c>
    </row>
    <row r="192" spans="2:51" s="14" customFormat="1" ht="12">
      <c r="B192" s="199"/>
      <c r="C192" s="200"/>
      <c r="D192" s="190" t="s">
        <v>168</v>
      </c>
      <c r="E192" s="201" t="s">
        <v>44</v>
      </c>
      <c r="F192" s="202" t="s">
        <v>89</v>
      </c>
      <c r="G192" s="200"/>
      <c r="H192" s="203">
        <v>1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168</v>
      </c>
      <c r="AU192" s="209" t="s">
        <v>91</v>
      </c>
      <c r="AV192" s="14" t="s">
        <v>91</v>
      </c>
      <c r="AW192" s="14" t="s">
        <v>42</v>
      </c>
      <c r="AX192" s="14" t="s">
        <v>89</v>
      </c>
      <c r="AY192" s="209" t="s">
        <v>159</v>
      </c>
    </row>
    <row r="193" spans="1:65" s="2" customFormat="1" ht="33" customHeight="1">
      <c r="A193" s="34"/>
      <c r="B193" s="35"/>
      <c r="C193" s="210" t="s">
        <v>393</v>
      </c>
      <c r="D193" s="210" t="s">
        <v>156</v>
      </c>
      <c r="E193" s="211" t="s">
        <v>394</v>
      </c>
      <c r="F193" s="212" t="s">
        <v>395</v>
      </c>
      <c r="G193" s="213" t="s">
        <v>165</v>
      </c>
      <c r="H193" s="214">
        <v>6</v>
      </c>
      <c r="I193" s="215"/>
      <c r="J193" s="216">
        <f>ROUND(I193*H193,2)</f>
        <v>0</v>
      </c>
      <c r="K193" s="212" t="s">
        <v>184</v>
      </c>
      <c r="L193" s="217"/>
      <c r="M193" s="218" t="s">
        <v>44</v>
      </c>
      <c r="N193" s="219" t="s">
        <v>52</v>
      </c>
      <c r="O193" s="64"/>
      <c r="P193" s="184">
        <f>O193*H193</f>
        <v>0</v>
      </c>
      <c r="Q193" s="184">
        <v>0</v>
      </c>
      <c r="R193" s="184">
        <f>Q193*H193</f>
        <v>0</v>
      </c>
      <c r="S193" s="184">
        <v>0</v>
      </c>
      <c r="T193" s="185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6" t="s">
        <v>91</v>
      </c>
      <c r="AT193" s="186" t="s">
        <v>156</v>
      </c>
      <c r="AU193" s="186" t="s">
        <v>91</v>
      </c>
      <c r="AY193" s="16" t="s">
        <v>159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6" t="s">
        <v>89</v>
      </c>
      <c r="BK193" s="187">
        <f>ROUND(I193*H193,2)</f>
        <v>0</v>
      </c>
      <c r="BL193" s="16" t="s">
        <v>89</v>
      </c>
      <c r="BM193" s="186" t="s">
        <v>396</v>
      </c>
    </row>
    <row r="194" spans="2:51" s="14" customFormat="1" ht="12">
      <c r="B194" s="199"/>
      <c r="C194" s="200"/>
      <c r="D194" s="190" t="s">
        <v>168</v>
      </c>
      <c r="E194" s="201" t="s">
        <v>44</v>
      </c>
      <c r="F194" s="202" t="s">
        <v>188</v>
      </c>
      <c r="G194" s="200"/>
      <c r="H194" s="203">
        <v>6</v>
      </c>
      <c r="I194" s="204"/>
      <c r="J194" s="200"/>
      <c r="K194" s="200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168</v>
      </c>
      <c r="AU194" s="209" t="s">
        <v>91</v>
      </c>
      <c r="AV194" s="14" t="s">
        <v>91</v>
      </c>
      <c r="AW194" s="14" t="s">
        <v>42</v>
      </c>
      <c r="AX194" s="14" t="s">
        <v>89</v>
      </c>
      <c r="AY194" s="209" t="s">
        <v>159</v>
      </c>
    </row>
    <row r="195" spans="1:65" s="2" customFormat="1" ht="16.5" customHeight="1">
      <c r="A195" s="34"/>
      <c r="B195" s="35"/>
      <c r="C195" s="210" t="s">
        <v>397</v>
      </c>
      <c r="D195" s="210" t="s">
        <v>156</v>
      </c>
      <c r="E195" s="211" t="s">
        <v>398</v>
      </c>
      <c r="F195" s="212" t="s">
        <v>399</v>
      </c>
      <c r="G195" s="213" t="s">
        <v>165</v>
      </c>
      <c r="H195" s="214">
        <v>3</v>
      </c>
      <c r="I195" s="215"/>
      <c r="J195" s="216">
        <f>ROUND(I195*H195,2)</f>
        <v>0</v>
      </c>
      <c r="K195" s="212" t="s">
        <v>184</v>
      </c>
      <c r="L195" s="217"/>
      <c r="M195" s="218" t="s">
        <v>44</v>
      </c>
      <c r="N195" s="219" t="s">
        <v>52</v>
      </c>
      <c r="O195" s="64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6" t="s">
        <v>91</v>
      </c>
      <c r="AT195" s="186" t="s">
        <v>156</v>
      </c>
      <c r="AU195" s="186" t="s">
        <v>91</v>
      </c>
      <c r="AY195" s="16" t="s">
        <v>159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6" t="s">
        <v>89</v>
      </c>
      <c r="BK195" s="187">
        <f>ROUND(I195*H195,2)</f>
        <v>0</v>
      </c>
      <c r="BL195" s="16" t="s">
        <v>89</v>
      </c>
      <c r="BM195" s="186" t="s">
        <v>400</v>
      </c>
    </row>
    <row r="196" spans="2:51" s="14" customFormat="1" ht="12">
      <c r="B196" s="199"/>
      <c r="C196" s="200"/>
      <c r="D196" s="190" t="s">
        <v>168</v>
      </c>
      <c r="E196" s="201" t="s">
        <v>44</v>
      </c>
      <c r="F196" s="202" t="s">
        <v>158</v>
      </c>
      <c r="G196" s="200"/>
      <c r="H196" s="203">
        <v>3</v>
      </c>
      <c r="I196" s="204"/>
      <c r="J196" s="200"/>
      <c r="K196" s="200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168</v>
      </c>
      <c r="AU196" s="209" t="s">
        <v>91</v>
      </c>
      <c r="AV196" s="14" t="s">
        <v>91</v>
      </c>
      <c r="AW196" s="14" t="s">
        <v>42</v>
      </c>
      <c r="AX196" s="14" t="s">
        <v>89</v>
      </c>
      <c r="AY196" s="209" t="s">
        <v>159</v>
      </c>
    </row>
    <row r="197" spans="1:65" s="2" customFormat="1" ht="21.75" customHeight="1">
      <c r="A197" s="34"/>
      <c r="B197" s="35"/>
      <c r="C197" s="210" t="s">
        <v>401</v>
      </c>
      <c r="D197" s="210" t="s">
        <v>156</v>
      </c>
      <c r="E197" s="211" t="s">
        <v>402</v>
      </c>
      <c r="F197" s="212" t="s">
        <v>403</v>
      </c>
      <c r="G197" s="213" t="s">
        <v>165</v>
      </c>
      <c r="H197" s="214">
        <v>1</v>
      </c>
      <c r="I197" s="215"/>
      <c r="J197" s="216">
        <f>ROUND(I197*H197,2)</f>
        <v>0</v>
      </c>
      <c r="K197" s="212" t="s">
        <v>184</v>
      </c>
      <c r="L197" s="217"/>
      <c r="M197" s="218" t="s">
        <v>44</v>
      </c>
      <c r="N197" s="219" t="s">
        <v>52</v>
      </c>
      <c r="O197" s="64"/>
      <c r="P197" s="184">
        <f>O197*H197</f>
        <v>0</v>
      </c>
      <c r="Q197" s="184">
        <v>0</v>
      </c>
      <c r="R197" s="184">
        <f>Q197*H197</f>
        <v>0</v>
      </c>
      <c r="S197" s="184">
        <v>0</v>
      </c>
      <c r="T197" s="185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6" t="s">
        <v>91</v>
      </c>
      <c r="AT197" s="186" t="s">
        <v>156</v>
      </c>
      <c r="AU197" s="186" t="s">
        <v>91</v>
      </c>
      <c r="AY197" s="16" t="s">
        <v>159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6" t="s">
        <v>89</v>
      </c>
      <c r="BK197" s="187">
        <f>ROUND(I197*H197,2)</f>
        <v>0</v>
      </c>
      <c r="BL197" s="16" t="s">
        <v>89</v>
      </c>
      <c r="BM197" s="186" t="s">
        <v>404</v>
      </c>
    </row>
    <row r="198" spans="2:51" s="14" customFormat="1" ht="12">
      <c r="B198" s="199"/>
      <c r="C198" s="200"/>
      <c r="D198" s="190" t="s">
        <v>168</v>
      </c>
      <c r="E198" s="201" t="s">
        <v>44</v>
      </c>
      <c r="F198" s="202" t="s">
        <v>89</v>
      </c>
      <c r="G198" s="200"/>
      <c r="H198" s="203">
        <v>1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168</v>
      </c>
      <c r="AU198" s="209" t="s">
        <v>91</v>
      </c>
      <c r="AV198" s="14" t="s">
        <v>91</v>
      </c>
      <c r="AW198" s="14" t="s">
        <v>42</v>
      </c>
      <c r="AX198" s="14" t="s">
        <v>89</v>
      </c>
      <c r="AY198" s="209" t="s">
        <v>159</v>
      </c>
    </row>
    <row r="199" spans="1:65" s="2" customFormat="1" ht="33" customHeight="1">
      <c r="A199" s="34"/>
      <c r="B199" s="35"/>
      <c r="C199" s="175" t="s">
        <v>405</v>
      </c>
      <c r="D199" s="175" t="s">
        <v>162</v>
      </c>
      <c r="E199" s="176" t="s">
        <v>406</v>
      </c>
      <c r="F199" s="177" t="s">
        <v>407</v>
      </c>
      <c r="G199" s="178" t="s">
        <v>165</v>
      </c>
      <c r="H199" s="179">
        <v>1</v>
      </c>
      <c r="I199" s="180"/>
      <c r="J199" s="181">
        <f>ROUND(I199*H199,2)</f>
        <v>0</v>
      </c>
      <c r="K199" s="177" t="s">
        <v>199</v>
      </c>
      <c r="L199" s="39"/>
      <c r="M199" s="182" t="s">
        <v>44</v>
      </c>
      <c r="N199" s="183" t="s">
        <v>52</v>
      </c>
      <c r="O199" s="64"/>
      <c r="P199" s="184">
        <f>O199*H199</f>
        <v>0</v>
      </c>
      <c r="Q199" s="184">
        <v>0.0015</v>
      </c>
      <c r="R199" s="184">
        <f>Q199*H199</f>
        <v>0.0015</v>
      </c>
      <c r="S199" s="184">
        <v>0</v>
      </c>
      <c r="T199" s="185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6" t="s">
        <v>89</v>
      </c>
      <c r="AT199" s="186" t="s">
        <v>162</v>
      </c>
      <c r="AU199" s="186" t="s">
        <v>91</v>
      </c>
      <c r="AY199" s="16" t="s">
        <v>159</v>
      </c>
      <c r="BE199" s="187">
        <f>IF(N199="základní",J199,0)</f>
        <v>0</v>
      </c>
      <c r="BF199" s="187">
        <f>IF(N199="snížená",J199,0)</f>
        <v>0</v>
      </c>
      <c r="BG199" s="187">
        <f>IF(N199="zákl. přenesená",J199,0)</f>
        <v>0</v>
      </c>
      <c r="BH199" s="187">
        <f>IF(N199="sníž. přenesená",J199,0)</f>
        <v>0</v>
      </c>
      <c r="BI199" s="187">
        <f>IF(N199="nulová",J199,0)</f>
        <v>0</v>
      </c>
      <c r="BJ199" s="16" t="s">
        <v>89</v>
      </c>
      <c r="BK199" s="187">
        <f>ROUND(I199*H199,2)</f>
        <v>0</v>
      </c>
      <c r="BL199" s="16" t="s">
        <v>89</v>
      </c>
      <c r="BM199" s="186" t="s">
        <v>408</v>
      </c>
    </row>
    <row r="200" spans="2:51" s="14" customFormat="1" ht="12">
      <c r="B200" s="199"/>
      <c r="C200" s="200"/>
      <c r="D200" s="190" t="s">
        <v>168</v>
      </c>
      <c r="E200" s="201" t="s">
        <v>44</v>
      </c>
      <c r="F200" s="202" t="s">
        <v>89</v>
      </c>
      <c r="G200" s="200"/>
      <c r="H200" s="203">
        <v>1</v>
      </c>
      <c r="I200" s="204"/>
      <c r="J200" s="200"/>
      <c r="K200" s="200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168</v>
      </c>
      <c r="AU200" s="209" t="s">
        <v>91</v>
      </c>
      <c r="AV200" s="14" t="s">
        <v>91</v>
      </c>
      <c r="AW200" s="14" t="s">
        <v>42</v>
      </c>
      <c r="AX200" s="14" t="s">
        <v>89</v>
      </c>
      <c r="AY200" s="209" t="s">
        <v>159</v>
      </c>
    </row>
    <row r="201" spans="1:65" s="2" customFormat="1" ht="33" customHeight="1">
      <c r="A201" s="34"/>
      <c r="B201" s="35"/>
      <c r="C201" s="175" t="s">
        <v>409</v>
      </c>
      <c r="D201" s="175" t="s">
        <v>162</v>
      </c>
      <c r="E201" s="176" t="s">
        <v>410</v>
      </c>
      <c r="F201" s="177" t="s">
        <v>411</v>
      </c>
      <c r="G201" s="178" t="s">
        <v>165</v>
      </c>
      <c r="H201" s="179">
        <v>1</v>
      </c>
      <c r="I201" s="180"/>
      <c r="J201" s="181">
        <f>ROUND(I201*H201,2)</f>
        <v>0</v>
      </c>
      <c r="K201" s="177" t="s">
        <v>199</v>
      </c>
      <c r="L201" s="39"/>
      <c r="M201" s="182" t="s">
        <v>44</v>
      </c>
      <c r="N201" s="183" t="s">
        <v>52</v>
      </c>
      <c r="O201" s="64"/>
      <c r="P201" s="184">
        <f>O201*H201</f>
        <v>0</v>
      </c>
      <c r="Q201" s="184">
        <v>0.0015</v>
      </c>
      <c r="R201" s="184">
        <f>Q201*H201</f>
        <v>0.0015</v>
      </c>
      <c r="S201" s="184">
        <v>0</v>
      </c>
      <c r="T201" s="185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6" t="s">
        <v>89</v>
      </c>
      <c r="AT201" s="186" t="s">
        <v>162</v>
      </c>
      <c r="AU201" s="186" t="s">
        <v>91</v>
      </c>
      <c r="AY201" s="16" t="s">
        <v>159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6" t="s">
        <v>89</v>
      </c>
      <c r="BK201" s="187">
        <f>ROUND(I201*H201,2)</f>
        <v>0</v>
      </c>
      <c r="BL201" s="16" t="s">
        <v>89</v>
      </c>
      <c r="BM201" s="186" t="s">
        <v>412</v>
      </c>
    </row>
    <row r="202" spans="2:51" s="14" customFormat="1" ht="12">
      <c r="B202" s="199"/>
      <c r="C202" s="200"/>
      <c r="D202" s="190" t="s">
        <v>168</v>
      </c>
      <c r="E202" s="201" t="s">
        <v>44</v>
      </c>
      <c r="F202" s="202" t="s">
        <v>89</v>
      </c>
      <c r="G202" s="200"/>
      <c r="H202" s="203">
        <v>1</v>
      </c>
      <c r="I202" s="204"/>
      <c r="J202" s="200"/>
      <c r="K202" s="200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168</v>
      </c>
      <c r="AU202" s="209" t="s">
        <v>91</v>
      </c>
      <c r="AV202" s="14" t="s">
        <v>91</v>
      </c>
      <c r="AW202" s="14" t="s">
        <v>42</v>
      </c>
      <c r="AX202" s="14" t="s">
        <v>89</v>
      </c>
      <c r="AY202" s="209" t="s">
        <v>159</v>
      </c>
    </row>
    <row r="203" spans="1:65" s="2" customFormat="1" ht="16.5" customHeight="1">
      <c r="A203" s="34"/>
      <c r="B203" s="35"/>
      <c r="C203" s="210" t="s">
        <v>413</v>
      </c>
      <c r="D203" s="210" t="s">
        <v>156</v>
      </c>
      <c r="E203" s="211" t="s">
        <v>414</v>
      </c>
      <c r="F203" s="212" t="s">
        <v>415</v>
      </c>
      <c r="G203" s="213" t="s">
        <v>165</v>
      </c>
      <c r="H203" s="214">
        <v>1</v>
      </c>
      <c r="I203" s="215"/>
      <c r="J203" s="216">
        <f>ROUND(I203*H203,2)</f>
        <v>0</v>
      </c>
      <c r="K203" s="212" t="s">
        <v>184</v>
      </c>
      <c r="L203" s="217"/>
      <c r="M203" s="218" t="s">
        <v>44</v>
      </c>
      <c r="N203" s="219" t="s">
        <v>52</v>
      </c>
      <c r="O203" s="64"/>
      <c r="P203" s="184">
        <f>O203*H203</f>
        <v>0</v>
      </c>
      <c r="Q203" s="184">
        <v>0</v>
      </c>
      <c r="R203" s="184">
        <f>Q203*H203</f>
        <v>0</v>
      </c>
      <c r="S203" s="184">
        <v>0</v>
      </c>
      <c r="T203" s="185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6" t="s">
        <v>91</v>
      </c>
      <c r="AT203" s="186" t="s">
        <v>156</v>
      </c>
      <c r="AU203" s="186" t="s">
        <v>91</v>
      </c>
      <c r="AY203" s="16" t="s">
        <v>159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6" t="s">
        <v>89</v>
      </c>
      <c r="BK203" s="187">
        <f>ROUND(I203*H203,2)</f>
        <v>0</v>
      </c>
      <c r="BL203" s="16" t="s">
        <v>89</v>
      </c>
      <c r="BM203" s="186" t="s">
        <v>416</v>
      </c>
    </row>
    <row r="204" spans="2:51" s="14" customFormat="1" ht="12">
      <c r="B204" s="199"/>
      <c r="C204" s="200"/>
      <c r="D204" s="190" t="s">
        <v>168</v>
      </c>
      <c r="E204" s="201" t="s">
        <v>44</v>
      </c>
      <c r="F204" s="202" t="s">
        <v>89</v>
      </c>
      <c r="G204" s="200"/>
      <c r="H204" s="203">
        <v>1</v>
      </c>
      <c r="I204" s="204"/>
      <c r="J204" s="200"/>
      <c r="K204" s="200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168</v>
      </c>
      <c r="AU204" s="209" t="s">
        <v>91</v>
      </c>
      <c r="AV204" s="14" t="s">
        <v>91</v>
      </c>
      <c r="AW204" s="14" t="s">
        <v>42</v>
      </c>
      <c r="AX204" s="14" t="s">
        <v>89</v>
      </c>
      <c r="AY204" s="209" t="s">
        <v>159</v>
      </c>
    </row>
    <row r="205" spans="1:65" s="2" customFormat="1" ht="21.75" customHeight="1">
      <c r="A205" s="34"/>
      <c r="B205" s="35"/>
      <c r="C205" s="175" t="s">
        <v>417</v>
      </c>
      <c r="D205" s="175" t="s">
        <v>162</v>
      </c>
      <c r="E205" s="176" t="s">
        <v>236</v>
      </c>
      <c r="F205" s="177" t="s">
        <v>237</v>
      </c>
      <c r="G205" s="178" t="s">
        <v>165</v>
      </c>
      <c r="H205" s="179">
        <v>2</v>
      </c>
      <c r="I205" s="180"/>
      <c r="J205" s="181">
        <f>ROUND(I205*H205,2)</f>
        <v>0</v>
      </c>
      <c r="K205" s="177" t="s">
        <v>199</v>
      </c>
      <c r="L205" s="39"/>
      <c r="M205" s="182" t="s">
        <v>44</v>
      </c>
      <c r="N205" s="183" t="s">
        <v>52</v>
      </c>
      <c r="O205" s="64"/>
      <c r="P205" s="184">
        <f>O205*H205</f>
        <v>0</v>
      </c>
      <c r="Q205" s="184">
        <v>0</v>
      </c>
      <c r="R205" s="184">
        <f>Q205*H205</f>
        <v>0</v>
      </c>
      <c r="S205" s="184">
        <v>0</v>
      </c>
      <c r="T205" s="185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6" t="s">
        <v>89</v>
      </c>
      <c r="AT205" s="186" t="s">
        <v>162</v>
      </c>
      <c r="AU205" s="186" t="s">
        <v>91</v>
      </c>
      <c r="AY205" s="16" t="s">
        <v>159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6" t="s">
        <v>89</v>
      </c>
      <c r="BK205" s="187">
        <f>ROUND(I205*H205,2)</f>
        <v>0</v>
      </c>
      <c r="BL205" s="16" t="s">
        <v>89</v>
      </c>
      <c r="BM205" s="186" t="s">
        <v>418</v>
      </c>
    </row>
    <row r="206" spans="2:51" s="14" customFormat="1" ht="12">
      <c r="B206" s="199"/>
      <c r="C206" s="200"/>
      <c r="D206" s="190" t="s">
        <v>168</v>
      </c>
      <c r="E206" s="201" t="s">
        <v>44</v>
      </c>
      <c r="F206" s="202" t="s">
        <v>239</v>
      </c>
      <c r="G206" s="200"/>
      <c r="H206" s="203">
        <v>2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168</v>
      </c>
      <c r="AU206" s="209" t="s">
        <v>91</v>
      </c>
      <c r="AV206" s="14" t="s">
        <v>91</v>
      </c>
      <c r="AW206" s="14" t="s">
        <v>42</v>
      </c>
      <c r="AX206" s="14" t="s">
        <v>89</v>
      </c>
      <c r="AY206" s="209" t="s">
        <v>159</v>
      </c>
    </row>
    <row r="207" spans="1:65" s="2" customFormat="1" ht="24">
      <c r="A207" s="34"/>
      <c r="B207" s="35"/>
      <c r="C207" s="210" t="s">
        <v>419</v>
      </c>
      <c r="D207" s="210" t="s">
        <v>156</v>
      </c>
      <c r="E207" s="211" t="s">
        <v>241</v>
      </c>
      <c r="F207" s="212" t="s">
        <v>242</v>
      </c>
      <c r="G207" s="213" t="s">
        <v>165</v>
      </c>
      <c r="H207" s="214">
        <v>5</v>
      </c>
      <c r="I207" s="215"/>
      <c r="J207" s="216">
        <f>ROUND(I207*H207,2)</f>
        <v>0</v>
      </c>
      <c r="K207" s="212" t="s">
        <v>184</v>
      </c>
      <c r="L207" s="217"/>
      <c r="M207" s="218" t="s">
        <v>44</v>
      </c>
      <c r="N207" s="219" t="s">
        <v>52</v>
      </c>
      <c r="O207" s="64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6" t="s">
        <v>91</v>
      </c>
      <c r="AT207" s="186" t="s">
        <v>156</v>
      </c>
      <c r="AU207" s="186" t="s">
        <v>91</v>
      </c>
      <c r="AY207" s="16" t="s">
        <v>159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6" t="s">
        <v>89</v>
      </c>
      <c r="BK207" s="187">
        <f>ROUND(I207*H207,2)</f>
        <v>0</v>
      </c>
      <c r="BL207" s="16" t="s">
        <v>89</v>
      </c>
      <c r="BM207" s="186" t="s">
        <v>420</v>
      </c>
    </row>
    <row r="208" spans="2:51" s="14" customFormat="1" ht="12">
      <c r="B208" s="199"/>
      <c r="C208" s="200"/>
      <c r="D208" s="190" t="s">
        <v>168</v>
      </c>
      <c r="E208" s="201" t="s">
        <v>44</v>
      </c>
      <c r="F208" s="202" t="s">
        <v>181</v>
      </c>
      <c r="G208" s="200"/>
      <c r="H208" s="203">
        <v>5</v>
      </c>
      <c r="I208" s="204"/>
      <c r="J208" s="200"/>
      <c r="K208" s="200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168</v>
      </c>
      <c r="AU208" s="209" t="s">
        <v>91</v>
      </c>
      <c r="AV208" s="14" t="s">
        <v>91</v>
      </c>
      <c r="AW208" s="14" t="s">
        <v>42</v>
      </c>
      <c r="AX208" s="14" t="s">
        <v>89</v>
      </c>
      <c r="AY208" s="209" t="s">
        <v>159</v>
      </c>
    </row>
    <row r="209" spans="1:65" s="2" customFormat="1" ht="24">
      <c r="A209" s="34"/>
      <c r="B209" s="35"/>
      <c r="C209" s="210" t="s">
        <v>421</v>
      </c>
      <c r="D209" s="210" t="s">
        <v>156</v>
      </c>
      <c r="E209" s="211" t="s">
        <v>244</v>
      </c>
      <c r="F209" s="212" t="s">
        <v>245</v>
      </c>
      <c r="G209" s="213" t="s">
        <v>165</v>
      </c>
      <c r="H209" s="214">
        <v>1</v>
      </c>
      <c r="I209" s="215"/>
      <c r="J209" s="216">
        <f>ROUND(I209*H209,2)</f>
        <v>0</v>
      </c>
      <c r="K209" s="212" t="s">
        <v>184</v>
      </c>
      <c r="L209" s="217"/>
      <c r="M209" s="218" t="s">
        <v>44</v>
      </c>
      <c r="N209" s="219" t="s">
        <v>52</v>
      </c>
      <c r="O209" s="64"/>
      <c r="P209" s="184">
        <f>O209*H209</f>
        <v>0</v>
      </c>
      <c r="Q209" s="184">
        <v>0</v>
      </c>
      <c r="R209" s="184">
        <f>Q209*H209</f>
        <v>0</v>
      </c>
      <c r="S209" s="184">
        <v>0</v>
      </c>
      <c r="T209" s="185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6" t="s">
        <v>91</v>
      </c>
      <c r="AT209" s="186" t="s">
        <v>156</v>
      </c>
      <c r="AU209" s="186" t="s">
        <v>91</v>
      </c>
      <c r="AY209" s="16" t="s">
        <v>159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6" t="s">
        <v>89</v>
      </c>
      <c r="BK209" s="187">
        <f>ROUND(I209*H209,2)</f>
        <v>0</v>
      </c>
      <c r="BL209" s="16" t="s">
        <v>89</v>
      </c>
      <c r="BM209" s="186" t="s">
        <v>422</v>
      </c>
    </row>
    <row r="210" spans="2:51" s="14" customFormat="1" ht="12">
      <c r="B210" s="199"/>
      <c r="C210" s="200"/>
      <c r="D210" s="190" t="s">
        <v>168</v>
      </c>
      <c r="E210" s="201" t="s">
        <v>44</v>
      </c>
      <c r="F210" s="202" t="s">
        <v>89</v>
      </c>
      <c r="G210" s="200"/>
      <c r="H210" s="203">
        <v>1</v>
      </c>
      <c r="I210" s="204"/>
      <c r="J210" s="200"/>
      <c r="K210" s="200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168</v>
      </c>
      <c r="AU210" s="209" t="s">
        <v>91</v>
      </c>
      <c r="AV210" s="14" t="s">
        <v>91</v>
      </c>
      <c r="AW210" s="14" t="s">
        <v>42</v>
      </c>
      <c r="AX210" s="14" t="s">
        <v>89</v>
      </c>
      <c r="AY210" s="209" t="s">
        <v>159</v>
      </c>
    </row>
    <row r="211" spans="2:63" s="12" customFormat="1" ht="25.9" customHeight="1">
      <c r="B211" s="159"/>
      <c r="C211" s="160"/>
      <c r="D211" s="161" t="s">
        <v>80</v>
      </c>
      <c r="E211" s="162" t="s">
        <v>125</v>
      </c>
      <c r="F211" s="162" t="s">
        <v>423</v>
      </c>
      <c r="G211" s="160"/>
      <c r="H211" s="160"/>
      <c r="I211" s="163"/>
      <c r="J211" s="164">
        <f>BK211</f>
        <v>0</v>
      </c>
      <c r="K211" s="160"/>
      <c r="L211" s="165"/>
      <c r="M211" s="166"/>
      <c r="N211" s="167"/>
      <c r="O211" s="167"/>
      <c r="P211" s="168">
        <f>P212</f>
        <v>0</v>
      </c>
      <c r="Q211" s="167"/>
      <c r="R211" s="168">
        <f>R212</f>
        <v>0</v>
      </c>
      <c r="S211" s="167"/>
      <c r="T211" s="169">
        <f>T212</f>
        <v>0</v>
      </c>
      <c r="AR211" s="170" t="s">
        <v>181</v>
      </c>
      <c r="AT211" s="171" t="s">
        <v>80</v>
      </c>
      <c r="AU211" s="171" t="s">
        <v>81</v>
      </c>
      <c r="AY211" s="170" t="s">
        <v>159</v>
      </c>
      <c r="BK211" s="172">
        <f>BK212</f>
        <v>0</v>
      </c>
    </row>
    <row r="212" spans="2:63" s="12" customFormat="1" ht="22.9" customHeight="1">
      <c r="B212" s="159"/>
      <c r="C212" s="160"/>
      <c r="D212" s="161" t="s">
        <v>80</v>
      </c>
      <c r="E212" s="173" t="s">
        <v>424</v>
      </c>
      <c r="F212" s="173" t="s">
        <v>425</v>
      </c>
      <c r="G212" s="160"/>
      <c r="H212" s="160"/>
      <c r="I212" s="163"/>
      <c r="J212" s="174">
        <f>BK212</f>
        <v>0</v>
      </c>
      <c r="K212" s="160"/>
      <c r="L212" s="165"/>
      <c r="M212" s="166"/>
      <c r="N212" s="167"/>
      <c r="O212" s="167"/>
      <c r="P212" s="168">
        <f>SUM(P213:P214)</f>
        <v>0</v>
      </c>
      <c r="Q212" s="167"/>
      <c r="R212" s="168">
        <f>SUM(R213:R214)</f>
        <v>0</v>
      </c>
      <c r="S212" s="167"/>
      <c r="T212" s="169">
        <f>SUM(T213:T214)</f>
        <v>0</v>
      </c>
      <c r="AR212" s="170" t="s">
        <v>181</v>
      </c>
      <c r="AT212" s="171" t="s">
        <v>80</v>
      </c>
      <c r="AU212" s="171" t="s">
        <v>89</v>
      </c>
      <c r="AY212" s="170" t="s">
        <v>159</v>
      </c>
      <c r="BK212" s="172">
        <f>SUM(BK213:BK214)</f>
        <v>0</v>
      </c>
    </row>
    <row r="213" spans="1:65" s="2" customFormat="1" ht="16.5" customHeight="1">
      <c r="A213" s="34"/>
      <c r="B213" s="35"/>
      <c r="C213" s="175" t="s">
        <v>426</v>
      </c>
      <c r="D213" s="175" t="s">
        <v>162</v>
      </c>
      <c r="E213" s="176" t="s">
        <v>427</v>
      </c>
      <c r="F213" s="177" t="s">
        <v>428</v>
      </c>
      <c r="G213" s="178" t="s">
        <v>165</v>
      </c>
      <c r="H213" s="179">
        <v>1</v>
      </c>
      <c r="I213" s="180"/>
      <c r="J213" s="181">
        <f>ROUND(I213*H213,2)</f>
        <v>0</v>
      </c>
      <c r="K213" s="177" t="s">
        <v>199</v>
      </c>
      <c r="L213" s="39"/>
      <c r="M213" s="182" t="s">
        <v>44</v>
      </c>
      <c r="N213" s="183" t="s">
        <v>52</v>
      </c>
      <c r="O213" s="64"/>
      <c r="P213" s="184">
        <f>O213*H213</f>
        <v>0</v>
      </c>
      <c r="Q213" s="184">
        <v>0</v>
      </c>
      <c r="R213" s="184">
        <f>Q213*H213</f>
        <v>0</v>
      </c>
      <c r="S213" s="184">
        <v>0</v>
      </c>
      <c r="T213" s="185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6" t="s">
        <v>89</v>
      </c>
      <c r="AT213" s="186" t="s">
        <v>162</v>
      </c>
      <c r="AU213" s="186" t="s">
        <v>91</v>
      </c>
      <c r="AY213" s="16" t="s">
        <v>159</v>
      </c>
      <c r="BE213" s="187">
        <f>IF(N213="základní",J213,0)</f>
        <v>0</v>
      </c>
      <c r="BF213" s="187">
        <f>IF(N213="snížená",J213,0)</f>
        <v>0</v>
      </c>
      <c r="BG213" s="187">
        <f>IF(N213="zákl. přenesená",J213,0)</f>
        <v>0</v>
      </c>
      <c r="BH213" s="187">
        <f>IF(N213="sníž. přenesená",J213,0)</f>
        <v>0</v>
      </c>
      <c r="BI213" s="187">
        <f>IF(N213="nulová",J213,0)</f>
        <v>0</v>
      </c>
      <c r="BJ213" s="16" t="s">
        <v>89</v>
      </c>
      <c r="BK213" s="187">
        <f>ROUND(I213*H213,2)</f>
        <v>0</v>
      </c>
      <c r="BL213" s="16" t="s">
        <v>89</v>
      </c>
      <c r="BM213" s="186" t="s">
        <v>429</v>
      </c>
    </row>
    <row r="214" spans="2:51" s="14" customFormat="1" ht="12">
      <c r="B214" s="199"/>
      <c r="C214" s="200"/>
      <c r="D214" s="190" t="s">
        <v>168</v>
      </c>
      <c r="E214" s="201" t="s">
        <v>44</v>
      </c>
      <c r="F214" s="202" t="s">
        <v>89</v>
      </c>
      <c r="G214" s="200"/>
      <c r="H214" s="203">
        <v>1</v>
      </c>
      <c r="I214" s="204"/>
      <c r="J214" s="200"/>
      <c r="K214" s="200"/>
      <c r="L214" s="205"/>
      <c r="M214" s="220"/>
      <c r="N214" s="221"/>
      <c r="O214" s="221"/>
      <c r="P214" s="221"/>
      <c r="Q214" s="221"/>
      <c r="R214" s="221"/>
      <c r="S214" s="221"/>
      <c r="T214" s="222"/>
      <c r="AT214" s="209" t="s">
        <v>168</v>
      </c>
      <c r="AU214" s="209" t="s">
        <v>91</v>
      </c>
      <c r="AV214" s="14" t="s">
        <v>91</v>
      </c>
      <c r="AW214" s="14" t="s">
        <v>42</v>
      </c>
      <c r="AX214" s="14" t="s">
        <v>89</v>
      </c>
      <c r="AY214" s="209" t="s">
        <v>159</v>
      </c>
    </row>
    <row r="215" spans="1:31" s="2" customFormat="1" ht="6.95" customHeight="1">
      <c r="A215" s="34"/>
      <c r="B215" s="47"/>
      <c r="C215" s="48"/>
      <c r="D215" s="48"/>
      <c r="E215" s="48"/>
      <c r="F215" s="48"/>
      <c r="G215" s="48"/>
      <c r="H215" s="48"/>
      <c r="I215" s="48"/>
      <c r="J215" s="48"/>
      <c r="K215" s="48"/>
      <c r="L215" s="39"/>
      <c r="M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</row>
  </sheetData>
  <sheetProtection algorithmName="SHA-512" hashValue="6S7lFR9UURoaCpBNM2bUsgweqB7Wa+9NTUas5xBNoqCmAX0xXRFiia47HcfKHwIoNx47e7Lc57/pT7LG+xHe+w==" saltValue="Xn2jKjolExGs9wVsa+qoStryj9b0lYg2/oFXerhZcPVjmCfRYlfsNDj5xW5JhjXt4XSVLBkCKlpVKd7Ubh4JXg==" spinCount="100000" sheet="1" objects="1" scenarios="1" formatColumns="0" formatRows="0" autoFilter="0"/>
  <autoFilter ref="C83:K21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6" t="s">
        <v>100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133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68" t="s">
        <v>430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ROUND((SUM(BE83:BE163)),2)</f>
        <v>0</v>
      </c>
      <c r="G33" s="34"/>
      <c r="H33" s="34"/>
      <c r="I33" s="120">
        <v>0.21</v>
      </c>
      <c r="J33" s="119">
        <f>ROUND(((SUM(BE83:BE163))*I33),2)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ROUND((SUM(BF83:BF163)),2)</f>
        <v>0</v>
      </c>
      <c r="G34" s="34"/>
      <c r="H34" s="34"/>
      <c r="I34" s="120">
        <v>0.15</v>
      </c>
      <c r="J34" s="119">
        <f>ROUND(((SUM(BF83:BF163))*I34),2)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ROUND((SUM(BG83:BG163)),2)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ROUND((SUM(BH83:BH163)),2)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ROUND((SUM(BI83:BI163)),2)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9" t="str">
        <f>E9</f>
        <v>PS453 - SSZ Purkyňova x Svatopluka Čecha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137</v>
      </c>
      <c r="D57" s="133"/>
      <c r="E57" s="133"/>
      <c r="F57" s="133"/>
      <c r="G57" s="133"/>
      <c r="H57" s="133"/>
      <c r="I57" s="133"/>
      <c r="J57" s="134" t="s">
        <v>138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139</v>
      </c>
    </row>
    <row r="60" spans="2:12" s="9" customFormat="1" ht="24.95" customHeight="1">
      <c r="B60" s="136"/>
      <c r="C60" s="137"/>
      <c r="D60" s="138" t="s">
        <v>140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142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9" customFormat="1" ht="24.95" customHeight="1">
      <c r="B62" s="136"/>
      <c r="C62" s="137"/>
      <c r="D62" s="138" t="s">
        <v>248</v>
      </c>
      <c r="E62" s="139"/>
      <c r="F62" s="139"/>
      <c r="G62" s="139"/>
      <c r="H62" s="139"/>
      <c r="I62" s="139"/>
      <c r="J62" s="140">
        <f>J160</f>
        <v>0</v>
      </c>
      <c r="K62" s="137"/>
      <c r="L62" s="141"/>
    </row>
    <row r="63" spans="2:12" s="10" customFormat="1" ht="19.9" customHeight="1">
      <c r="B63" s="142"/>
      <c r="C63" s="143"/>
      <c r="D63" s="144" t="s">
        <v>249</v>
      </c>
      <c r="E63" s="145"/>
      <c r="F63" s="145"/>
      <c r="G63" s="145"/>
      <c r="H63" s="145"/>
      <c r="I63" s="145"/>
      <c r="J63" s="146">
        <f>J161</f>
        <v>0</v>
      </c>
      <c r="K63" s="143"/>
      <c r="L63" s="147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2" t="s">
        <v>143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8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264" t="str">
        <f>E7</f>
        <v>Zvýšení bezpečnosti na průtahu městem Vyškov - modernizace SSZ</v>
      </c>
      <c r="F73" s="265"/>
      <c r="G73" s="265"/>
      <c r="H73" s="265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8" t="s">
        <v>134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259" t="str">
        <f>E9</f>
        <v>PS453 - SSZ Purkyňova x Svatopluka Čecha</v>
      </c>
      <c r="F75" s="263"/>
      <c r="G75" s="263"/>
      <c r="H75" s="263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8" t="s">
        <v>22</v>
      </c>
      <c r="D77" s="36"/>
      <c r="E77" s="36"/>
      <c r="F77" s="26" t="str">
        <f>F12</f>
        <v>Vyškov</v>
      </c>
      <c r="G77" s="36"/>
      <c r="H77" s="36"/>
      <c r="I77" s="28" t="s">
        <v>24</v>
      </c>
      <c r="J77" s="59" t="str">
        <f>IF(J12="","",J12)</f>
        <v>15. 10. 2020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8" t="s">
        <v>30</v>
      </c>
      <c r="D79" s="36"/>
      <c r="E79" s="36"/>
      <c r="F79" s="26" t="str">
        <f>E15</f>
        <v>VYTEZA, s. r.o.</v>
      </c>
      <c r="G79" s="36"/>
      <c r="H79" s="36"/>
      <c r="I79" s="28" t="s">
        <v>38</v>
      </c>
      <c r="J79" s="32" t="str">
        <f>E21</f>
        <v>Ing. Luděk Obrdlík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8" t="s">
        <v>36</v>
      </c>
      <c r="D80" s="36"/>
      <c r="E80" s="36"/>
      <c r="F80" s="26" t="str">
        <f>IF(E18="","",E18)</f>
        <v>Vyplň údaj</v>
      </c>
      <c r="G80" s="36"/>
      <c r="H80" s="36"/>
      <c r="I80" s="28" t="s">
        <v>43</v>
      </c>
      <c r="J80" s="32" t="str">
        <f>E24</f>
        <v>Ing. Luděk Obrdlík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48"/>
      <c r="B82" s="149"/>
      <c r="C82" s="150" t="s">
        <v>144</v>
      </c>
      <c r="D82" s="151" t="s">
        <v>66</v>
      </c>
      <c r="E82" s="151" t="s">
        <v>62</v>
      </c>
      <c r="F82" s="151" t="s">
        <v>63</v>
      </c>
      <c r="G82" s="151" t="s">
        <v>145</v>
      </c>
      <c r="H82" s="151" t="s">
        <v>146</v>
      </c>
      <c r="I82" s="151" t="s">
        <v>147</v>
      </c>
      <c r="J82" s="151" t="s">
        <v>138</v>
      </c>
      <c r="K82" s="152" t="s">
        <v>148</v>
      </c>
      <c r="L82" s="153"/>
      <c r="M82" s="68" t="s">
        <v>44</v>
      </c>
      <c r="N82" s="69" t="s">
        <v>51</v>
      </c>
      <c r="O82" s="69" t="s">
        <v>149</v>
      </c>
      <c r="P82" s="69" t="s">
        <v>150</v>
      </c>
      <c r="Q82" s="69" t="s">
        <v>151</v>
      </c>
      <c r="R82" s="69" t="s">
        <v>152</v>
      </c>
      <c r="S82" s="69" t="s">
        <v>153</v>
      </c>
      <c r="T82" s="70" t="s">
        <v>154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4"/>
      <c r="B83" s="35"/>
      <c r="C83" s="75" t="s">
        <v>155</v>
      </c>
      <c r="D83" s="36"/>
      <c r="E83" s="36"/>
      <c r="F83" s="36"/>
      <c r="G83" s="36"/>
      <c r="H83" s="36"/>
      <c r="I83" s="36"/>
      <c r="J83" s="154">
        <f>BK83</f>
        <v>0</v>
      </c>
      <c r="K83" s="36"/>
      <c r="L83" s="39"/>
      <c r="M83" s="71"/>
      <c r="N83" s="155"/>
      <c r="O83" s="72"/>
      <c r="P83" s="156">
        <f>P84+P160</f>
        <v>0</v>
      </c>
      <c r="Q83" s="72"/>
      <c r="R83" s="156">
        <f>R84+R160</f>
        <v>0.003</v>
      </c>
      <c r="S83" s="72"/>
      <c r="T83" s="157">
        <f>T84+T160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6" t="s">
        <v>80</v>
      </c>
      <c r="AU83" s="16" t="s">
        <v>139</v>
      </c>
      <c r="BK83" s="158">
        <f>BK84+BK160</f>
        <v>0</v>
      </c>
    </row>
    <row r="84" spans="2:63" s="12" customFormat="1" ht="25.9" customHeight="1">
      <c r="B84" s="159"/>
      <c r="C84" s="160"/>
      <c r="D84" s="161" t="s">
        <v>80</v>
      </c>
      <c r="E84" s="162" t="s">
        <v>156</v>
      </c>
      <c r="F84" s="162" t="s">
        <v>157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</f>
        <v>0</v>
      </c>
      <c r="Q84" s="167"/>
      <c r="R84" s="168">
        <f>R85</f>
        <v>0.003</v>
      </c>
      <c r="S84" s="167"/>
      <c r="T84" s="169">
        <f>T85</f>
        <v>0</v>
      </c>
      <c r="AR84" s="170" t="s">
        <v>158</v>
      </c>
      <c r="AT84" s="171" t="s">
        <v>80</v>
      </c>
      <c r="AU84" s="171" t="s">
        <v>81</v>
      </c>
      <c r="AY84" s="170" t="s">
        <v>159</v>
      </c>
      <c r="BK84" s="172">
        <f>BK85</f>
        <v>0</v>
      </c>
    </row>
    <row r="85" spans="2:63" s="12" customFormat="1" ht="22.9" customHeight="1">
      <c r="B85" s="159"/>
      <c r="C85" s="160"/>
      <c r="D85" s="161" t="s">
        <v>80</v>
      </c>
      <c r="E85" s="173" t="s">
        <v>186</v>
      </c>
      <c r="F85" s="173" t="s">
        <v>187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SUM(P86:P159)</f>
        <v>0</v>
      </c>
      <c r="Q85" s="167"/>
      <c r="R85" s="168">
        <f>SUM(R86:R159)</f>
        <v>0.003</v>
      </c>
      <c r="S85" s="167"/>
      <c r="T85" s="169">
        <f>SUM(T86:T159)</f>
        <v>0</v>
      </c>
      <c r="AR85" s="170" t="s">
        <v>158</v>
      </c>
      <c r="AT85" s="171" t="s">
        <v>80</v>
      </c>
      <c r="AU85" s="171" t="s">
        <v>89</v>
      </c>
      <c r="AY85" s="170" t="s">
        <v>159</v>
      </c>
      <c r="BK85" s="172">
        <f>SUM(BK86:BK159)</f>
        <v>0</v>
      </c>
    </row>
    <row r="86" spans="1:65" s="2" customFormat="1" ht="16.5" customHeight="1">
      <c r="A86" s="34"/>
      <c r="B86" s="35"/>
      <c r="C86" s="175" t="s">
        <v>89</v>
      </c>
      <c r="D86" s="175" t="s">
        <v>162</v>
      </c>
      <c r="E86" s="176" t="s">
        <v>189</v>
      </c>
      <c r="F86" s="177" t="s">
        <v>190</v>
      </c>
      <c r="G86" s="178" t="s">
        <v>165</v>
      </c>
      <c r="H86" s="179">
        <v>1</v>
      </c>
      <c r="I86" s="180"/>
      <c r="J86" s="181">
        <f>ROUND(I86*H86,2)</f>
        <v>0</v>
      </c>
      <c r="K86" s="177" t="s">
        <v>184</v>
      </c>
      <c r="L86" s="39"/>
      <c r="M86" s="182" t="s">
        <v>44</v>
      </c>
      <c r="N86" s="183" t="s">
        <v>52</v>
      </c>
      <c r="O86" s="64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6" t="s">
        <v>89</v>
      </c>
      <c r="AT86" s="186" t="s">
        <v>162</v>
      </c>
      <c r="AU86" s="186" t="s">
        <v>91</v>
      </c>
      <c r="AY86" s="16" t="s">
        <v>159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6" t="s">
        <v>89</v>
      </c>
      <c r="BK86" s="187">
        <f>ROUND(I86*H86,2)</f>
        <v>0</v>
      </c>
      <c r="BL86" s="16" t="s">
        <v>89</v>
      </c>
      <c r="BM86" s="186" t="s">
        <v>431</v>
      </c>
    </row>
    <row r="87" spans="2:51" s="14" customFormat="1" ht="12">
      <c r="B87" s="199"/>
      <c r="C87" s="200"/>
      <c r="D87" s="190" t="s">
        <v>168</v>
      </c>
      <c r="E87" s="201" t="s">
        <v>44</v>
      </c>
      <c r="F87" s="202" t="s">
        <v>89</v>
      </c>
      <c r="G87" s="200"/>
      <c r="H87" s="203">
        <v>1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168</v>
      </c>
      <c r="AU87" s="209" t="s">
        <v>91</v>
      </c>
      <c r="AV87" s="14" t="s">
        <v>91</v>
      </c>
      <c r="AW87" s="14" t="s">
        <v>42</v>
      </c>
      <c r="AX87" s="14" t="s">
        <v>89</v>
      </c>
      <c r="AY87" s="209" t="s">
        <v>159</v>
      </c>
    </row>
    <row r="88" spans="1:65" s="2" customFormat="1" ht="24">
      <c r="A88" s="34"/>
      <c r="B88" s="35"/>
      <c r="C88" s="210" t="s">
        <v>91</v>
      </c>
      <c r="D88" s="210" t="s">
        <v>156</v>
      </c>
      <c r="E88" s="211" t="s">
        <v>225</v>
      </c>
      <c r="F88" s="212" t="s">
        <v>194</v>
      </c>
      <c r="G88" s="213" t="s">
        <v>165</v>
      </c>
      <c r="H88" s="214">
        <v>1</v>
      </c>
      <c r="I88" s="215"/>
      <c r="J88" s="216">
        <f>ROUND(I88*H88,2)</f>
        <v>0</v>
      </c>
      <c r="K88" s="212" t="s">
        <v>184</v>
      </c>
      <c r="L88" s="217"/>
      <c r="M88" s="218" t="s">
        <v>44</v>
      </c>
      <c r="N88" s="219" t="s">
        <v>52</v>
      </c>
      <c r="O88" s="64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6" t="s">
        <v>91</v>
      </c>
      <c r="AT88" s="186" t="s">
        <v>156</v>
      </c>
      <c r="AU88" s="186" t="s">
        <v>91</v>
      </c>
      <c r="AY88" s="16" t="s">
        <v>159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6" t="s">
        <v>89</v>
      </c>
      <c r="BK88" s="187">
        <f>ROUND(I88*H88,2)</f>
        <v>0</v>
      </c>
      <c r="BL88" s="16" t="s">
        <v>89</v>
      </c>
      <c r="BM88" s="186" t="s">
        <v>432</v>
      </c>
    </row>
    <row r="89" spans="2:51" s="14" customFormat="1" ht="12">
      <c r="B89" s="199"/>
      <c r="C89" s="200"/>
      <c r="D89" s="190" t="s">
        <v>168</v>
      </c>
      <c r="E89" s="201" t="s">
        <v>44</v>
      </c>
      <c r="F89" s="202" t="s">
        <v>89</v>
      </c>
      <c r="G89" s="200"/>
      <c r="H89" s="203">
        <v>1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168</v>
      </c>
      <c r="AU89" s="209" t="s">
        <v>91</v>
      </c>
      <c r="AV89" s="14" t="s">
        <v>91</v>
      </c>
      <c r="AW89" s="14" t="s">
        <v>42</v>
      </c>
      <c r="AX89" s="14" t="s">
        <v>89</v>
      </c>
      <c r="AY89" s="209" t="s">
        <v>159</v>
      </c>
    </row>
    <row r="90" spans="1:65" s="2" customFormat="1" ht="78" customHeight="1">
      <c r="A90" s="34"/>
      <c r="B90" s="35"/>
      <c r="C90" s="175" t="s">
        <v>158</v>
      </c>
      <c r="D90" s="175" t="s">
        <v>162</v>
      </c>
      <c r="E90" s="176" t="s">
        <v>257</v>
      </c>
      <c r="F90" s="177" t="s">
        <v>258</v>
      </c>
      <c r="G90" s="178" t="s">
        <v>165</v>
      </c>
      <c r="H90" s="179">
        <v>3</v>
      </c>
      <c r="I90" s="180"/>
      <c r="J90" s="181">
        <f>ROUND(I90*H90,2)</f>
        <v>0</v>
      </c>
      <c r="K90" s="177" t="s">
        <v>199</v>
      </c>
      <c r="L90" s="39"/>
      <c r="M90" s="182" t="s">
        <v>44</v>
      </c>
      <c r="N90" s="183" t="s">
        <v>52</v>
      </c>
      <c r="O90" s="64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6" t="s">
        <v>89</v>
      </c>
      <c r="AT90" s="186" t="s">
        <v>162</v>
      </c>
      <c r="AU90" s="186" t="s">
        <v>91</v>
      </c>
      <c r="AY90" s="16" t="s">
        <v>159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6" t="s">
        <v>89</v>
      </c>
      <c r="BK90" s="187">
        <f>ROUND(I90*H90,2)</f>
        <v>0</v>
      </c>
      <c r="BL90" s="16" t="s">
        <v>89</v>
      </c>
      <c r="BM90" s="186" t="s">
        <v>433</v>
      </c>
    </row>
    <row r="91" spans="2:51" s="14" customFormat="1" ht="12">
      <c r="B91" s="199"/>
      <c r="C91" s="200"/>
      <c r="D91" s="190" t="s">
        <v>168</v>
      </c>
      <c r="E91" s="201" t="s">
        <v>44</v>
      </c>
      <c r="F91" s="202" t="s">
        <v>158</v>
      </c>
      <c r="G91" s="200"/>
      <c r="H91" s="203">
        <v>3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168</v>
      </c>
      <c r="AU91" s="209" t="s">
        <v>91</v>
      </c>
      <c r="AV91" s="14" t="s">
        <v>91</v>
      </c>
      <c r="AW91" s="14" t="s">
        <v>42</v>
      </c>
      <c r="AX91" s="14" t="s">
        <v>89</v>
      </c>
      <c r="AY91" s="209" t="s">
        <v>159</v>
      </c>
    </row>
    <row r="92" spans="1:65" s="2" customFormat="1" ht="72">
      <c r="A92" s="34"/>
      <c r="B92" s="35"/>
      <c r="C92" s="175" t="s">
        <v>177</v>
      </c>
      <c r="D92" s="175" t="s">
        <v>162</v>
      </c>
      <c r="E92" s="176" t="s">
        <v>261</v>
      </c>
      <c r="F92" s="177" t="s">
        <v>262</v>
      </c>
      <c r="G92" s="178" t="s">
        <v>165</v>
      </c>
      <c r="H92" s="179">
        <v>3</v>
      </c>
      <c r="I92" s="180"/>
      <c r="J92" s="181">
        <f>ROUND(I92*H92,2)</f>
        <v>0</v>
      </c>
      <c r="K92" s="177" t="s">
        <v>199</v>
      </c>
      <c r="L92" s="39"/>
      <c r="M92" s="182" t="s">
        <v>44</v>
      </c>
      <c r="N92" s="183" t="s">
        <v>52</v>
      </c>
      <c r="O92" s="64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6" t="s">
        <v>89</v>
      </c>
      <c r="AT92" s="186" t="s">
        <v>162</v>
      </c>
      <c r="AU92" s="186" t="s">
        <v>91</v>
      </c>
      <c r="AY92" s="16" t="s">
        <v>159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6" t="s">
        <v>89</v>
      </c>
      <c r="BK92" s="187">
        <f>ROUND(I92*H92,2)</f>
        <v>0</v>
      </c>
      <c r="BL92" s="16" t="s">
        <v>89</v>
      </c>
      <c r="BM92" s="186" t="s">
        <v>434</v>
      </c>
    </row>
    <row r="93" spans="2:51" s="14" customFormat="1" ht="12">
      <c r="B93" s="199"/>
      <c r="C93" s="200"/>
      <c r="D93" s="190" t="s">
        <v>168</v>
      </c>
      <c r="E93" s="201" t="s">
        <v>44</v>
      </c>
      <c r="F93" s="202" t="s">
        <v>158</v>
      </c>
      <c r="G93" s="200"/>
      <c r="H93" s="203">
        <v>3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168</v>
      </c>
      <c r="AU93" s="209" t="s">
        <v>91</v>
      </c>
      <c r="AV93" s="14" t="s">
        <v>91</v>
      </c>
      <c r="AW93" s="14" t="s">
        <v>42</v>
      </c>
      <c r="AX93" s="14" t="s">
        <v>89</v>
      </c>
      <c r="AY93" s="209" t="s">
        <v>159</v>
      </c>
    </row>
    <row r="94" spans="1:65" s="2" customFormat="1" ht="66.75" customHeight="1">
      <c r="A94" s="34"/>
      <c r="B94" s="35"/>
      <c r="C94" s="175" t="s">
        <v>181</v>
      </c>
      <c r="D94" s="175" t="s">
        <v>162</v>
      </c>
      <c r="E94" s="176" t="s">
        <v>264</v>
      </c>
      <c r="F94" s="177" t="s">
        <v>265</v>
      </c>
      <c r="G94" s="178" t="s">
        <v>165</v>
      </c>
      <c r="H94" s="179">
        <v>3</v>
      </c>
      <c r="I94" s="180"/>
      <c r="J94" s="181">
        <f>ROUND(I94*H94,2)</f>
        <v>0</v>
      </c>
      <c r="K94" s="177" t="s">
        <v>199</v>
      </c>
      <c r="L94" s="39"/>
      <c r="M94" s="182" t="s">
        <v>44</v>
      </c>
      <c r="N94" s="183" t="s">
        <v>52</v>
      </c>
      <c r="O94" s="64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6" t="s">
        <v>89</v>
      </c>
      <c r="AT94" s="186" t="s">
        <v>162</v>
      </c>
      <c r="AU94" s="186" t="s">
        <v>91</v>
      </c>
      <c r="AY94" s="16" t="s">
        <v>159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6" t="s">
        <v>89</v>
      </c>
      <c r="BK94" s="187">
        <f>ROUND(I94*H94,2)</f>
        <v>0</v>
      </c>
      <c r="BL94" s="16" t="s">
        <v>89</v>
      </c>
      <c r="BM94" s="186" t="s">
        <v>435</v>
      </c>
    </row>
    <row r="95" spans="2:51" s="14" customFormat="1" ht="12">
      <c r="B95" s="199"/>
      <c r="C95" s="200"/>
      <c r="D95" s="190" t="s">
        <v>168</v>
      </c>
      <c r="E95" s="201" t="s">
        <v>44</v>
      </c>
      <c r="F95" s="202" t="s">
        <v>158</v>
      </c>
      <c r="G95" s="200"/>
      <c r="H95" s="203">
        <v>3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168</v>
      </c>
      <c r="AU95" s="209" t="s">
        <v>91</v>
      </c>
      <c r="AV95" s="14" t="s">
        <v>91</v>
      </c>
      <c r="AW95" s="14" t="s">
        <v>42</v>
      </c>
      <c r="AX95" s="14" t="s">
        <v>89</v>
      </c>
      <c r="AY95" s="209" t="s">
        <v>159</v>
      </c>
    </row>
    <row r="96" spans="1:65" s="2" customFormat="1" ht="60">
      <c r="A96" s="34"/>
      <c r="B96" s="35"/>
      <c r="C96" s="175" t="s">
        <v>188</v>
      </c>
      <c r="D96" s="175" t="s">
        <v>162</v>
      </c>
      <c r="E96" s="176" t="s">
        <v>267</v>
      </c>
      <c r="F96" s="177" t="s">
        <v>268</v>
      </c>
      <c r="G96" s="178" t="s">
        <v>165</v>
      </c>
      <c r="H96" s="179">
        <v>3</v>
      </c>
      <c r="I96" s="180"/>
      <c r="J96" s="181">
        <f>ROUND(I96*H96,2)</f>
        <v>0</v>
      </c>
      <c r="K96" s="177" t="s">
        <v>199</v>
      </c>
      <c r="L96" s="39"/>
      <c r="M96" s="182" t="s">
        <v>44</v>
      </c>
      <c r="N96" s="183" t="s">
        <v>52</v>
      </c>
      <c r="O96" s="64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6" t="s">
        <v>89</v>
      </c>
      <c r="AT96" s="186" t="s">
        <v>162</v>
      </c>
      <c r="AU96" s="186" t="s">
        <v>91</v>
      </c>
      <c r="AY96" s="16" t="s">
        <v>159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6" t="s">
        <v>89</v>
      </c>
      <c r="BK96" s="187">
        <f>ROUND(I96*H96,2)</f>
        <v>0</v>
      </c>
      <c r="BL96" s="16" t="s">
        <v>89</v>
      </c>
      <c r="BM96" s="186" t="s">
        <v>436</v>
      </c>
    </row>
    <row r="97" spans="2:51" s="14" customFormat="1" ht="12">
      <c r="B97" s="199"/>
      <c r="C97" s="200"/>
      <c r="D97" s="190" t="s">
        <v>168</v>
      </c>
      <c r="E97" s="201" t="s">
        <v>44</v>
      </c>
      <c r="F97" s="202" t="s">
        <v>158</v>
      </c>
      <c r="G97" s="200"/>
      <c r="H97" s="203">
        <v>3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168</v>
      </c>
      <c r="AU97" s="209" t="s">
        <v>91</v>
      </c>
      <c r="AV97" s="14" t="s">
        <v>91</v>
      </c>
      <c r="AW97" s="14" t="s">
        <v>42</v>
      </c>
      <c r="AX97" s="14" t="s">
        <v>89</v>
      </c>
      <c r="AY97" s="209" t="s">
        <v>159</v>
      </c>
    </row>
    <row r="98" spans="1:65" s="2" customFormat="1" ht="33" customHeight="1">
      <c r="A98" s="34"/>
      <c r="B98" s="35"/>
      <c r="C98" s="210" t="s">
        <v>192</v>
      </c>
      <c r="D98" s="210" t="s">
        <v>156</v>
      </c>
      <c r="E98" s="211" t="s">
        <v>276</v>
      </c>
      <c r="F98" s="212" t="s">
        <v>277</v>
      </c>
      <c r="G98" s="213" t="s">
        <v>165</v>
      </c>
      <c r="H98" s="214">
        <v>3</v>
      </c>
      <c r="I98" s="215"/>
      <c r="J98" s="216">
        <f>ROUND(I98*H98,2)</f>
        <v>0</v>
      </c>
      <c r="K98" s="212" t="s">
        <v>184</v>
      </c>
      <c r="L98" s="217"/>
      <c r="M98" s="218" t="s">
        <v>44</v>
      </c>
      <c r="N98" s="219" t="s">
        <v>52</v>
      </c>
      <c r="O98" s="64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6" t="s">
        <v>91</v>
      </c>
      <c r="AT98" s="186" t="s">
        <v>156</v>
      </c>
      <c r="AU98" s="186" t="s">
        <v>91</v>
      </c>
      <c r="AY98" s="16" t="s">
        <v>159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6" t="s">
        <v>89</v>
      </c>
      <c r="BK98" s="187">
        <f>ROUND(I98*H98,2)</f>
        <v>0</v>
      </c>
      <c r="BL98" s="16" t="s">
        <v>89</v>
      </c>
      <c r="BM98" s="186" t="s">
        <v>437</v>
      </c>
    </row>
    <row r="99" spans="2:51" s="14" customFormat="1" ht="12">
      <c r="B99" s="199"/>
      <c r="C99" s="200"/>
      <c r="D99" s="190" t="s">
        <v>168</v>
      </c>
      <c r="E99" s="201" t="s">
        <v>44</v>
      </c>
      <c r="F99" s="202" t="s">
        <v>158</v>
      </c>
      <c r="G99" s="200"/>
      <c r="H99" s="203">
        <v>3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168</v>
      </c>
      <c r="AU99" s="209" t="s">
        <v>91</v>
      </c>
      <c r="AV99" s="14" t="s">
        <v>91</v>
      </c>
      <c r="AW99" s="14" t="s">
        <v>42</v>
      </c>
      <c r="AX99" s="14" t="s">
        <v>89</v>
      </c>
      <c r="AY99" s="209" t="s">
        <v>159</v>
      </c>
    </row>
    <row r="100" spans="1:65" s="2" customFormat="1" ht="16.5" customHeight="1">
      <c r="A100" s="34"/>
      <c r="B100" s="35"/>
      <c r="C100" s="210" t="s">
        <v>196</v>
      </c>
      <c r="D100" s="210" t="s">
        <v>156</v>
      </c>
      <c r="E100" s="211" t="s">
        <v>279</v>
      </c>
      <c r="F100" s="212" t="s">
        <v>280</v>
      </c>
      <c r="G100" s="213" t="s">
        <v>165</v>
      </c>
      <c r="H100" s="214">
        <v>2</v>
      </c>
      <c r="I100" s="215"/>
      <c r="J100" s="216">
        <f>ROUND(I100*H100,2)</f>
        <v>0</v>
      </c>
      <c r="K100" s="212" t="s">
        <v>184</v>
      </c>
      <c r="L100" s="217"/>
      <c r="M100" s="218" t="s">
        <v>44</v>
      </c>
      <c r="N100" s="219" t="s">
        <v>52</v>
      </c>
      <c r="O100" s="64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6" t="s">
        <v>91</v>
      </c>
      <c r="AT100" s="186" t="s">
        <v>156</v>
      </c>
      <c r="AU100" s="186" t="s">
        <v>91</v>
      </c>
      <c r="AY100" s="16" t="s">
        <v>159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6" t="s">
        <v>89</v>
      </c>
      <c r="BK100" s="187">
        <f>ROUND(I100*H100,2)</f>
        <v>0</v>
      </c>
      <c r="BL100" s="16" t="s">
        <v>89</v>
      </c>
      <c r="BM100" s="186" t="s">
        <v>438</v>
      </c>
    </row>
    <row r="101" spans="2:51" s="14" customFormat="1" ht="12">
      <c r="B101" s="199"/>
      <c r="C101" s="200"/>
      <c r="D101" s="190" t="s">
        <v>168</v>
      </c>
      <c r="E101" s="201" t="s">
        <v>44</v>
      </c>
      <c r="F101" s="202" t="s">
        <v>91</v>
      </c>
      <c r="G101" s="200"/>
      <c r="H101" s="203">
        <v>2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168</v>
      </c>
      <c r="AU101" s="209" t="s">
        <v>91</v>
      </c>
      <c r="AV101" s="14" t="s">
        <v>91</v>
      </c>
      <c r="AW101" s="14" t="s">
        <v>42</v>
      </c>
      <c r="AX101" s="14" t="s">
        <v>89</v>
      </c>
      <c r="AY101" s="209" t="s">
        <v>159</v>
      </c>
    </row>
    <row r="102" spans="1:65" s="2" customFormat="1" ht="16.5" customHeight="1">
      <c r="A102" s="34"/>
      <c r="B102" s="35"/>
      <c r="C102" s="210" t="s">
        <v>201</v>
      </c>
      <c r="D102" s="210" t="s">
        <v>156</v>
      </c>
      <c r="E102" s="211" t="s">
        <v>362</v>
      </c>
      <c r="F102" s="212" t="s">
        <v>363</v>
      </c>
      <c r="G102" s="213" t="s">
        <v>165</v>
      </c>
      <c r="H102" s="214">
        <v>1</v>
      </c>
      <c r="I102" s="215"/>
      <c r="J102" s="216">
        <f>ROUND(I102*H102,2)</f>
        <v>0</v>
      </c>
      <c r="K102" s="212" t="s">
        <v>184</v>
      </c>
      <c r="L102" s="217"/>
      <c r="M102" s="218" t="s">
        <v>44</v>
      </c>
      <c r="N102" s="219" t="s">
        <v>52</v>
      </c>
      <c r="O102" s="64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6" t="s">
        <v>91</v>
      </c>
      <c r="AT102" s="186" t="s">
        <v>156</v>
      </c>
      <c r="AU102" s="186" t="s">
        <v>91</v>
      </c>
      <c r="AY102" s="16" t="s">
        <v>159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6" t="s">
        <v>89</v>
      </c>
      <c r="BK102" s="187">
        <f>ROUND(I102*H102,2)</f>
        <v>0</v>
      </c>
      <c r="BL102" s="16" t="s">
        <v>89</v>
      </c>
      <c r="BM102" s="186" t="s">
        <v>439</v>
      </c>
    </row>
    <row r="103" spans="2:51" s="14" customFormat="1" ht="12">
      <c r="B103" s="199"/>
      <c r="C103" s="200"/>
      <c r="D103" s="190" t="s">
        <v>168</v>
      </c>
      <c r="E103" s="201" t="s">
        <v>44</v>
      </c>
      <c r="F103" s="202" t="s">
        <v>89</v>
      </c>
      <c r="G103" s="200"/>
      <c r="H103" s="203">
        <v>1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168</v>
      </c>
      <c r="AU103" s="209" t="s">
        <v>91</v>
      </c>
      <c r="AV103" s="14" t="s">
        <v>91</v>
      </c>
      <c r="AW103" s="14" t="s">
        <v>42</v>
      </c>
      <c r="AX103" s="14" t="s">
        <v>89</v>
      </c>
      <c r="AY103" s="209" t="s">
        <v>159</v>
      </c>
    </row>
    <row r="104" spans="1:65" s="2" customFormat="1" ht="78" customHeight="1">
      <c r="A104" s="34"/>
      <c r="B104" s="35"/>
      <c r="C104" s="175" t="s">
        <v>224</v>
      </c>
      <c r="D104" s="175" t="s">
        <v>162</v>
      </c>
      <c r="E104" s="176" t="s">
        <v>302</v>
      </c>
      <c r="F104" s="177" t="s">
        <v>303</v>
      </c>
      <c r="G104" s="178" t="s">
        <v>165</v>
      </c>
      <c r="H104" s="179">
        <v>8</v>
      </c>
      <c r="I104" s="180"/>
      <c r="J104" s="181">
        <f>ROUND(I104*H104,2)</f>
        <v>0</v>
      </c>
      <c r="K104" s="177" t="s">
        <v>199</v>
      </c>
      <c r="L104" s="39"/>
      <c r="M104" s="182" t="s">
        <v>44</v>
      </c>
      <c r="N104" s="183" t="s">
        <v>52</v>
      </c>
      <c r="O104" s="64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6" t="s">
        <v>89</v>
      </c>
      <c r="AT104" s="186" t="s">
        <v>162</v>
      </c>
      <c r="AU104" s="186" t="s">
        <v>91</v>
      </c>
      <c r="AY104" s="16" t="s">
        <v>159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6" t="s">
        <v>89</v>
      </c>
      <c r="BK104" s="187">
        <f>ROUND(I104*H104,2)</f>
        <v>0</v>
      </c>
      <c r="BL104" s="16" t="s">
        <v>89</v>
      </c>
      <c r="BM104" s="186" t="s">
        <v>440</v>
      </c>
    </row>
    <row r="105" spans="2:51" s="14" customFormat="1" ht="12">
      <c r="B105" s="199"/>
      <c r="C105" s="200"/>
      <c r="D105" s="190" t="s">
        <v>168</v>
      </c>
      <c r="E105" s="201" t="s">
        <v>44</v>
      </c>
      <c r="F105" s="202" t="s">
        <v>196</v>
      </c>
      <c r="G105" s="200"/>
      <c r="H105" s="203">
        <v>8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168</v>
      </c>
      <c r="AU105" s="209" t="s">
        <v>91</v>
      </c>
      <c r="AV105" s="14" t="s">
        <v>91</v>
      </c>
      <c r="AW105" s="14" t="s">
        <v>42</v>
      </c>
      <c r="AX105" s="14" t="s">
        <v>89</v>
      </c>
      <c r="AY105" s="209" t="s">
        <v>159</v>
      </c>
    </row>
    <row r="106" spans="1:65" s="2" customFormat="1" ht="72">
      <c r="A106" s="34"/>
      <c r="B106" s="35"/>
      <c r="C106" s="175" t="s">
        <v>227</v>
      </c>
      <c r="D106" s="175" t="s">
        <v>162</v>
      </c>
      <c r="E106" s="176" t="s">
        <v>306</v>
      </c>
      <c r="F106" s="177" t="s">
        <v>307</v>
      </c>
      <c r="G106" s="178" t="s">
        <v>165</v>
      </c>
      <c r="H106" s="179">
        <v>8</v>
      </c>
      <c r="I106" s="180"/>
      <c r="J106" s="181">
        <f>ROUND(I106*H106,2)</f>
        <v>0</v>
      </c>
      <c r="K106" s="177" t="s">
        <v>199</v>
      </c>
      <c r="L106" s="39"/>
      <c r="M106" s="182" t="s">
        <v>44</v>
      </c>
      <c r="N106" s="183" t="s">
        <v>52</v>
      </c>
      <c r="O106" s="64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6" t="s">
        <v>89</v>
      </c>
      <c r="AT106" s="186" t="s">
        <v>162</v>
      </c>
      <c r="AU106" s="186" t="s">
        <v>91</v>
      </c>
      <c r="AY106" s="16" t="s">
        <v>159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6" t="s">
        <v>89</v>
      </c>
      <c r="BK106" s="187">
        <f>ROUND(I106*H106,2)</f>
        <v>0</v>
      </c>
      <c r="BL106" s="16" t="s">
        <v>89</v>
      </c>
      <c r="BM106" s="186" t="s">
        <v>441</v>
      </c>
    </row>
    <row r="107" spans="2:51" s="14" customFormat="1" ht="12">
      <c r="B107" s="199"/>
      <c r="C107" s="200"/>
      <c r="D107" s="190" t="s">
        <v>168</v>
      </c>
      <c r="E107" s="201" t="s">
        <v>44</v>
      </c>
      <c r="F107" s="202" t="s">
        <v>196</v>
      </c>
      <c r="G107" s="200"/>
      <c r="H107" s="203">
        <v>8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168</v>
      </c>
      <c r="AU107" s="209" t="s">
        <v>91</v>
      </c>
      <c r="AV107" s="14" t="s">
        <v>91</v>
      </c>
      <c r="AW107" s="14" t="s">
        <v>42</v>
      </c>
      <c r="AX107" s="14" t="s">
        <v>89</v>
      </c>
      <c r="AY107" s="209" t="s">
        <v>159</v>
      </c>
    </row>
    <row r="108" spans="1:65" s="2" customFormat="1" ht="66.75" customHeight="1">
      <c r="A108" s="34"/>
      <c r="B108" s="35"/>
      <c r="C108" s="175" t="s">
        <v>231</v>
      </c>
      <c r="D108" s="175" t="s">
        <v>162</v>
      </c>
      <c r="E108" s="176" t="s">
        <v>310</v>
      </c>
      <c r="F108" s="177" t="s">
        <v>311</v>
      </c>
      <c r="G108" s="178" t="s">
        <v>165</v>
      </c>
      <c r="H108" s="179">
        <v>8</v>
      </c>
      <c r="I108" s="180"/>
      <c r="J108" s="181">
        <f>ROUND(I108*H108,2)</f>
        <v>0</v>
      </c>
      <c r="K108" s="177" t="s">
        <v>199</v>
      </c>
      <c r="L108" s="39"/>
      <c r="M108" s="182" t="s">
        <v>44</v>
      </c>
      <c r="N108" s="183" t="s">
        <v>52</v>
      </c>
      <c r="O108" s="64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6" t="s">
        <v>89</v>
      </c>
      <c r="AT108" s="186" t="s">
        <v>162</v>
      </c>
      <c r="AU108" s="186" t="s">
        <v>91</v>
      </c>
      <c r="AY108" s="16" t="s">
        <v>159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6" t="s">
        <v>89</v>
      </c>
      <c r="BK108" s="187">
        <f>ROUND(I108*H108,2)</f>
        <v>0</v>
      </c>
      <c r="BL108" s="16" t="s">
        <v>89</v>
      </c>
      <c r="BM108" s="186" t="s">
        <v>442</v>
      </c>
    </row>
    <row r="109" spans="2:51" s="14" customFormat="1" ht="12">
      <c r="B109" s="199"/>
      <c r="C109" s="200"/>
      <c r="D109" s="190" t="s">
        <v>168</v>
      </c>
      <c r="E109" s="201" t="s">
        <v>44</v>
      </c>
      <c r="F109" s="202" t="s">
        <v>196</v>
      </c>
      <c r="G109" s="200"/>
      <c r="H109" s="203">
        <v>8</v>
      </c>
      <c r="I109" s="204"/>
      <c r="J109" s="200"/>
      <c r="K109" s="200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168</v>
      </c>
      <c r="AU109" s="209" t="s">
        <v>91</v>
      </c>
      <c r="AV109" s="14" t="s">
        <v>91</v>
      </c>
      <c r="AW109" s="14" t="s">
        <v>42</v>
      </c>
      <c r="AX109" s="14" t="s">
        <v>89</v>
      </c>
      <c r="AY109" s="209" t="s">
        <v>159</v>
      </c>
    </row>
    <row r="110" spans="1:65" s="2" customFormat="1" ht="60">
      <c r="A110" s="34"/>
      <c r="B110" s="35"/>
      <c r="C110" s="175" t="s">
        <v>235</v>
      </c>
      <c r="D110" s="175" t="s">
        <v>162</v>
      </c>
      <c r="E110" s="176" t="s">
        <v>314</v>
      </c>
      <c r="F110" s="177" t="s">
        <v>315</v>
      </c>
      <c r="G110" s="178" t="s">
        <v>165</v>
      </c>
      <c r="H110" s="179">
        <v>8</v>
      </c>
      <c r="I110" s="180"/>
      <c r="J110" s="181">
        <f>ROUND(I110*H110,2)</f>
        <v>0</v>
      </c>
      <c r="K110" s="177" t="s">
        <v>199</v>
      </c>
      <c r="L110" s="39"/>
      <c r="M110" s="182" t="s">
        <v>44</v>
      </c>
      <c r="N110" s="183" t="s">
        <v>52</v>
      </c>
      <c r="O110" s="64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6" t="s">
        <v>89</v>
      </c>
      <c r="AT110" s="186" t="s">
        <v>162</v>
      </c>
      <c r="AU110" s="186" t="s">
        <v>91</v>
      </c>
      <c r="AY110" s="16" t="s">
        <v>159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6" t="s">
        <v>89</v>
      </c>
      <c r="BK110" s="187">
        <f>ROUND(I110*H110,2)</f>
        <v>0</v>
      </c>
      <c r="BL110" s="16" t="s">
        <v>89</v>
      </c>
      <c r="BM110" s="186" t="s">
        <v>443</v>
      </c>
    </row>
    <row r="111" spans="2:51" s="14" customFormat="1" ht="12">
      <c r="B111" s="199"/>
      <c r="C111" s="200"/>
      <c r="D111" s="190" t="s">
        <v>168</v>
      </c>
      <c r="E111" s="201" t="s">
        <v>44</v>
      </c>
      <c r="F111" s="202" t="s">
        <v>196</v>
      </c>
      <c r="G111" s="200"/>
      <c r="H111" s="203">
        <v>8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168</v>
      </c>
      <c r="AU111" s="209" t="s">
        <v>91</v>
      </c>
      <c r="AV111" s="14" t="s">
        <v>91</v>
      </c>
      <c r="AW111" s="14" t="s">
        <v>42</v>
      </c>
      <c r="AX111" s="14" t="s">
        <v>89</v>
      </c>
      <c r="AY111" s="209" t="s">
        <v>159</v>
      </c>
    </row>
    <row r="112" spans="1:65" s="2" customFormat="1" ht="33" customHeight="1">
      <c r="A112" s="34"/>
      <c r="B112" s="35"/>
      <c r="C112" s="210" t="s">
        <v>240</v>
      </c>
      <c r="D112" s="210" t="s">
        <v>156</v>
      </c>
      <c r="E112" s="211" t="s">
        <v>318</v>
      </c>
      <c r="F112" s="212" t="s">
        <v>319</v>
      </c>
      <c r="G112" s="213" t="s">
        <v>165</v>
      </c>
      <c r="H112" s="214">
        <v>8</v>
      </c>
      <c r="I112" s="215"/>
      <c r="J112" s="216">
        <f>ROUND(I112*H112,2)</f>
        <v>0</v>
      </c>
      <c r="K112" s="212" t="s">
        <v>184</v>
      </c>
      <c r="L112" s="217"/>
      <c r="M112" s="218" t="s">
        <v>44</v>
      </c>
      <c r="N112" s="219" t="s">
        <v>52</v>
      </c>
      <c r="O112" s="64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6" t="s">
        <v>91</v>
      </c>
      <c r="AT112" s="186" t="s">
        <v>156</v>
      </c>
      <c r="AU112" s="186" t="s">
        <v>91</v>
      </c>
      <c r="AY112" s="16" t="s">
        <v>159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6" t="s">
        <v>89</v>
      </c>
      <c r="BK112" s="187">
        <f>ROUND(I112*H112,2)</f>
        <v>0</v>
      </c>
      <c r="BL112" s="16" t="s">
        <v>89</v>
      </c>
      <c r="BM112" s="186" t="s">
        <v>444</v>
      </c>
    </row>
    <row r="113" spans="2:51" s="14" customFormat="1" ht="12">
      <c r="B113" s="199"/>
      <c r="C113" s="200"/>
      <c r="D113" s="190" t="s">
        <v>168</v>
      </c>
      <c r="E113" s="201" t="s">
        <v>44</v>
      </c>
      <c r="F113" s="202" t="s">
        <v>196</v>
      </c>
      <c r="G113" s="200"/>
      <c r="H113" s="203">
        <v>8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168</v>
      </c>
      <c r="AU113" s="209" t="s">
        <v>91</v>
      </c>
      <c r="AV113" s="14" t="s">
        <v>91</v>
      </c>
      <c r="AW113" s="14" t="s">
        <v>42</v>
      </c>
      <c r="AX113" s="14" t="s">
        <v>89</v>
      </c>
      <c r="AY113" s="209" t="s">
        <v>159</v>
      </c>
    </row>
    <row r="114" spans="1:65" s="2" customFormat="1" ht="16.5" customHeight="1">
      <c r="A114" s="34"/>
      <c r="B114" s="35"/>
      <c r="C114" s="210" t="s">
        <v>8</v>
      </c>
      <c r="D114" s="210" t="s">
        <v>156</v>
      </c>
      <c r="E114" s="211" t="s">
        <v>322</v>
      </c>
      <c r="F114" s="212" t="s">
        <v>323</v>
      </c>
      <c r="G114" s="213" t="s">
        <v>165</v>
      </c>
      <c r="H114" s="214">
        <v>8</v>
      </c>
      <c r="I114" s="215"/>
      <c r="J114" s="216">
        <f>ROUND(I114*H114,2)</f>
        <v>0</v>
      </c>
      <c r="K114" s="212" t="s">
        <v>184</v>
      </c>
      <c r="L114" s="217"/>
      <c r="M114" s="218" t="s">
        <v>44</v>
      </c>
      <c r="N114" s="219" t="s">
        <v>52</v>
      </c>
      <c r="O114" s="64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6" t="s">
        <v>91</v>
      </c>
      <c r="AT114" s="186" t="s">
        <v>156</v>
      </c>
      <c r="AU114" s="186" t="s">
        <v>91</v>
      </c>
      <c r="AY114" s="16" t="s">
        <v>159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6" t="s">
        <v>89</v>
      </c>
      <c r="BK114" s="187">
        <f>ROUND(I114*H114,2)</f>
        <v>0</v>
      </c>
      <c r="BL114" s="16" t="s">
        <v>89</v>
      </c>
      <c r="BM114" s="186" t="s">
        <v>445</v>
      </c>
    </row>
    <row r="115" spans="2:51" s="14" customFormat="1" ht="12">
      <c r="B115" s="199"/>
      <c r="C115" s="200"/>
      <c r="D115" s="190" t="s">
        <v>168</v>
      </c>
      <c r="E115" s="201" t="s">
        <v>44</v>
      </c>
      <c r="F115" s="202" t="s">
        <v>196</v>
      </c>
      <c r="G115" s="200"/>
      <c r="H115" s="203">
        <v>8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168</v>
      </c>
      <c r="AU115" s="209" t="s">
        <v>91</v>
      </c>
      <c r="AV115" s="14" t="s">
        <v>91</v>
      </c>
      <c r="AW115" s="14" t="s">
        <v>42</v>
      </c>
      <c r="AX115" s="14" t="s">
        <v>89</v>
      </c>
      <c r="AY115" s="209" t="s">
        <v>159</v>
      </c>
    </row>
    <row r="116" spans="1:65" s="2" customFormat="1" ht="33" customHeight="1">
      <c r="A116" s="34"/>
      <c r="B116" s="35"/>
      <c r="C116" s="210" t="s">
        <v>282</v>
      </c>
      <c r="D116" s="210" t="s">
        <v>156</v>
      </c>
      <c r="E116" s="211" t="s">
        <v>276</v>
      </c>
      <c r="F116" s="212" t="s">
        <v>277</v>
      </c>
      <c r="G116" s="213" t="s">
        <v>165</v>
      </c>
      <c r="H116" s="214">
        <v>8</v>
      </c>
      <c r="I116" s="215"/>
      <c r="J116" s="216">
        <f>ROUND(I116*H116,2)</f>
        <v>0</v>
      </c>
      <c r="K116" s="212" t="s">
        <v>184</v>
      </c>
      <c r="L116" s="217"/>
      <c r="M116" s="218" t="s">
        <v>44</v>
      </c>
      <c r="N116" s="219" t="s">
        <v>52</v>
      </c>
      <c r="O116" s="64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6" t="s">
        <v>91</v>
      </c>
      <c r="AT116" s="186" t="s">
        <v>156</v>
      </c>
      <c r="AU116" s="186" t="s">
        <v>91</v>
      </c>
      <c r="AY116" s="16" t="s">
        <v>159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6" t="s">
        <v>89</v>
      </c>
      <c r="BK116" s="187">
        <f>ROUND(I116*H116,2)</f>
        <v>0</v>
      </c>
      <c r="BL116" s="16" t="s">
        <v>89</v>
      </c>
      <c r="BM116" s="186" t="s">
        <v>446</v>
      </c>
    </row>
    <row r="117" spans="2:51" s="14" customFormat="1" ht="12">
      <c r="B117" s="199"/>
      <c r="C117" s="200"/>
      <c r="D117" s="190" t="s">
        <v>168</v>
      </c>
      <c r="E117" s="201" t="s">
        <v>44</v>
      </c>
      <c r="F117" s="202" t="s">
        <v>196</v>
      </c>
      <c r="G117" s="200"/>
      <c r="H117" s="203">
        <v>8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168</v>
      </c>
      <c r="AU117" s="209" t="s">
        <v>91</v>
      </c>
      <c r="AV117" s="14" t="s">
        <v>91</v>
      </c>
      <c r="AW117" s="14" t="s">
        <v>42</v>
      </c>
      <c r="AX117" s="14" t="s">
        <v>89</v>
      </c>
      <c r="AY117" s="209" t="s">
        <v>159</v>
      </c>
    </row>
    <row r="118" spans="1:65" s="2" customFormat="1" ht="16.5" customHeight="1">
      <c r="A118" s="34"/>
      <c r="B118" s="35"/>
      <c r="C118" s="210" t="s">
        <v>286</v>
      </c>
      <c r="D118" s="210" t="s">
        <v>156</v>
      </c>
      <c r="E118" s="211" t="s">
        <v>273</v>
      </c>
      <c r="F118" s="212" t="s">
        <v>274</v>
      </c>
      <c r="G118" s="213" t="s">
        <v>165</v>
      </c>
      <c r="H118" s="214">
        <v>8</v>
      </c>
      <c r="I118" s="215"/>
      <c r="J118" s="216">
        <f>ROUND(I118*H118,2)</f>
        <v>0</v>
      </c>
      <c r="K118" s="212" t="s">
        <v>184</v>
      </c>
      <c r="L118" s="217"/>
      <c r="M118" s="218" t="s">
        <v>44</v>
      </c>
      <c r="N118" s="219" t="s">
        <v>52</v>
      </c>
      <c r="O118" s="64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6" t="s">
        <v>91</v>
      </c>
      <c r="AT118" s="186" t="s">
        <v>156</v>
      </c>
      <c r="AU118" s="186" t="s">
        <v>91</v>
      </c>
      <c r="AY118" s="16" t="s">
        <v>159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6" t="s">
        <v>89</v>
      </c>
      <c r="BK118" s="187">
        <f>ROUND(I118*H118,2)</f>
        <v>0</v>
      </c>
      <c r="BL118" s="16" t="s">
        <v>89</v>
      </c>
      <c r="BM118" s="186" t="s">
        <v>447</v>
      </c>
    </row>
    <row r="119" spans="2:51" s="14" customFormat="1" ht="12">
      <c r="B119" s="199"/>
      <c r="C119" s="200"/>
      <c r="D119" s="190" t="s">
        <v>168</v>
      </c>
      <c r="E119" s="201" t="s">
        <v>44</v>
      </c>
      <c r="F119" s="202" t="s">
        <v>196</v>
      </c>
      <c r="G119" s="200"/>
      <c r="H119" s="203">
        <v>8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168</v>
      </c>
      <c r="AU119" s="209" t="s">
        <v>91</v>
      </c>
      <c r="AV119" s="14" t="s">
        <v>91</v>
      </c>
      <c r="AW119" s="14" t="s">
        <v>42</v>
      </c>
      <c r="AX119" s="14" t="s">
        <v>89</v>
      </c>
      <c r="AY119" s="209" t="s">
        <v>159</v>
      </c>
    </row>
    <row r="120" spans="1:65" s="2" customFormat="1" ht="78" customHeight="1">
      <c r="A120" s="34"/>
      <c r="B120" s="35"/>
      <c r="C120" s="175" t="s">
        <v>290</v>
      </c>
      <c r="D120" s="175" t="s">
        <v>162</v>
      </c>
      <c r="E120" s="176" t="s">
        <v>330</v>
      </c>
      <c r="F120" s="177" t="s">
        <v>331</v>
      </c>
      <c r="G120" s="178" t="s">
        <v>165</v>
      </c>
      <c r="H120" s="179">
        <v>5</v>
      </c>
      <c r="I120" s="180"/>
      <c r="J120" s="181">
        <f>ROUND(I120*H120,2)</f>
        <v>0</v>
      </c>
      <c r="K120" s="177" t="s">
        <v>199</v>
      </c>
      <c r="L120" s="39"/>
      <c r="M120" s="182" t="s">
        <v>44</v>
      </c>
      <c r="N120" s="183" t="s">
        <v>52</v>
      </c>
      <c r="O120" s="64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6" t="s">
        <v>89</v>
      </c>
      <c r="AT120" s="186" t="s">
        <v>162</v>
      </c>
      <c r="AU120" s="186" t="s">
        <v>91</v>
      </c>
      <c r="AY120" s="16" t="s">
        <v>159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6" t="s">
        <v>89</v>
      </c>
      <c r="BK120" s="187">
        <f>ROUND(I120*H120,2)</f>
        <v>0</v>
      </c>
      <c r="BL120" s="16" t="s">
        <v>89</v>
      </c>
      <c r="BM120" s="186" t="s">
        <v>448</v>
      </c>
    </row>
    <row r="121" spans="2:51" s="14" customFormat="1" ht="12">
      <c r="B121" s="199"/>
      <c r="C121" s="200"/>
      <c r="D121" s="190" t="s">
        <v>168</v>
      </c>
      <c r="E121" s="201" t="s">
        <v>44</v>
      </c>
      <c r="F121" s="202" t="s">
        <v>181</v>
      </c>
      <c r="G121" s="200"/>
      <c r="H121" s="203">
        <v>5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168</v>
      </c>
      <c r="AU121" s="209" t="s">
        <v>91</v>
      </c>
      <c r="AV121" s="14" t="s">
        <v>91</v>
      </c>
      <c r="AW121" s="14" t="s">
        <v>42</v>
      </c>
      <c r="AX121" s="14" t="s">
        <v>89</v>
      </c>
      <c r="AY121" s="209" t="s">
        <v>159</v>
      </c>
    </row>
    <row r="122" spans="1:65" s="2" customFormat="1" ht="72">
      <c r="A122" s="34"/>
      <c r="B122" s="35"/>
      <c r="C122" s="175" t="s">
        <v>294</v>
      </c>
      <c r="D122" s="175" t="s">
        <v>162</v>
      </c>
      <c r="E122" s="176" t="s">
        <v>334</v>
      </c>
      <c r="F122" s="177" t="s">
        <v>335</v>
      </c>
      <c r="G122" s="178" t="s">
        <v>165</v>
      </c>
      <c r="H122" s="179">
        <v>5</v>
      </c>
      <c r="I122" s="180"/>
      <c r="J122" s="181">
        <f>ROUND(I122*H122,2)</f>
        <v>0</v>
      </c>
      <c r="K122" s="177" t="s">
        <v>199</v>
      </c>
      <c r="L122" s="39"/>
      <c r="M122" s="182" t="s">
        <v>44</v>
      </c>
      <c r="N122" s="183" t="s">
        <v>52</v>
      </c>
      <c r="O122" s="64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6" t="s">
        <v>89</v>
      </c>
      <c r="AT122" s="186" t="s">
        <v>162</v>
      </c>
      <c r="AU122" s="186" t="s">
        <v>91</v>
      </c>
      <c r="AY122" s="16" t="s">
        <v>159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6" t="s">
        <v>89</v>
      </c>
      <c r="BK122" s="187">
        <f>ROUND(I122*H122,2)</f>
        <v>0</v>
      </c>
      <c r="BL122" s="16" t="s">
        <v>89</v>
      </c>
      <c r="BM122" s="186" t="s">
        <v>449</v>
      </c>
    </row>
    <row r="123" spans="2:51" s="14" customFormat="1" ht="12">
      <c r="B123" s="199"/>
      <c r="C123" s="200"/>
      <c r="D123" s="190" t="s">
        <v>168</v>
      </c>
      <c r="E123" s="201" t="s">
        <v>44</v>
      </c>
      <c r="F123" s="202" t="s">
        <v>181</v>
      </c>
      <c r="G123" s="200"/>
      <c r="H123" s="203">
        <v>5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168</v>
      </c>
      <c r="AU123" s="209" t="s">
        <v>91</v>
      </c>
      <c r="AV123" s="14" t="s">
        <v>91</v>
      </c>
      <c r="AW123" s="14" t="s">
        <v>42</v>
      </c>
      <c r="AX123" s="14" t="s">
        <v>89</v>
      </c>
      <c r="AY123" s="209" t="s">
        <v>159</v>
      </c>
    </row>
    <row r="124" spans="1:65" s="2" customFormat="1" ht="66.75" customHeight="1">
      <c r="A124" s="34"/>
      <c r="B124" s="35"/>
      <c r="C124" s="175" t="s">
        <v>298</v>
      </c>
      <c r="D124" s="175" t="s">
        <v>162</v>
      </c>
      <c r="E124" s="176" t="s">
        <v>338</v>
      </c>
      <c r="F124" s="177" t="s">
        <v>339</v>
      </c>
      <c r="G124" s="178" t="s">
        <v>165</v>
      </c>
      <c r="H124" s="179">
        <v>5</v>
      </c>
      <c r="I124" s="180"/>
      <c r="J124" s="181">
        <f>ROUND(I124*H124,2)</f>
        <v>0</v>
      </c>
      <c r="K124" s="177" t="s">
        <v>199</v>
      </c>
      <c r="L124" s="39"/>
      <c r="M124" s="182" t="s">
        <v>44</v>
      </c>
      <c r="N124" s="183" t="s">
        <v>52</v>
      </c>
      <c r="O124" s="64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6" t="s">
        <v>89</v>
      </c>
      <c r="AT124" s="186" t="s">
        <v>162</v>
      </c>
      <c r="AU124" s="186" t="s">
        <v>91</v>
      </c>
      <c r="AY124" s="16" t="s">
        <v>159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6" t="s">
        <v>89</v>
      </c>
      <c r="BK124" s="187">
        <f>ROUND(I124*H124,2)</f>
        <v>0</v>
      </c>
      <c r="BL124" s="16" t="s">
        <v>89</v>
      </c>
      <c r="BM124" s="186" t="s">
        <v>450</v>
      </c>
    </row>
    <row r="125" spans="2:51" s="14" customFormat="1" ht="12">
      <c r="B125" s="199"/>
      <c r="C125" s="200"/>
      <c r="D125" s="190" t="s">
        <v>168</v>
      </c>
      <c r="E125" s="201" t="s">
        <v>44</v>
      </c>
      <c r="F125" s="202" t="s">
        <v>181</v>
      </c>
      <c r="G125" s="200"/>
      <c r="H125" s="203">
        <v>5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168</v>
      </c>
      <c r="AU125" s="209" t="s">
        <v>91</v>
      </c>
      <c r="AV125" s="14" t="s">
        <v>91</v>
      </c>
      <c r="AW125" s="14" t="s">
        <v>42</v>
      </c>
      <c r="AX125" s="14" t="s">
        <v>89</v>
      </c>
      <c r="AY125" s="209" t="s">
        <v>159</v>
      </c>
    </row>
    <row r="126" spans="1:65" s="2" customFormat="1" ht="60">
      <c r="A126" s="34"/>
      <c r="B126" s="35"/>
      <c r="C126" s="175" t="s">
        <v>7</v>
      </c>
      <c r="D126" s="175" t="s">
        <v>162</v>
      </c>
      <c r="E126" s="176" t="s">
        <v>342</v>
      </c>
      <c r="F126" s="177" t="s">
        <v>343</v>
      </c>
      <c r="G126" s="178" t="s">
        <v>165</v>
      </c>
      <c r="H126" s="179">
        <v>5</v>
      </c>
      <c r="I126" s="180"/>
      <c r="J126" s="181">
        <f>ROUND(I126*H126,2)</f>
        <v>0</v>
      </c>
      <c r="K126" s="177" t="s">
        <v>199</v>
      </c>
      <c r="L126" s="39"/>
      <c r="M126" s="182" t="s">
        <v>44</v>
      </c>
      <c r="N126" s="183" t="s">
        <v>52</v>
      </c>
      <c r="O126" s="64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6" t="s">
        <v>89</v>
      </c>
      <c r="AT126" s="186" t="s">
        <v>162</v>
      </c>
      <c r="AU126" s="186" t="s">
        <v>91</v>
      </c>
      <c r="AY126" s="16" t="s">
        <v>159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6" t="s">
        <v>89</v>
      </c>
      <c r="BK126" s="187">
        <f>ROUND(I126*H126,2)</f>
        <v>0</v>
      </c>
      <c r="BL126" s="16" t="s">
        <v>89</v>
      </c>
      <c r="BM126" s="186" t="s">
        <v>451</v>
      </c>
    </row>
    <row r="127" spans="2:51" s="14" customFormat="1" ht="12">
      <c r="B127" s="199"/>
      <c r="C127" s="200"/>
      <c r="D127" s="190" t="s">
        <v>168</v>
      </c>
      <c r="E127" s="201" t="s">
        <v>44</v>
      </c>
      <c r="F127" s="202" t="s">
        <v>181</v>
      </c>
      <c r="G127" s="200"/>
      <c r="H127" s="203">
        <v>5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168</v>
      </c>
      <c r="AU127" s="209" t="s">
        <v>91</v>
      </c>
      <c r="AV127" s="14" t="s">
        <v>91</v>
      </c>
      <c r="AW127" s="14" t="s">
        <v>42</v>
      </c>
      <c r="AX127" s="14" t="s">
        <v>89</v>
      </c>
      <c r="AY127" s="209" t="s">
        <v>159</v>
      </c>
    </row>
    <row r="128" spans="1:65" s="2" customFormat="1" ht="33" customHeight="1">
      <c r="A128" s="34"/>
      <c r="B128" s="35"/>
      <c r="C128" s="210" t="s">
        <v>301</v>
      </c>
      <c r="D128" s="210" t="s">
        <v>156</v>
      </c>
      <c r="E128" s="211" t="s">
        <v>318</v>
      </c>
      <c r="F128" s="212" t="s">
        <v>319</v>
      </c>
      <c r="G128" s="213" t="s">
        <v>165</v>
      </c>
      <c r="H128" s="214">
        <v>5</v>
      </c>
      <c r="I128" s="215"/>
      <c r="J128" s="216">
        <f>ROUND(I128*H128,2)</f>
        <v>0</v>
      </c>
      <c r="K128" s="212" t="s">
        <v>184</v>
      </c>
      <c r="L128" s="217"/>
      <c r="M128" s="218" t="s">
        <v>44</v>
      </c>
      <c r="N128" s="219" t="s">
        <v>52</v>
      </c>
      <c r="O128" s="64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6" t="s">
        <v>91</v>
      </c>
      <c r="AT128" s="186" t="s">
        <v>156</v>
      </c>
      <c r="AU128" s="186" t="s">
        <v>91</v>
      </c>
      <c r="AY128" s="16" t="s">
        <v>159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6" t="s">
        <v>89</v>
      </c>
      <c r="BK128" s="187">
        <f>ROUND(I128*H128,2)</f>
        <v>0</v>
      </c>
      <c r="BL128" s="16" t="s">
        <v>89</v>
      </c>
      <c r="BM128" s="186" t="s">
        <v>452</v>
      </c>
    </row>
    <row r="129" spans="2:51" s="14" customFormat="1" ht="12">
      <c r="B129" s="199"/>
      <c r="C129" s="200"/>
      <c r="D129" s="190" t="s">
        <v>168</v>
      </c>
      <c r="E129" s="201" t="s">
        <v>44</v>
      </c>
      <c r="F129" s="202" t="s">
        <v>181</v>
      </c>
      <c r="G129" s="200"/>
      <c r="H129" s="203">
        <v>5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168</v>
      </c>
      <c r="AU129" s="209" t="s">
        <v>91</v>
      </c>
      <c r="AV129" s="14" t="s">
        <v>91</v>
      </c>
      <c r="AW129" s="14" t="s">
        <v>42</v>
      </c>
      <c r="AX129" s="14" t="s">
        <v>89</v>
      </c>
      <c r="AY129" s="209" t="s">
        <v>159</v>
      </c>
    </row>
    <row r="130" spans="1:65" s="2" customFormat="1" ht="33" customHeight="1">
      <c r="A130" s="34"/>
      <c r="B130" s="35"/>
      <c r="C130" s="210" t="s">
        <v>305</v>
      </c>
      <c r="D130" s="210" t="s">
        <v>156</v>
      </c>
      <c r="E130" s="211" t="s">
        <v>270</v>
      </c>
      <c r="F130" s="212" t="s">
        <v>271</v>
      </c>
      <c r="G130" s="213" t="s">
        <v>165</v>
      </c>
      <c r="H130" s="214">
        <v>5</v>
      </c>
      <c r="I130" s="215"/>
      <c r="J130" s="216">
        <f>ROUND(I130*H130,2)</f>
        <v>0</v>
      </c>
      <c r="K130" s="212" t="s">
        <v>184</v>
      </c>
      <c r="L130" s="217"/>
      <c r="M130" s="218" t="s">
        <v>44</v>
      </c>
      <c r="N130" s="219" t="s">
        <v>52</v>
      </c>
      <c r="O130" s="64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6" t="s">
        <v>91</v>
      </c>
      <c r="AT130" s="186" t="s">
        <v>156</v>
      </c>
      <c r="AU130" s="186" t="s">
        <v>91</v>
      </c>
      <c r="AY130" s="16" t="s">
        <v>159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6" t="s">
        <v>89</v>
      </c>
      <c r="BK130" s="187">
        <f>ROUND(I130*H130,2)</f>
        <v>0</v>
      </c>
      <c r="BL130" s="16" t="s">
        <v>89</v>
      </c>
      <c r="BM130" s="186" t="s">
        <v>453</v>
      </c>
    </row>
    <row r="131" spans="2:51" s="14" customFormat="1" ht="12">
      <c r="B131" s="199"/>
      <c r="C131" s="200"/>
      <c r="D131" s="190" t="s">
        <v>168</v>
      </c>
      <c r="E131" s="201" t="s">
        <v>44</v>
      </c>
      <c r="F131" s="202" t="s">
        <v>181</v>
      </c>
      <c r="G131" s="200"/>
      <c r="H131" s="203">
        <v>5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168</v>
      </c>
      <c r="AU131" s="209" t="s">
        <v>91</v>
      </c>
      <c r="AV131" s="14" t="s">
        <v>91</v>
      </c>
      <c r="AW131" s="14" t="s">
        <v>42</v>
      </c>
      <c r="AX131" s="14" t="s">
        <v>89</v>
      </c>
      <c r="AY131" s="209" t="s">
        <v>159</v>
      </c>
    </row>
    <row r="132" spans="1:65" s="2" customFormat="1" ht="33" customHeight="1">
      <c r="A132" s="34"/>
      <c r="B132" s="35"/>
      <c r="C132" s="210" t="s">
        <v>309</v>
      </c>
      <c r="D132" s="210" t="s">
        <v>156</v>
      </c>
      <c r="E132" s="211" t="s">
        <v>276</v>
      </c>
      <c r="F132" s="212" t="s">
        <v>277</v>
      </c>
      <c r="G132" s="213" t="s">
        <v>165</v>
      </c>
      <c r="H132" s="214">
        <v>5</v>
      </c>
      <c r="I132" s="215"/>
      <c r="J132" s="216">
        <f>ROUND(I132*H132,2)</f>
        <v>0</v>
      </c>
      <c r="K132" s="212" t="s">
        <v>184</v>
      </c>
      <c r="L132" s="217"/>
      <c r="M132" s="218" t="s">
        <v>44</v>
      </c>
      <c r="N132" s="219" t="s">
        <v>52</v>
      </c>
      <c r="O132" s="64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6" t="s">
        <v>91</v>
      </c>
      <c r="AT132" s="186" t="s">
        <v>156</v>
      </c>
      <c r="AU132" s="186" t="s">
        <v>91</v>
      </c>
      <c r="AY132" s="16" t="s">
        <v>159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6" t="s">
        <v>89</v>
      </c>
      <c r="BK132" s="187">
        <f>ROUND(I132*H132,2)</f>
        <v>0</v>
      </c>
      <c r="BL132" s="16" t="s">
        <v>89</v>
      </c>
      <c r="BM132" s="186" t="s">
        <v>454</v>
      </c>
    </row>
    <row r="133" spans="2:51" s="14" customFormat="1" ht="12">
      <c r="B133" s="199"/>
      <c r="C133" s="200"/>
      <c r="D133" s="190" t="s">
        <v>168</v>
      </c>
      <c r="E133" s="201" t="s">
        <v>44</v>
      </c>
      <c r="F133" s="202" t="s">
        <v>181</v>
      </c>
      <c r="G133" s="200"/>
      <c r="H133" s="203">
        <v>5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168</v>
      </c>
      <c r="AU133" s="209" t="s">
        <v>91</v>
      </c>
      <c r="AV133" s="14" t="s">
        <v>91</v>
      </c>
      <c r="AW133" s="14" t="s">
        <v>42</v>
      </c>
      <c r="AX133" s="14" t="s">
        <v>89</v>
      </c>
      <c r="AY133" s="209" t="s">
        <v>159</v>
      </c>
    </row>
    <row r="134" spans="1:65" s="2" customFormat="1" ht="78" customHeight="1">
      <c r="A134" s="34"/>
      <c r="B134" s="35"/>
      <c r="C134" s="175" t="s">
        <v>313</v>
      </c>
      <c r="D134" s="175" t="s">
        <v>162</v>
      </c>
      <c r="E134" s="176" t="s">
        <v>366</v>
      </c>
      <c r="F134" s="177" t="s">
        <v>367</v>
      </c>
      <c r="G134" s="178" t="s">
        <v>165</v>
      </c>
      <c r="H134" s="179">
        <v>3</v>
      </c>
      <c r="I134" s="180"/>
      <c r="J134" s="181">
        <f>ROUND(I134*H134,2)</f>
        <v>0</v>
      </c>
      <c r="K134" s="177" t="s">
        <v>199</v>
      </c>
      <c r="L134" s="39"/>
      <c r="M134" s="182" t="s">
        <v>44</v>
      </c>
      <c r="N134" s="183" t="s">
        <v>52</v>
      </c>
      <c r="O134" s="64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6" t="s">
        <v>89</v>
      </c>
      <c r="AT134" s="186" t="s">
        <v>162</v>
      </c>
      <c r="AU134" s="186" t="s">
        <v>91</v>
      </c>
      <c r="AY134" s="16" t="s">
        <v>159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6" t="s">
        <v>89</v>
      </c>
      <c r="BK134" s="187">
        <f>ROUND(I134*H134,2)</f>
        <v>0</v>
      </c>
      <c r="BL134" s="16" t="s">
        <v>89</v>
      </c>
      <c r="BM134" s="186" t="s">
        <v>455</v>
      </c>
    </row>
    <row r="135" spans="2:51" s="14" customFormat="1" ht="12">
      <c r="B135" s="199"/>
      <c r="C135" s="200"/>
      <c r="D135" s="190" t="s">
        <v>168</v>
      </c>
      <c r="E135" s="201" t="s">
        <v>44</v>
      </c>
      <c r="F135" s="202" t="s">
        <v>158</v>
      </c>
      <c r="G135" s="200"/>
      <c r="H135" s="203">
        <v>3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168</v>
      </c>
      <c r="AU135" s="209" t="s">
        <v>91</v>
      </c>
      <c r="AV135" s="14" t="s">
        <v>91</v>
      </c>
      <c r="AW135" s="14" t="s">
        <v>42</v>
      </c>
      <c r="AX135" s="14" t="s">
        <v>89</v>
      </c>
      <c r="AY135" s="209" t="s">
        <v>159</v>
      </c>
    </row>
    <row r="136" spans="1:65" s="2" customFormat="1" ht="72">
      <c r="A136" s="34"/>
      <c r="B136" s="35"/>
      <c r="C136" s="175" t="s">
        <v>317</v>
      </c>
      <c r="D136" s="175" t="s">
        <v>162</v>
      </c>
      <c r="E136" s="176" t="s">
        <v>370</v>
      </c>
      <c r="F136" s="177" t="s">
        <v>371</v>
      </c>
      <c r="G136" s="178" t="s">
        <v>165</v>
      </c>
      <c r="H136" s="179">
        <v>3</v>
      </c>
      <c r="I136" s="180"/>
      <c r="J136" s="181">
        <f>ROUND(I136*H136,2)</f>
        <v>0</v>
      </c>
      <c r="K136" s="177" t="s">
        <v>199</v>
      </c>
      <c r="L136" s="39"/>
      <c r="M136" s="182" t="s">
        <v>44</v>
      </c>
      <c r="N136" s="183" t="s">
        <v>52</v>
      </c>
      <c r="O136" s="64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6" t="s">
        <v>89</v>
      </c>
      <c r="AT136" s="186" t="s">
        <v>162</v>
      </c>
      <c r="AU136" s="186" t="s">
        <v>91</v>
      </c>
      <c r="AY136" s="16" t="s">
        <v>159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6" t="s">
        <v>89</v>
      </c>
      <c r="BK136" s="187">
        <f>ROUND(I136*H136,2)</f>
        <v>0</v>
      </c>
      <c r="BL136" s="16" t="s">
        <v>89</v>
      </c>
      <c r="BM136" s="186" t="s">
        <v>456</v>
      </c>
    </row>
    <row r="137" spans="2:51" s="14" customFormat="1" ht="12">
      <c r="B137" s="199"/>
      <c r="C137" s="200"/>
      <c r="D137" s="190" t="s">
        <v>168</v>
      </c>
      <c r="E137" s="201" t="s">
        <v>44</v>
      </c>
      <c r="F137" s="202" t="s">
        <v>158</v>
      </c>
      <c r="G137" s="200"/>
      <c r="H137" s="203">
        <v>3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168</v>
      </c>
      <c r="AU137" s="209" t="s">
        <v>91</v>
      </c>
      <c r="AV137" s="14" t="s">
        <v>91</v>
      </c>
      <c r="AW137" s="14" t="s">
        <v>42</v>
      </c>
      <c r="AX137" s="14" t="s">
        <v>89</v>
      </c>
      <c r="AY137" s="209" t="s">
        <v>159</v>
      </c>
    </row>
    <row r="138" spans="1:65" s="2" customFormat="1" ht="66.75" customHeight="1">
      <c r="A138" s="34"/>
      <c r="B138" s="35"/>
      <c r="C138" s="175" t="s">
        <v>321</v>
      </c>
      <c r="D138" s="175" t="s">
        <v>162</v>
      </c>
      <c r="E138" s="176" t="s">
        <v>374</v>
      </c>
      <c r="F138" s="177" t="s">
        <v>375</v>
      </c>
      <c r="G138" s="178" t="s">
        <v>165</v>
      </c>
      <c r="H138" s="179">
        <v>3</v>
      </c>
      <c r="I138" s="180"/>
      <c r="J138" s="181">
        <f>ROUND(I138*H138,2)</f>
        <v>0</v>
      </c>
      <c r="K138" s="177" t="s">
        <v>199</v>
      </c>
      <c r="L138" s="39"/>
      <c r="M138" s="182" t="s">
        <v>44</v>
      </c>
      <c r="N138" s="183" t="s">
        <v>52</v>
      </c>
      <c r="O138" s="64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6" t="s">
        <v>89</v>
      </c>
      <c r="AT138" s="186" t="s">
        <v>162</v>
      </c>
      <c r="AU138" s="186" t="s">
        <v>91</v>
      </c>
      <c r="AY138" s="16" t="s">
        <v>159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6" t="s">
        <v>89</v>
      </c>
      <c r="BK138" s="187">
        <f>ROUND(I138*H138,2)</f>
        <v>0</v>
      </c>
      <c r="BL138" s="16" t="s">
        <v>89</v>
      </c>
      <c r="BM138" s="186" t="s">
        <v>457</v>
      </c>
    </row>
    <row r="139" spans="2:51" s="14" customFormat="1" ht="12">
      <c r="B139" s="199"/>
      <c r="C139" s="200"/>
      <c r="D139" s="190" t="s">
        <v>168</v>
      </c>
      <c r="E139" s="201" t="s">
        <v>44</v>
      </c>
      <c r="F139" s="202" t="s">
        <v>158</v>
      </c>
      <c r="G139" s="200"/>
      <c r="H139" s="203">
        <v>3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168</v>
      </c>
      <c r="AU139" s="209" t="s">
        <v>91</v>
      </c>
      <c r="AV139" s="14" t="s">
        <v>91</v>
      </c>
      <c r="AW139" s="14" t="s">
        <v>42</v>
      </c>
      <c r="AX139" s="14" t="s">
        <v>89</v>
      </c>
      <c r="AY139" s="209" t="s">
        <v>159</v>
      </c>
    </row>
    <row r="140" spans="1:65" s="2" customFormat="1" ht="60">
      <c r="A140" s="34"/>
      <c r="B140" s="35"/>
      <c r="C140" s="175" t="s">
        <v>325</v>
      </c>
      <c r="D140" s="175" t="s">
        <v>162</v>
      </c>
      <c r="E140" s="176" t="s">
        <v>378</v>
      </c>
      <c r="F140" s="177" t="s">
        <v>379</v>
      </c>
      <c r="G140" s="178" t="s">
        <v>165</v>
      </c>
      <c r="H140" s="179">
        <v>3</v>
      </c>
      <c r="I140" s="180"/>
      <c r="J140" s="181">
        <f>ROUND(I140*H140,2)</f>
        <v>0</v>
      </c>
      <c r="K140" s="177" t="s">
        <v>199</v>
      </c>
      <c r="L140" s="39"/>
      <c r="M140" s="182" t="s">
        <v>44</v>
      </c>
      <c r="N140" s="183" t="s">
        <v>52</v>
      </c>
      <c r="O140" s="64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6" t="s">
        <v>89</v>
      </c>
      <c r="AT140" s="186" t="s">
        <v>162</v>
      </c>
      <c r="AU140" s="186" t="s">
        <v>91</v>
      </c>
      <c r="AY140" s="16" t="s">
        <v>159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6" t="s">
        <v>89</v>
      </c>
      <c r="BK140" s="187">
        <f>ROUND(I140*H140,2)</f>
        <v>0</v>
      </c>
      <c r="BL140" s="16" t="s">
        <v>89</v>
      </c>
      <c r="BM140" s="186" t="s">
        <v>458</v>
      </c>
    </row>
    <row r="141" spans="2:51" s="14" customFormat="1" ht="12">
      <c r="B141" s="199"/>
      <c r="C141" s="200"/>
      <c r="D141" s="190" t="s">
        <v>168</v>
      </c>
      <c r="E141" s="201" t="s">
        <v>44</v>
      </c>
      <c r="F141" s="202" t="s">
        <v>158</v>
      </c>
      <c r="G141" s="200"/>
      <c r="H141" s="203">
        <v>3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168</v>
      </c>
      <c r="AU141" s="209" t="s">
        <v>91</v>
      </c>
      <c r="AV141" s="14" t="s">
        <v>91</v>
      </c>
      <c r="AW141" s="14" t="s">
        <v>42</v>
      </c>
      <c r="AX141" s="14" t="s">
        <v>89</v>
      </c>
      <c r="AY141" s="209" t="s">
        <v>159</v>
      </c>
    </row>
    <row r="142" spans="1:65" s="2" customFormat="1" ht="33" customHeight="1">
      <c r="A142" s="34"/>
      <c r="B142" s="35"/>
      <c r="C142" s="210" t="s">
        <v>327</v>
      </c>
      <c r="D142" s="210" t="s">
        <v>156</v>
      </c>
      <c r="E142" s="211" t="s">
        <v>270</v>
      </c>
      <c r="F142" s="212" t="s">
        <v>271</v>
      </c>
      <c r="G142" s="213" t="s">
        <v>165</v>
      </c>
      <c r="H142" s="214">
        <v>3</v>
      </c>
      <c r="I142" s="215"/>
      <c r="J142" s="216">
        <f>ROUND(I142*H142,2)</f>
        <v>0</v>
      </c>
      <c r="K142" s="212" t="s">
        <v>184</v>
      </c>
      <c r="L142" s="217"/>
      <c r="M142" s="218" t="s">
        <v>44</v>
      </c>
      <c r="N142" s="219" t="s">
        <v>52</v>
      </c>
      <c r="O142" s="64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6" t="s">
        <v>91</v>
      </c>
      <c r="AT142" s="186" t="s">
        <v>156</v>
      </c>
      <c r="AU142" s="186" t="s">
        <v>91</v>
      </c>
      <c r="AY142" s="16" t="s">
        <v>159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6" t="s">
        <v>89</v>
      </c>
      <c r="BK142" s="187">
        <f>ROUND(I142*H142,2)</f>
        <v>0</v>
      </c>
      <c r="BL142" s="16" t="s">
        <v>89</v>
      </c>
      <c r="BM142" s="186" t="s">
        <v>459</v>
      </c>
    </row>
    <row r="143" spans="2:51" s="14" customFormat="1" ht="12">
      <c r="B143" s="199"/>
      <c r="C143" s="200"/>
      <c r="D143" s="190" t="s">
        <v>168</v>
      </c>
      <c r="E143" s="201" t="s">
        <v>44</v>
      </c>
      <c r="F143" s="202" t="s">
        <v>158</v>
      </c>
      <c r="G143" s="200"/>
      <c r="H143" s="203">
        <v>3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168</v>
      </c>
      <c r="AU143" s="209" t="s">
        <v>91</v>
      </c>
      <c r="AV143" s="14" t="s">
        <v>91</v>
      </c>
      <c r="AW143" s="14" t="s">
        <v>42</v>
      </c>
      <c r="AX143" s="14" t="s">
        <v>89</v>
      </c>
      <c r="AY143" s="209" t="s">
        <v>159</v>
      </c>
    </row>
    <row r="144" spans="1:65" s="2" customFormat="1" ht="33" customHeight="1">
      <c r="A144" s="34"/>
      <c r="B144" s="35"/>
      <c r="C144" s="210" t="s">
        <v>329</v>
      </c>
      <c r="D144" s="210" t="s">
        <v>156</v>
      </c>
      <c r="E144" s="211" t="s">
        <v>276</v>
      </c>
      <c r="F144" s="212" t="s">
        <v>277</v>
      </c>
      <c r="G144" s="213" t="s">
        <v>165</v>
      </c>
      <c r="H144" s="214">
        <v>3</v>
      </c>
      <c r="I144" s="215"/>
      <c r="J144" s="216">
        <f>ROUND(I144*H144,2)</f>
        <v>0</v>
      </c>
      <c r="K144" s="212" t="s">
        <v>184</v>
      </c>
      <c r="L144" s="217"/>
      <c r="M144" s="218" t="s">
        <v>44</v>
      </c>
      <c r="N144" s="219" t="s">
        <v>52</v>
      </c>
      <c r="O144" s="64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6" t="s">
        <v>91</v>
      </c>
      <c r="AT144" s="186" t="s">
        <v>156</v>
      </c>
      <c r="AU144" s="186" t="s">
        <v>91</v>
      </c>
      <c r="AY144" s="16" t="s">
        <v>159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6" t="s">
        <v>89</v>
      </c>
      <c r="BK144" s="187">
        <f>ROUND(I144*H144,2)</f>
        <v>0</v>
      </c>
      <c r="BL144" s="16" t="s">
        <v>89</v>
      </c>
      <c r="BM144" s="186" t="s">
        <v>460</v>
      </c>
    </row>
    <row r="145" spans="2:51" s="14" customFormat="1" ht="12">
      <c r="B145" s="199"/>
      <c r="C145" s="200"/>
      <c r="D145" s="190" t="s">
        <v>168</v>
      </c>
      <c r="E145" s="201" t="s">
        <v>44</v>
      </c>
      <c r="F145" s="202" t="s">
        <v>158</v>
      </c>
      <c r="G145" s="200"/>
      <c r="H145" s="203">
        <v>3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168</v>
      </c>
      <c r="AU145" s="209" t="s">
        <v>91</v>
      </c>
      <c r="AV145" s="14" t="s">
        <v>91</v>
      </c>
      <c r="AW145" s="14" t="s">
        <v>42</v>
      </c>
      <c r="AX145" s="14" t="s">
        <v>89</v>
      </c>
      <c r="AY145" s="209" t="s">
        <v>159</v>
      </c>
    </row>
    <row r="146" spans="1:65" s="2" customFormat="1" ht="33" customHeight="1">
      <c r="A146" s="34"/>
      <c r="B146" s="35"/>
      <c r="C146" s="210" t="s">
        <v>333</v>
      </c>
      <c r="D146" s="210" t="s">
        <v>156</v>
      </c>
      <c r="E146" s="211" t="s">
        <v>394</v>
      </c>
      <c r="F146" s="212" t="s">
        <v>395</v>
      </c>
      <c r="G146" s="213" t="s">
        <v>165</v>
      </c>
      <c r="H146" s="214">
        <v>3</v>
      </c>
      <c r="I146" s="215"/>
      <c r="J146" s="216">
        <f>ROUND(I146*H146,2)</f>
        <v>0</v>
      </c>
      <c r="K146" s="212" t="s">
        <v>184</v>
      </c>
      <c r="L146" s="217"/>
      <c r="M146" s="218" t="s">
        <v>44</v>
      </c>
      <c r="N146" s="219" t="s">
        <v>52</v>
      </c>
      <c r="O146" s="64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6" t="s">
        <v>91</v>
      </c>
      <c r="AT146" s="186" t="s">
        <v>156</v>
      </c>
      <c r="AU146" s="186" t="s">
        <v>91</v>
      </c>
      <c r="AY146" s="16" t="s">
        <v>159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6" t="s">
        <v>89</v>
      </c>
      <c r="BK146" s="187">
        <f>ROUND(I146*H146,2)</f>
        <v>0</v>
      </c>
      <c r="BL146" s="16" t="s">
        <v>89</v>
      </c>
      <c r="BM146" s="186" t="s">
        <v>461</v>
      </c>
    </row>
    <row r="147" spans="2:51" s="14" customFormat="1" ht="12">
      <c r="B147" s="199"/>
      <c r="C147" s="200"/>
      <c r="D147" s="190" t="s">
        <v>168</v>
      </c>
      <c r="E147" s="201" t="s">
        <v>44</v>
      </c>
      <c r="F147" s="202" t="s">
        <v>158</v>
      </c>
      <c r="G147" s="200"/>
      <c r="H147" s="203">
        <v>3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168</v>
      </c>
      <c r="AU147" s="209" t="s">
        <v>91</v>
      </c>
      <c r="AV147" s="14" t="s">
        <v>91</v>
      </c>
      <c r="AW147" s="14" t="s">
        <v>42</v>
      </c>
      <c r="AX147" s="14" t="s">
        <v>89</v>
      </c>
      <c r="AY147" s="209" t="s">
        <v>159</v>
      </c>
    </row>
    <row r="148" spans="1:65" s="2" customFormat="1" ht="33" customHeight="1">
      <c r="A148" s="34"/>
      <c r="B148" s="35"/>
      <c r="C148" s="175" t="s">
        <v>337</v>
      </c>
      <c r="D148" s="175" t="s">
        <v>162</v>
      </c>
      <c r="E148" s="176" t="s">
        <v>406</v>
      </c>
      <c r="F148" s="177" t="s">
        <v>407</v>
      </c>
      <c r="G148" s="178" t="s">
        <v>165</v>
      </c>
      <c r="H148" s="179">
        <v>1</v>
      </c>
      <c r="I148" s="180"/>
      <c r="J148" s="181">
        <f>ROUND(I148*H148,2)</f>
        <v>0</v>
      </c>
      <c r="K148" s="177" t="s">
        <v>199</v>
      </c>
      <c r="L148" s="39"/>
      <c r="M148" s="182" t="s">
        <v>44</v>
      </c>
      <c r="N148" s="183" t="s">
        <v>52</v>
      </c>
      <c r="O148" s="64"/>
      <c r="P148" s="184">
        <f>O148*H148</f>
        <v>0</v>
      </c>
      <c r="Q148" s="184">
        <v>0.0015</v>
      </c>
      <c r="R148" s="184">
        <f>Q148*H148</f>
        <v>0.0015</v>
      </c>
      <c r="S148" s="184">
        <v>0</v>
      </c>
      <c r="T148" s="18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6" t="s">
        <v>89</v>
      </c>
      <c r="AT148" s="186" t="s">
        <v>162</v>
      </c>
      <c r="AU148" s="186" t="s">
        <v>91</v>
      </c>
      <c r="AY148" s="16" t="s">
        <v>159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6" t="s">
        <v>89</v>
      </c>
      <c r="BK148" s="187">
        <f>ROUND(I148*H148,2)</f>
        <v>0</v>
      </c>
      <c r="BL148" s="16" t="s">
        <v>89</v>
      </c>
      <c r="BM148" s="186" t="s">
        <v>462</v>
      </c>
    </row>
    <row r="149" spans="2:51" s="14" customFormat="1" ht="12">
      <c r="B149" s="199"/>
      <c r="C149" s="200"/>
      <c r="D149" s="190" t="s">
        <v>168</v>
      </c>
      <c r="E149" s="201" t="s">
        <v>44</v>
      </c>
      <c r="F149" s="202" t="s">
        <v>89</v>
      </c>
      <c r="G149" s="200"/>
      <c r="H149" s="203">
        <v>1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168</v>
      </c>
      <c r="AU149" s="209" t="s">
        <v>91</v>
      </c>
      <c r="AV149" s="14" t="s">
        <v>91</v>
      </c>
      <c r="AW149" s="14" t="s">
        <v>42</v>
      </c>
      <c r="AX149" s="14" t="s">
        <v>89</v>
      </c>
      <c r="AY149" s="209" t="s">
        <v>159</v>
      </c>
    </row>
    <row r="150" spans="1:65" s="2" customFormat="1" ht="33" customHeight="1">
      <c r="A150" s="34"/>
      <c r="B150" s="35"/>
      <c r="C150" s="175" t="s">
        <v>341</v>
      </c>
      <c r="D150" s="175" t="s">
        <v>162</v>
      </c>
      <c r="E150" s="176" t="s">
        <v>410</v>
      </c>
      <c r="F150" s="177" t="s">
        <v>411</v>
      </c>
      <c r="G150" s="178" t="s">
        <v>165</v>
      </c>
      <c r="H150" s="179">
        <v>1</v>
      </c>
      <c r="I150" s="180"/>
      <c r="J150" s="181">
        <f>ROUND(I150*H150,2)</f>
        <v>0</v>
      </c>
      <c r="K150" s="177" t="s">
        <v>199</v>
      </c>
      <c r="L150" s="39"/>
      <c r="M150" s="182" t="s">
        <v>44</v>
      </c>
      <c r="N150" s="183" t="s">
        <v>52</v>
      </c>
      <c r="O150" s="64"/>
      <c r="P150" s="184">
        <f>O150*H150</f>
        <v>0</v>
      </c>
      <c r="Q150" s="184">
        <v>0.0015</v>
      </c>
      <c r="R150" s="184">
        <f>Q150*H150</f>
        <v>0.0015</v>
      </c>
      <c r="S150" s="184">
        <v>0</v>
      </c>
      <c r="T150" s="18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6" t="s">
        <v>89</v>
      </c>
      <c r="AT150" s="186" t="s">
        <v>162</v>
      </c>
      <c r="AU150" s="186" t="s">
        <v>91</v>
      </c>
      <c r="AY150" s="16" t="s">
        <v>159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6" t="s">
        <v>89</v>
      </c>
      <c r="BK150" s="187">
        <f>ROUND(I150*H150,2)</f>
        <v>0</v>
      </c>
      <c r="BL150" s="16" t="s">
        <v>89</v>
      </c>
      <c r="BM150" s="186" t="s">
        <v>463</v>
      </c>
    </row>
    <row r="151" spans="2:51" s="14" customFormat="1" ht="12">
      <c r="B151" s="199"/>
      <c r="C151" s="200"/>
      <c r="D151" s="190" t="s">
        <v>168</v>
      </c>
      <c r="E151" s="201" t="s">
        <v>44</v>
      </c>
      <c r="F151" s="202" t="s">
        <v>89</v>
      </c>
      <c r="G151" s="200"/>
      <c r="H151" s="203">
        <v>1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168</v>
      </c>
      <c r="AU151" s="209" t="s">
        <v>91</v>
      </c>
      <c r="AV151" s="14" t="s">
        <v>91</v>
      </c>
      <c r="AW151" s="14" t="s">
        <v>42</v>
      </c>
      <c r="AX151" s="14" t="s">
        <v>89</v>
      </c>
      <c r="AY151" s="209" t="s">
        <v>159</v>
      </c>
    </row>
    <row r="152" spans="1:65" s="2" customFormat="1" ht="16.5" customHeight="1">
      <c r="A152" s="34"/>
      <c r="B152" s="35"/>
      <c r="C152" s="210" t="s">
        <v>345</v>
      </c>
      <c r="D152" s="210" t="s">
        <v>156</v>
      </c>
      <c r="E152" s="211" t="s">
        <v>414</v>
      </c>
      <c r="F152" s="212" t="s">
        <v>415</v>
      </c>
      <c r="G152" s="213" t="s">
        <v>165</v>
      </c>
      <c r="H152" s="214">
        <v>1</v>
      </c>
      <c r="I152" s="215"/>
      <c r="J152" s="216">
        <f>ROUND(I152*H152,2)</f>
        <v>0</v>
      </c>
      <c r="K152" s="212" t="s">
        <v>184</v>
      </c>
      <c r="L152" s="217"/>
      <c r="M152" s="218" t="s">
        <v>44</v>
      </c>
      <c r="N152" s="219" t="s">
        <v>52</v>
      </c>
      <c r="O152" s="64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6" t="s">
        <v>91</v>
      </c>
      <c r="AT152" s="186" t="s">
        <v>156</v>
      </c>
      <c r="AU152" s="186" t="s">
        <v>91</v>
      </c>
      <c r="AY152" s="16" t="s">
        <v>159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6" t="s">
        <v>89</v>
      </c>
      <c r="BK152" s="187">
        <f>ROUND(I152*H152,2)</f>
        <v>0</v>
      </c>
      <c r="BL152" s="16" t="s">
        <v>89</v>
      </c>
      <c r="BM152" s="186" t="s">
        <v>464</v>
      </c>
    </row>
    <row r="153" spans="2:51" s="14" customFormat="1" ht="12">
      <c r="B153" s="199"/>
      <c r="C153" s="200"/>
      <c r="D153" s="190" t="s">
        <v>168</v>
      </c>
      <c r="E153" s="201" t="s">
        <v>44</v>
      </c>
      <c r="F153" s="202" t="s">
        <v>89</v>
      </c>
      <c r="G153" s="200"/>
      <c r="H153" s="203">
        <v>1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168</v>
      </c>
      <c r="AU153" s="209" t="s">
        <v>91</v>
      </c>
      <c r="AV153" s="14" t="s">
        <v>91</v>
      </c>
      <c r="AW153" s="14" t="s">
        <v>42</v>
      </c>
      <c r="AX153" s="14" t="s">
        <v>89</v>
      </c>
      <c r="AY153" s="209" t="s">
        <v>159</v>
      </c>
    </row>
    <row r="154" spans="1:65" s="2" customFormat="1" ht="21.75" customHeight="1">
      <c r="A154" s="34"/>
      <c r="B154" s="35"/>
      <c r="C154" s="175" t="s">
        <v>347</v>
      </c>
      <c r="D154" s="175" t="s">
        <v>162</v>
      </c>
      <c r="E154" s="176" t="s">
        <v>236</v>
      </c>
      <c r="F154" s="177" t="s">
        <v>237</v>
      </c>
      <c r="G154" s="178" t="s">
        <v>165</v>
      </c>
      <c r="H154" s="179">
        <v>2</v>
      </c>
      <c r="I154" s="180"/>
      <c r="J154" s="181">
        <f>ROUND(I154*H154,2)</f>
        <v>0</v>
      </c>
      <c r="K154" s="177" t="s">
        <v>199</v>
      </c>
      <c r="L154" s="39"/>
      <c r="M154" s="182" t="s">
        <v>44</v>
      </c>
      <c r="N154" s="183" t="s">
        <v>52</v>
      </c>
      <c r="O154" s="64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6" t="s">
        <v>89</v>
      </c>
      <c r="AT154" s="186" t="s">
        <v>162</v>
      </c>
      <c r="AU154" s="186" t="s">
        <v>91</v>
      </c>
      <c r="AY154" s="16" t="s">
        <v>159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6" t="s">
        <v>89</v>
      </c>
      <c r="BK154" s="187">
        <f>ROUND(I154*H154,2)</f>
        <v>0</v>
      </c>
      <c r="BL154" s="16" t="s">
        <v>89</v>
      </c>
      <c r="BM154" s="186" t="s">
        <v>465</v>
      </c>
    </row>
    <row r="155" spans="2:51" s="14" customFormat="1" ht="12">
      <c r="B155" s="199"/>
      <c r="C155" s="200"/>
      <c r="D155" s="190" t="s">
        <v>168</v>
      </c>
      <c r="E155" s="201" t="s">
        <v>44</v>
      </c>
      <c r="F155" s="202" t="s">
        <v>239</v>
      </c>
      <c r="G155" s="200"/>
      <c r="H155" s="203">
        <v>2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168</v>
      </c>
      <c r="AU155" s="209" t="s">
        <v>91</v>
      </c>
      <c r="AV155" s="14" t="s">
        <v>91</v>
      </c>
      <c r="AW155" s="14" t="s">
        <v>42</v>
      </c>
      <c r="AX155" s="14" t="s">
        <v>89</v>
      </c>
      <c r="AY155" s="209" t="s">
        <v>159</v>
      </c>
    </row>
    <row r="156" spans="1:65" s="2" customFormat="1" ht="24">
      <c r="A156" s="34"/>
      <c r="B156" s="35"/>
      <c r="C156" s="210" t="s">
        <v>349</v>
      </c>
      <c r="D156" s="210" t="s">
        <v>156</v>
      </c>
      <c r="E156" s="211" t="s">
        <v>241</v>
      </c>
      <c r="F156" s="212" t="s">
        <v>242</v>
      </c>
      <c r="G156" s="213" t="s">
        <v>165</v>
      </c>
      <c r="H156" s="214">
        <v>5</v>
      </c>
      <c r="I156" s="215"/>
      <c r="J156" s="216">
        <f>ROUND(I156*H156,2)</f>
        <v>0</v>
      </c>
      <c r="K156" s="212" t="s">
        <v>184</v>
      </c>
      <c r="L156" s="217"/>
      <c r="M156" s="218" t="s">
        <v>44</v>
      </c>
      <c r="N156" s="219" t="s">
        <v>52</v>
      </c>
      <c r="O156" s="64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6" t="s">
        <v>91</v>
      </c>
      <c r="AT156" s="186" t="s">
        <v>156</v>
      </c>
      <c r="AU156" s="186" t="s">
        <v>91</v>
      </c>
      <c r="AY156" s="16" t="s">
        <v>159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6" t="s">
        <v>89</v>
      </c>
      <c r="BK156" s="187">
        <f>ROUND(I156*H156,2)</f>
        <v>0</v>
      </c>
      <c r="BL156" s="16" t="s">
        <v>89</v>
      </c>
      <c r="BM156" s="186" t="s">
        <v>466</v>
      </c>
    </row>
    <row r="157" spans="2:51" s="14" customFormat="1" ht="12">
      <c r="B157" s="199"/>
      <c r="C157" s="200"/>
      <c r="D157" s="190" t="s">
        <v>168</v>
      </c>
      <c r="E157" s="201" t="s">
        <v>44</v>
      </c>
      <c r="F157" s="202" t="s">
        <v>181</v>
      </c>
      <c r="G157" s="200"/>
      <c r="H157" s="203">
        <v>5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168</v>
      </c>
      <c r="AU157" s="209" t="s">
        <v>91</v>
      </c>
      <c r="AV157" s="14" t="s">
        <v>91</v>
      </c>
      <c r="AW157" s="14" t="s">
        <v>42</v>
      </c>
      <c r="AX157" s="14" t="s">
        <v>89</v>
      </c>
      <c r="AY157" s="209" t="s">
        <v>159</v>
      </c>
    </row>
    <row r="158" spans="1:65" s="2" customFormat="1" ht="24">
      <c r="A158" s="34"/>
      <c r="B158" s="35"/>
      <c r="C158" s="210" t="s">
        <v>353</v>
      </c>
      <c r="D158" s="210" t="s">
        <v>156</v>
      </c>
      <c r="E158" s="211" t="s">
        <v>244</v>
      </c>
      <c r="F158" s="212" t="s">
        <v>245</v>
      </c>
      <c r="G158" s="213" t="s">
        <v>165</v>
      </c>
      <c r="H158" s="214">
        <v>1</v>
      </c>
      <c r="I158" s="215"/>
      <c r="J158" s="216">
        <f>ROUND(I158*H158,2)</f>
        <v>0</v>
      </c>
      <c r="K158" s="212" t="s">
        <v>184</v>
      </c>
      <c r="L158" s="217"/>
      <c r="M158" s="218" t="s">
        <v>44</v>
      </c>
      <c r="N158" s="219" t="s">
        <v>52</v>
      </c>
      <c r="O158" s="64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6" t="s">
        <v>91</v>
      </c>
      <c r="AT158" s="186" t="s">
        <v>156</v>
      </c>
      <c r="AU158" s="186" t="s">
        <v>91</v>
      </c>
      <c r="AY158" s="16" t="s">
        <v>159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6" t="s">
        <v>89</v>
      </c>
      <c r="BK158" s="187">
        <f>ROUND(I158*H158,2)</f>
        <v>0</v>
      </c>
      <c r="BL158" s="16" t="s">
        <v>89</v>
      </c>
      <c r="BM158" s="186" t="s">
        <v>467</v>
      </c>
    </row>
    <row r="159" spans="2:51" s="14" customFormat="1" ht="12">
      <c r="B159" s="199"/>
      <c r="C159" s="200"/>
      <c r="D159" s="190" t="s">
        <v>168</v>
      </c>
      <c r="E159" s="201" t="s">
        <v>44</v>
      </c>
      <c r="F159" s="202" t="s">
        <v>89</v>
      </c>
      <c r="G159" s="200"/>
      <c r="H159" s="203">
        <v>1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168</v>
      </c>
      <c r="AU159" s="209" t="s">
        <v>91</v>
      </c>
      <c r="AV159" s="14" t="s">
        <v>91</v>
      </c>
      <c r="AW159" s="14" t="s">
        <v>42</v>
      </c>
      <c r="AX159" s="14" t="s">
        <v>89</v>
      </c>
      <c r="AY159" s="209" t="s">
        <v>159</v>
      </c>
    </row>
    <row r="160" spans="2:63" s="12" customFormat="1" ht="25.9" customHeight="1">
      <c r="B160" s="159"/>
      <c r="C160" s="160"/>
      <c r="D160" s="161" t="s">
        <v>80</v>
      </c>
      <c r="E160" s="162" t="s">
        <v>125</v>
      </c>
      <c r="F160" s="162" t="s">
        <v>423</v>
      </c>
      <c r="G160" s="160"/>
      <c r="H160" s="160"/>
      <c r="I160" s="163"/>
      <c r="J160" s="164">
        <f>BK160</f>
        <v>0</v>
      </c>
      <c r="K160" s="160"/>
      <c r="L160" s="165"/>
      <c r="M160" s="166"/>
      <c r="N160" s="167"/>
      <c r="O160" s="167"/>
      <c r="P160" s="168">
        <f>P161</f>
        <v>0</v>
      </c>
      <c r="Q160" s="167"/>
      <c r="R160" s="168">
        <f>R161</f>
        <v>0</v>
      </c>
      <c r="S160" s="167"/>
      <c r="T160" s="169">
        <f>T161</f>
        <v>0</v>
      </c>
      <c r="AR160" s="170" t="s">
        <v>181</v>
      </c>
      <c r="AT160" s="171" t="s">
        <v>80</v>
      </c>
      <c r="AU160" s="171" t="s">
        <v>81</v>
      </c>
      <c r="AY160" s="170" t="s">
        <v>159</v>
      </c>
      <c r="BK160" s="172">
        <f>BK161</f>
        <v>0</v>
      </c>
    </row>
    <row r="161" spans="2:63" s="12" customFormat="1" ht="22.9" customHeight="1">
      <c r="B161" s="159"/>
      <c r="C161" s="160"/>
      <c r="D161" s="161" t="s">
        <v>80</v>
      </c>
      <c r="E161" s="173" t="s">
        <v>424</v>
      </c>
      <c r="F161" s="173" t="s">
        <v>425</v>
      </c>
      <c r="G161" s="160"/>
      <c r="H161" s="160"/>
      <c r="I161" s="163"/>
      <c r="J161" s="174">
        <f>BK161</f>
        <v>0</v>
      </c>
      <c r="K161" s="160"/>
      <c r="L161" s="165"/>
      <c r="M161" s="166"/>
      <c r="N161" s="167"/>
      <c r="O161" s="167"/>
      <c r="P161" s="168">
        <f>SUM(P162:P163)</f>
        <v>0</v>
      </c>
      <c r="Q161" s="167"/>
      <c r="R161" s="168">
        <f>SUM(R162:R163)</f>
        <v>0</v>
      </c>
      <c r="S161" s="167"/>
      <c r="T161" s="169">
        <f>SUM(T162:T163)</f>
        <v>0</v>
      </c>
      <c r="AR161" s="170" t="s">
        <v>181</v>
      </c>
      <c r="AT161" s="171" t="s">
        <v>80</v>
      </c>
      <c r="AU161" s="171" t="s">
        <v>89</v>
      </c>
      <c r="AY161" s="170" t="s">
        <v>159</v>
      </c>
      <c r="BK161" s="172">
        <f>SUM(BK162:BK163)</f>
        <v>0</v>
      </c>
    </row>
    <row r="162" spans="1:65" s="2" customFormat="1" ht="16.5" customHeight="1">
      <c r="A162" s="34"/>
      <c r="B162" s="35"/>
      <c r="C162" s="175" t="s">
        <v>357</v>
      </c>
      <c r="D162" s="175" t="s">
        <v>162</v>
      </c>
      <c r="E162" s="176" t="s">
        <v>427</v>
      </c>
      <c r="F162" s="177" t="s">
        <v>428</v>
      </c>
      <c r="G162" s="178" t="s">
        <v>165</v>
      </c>
      <c r="H162" s="179">
        <v>1</v>
      </c>
      <c r="I162" s="180"/>
      <c r="J162" s="181">
        <f>ROUND(I162*H162,2)</f>
        <v>0</v>
      </c>
      <c r="K162" s="177" t="s">
        <v>199</v>
      </c>
      <c r="L162" s="39"/>
      <c r="M162" s="182" t="s">
        <v>44</v>
      </c>
      <c r="N162" s="183" t="s">
        <v>52</v>
      </c>
      <c r="O162" s="64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6" t="s">
        <v>89</v>
      </c>
      <c r="AT162" s="186" t="s">
        <v>162</v>
      </c>
      <c r="AU162" s="186" t="s">
        <v>91</v>
      </c>
      <c r="AY162" s="16" t="s">
        <v>159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6" t="s">
        <v>89</v>
      </c>
      <c r="BK162" s="187">
        <f>ROUND(I162*H162,2)</f>
        <v>0</v>
      </c>
      <c r="BL162" s="16" t="s">
        <v>89</v>
      </c>
      <c r="BM162" s="186" t="s">
        <v>468</v>
      </c>
    </row>
    <row r="163" spans="2:51" s="14" customFormat="1" ht="12">
      <c r="B163" s="199"/>
      <c r="C163" s="200"/>
      <c r="D163" s="190" t="s">
        <v>168</v>
      </c>
      <c r="E163" s="201" t="s">
        <v>44</v>
      </c>
      <c r="F163" s="202" t="s">
        <v>89</v>
      </c>
      <c r="G163" s="200"/>
      <c r="H163" s="203">
        <v>1</v>
      </c>
      <c r="I163" s="204"/>
      <c r="J163" s="200"/>
      <c r="K163" s="200"/>
      <c r="L163" s="205"/>
      <c r="M163" s="220"/>
      <c r="N163" s="221"/>
      <c r="O163" s="221"/>
      <c r="P163" s="221"/>
      <c r="Q163" s="221"/>
      <c r="R163" s="221"/>
      <c r="S163" s="221"/>
      <c r="T163" s="222"/>
      <c r="AT163" s="209" t="s">
        <v>168</v>
      </c>
      <c r="AU163" s="209" t="s">
        <v>91</v>
      </c>
      <c r="AV163" s="14" t="s">
        <v>91</v>
      </c>
      <c r="AW163" s="14" t="s">
        <v>42</v>
      </c>
      <c r="AX163" s="14" t="s">
        <v>89</v>
      </c>
      <c r="AY163" s="209" t="s">
        <v>159</v>
      </c>
    </row>
    <row r="164" spans="1:31" s="2" customFormat="1" ht="6.95" customHeight="1">
      <c r="A164" s="34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39"/>
      <c r="M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</row>
  </sheetData>
  <sheetProtection algorithmName="SHA-512" hashValue="7bZN7IFMSRd+VmU4Lf6u1R2vOlNOe5mMMsIylY+QfPkteEfpT2j5Fb44H3IvaRKmkpQHll9EAykUK+Az8V2PcA==" saltValue="XZ7XBJLcN07Wsp04gRdIVHvgQ6RBwz9rZCpduEFnlYytkVZrtgjzfv251AUhoe/g+l1B2wLX6TOTPupzLpBxHA==" spinCount="100000" sheet="1" objects="1" scenarios="1" formatColumns="0" formatRows="0" autoFilter="0"/>
  <autoFilter ref="C82:K16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6" t="s">
        <v>103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133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68" t="s">
        <v>469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ROUND(J84,2)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ROUND((SUM(BE84:BE178)),2)</f>
        <v>0</v>
      </c>
      <c r="G33" s="34"/>
      <c r="H33" s="34"/>
      <c r="I33" s="120">
        <v>0.21</v>
      </c>
      <c r="J33" s="119">
        <f>ROUND(((SUM(BE84:BE178))*I33),2)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ROUND((SUM(BF84:BF178)),2)</f>
        <v>0</v>
      </c>
      <c r="G34" s="34"/>
      <c r="H34" s="34"/>
      <c r="I34" s="120">
        <v>0.15</v>
      </c>
      <c r="J34" s="119">
        <f>ROUND(((SUM(BF84:BF178))*I34),2)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ROUND((SUM(BG84:BG178)),2)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ROUND((SUM(BH84:BH178)),2)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ROUND((SUM(BI84:BI178)),2)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9" t="str">
        <f>E9</f>
        <v>PS454 - SSZ přechodu pro chodce Brněnská - PRIOR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137</v>
      </c>
      <c r="D57" s="133"/>
      <c r="E57" s="133"/>
      <c r="F57" s="133"/>
      <c r="G57" s="133"/>
      <c r="H57" s="133"/>
      <c r="I57" s="133"/>
      <c r="J57" s="134" t="s">
        <v>138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139</v>
      </c>
    </row>
    <row r="60" spans="2:12" s="9" customFormat="1" ht="24.95" customHeight="1">
      <c r="B60" s="136"/>
      <c r="C60" s="137"/>
      <c r="D60" s="138" t="s">
        <v>140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141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142</v>
      </c>
      <c r="E62" s="145"/>
      <c r="F62" s="145"/>
      <c r="G62" s="145"/>
      <c r="H62" s="145"/>
      <c r="I62" s="145"/>
      <c r="J62" s="146">
        <f>J102</f>
        <v>0</v>
      </c>
      <c r="K62" s="143"/>
      <c r="L62" s="147"/>
    </row>
    <row r="63" spans="2:12" s="9" customFormat="1" ht="24.95" customHeight="1">
      <c r="B63" s="136"/>
      <c r="C63" s="137"/>
      <c r="D63" s="138" t="s">
        <v>248</v>
      </c>
      <c r="E63" s="139"/>
      <c r="F63" s="139"/>
      <c r="G63" s="139"/>
      <c r="H63" s="139"/>
      <c r="I63" s="139"/>
      <c r="J63" s="140">
        <f>J175</f>
        <v>0</v>
      </c>
      <c r="K63" s="137"/>
      <c r="L63" s="141"/>
    </row>
    <row r="64" spans="2:12" s="10" customFormat="1" ht="19.9" customHeight="1">
      <c r="B64" s="142"/>
      <c r="C64" s="143"/>
      <c r="D64" s="144" t="s">
        <v>249</v>
      </c>
      <c r="E64" s="145"/>
      <c r="F64" s="145"/>
      <c r="G64" s="145"/>
      <c r="H64" s="145"/>
      <c r="I64" s="145"/>
      <c r="J64" s="146">
        <f>J176</f>
        <v>0</v>
      </c>
      <c r="K64" s="143"/>
      <c r="L64" s="147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2" t="s">
        <v>143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16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64" t="str">
        <f>E7</f>
        <v>Zvýšení bezpečnosti na průtahu městem Vyškov - modernizace SSZ</v>
      </c>
      <c r="F74" s="265"/>
      <c r="G74" s="265"/>
      <c r="H74" s="265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8" t="s">
        <v>134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259" t="str">
        <f>E9</f>
        <v>PS454 - SSZ přechodu pro chodce Brněnská - PRIOR</v>
      </c>
      <c r="F76" s="263"/>
      <c r="G76" s="263"/>
      <c r="H76" s="263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8" t="s">
        <v>22</v>
      </c>
      <c r="D78" s="36"/>
      <c r="E78" s="36"/>
      <c r="F78" s="26" t="str">
        <f>F12</f>
        <v>Vyškov</v>
      </c>
      <c r="G78" s="36"/>
      <c r="H78" s="36"/>
      <c r="I78" s="28" t="s">
        <v>24</v>
      </c>
      <c r="J78" s="59" t="str">
        <f>IF(J12="","",J12)</f>
        <v>15. 10. 2020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8" t="s">
        <v>30</v>
      </c>
      <c r="D80" s="36"/>
      <c r="E80" s="36"/>
      <c r="F80" s="26" t="str">
        <f>E15</f>
        <v>VYTEZA, s. r.o.</v>
      </c>
      <c r="G80" s="36"/>
      <c r="H80" s="36"/>
      <c r="I80" s="28" t="s">
        <v>38</v>
      </c>
      <c r="J80" s="32" t="str">
        <f>E21</f>
        <v>Ing. Luděk Obrdlík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8" t="s">
        <v>36</v>
      </c>
      <c r="D81" s="36"/>
      <c r="E81" s="36"/>
      <c r="F81" s="26" t="str">
        <f>IF(E18="","",E18)</f>
        <v>Vyplň údaj</v>
      </c>
      <c r="G81" s="36"/>
      <c r="H81" s="36"/>
      <c r="I81" s="28" t="s">
        <v>43</v>
      </c>
      <c r="J81" s="32" t="str">
        <f>E24</f>
        <v>Ing. Luděk Obrdlík</v>
      </c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8"/>
      <c r="B83" s="149"/>
      <c r="C83" s="150" t="s">
        <v>144</v>
      </c>
      <c r="D83" s="151" t="s">
        <v>66</v>
      </c>
      <c r="E83" s="151" t="s">
        <v>62</v>
      </c>
      <c r="F83" s="151" t="s">
        <v>63</v>
      </c>
      <c r="G83" s="151" t="s">
        <v>145</v>
      </c>
      <c r="H83" s="151" t="s">
        <v>146</v>
      </c>
      <c r="I83" s="151" t="s">
        <v>147</v>
      </c>
      <c r="J83" s="151" t="s">
        <v>138</v>
      </c>
      <c r="K83" s="152" t="s">
        <v>148</v>
      </c>
      <c r="L83" s="153"/>
      <c r="M83" s="68" t="s">
        <v>44</v>
      </c>
      <c r="N83" s="69" t="s">
        <v>51</v>
      </c>
      <c r="O83" s="69" t="s">
        <v>149</v>
      </c>
      <c r="P83" s="69" t="s">
        <v>150</v>
      </c>
      <c r="Q83" s="69" t="s">
        <v>151</v>
      </c>
      <c r="R83" s="69" t="s">
        <v>152</v>
      </c>
      <c r="S83" s="69" t="s">
        <v>153</v>
      </c>
      <c r="T83" s="70" t="s">
        <v>154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4"/>
      <c r="B84" s="35"/>
      <c r="C84" s="75" t="s">
        <v>155</v>
      </c>
      <c r="D84" s="36"/>
      <c r="E84" s="36"/>
      <c r="F84" s="36"/>
      <c r="G84" s="36"/>
      <c r="H84" s="36"/>
      <c r="I84" s="36"/>
      <c r="J84" s="154">
        <f>BK84</f>
        <v>0</v>
      </c>
      <c r="K84" s="36"/>
      <c r="L84" s="39"/>
      <c r="M84" s="71"/>
      <c r="N84" s="155"/>
      <c r="O84" s="72"/>
      <c r="P84" s="156">
        <f>P85+P175</f>
        <v>0</v>
      </c>
      <c r="Q84" s="72"/>
      <c r="R84" s="156">
        <f>R85+R175</f>
        <v>0.011800000000000001</v>
      </c>
      <c r="S84" s="72"/>
      <c r="T84" s="157">
        <f>T85+T175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6" t="s">
        <v>80</v>
      </c>
      <c r="AU84" s="16" t="s">
        <v>139</v>
      </c>
      <c r="BK84" s="158">
        <f>BK85+BK175</f>
        <v>0</v>
      </c>
    </row>
    <row r="85" spans="2:63" s="12" customFormat="1" ht="25.9" customHeight="1">
      <c r="B85" s="159"/>
      <c r="C85" s="160"/>
      <c r="D85" s="161" t="s">
        <v>80</v>
      </c>
      <c r="E85" s="162" t="s">
        <v>156</v>
      </c>
      <c r="F85" s="162" t="s">
        <v>157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P86+P102</f>
        <v>0</v>
      </c>
      <c r="Q85" s="167"/>
      <c r="R85" s="168">
        <f>R86+R102</f>
        <v>0.011800000000000001</v>
      </c>
      <c r="S85" s="167"/>
      <c r="T85" s="169">
        <f>T86+T102</f>
        <v>0</v>
      </c>
      <c r="AR85" s="170" t="s">
        <v>158</v>
      </c>
      <c r="AT85" s="171" t="s">
        <v>80</v>
      </c>
      <c r="AU85" s="171" t="s">
        <v>81</v>
      </c>
      <c r="AY85" s="170" t="s">
        <v>159</v>
      </c>
      <c r="BK85" s="172">
        <f>BK86+BK102</f>
        <v>0</v>
      </c>
    </row>
    <row r="86" spans="2:63" s="12" customFormat="1" ht="22.9" customHeight="1">
      <c r="B86" s="159"/>
      <c r="C86" s="160"/>
      <c r="D86" s="161" t="s">
        <v>80</v>
      </c>
      <c r="E86" s="173" t="s">
        <v>160</v>
      </c>
      <c r="F86" s="173" t="s">
        <v>161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SUM(P87:P101)</f>
        <v>0</v>
      </c>
      <c r="Q86" s="167"/>
      <c r="R86" s="168">
        <f>SUM(R87:R101)</f>
        <v>0.00816</v>
      </c>
      <c r="S86" s="167"/>
      <c r="T86" s="169">
        <f>SUM(T87:T101)</f>
        <v>0</v>
      </c>
      <c r="AR86" s="170" t="s">
        <v>158</v>
      </c>
      <c r="AT86" s="171" t="s">
        <v>80</v>
      </c>
      <c r="AU86" s="171" t="s">
        <v>89</v>
      </c>
      <c r="AY86" s="170" t="s">
        <v>159</v>
      </c>
      <c r="BK86" s="172">
        <f>SUM(BK87:BK101)</f>
        <v>0</v>
      </c>
    </row>
    <row r="87" spans="1:65" s="2" customFormat="1" ht="21.75" customHeight="1">
      <c r="A87" s="34"/>
      <c r="B87" s="35"/>
      <c r="C87" s="175" t="s">
        <v>89</v>
      </c>
      <c r="D87" s="175" t="s">
        <v>162</v>
      </c>
      <c r="E87" s="176" t="s">
        <v>163</v>
      </c>
      <c r="F87" s="177" t="s">
        <v>164</v>
      </c>
      <c r="G87" s="178" t="s">
        <v>165</v>
      </c>
      <c r="H87" s="179">
        <v>2</v>
      </c>
      <c r="I87" s="180"/>
      <c r="J87" s="181">
        <f>ROUND(I87*H87,2)</f>
        <v>0</v>
      </c>
      <c r="K87" s="177" t="s">
        <v>199</v>
      </c>
      <c r="L87" s="39"/>
      <c r="M87" s="182" t="s">
        <v>44</v>
      </c>
      <c r="N87" s="183" t="s">
        <v>52</v>
      </c>
      <c r="O87" s="64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6" t="s">
        <v>89</v>
      </c>
      <c r="AT87" s="186" t="s">
        <v>162</v>
      </c>
      <c r="AU87" s="186" t="s">
        <v>91</v>
      </c>
      <c r="AY87" s="16" t="s">
        <v>159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6" t="s">
        <v>89</v>
      </c>
      <c r="BK87" s="187">
        <f>ROUND(I87*H87,2)</f>
        <v>0</v>
      </c>
      <c r="BL87" s="16" t="s">
        <v>89</v>
      </c>
      <c r="BM87" s="186" t="s">
        <v>470</v>
      </c>
    </row>
    <row r="88" spans="2:51" s="13" customFormat="1" ht="22.5">
      <c r="B88" s="188"/>
      <c r="C88" s="189"/>
      <c r="D88" s="190" t="s">
        <v>168</v>
      </c>
      <c r="E88" s="191" t="s">
        <v>44</v>
      </c>
      <c r="F88" s="192" t="s">
        <v>169</v>
      </c>
      <c r="G88" s="189"/>
      <c r="H88" s="191" t="s">
        <v>44</v>
      </c>
      <c r="I88" s="193"/>
      <c r="J88" s="189"/>
      <c r="K88" s="189"/>
      <c r="L88" s="194"/>
      <c r="M88" s="195"/>
      <c r="N88" s="196"/>
      <c r="O88" s="196"/>
      <c r="P88" s="196"/>
      <c r="Q88" s="196"/>
      <c r="R88" s="196"/>
      <c r="S88" s="196"/>
      <c r="T88" s="197"/>
      <c r="AT88" s="198" t="s">
        <v>168</v>
      </c>
      <c r="AU88" s="198" t="s">
        <v>91</v>
      </c>
      <c r="AV88" s="13" t="s">
        <v>89</v>
      </c>
      <c r="AW88" s="13" t="s">
        <v>42</v>
      </c>
      <c r="AX88" s="13" t="s">
        <v>81</v>
      </c>
      <c r="AY88" s="198" t="s">
        <v>159</v>
      </c>
    </row>
    <row r="89" spans="2:51" s="14" customFormat="1" ht="12">
      <c r="B89" s="199"/>
      <c r="C89" s="200"/>
      <c r="D89" s="190" t="s">
        <v>168</v>
      </c>
      <c r="E89" s="201" t="s">
        <v>44</v>
      </c>
      <c r="F89" s="202" t="s">
        <v>91</v>
      </c>
      <c r="G89" s="200"/>
      <c r="H89" s="203">
        <v>2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168</v>
      </c>
      <c r="AU89" s="209" t="s">
        <v>91</v>
      </c>
      <c r="AV89" s="14" t="s">
        <v>91</v>
      </c>
      <c r="AW89" s="14" t="s">
        <v>42</v>
      </c>
      <c r="AX89" s="14" t="s">
        <v>89</v>
      </c>
      <c r="AY89" s="209" t="s">
        <v>159</v>
      </c>
    </row>
    <row r="90" spans="1:65" s="2" customFormat="1" ht="16.5" customHeight="1">
      <c r="A90" s="34"/>
      <c r="B90" s="35"/>
      <c r="C90" s="175" t="s">
        <v>91</v>
      </c>
      <c r="D90" s="175" t="s">
        <v>162</v>
      </c>
      <c r="E90" s="176" t="s">
        <v>170</v>
      </c>
      <c r="F90" s="177" t="s">
        <v>171</v>
      </c>
      <c r="G90" s="178" t="s">
        <v>165</v>
      </c>
      <c r="H90" s="179">
        <v>2</v>
      </c>
      <c r="I90" s="180"/>
      <c r="J90" s="181">
        <f>ROUND(I90*H90,2)</f>
        <v>0</v>
      </c>
      <c r="K90" s="177" t="s">
        <v>199</v>
      </c>
      <c r="L90" s="39"/>
      <c r="M90" s="182" t="s">
        <v>44</v>
      </c>
      <c r="N90" s="183" t="s">
        <v>52</v>
      </c>
      <c r="O90" s="64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6" t="s">
        <v>89</v>
      </c>
      <c r="AT90" s="186" t="s">
        <v>162</v>
      </c>
      <c r="AU90" s="186" t="s">
        <v>91</v>
      </c>
      <c r="AY90" s="16" t="s">
        <v>159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6" t="s">
        <v>89</v>
      </c>
      <c r="BK90" s="187">
        <f>ROUND(I90*H90,2)</f>
        <v>0</v>
      </c>
      <c r="BL90" s="16" t="s">
        <v>89</v>
      </c>
      <c r="BM90" s="186" t="s">
        <v>471</v>
      </c>
    </row>
    <row r="91" spans="2:51" s="13" customFormat="1" ht="12">
      <c r="B91" s="188"/>
      <c r="C91" s="189"/>
      <c r="D91" s="190" t="s">
        <v>168</v>
      </c>
      <c r="E91" s="191" t="s">
        <v>44</v>
      </c>
      <c r="F91" s="192" t="s">
        <v>173</v>
      </c>
      <c r="G91" s="189"/>
      <c r="H91" s="191" t="s">
        <v>44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168</v>
      </c>
      <c r="AU91" s="198" t="s">
        <v>91</v>
      </c>
      <c r="AV91" s="13" t="s">
        <v>89</v>
      </c>
      <c r="AW91" s="13" t="s">
        <v>42</v>
      </c>
      <c r="AX91" s="13" t="s">
        <v>81</v>
      </c>
      <c r="AY91" s="198" t="s">
        <v>159</v>
      </c>
    </row>
    <row r="92" spans="2:51" s="14" customFormat="1" ht="12">
      <c r="B92" s="199"/>
      <c r="C92" s="200"/>
      <c r="D92" s="190" t="s">
        <v>168</v>
      </c>
      <c r="E92" s="201" t="s">
        <v>44</v>
      </c>
      <c r="F92" s="202" t="s">
        <v>91</v>
      </c>
      <c r="G92" s="200"/>
      <c r="H92" s="203">
        <v>2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168</v>
      </c>
      <c r="AU92" s="209" t="s">
        <v>91</v>
      </c>
      <c r="AV92" s="14" t="s">
        <v>91</v>
      </c>
      <c r="AW92" s="14" t="s">
        <v>42</v>
      </c>
      <c r="AX92" s="14" t="s">
        <v>89</v>
      </c>
      <c r="AY92" s="209" t="s">
        <v>159</v>
      </c>
    </row>
    <row r="93" spans="1:65" s="2" customFormat="1" ht="24">
      <c r="A93" s="34"/>
      <c r="B93" s="35"/>
      <c r="C93" s="175" t="s">
        <v>158</v>
      </c>
      <c r="D93" s="175" t="s">
        <v>162</v>
      </c>
      <c r="E93" s="176" t="s">
        <v>174</v>
      </c>
      <c r="F93" s="177" t="s">
        <v>175</v>
      </c>
      <c r="G93" s="178" t="s">
        <v>165</v>
      </c>
      <c r="H93" s="179">
        <v>2</v>
      </c>
      <c r="I93" s="180"/>
      <c r="J93" s="181">
        <f>ROUND(I93*H93,2)</f>
        <v>0</v>
      </c>
      <c r="K93" s="177" t="s">
        <v>199</v>
      </c>
      <c r="L93" s="39"/>
      <c r="M93" s="182" t="s">
        <v>44</v>
      </c>
      <c r="N93" s="183" t="s">
        <v>52</v>
      </c>
      <c r="O93" s="64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6" t="s">
        <v>89</v>
      </c>
      <c r="AT93" s="186" t="s">
        <v>162</v>
      </c>
      <c r="AU93" s="186" t="s">
        <v>91</v>
      </c>
      <c r="AY93" s="16" t="s">
        <v>159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6" t="s">
        <v>89</v>
      </c>
      <c r="BK93" s="187">
        <f>ROUND(I93*H93,2)</f>
        <v>0</v>
      </c>
      <c r="BL93" s="16" t="s">
        <v>89</v>
      </c>
      <c r="BM93" s="186" t="s">
        <v>472</v>
      </c>
    </row>
    <row r="94" spans="2:51" s="13" customFormat="1" ht="22.5">
      <c r="B94" s="188"/>
      <c r="C94" s="189"/>
      <c r="D94" s="190" t="s">
        <v>168</v>
      </c>
      <c r="E94" s="191" t="s">
        <v>44</v>
      </c>
      <c r="F94" s="192" t="s">
        <v>169</v>
      </c>
      <c r="G94" s="189"/>
      <c r="H94" s="191" t="s">
        <v>44</v>
      </c>
      <c r="I94" s="193"/>
      <c r="J94" s="189"/>
      <c r="K94" s="189"/>
      <c r="L94" s="194"/>
      <c r="M94" s="195"/>
      <c r="N94" s="196"/>
      <c r="O94" s="196"/>
      <c r="P94" s="196"/>
      <c r="Q94" s="196"/>
      <c r="R94" s="196"/>
      <c r="S94" s="196"/>
      <c r="T94" s="197"/>
      <c r="AT94" s="198" t="s">
        <v>168</v>
      </c>
      <c r="AU94" s="198" t="s">
        <v>91</v>
      </c>
      <c r="AV94" s="13" t="s">
        <v>89</v>
      </c>
      <c r="AW94" s="13" t="s">
        <v>42</v>
      </c>
      <c r="AX94" s="13" t="s">
        <v>81</v>
      </c>
      <c r="AY94" s="198" t="s">
        <v>159</v>
      </c>
    </row>
    <row r="95" spans="2:51" s="14" customFormat="1" ht="12">
      <c r="B95" s="199"/>
      <c r="C95" s="200"/>
      <c r="D95" s="190" t="s">
        <v>168</v>
      </c>
      <c r="E95" s="201" t="s">
        <v>44</v>
      </c>
      <c r="F95" s="202" t="s">
        <v>91</v>
      </c>
      <c r="G95" s="200"/>
      <c r="H95" s="203">
        <v>2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168</v>
      </c>
      <c r="AU95" s="209" t="s">
        <v>91</v>
      </c>
      <c r="AV95" s="14" t="s">
        <v>91</v>
      </c>
      <c r="AW95" s="14" t="s">
        <v>42</v>
      </c>
      <c r="AX95" s="14" t="s">
        <v>89</v>
      </c>
      <c r="AY95" s="209" t="s">
        <v>159</v>
      </c>
    </row>
    <row r="96" spans="1:65" s="2" customFormat="1" ht="24">
      <c r="A96" s="34"/>
      <c r="B96" s="35"/>
      <c r="C96" s="175" t="s">
        <v>177</v>
      </c>
      <c r="D96" s="175" t="s">
        <v>162</v>
      </c>
      <c r="E96" s="176" t="s">
        <v>178</v>
      </c>
      <c r="F96" s="177" t="s">
        <v>179</v>
      </c>
      <c r="G96" s="178" t="s">
        <v>165</v>
      </c>
      <c r="H96" s="179">
        <v>2</v>
      </c>
      <c r="I96" s="180"/>
      <c r="J96" s="181">
        <f>ROUND(I96*H96,2)</f>
        <v>0</v>
      </c>
      <c r="K96" s="177" t="s">
        <v>199</v>
      </c>
      <c r="L96" s="39"/>
      <c r="M96" s="182" t="s">
        <v>44</v>
      </c>
      <c r="N96" s="183" t="s">
        <v>52</v>
      </c>
      <c r="O96" s="64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6" t="s">
        <v>89</v>
      </c>
      <c r="AT96" s="186" t="s">
        <v>162</v>
      </c>
      <c r="AU96" s="186" t="s">
        <v>91</v>
      </c>
      <c r="AY96" s="16" t="s">
        <v>159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6" t="s">
        <v>89</v>
      </c>
      <c r="BK96" s="187">
        <f>ROUND(I96*H96,2)</f>
        <v>0</v>
      </c>
      <c r="BL96" s="16" t="s">
        <v>89</v>
      </c>
      <c r="BM96" s="186" t="s">
        <v>473</v>
      </c>
    </row>
    <row r="97" spans="2:51" s="13" customFormat="1" ht="12">
      <c r="B97" s="188"/>
      <c r="C97" s="189"/>
      <c r="D97" s="190" t="s">
        <v>168</v>
      </c>
      <c r="E97" s="191" t="s">
        <v>44</v>
      </c>
      <c r="F97" s="192" t="s">
        <v>173</v>
      </c>
      <c r="G97" s="189"/>
      <c r="H97" s="191" t="s">
        <v>44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168</v>
      </c>
      <c r="AU97" s="198" t="s">
        <v>91</v>
      </c>
      <c r="AV97" s="13" t="s">
        <v>89</v>
      </c>
      <c r="AW97" s="13" t="s">
        <v>42</v>
      </c>
      <c r="AX97" s="13" t="s">
        <v>81</v>
      </c>
      <c r="AY97" s="198" t="s">
        <v>159</v>
      </c>
    </row>
    <row r="98" spans="2:51" s="14" customFormat="1" ht="12">
      <c r="B98" s="199"/>
      <c r="C98" s="200"/>
      <c r="D98" s="190" t="s">
        <v>168</v>
      </c>
      <c r="E98" s="201" t="s">
        <v>44</v>
      </c>
      <c r="F98" s="202" t="s">
        <v>91</v>
      </c>
      <c r="G98" s="200"/>
      <c r="H98" s="203">
        <v>2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168</v>
      </c>
      <c r="AU98" s="209" t="s">
        <v>91</v>
      </c>
      <c r="AV98" s="14" t="s">
        <v>91</v>
      </c>
      <c r="AW98" s="14" t="s">
        <v>42</v>
      </c>
      <c r="AX98" s="14" t="s">
        <v>89</v>
      </c>
      <c r="AY98" s="209" t="s">
        <v>159</v>
      </c>
    </row>
    <row r="99" spans="1:65" s="2" customFormat="1" ht="16.5" customHeight="1">
      <c r="A99" s="34"/>
      <c r="B99" s="35"/>
      <c r="C99" s="210" t="s">
        <v>181</v>
      </c>
      <c r="D99" s="210" t="s">
        <v>156</v>
      </c>
      <c r="E99" s="211" t="s">
        <v>210</v>
      </c>
      <c r="F99" s="212" t="s">
        <v>183</v>
      </c>
      <c r="G99" s="213" t="s">
        <v>165</v>
      </c>
      <c r="H99" s="214">
        <v>2</v>
      </c>
      <c r="I99" s="215"/>
      <c r="J99" s="216">
        <f>ROUND(I99*H99,2)</f>
        <v>0</v>
      </c>
      <c r="K99" s="212" t="s">
        <v>184</v>
      </c>
      <c r="L99" s="217"/>
      <c r="M99" s="218" t="s">
        <v>44</v>
      </c>
      <c r="N99" s="219" t="s">
        <v>52</v>
      </c>
      <c r="O99" s="64"/>
      <c r="P99" s="184">
        <f>O99*H99</f>
        <v>0</v>
      </c>
      <c r="Q99" s="184">
        <v>0.00408</v>
      </c>
      <c r="R99" s="184">
        <f>Q99*H99</f>
        <v>0.00816</v>
      </c>
      <c r="S99" s="184">
        <v>0</v>
      </c>
      <c r="T99" s="18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6" t="s">
        <v>91</v>
      </c>
      <c r="AT99" s="186" t="s">
        <v>156</v>
      </c>
      <c r="AU99" s="186" t="s">
        <v>91</v>
      </c>
      <c r="AY99" s="16" t="s">
        <v>159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6" t="s">
        <v>89</v>
      </c>
      <c r="BK99" s="187">
        <f>ROUND(I99*H99,2)</f>
        <v>0</v>
      </c>
      <c r="BL99" s="16" t="s">
        <v>89</v>
      </c>
      <c r="BM99" s="186" t="s">
        <v>474</v>
      </c>
    </row>
    <row r="100" spans="2:51" s="13" customFormat="1" ht="12">
      <c r="B100" s="188"/>
      <c r="C100" s="189"/>
      <c r="D100" s="190" t="s">
        <v>168</v>
      </c>
      <c r="E100" s="191" t="s">
        <v>44</v>
      </c>
      <c r="F100" s="192" t="s">
        <v>173</v>
      </c>
      <c r="G100" s="189"/>
      <c r="H100" s="191" t="s">
        <v>44</v>
      </c>
      <c r="I100" s="193"/>
      <c r="J100" s="189"/>
      <c r="K100" s="189"/>
      <c r="L100" s="194"/>
      <c r="M100" s="195"/>
      <c r="N100" s="196"/>
      <c r="O100" s="196"/>
      <c r="P100" s="196"/>
      <c r="Q100" s="196"/>
      <c r="R100" s="196"/>
      <c r="S100" s="196"/>
      <c r="T100" s="197"/>
      <c r="AT100" s="198" t="s">
        <v>168</v>
      </c>
      <c r="AU100" s="198" t="s">
        <v>91</v>
      </c>
      <c r="AV100" s="13" t="s">
        <v>89</v>
      </c>
      <c r="AW100" s="13" t="s">
        <v>42</v>
      </c>
      <c r="AX100" s="13" t="s">
        <v>81</v>
      </c>
      <c r="AY100" s="198" t="s">
        <v>159</v>
      </c>
    </row>
    <row r="101" spans="2:51" s="14" customFormat="1" ht="12">
      <c r="B101" s="199"/>
      <c r="C101" s="200"/>
      <c r="D101" s="190" t="s">
        <v>168</v>
      </c>
      <c r="E101" s="201" t="s">
        <v>44</v>
      </c>
      <c r="F101" s="202" t="s">
        <v>91</v>
      </c>
      <c r="G101" s="200"/>
      <c r="H101" s="203">
        <v>2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168</v>
      </c>
      <c r="AU101" s="209" t="s">
        <v>91</v>
      </c>
      <c r="AV101" s="14" t="s">
        <v>91</v>
      </c>
      <c r="AW101" s="14" t="s">
        <v>42</v>
      </c>
      <c r="AX101" s="14" t="s">
        <v>89</v>
      </c>
      <c r="AY101" s="209" t="s">
        <v>159</v>
      </c>
    </row>
    <row r="102" spans="2:63" s="12" customFormat="1" ht="22.9" customHeight="1">
      <c r="B102" s="159"/>
      <c r="C102" s="160"/>
      <c r="D102" s="161" t="s">
        <v>80</v>
      </c>
      <c r="E102" s="173" t="s">
        <v>186</v>
      </c>
      <c r="F102" s="173" t="s">
        <v>187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SUM(P103:P174)</f>
        <v>0</v>
      </c>
      <c r="Q102" s="167"/>
      <c r="R102" s="168">
        <f>SUM(R103:R174)</f>
        <v>0.00364</v>
      </c>
      <c r="S102" s="167"/>
      <c r="T102" s="169">
        <f>SUM(T103:T174)</f>
        <v>0</v>
      </c>
      <c r="AR102" s="170" t="s">
        <v>158</v>
      </c>
      <c r="AT102" s="171" t="s">
        <v>80</v>
      </c>
      <c r="AU102" s="171" t="s">
        <v>89</v>
      </c>
      <c r="AY102" s="170" t="s">
        <v>159</v>
      </c>
      <c r="BK102" s="172">
        <f>SUM(BK103:BK174)</f>
        <v>0</v>
      </c>
    </row>
    <row r="103" spans="1:65" s="2" customFormat="1" ht="16.5" customHeight="1">
      <c r="A103" s="34"/>
      <c r="B103" s="35"/>
      <c r="C103" s="175" t="s">
        <v>188</v>
      </c>
      <c r="D103" s="175" t="s">
        <v>162</v>
      </c>
      <c r="E103" s="176" t="s">
        <v>189</v>
      </c>
      <c r="F103" s="177" t="s">
        <v>190</v>
      </c>
      <c r="G103" s="178" t="s">
        <v>165</v>
      </c>
      <c r="H103" s="179">
        <v>1</v>
      </c>
      <c r="I103" s="180"/>
      <c r="J103" s="181">
        <f>ROUND(I103*H103,2)</f>
        <v>0</v>
      </c>
      <c r="K103" s="177" t="s">
        <v>184</v>
      </c>
      <c r="L103" s="39"/>
      <c r="M103" s="182" t="s">
        <v>44</v>
      </c>
      <c r="N103" s="183" t="s">
        <v>52</v>
      </c>
      <c r="O103" s="64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6" t="s">
        <v>89</v>
      </c>
      <c r="AT103" s="186" t="s">
        <v>162</v>
      </c>
      <c r="AU103" s="186" t="s">
        <v>91</v>
      </c>
      <c r="AY103" s="16" t="s">
        <v>159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6" t="s">
        <v>89</v>
      </c>
      <c r="BK103" s="187">
        <f>ROUND(I103*H103,2)</f>
        <v>0</v>
      </c>
      <c r="BL103" s="16" t="s">
        <v>89</v>
      </c>
      <c r="BM103" s="186" t="s">
        <v>475</v>
      </c>
    </row>
    <row r="104" spans="2:51" s="14" customFormat="1" ht="12">
      <c r="B104" s="199"/>
      <c r="C104" s="200"/>
      <c r="D104" s="190" t="s">
        <v>168</v>
      </c>
      <c r="E104" s="201" t="s">
        <v>44</v>
      </c>
      <c r="F104" s="202" t="s">
        <v>89</v>
      </c>
      <c r="G104" s="200"/>
      <c r="H104" s="203">
        <v>1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168</v>
      </c>
      <c r="AU104" s="209" t="s">
        <v>91</v>
      </c>
      <c r="AV104" s="14" t="s">
        <v>91</v>
      </c>
      <c r="AW104" s="14" t="s">
        <v>42</v>
      </c>
      <c r="AX104" s="14" t="s">
        <v>89</v>
      </c>
      <c r="AY104" s="209" t="s">
        <v>159</v>
      </c>
    </row>
    <row r="105" spans="1:65" s="2" customFormat="1" ht="24">
      <c r="A105" s="34"/>
      <c r="B105" s="35"/>
      <c r="C105" s="210" t="s">
        <v>192</v>
      </c>
      <c r="D105" s="210" t="s">
        <v>156</v>
      </c>
      <c r="E105" s="211" t="s">
        <v>225</v>
      </c>
      <c r="F105" s="212" t="s">
        <v>194</v>
      </c>
      <c r="G105" s="213" t="s">
        <v>165</v>
      </c>
      <c r="H105" s="214">
        <v>1</v>
      </c>
      <c r="I105" s="215"/>
      <c r="J105" s="216">
        <f>ROUND(I105*H105,2)</f>
        <v>0</v>
      </c>
      <c r="K105" s="212" t="s">
        <v>184</v>
      </c>
      <c r="L105" s="217"/>
      <c r="M105" s="218" t="s">
        <v>44</v>
      </c>
      <c r="N105" s="219" t="s">
        <v>52</v>
      </c>
      <c r="O105" s="64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6" t="s">
        <v>91</v>
      </c>
      <c r="AT105" s="186" t="s">
        <v>156</v>
      </c>
      <c r="AU105" s="186" t="s">
        <v>91</v>
      </c>
      <c r="AY105" s="16" t="s">
        <v>159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6" t="s">
        <v>89</v>
      </c>
      <c r="BK105" s="187">
        <f>ROUND(I105*H105,2)</f>
        <v>0</v>
      </c>
      <c r="BL105" s="16" t="s">
        <v>89</v>
      </c>
      <c r="BM105" s="186" t="s">
        <v>476</v>
      </c>
    </row>
    <row r="106" spans="2:51" s="14" customFormat="1" ht="12">
      <c r="B106" s="199"/>
      <c r="C106" s="200"/>
      <c r="D106" s="190" t="s">
        <v>168</v>
      </c>
      <c r="E106" s="201" t="s">
        <v>44</v>
      </c>
      <c r="F106" s="202" t="s">
        <v>89</v>
      </c>
      <c r="G106" s="200"/>
      <c r="H106" s="203">
        <v>1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168</v>
      </c>
      <c r="AU106" s="209" t="s">
        <v>91</v>
      </c>
      <c r="AV106" s="14" t="s">
        <v>91</v>
      </c>
      <c r="AW106" s="14" t="s">
        <v>42</v>
      </c>
      <c r="AX106" s="14" t="s">
        <v>89</v>
      </c>
      <c r="AY106" s="209" t="s">
        <v>159</v>
      </c>
    </row>
    <row r="107" spans="1:65" s="2" customFormat="1" ht="78" customHeight="1">
      <c r="A107" s="34"/>
      <c r="B107" s="35"/>
      <c r="C107" s="175" t="s">
        <v>196</v>
      </c>
      <c r="D107" s="175" t="s">
        <v>162</v>
      </c>
      <c r="E107" s="176" t="s">
        <v>257</v>
      </c>
      <c r="F107" s="177" t="s">
        <v>258</v>
      </c>
      <c r="G107" s="178" t="s">
        <v>165</v>
      </c>
      <c r="H107" s="179">
        <v>1</v>
      </c>
      <c r="I107" s="180"/>
      <c r="J107" s="181">
        <f>ROUND(I107*H107,2)</f>
        <v>0</v>
      </c>
      <c r="K107" s="177" t="s">
        <v>199</v>
      </c>
      <c r="L107" s="39"/>
      <c r="M107" s="182" t="s">
        <v>44</v>
      </c>
      <c r="N107" s="183" t="s">
        <v>52</v>
      </c>
      <c r="O107" s="64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6" t="s">
        <v>89</v>
      </c>
      <c r="AT107" s="186" t="s">
        <v>162</v>
      </c>
      <c r="AU107" s="186" t="s">
        <v>91</v>
      </c>
      <c r="AY107" s="16" t="s">
        <v>159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6" t="s">
        <v>89</v>
      </c>
      <c r="BK107" s="187">
        <f>ROUND(I107*H107,2)</f>
        <v>0</v>
      </c>
      <c r="BL107" s="16" t="s">
        <v>89</v>
      </c>
      <c r="BM107" s="186" t="s">
        <v>477</v>
      </c>
    </row>
    <row r="108" spans="2:51" s="14" customFormat="1" ht="12">
      <c r="B108" s="199"/>
      <c r="C108" s="200"/>
      <c r="D108" s="190" t="s">
        <v>168</v>
      </c>
      <c r="E108" s="201" t="s">
        <v>44</v>
      </c>
      <c r="F108" s="202" t="s">
        <v>89</v>
      </c>
      <c r="G108" s="200"/>
      <c r="H108" s="203">
        <v>1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168</v>
      </c>
      <c r="AU108" s="209" t="s">
        <v>91</v>
      </c>
      <c r="AV108" s="14" t="s">
        <v>91</v>
      </c>
      <c r="AW108" s="14" t="s">
        <v>42</v>
      </c>
      <c r="AX108" s="14" t="s">
        <v>89</v>
      </c>
      <c r="AY108" s="209" t="s">
        <v>159</v>
      </c>
    </row>
    <row r="109" spans="1:65" s="2" customFormat="1" ht="72">
      <c r="A109" s="34"/>
      <c r="B109" s="35"/>
      <c r="C109" s="175" t="s">
        <v>201</v>
      </c>
      <c r="D109" s="175" t="s">
        <v>162</v>
      </c>
      <c r="E109" s="176" t="s">
        <v>261</v>
      </c>
      <c r="F109" s="177" t="s">
        <v>262</v>
      </c>
      <c r="G109" s="178" t="s">
        <v>165</v>
      </c>
      <c r="H109" s="179">
        <v>1</v>
      </c>
      <c r="I109" s="180"/>
      <c r="J109" s="181">
        <f>ROUND(I109*H109,2)</f>
        <v>0</v>
      </c>
      <c r="K109" s="177" t="s">
        <v>199</v>
      </c>
      <c r="L109" s="39"/>
      <c r="M109" s="182" t="s">
        <v>44</v>
      </c>
      <c r="N109" s="183" t="s">
        <v>52</v>
      </c>
      <c r="O109" s="64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6" t="s">
        <v>89</v>
      </c>
      <c r="AT109" s="186" t="s">
        <v>162</v>
      </c>
      <c r="AU109" s="186" t="s">
        <v>91</v>
      </c>
      <c r="AY109" s="16" t="s">
        <v>159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6" t="s">
        <v>89</v>
      </c>
      <c r="BK109" s="187">
        <f>ROUND(I109*H109,2)</f>
        <v>0</v>
      </c>
      <c r="BL109" s="16" t="s">
        <v>89</v>
      </c>
      <c r="BM109" s="186" t="s">
        <v>478</v>
      </c>
    </row>
    <row r="110" spans="2:51" s="14" customFormat="1" ht="12">
      <c r="B110" s="199"/>
      <c r="C110" s="200"/>
      <c r="D110" s="190" t="s">
        <v>168</v>
      </c>
      <c r="E110" s="201" t="s">
        <v>44</v>
      </c>
      <c r="F110" s="202" t="s">
        <v>89</v>
      </c>
      <c r="G110" s="200"/>
      <c r="H110" s="203">
        <v>1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168</v>
      </c>
      <c r="AU110" s="209" t="s">
        <v>91</v>
      </c>
      <c r="AV110" s="14" t="s">
        <v>91</v>
      </c>
      <c r="AW110" s="14" t="s">
        <v>42</v>
      </c>
      <c r="AX110" s="14" t="s">
        <v>89</v>
      </c>
      <c r="AY110" s="209" t="s">
        <v>159</v>
      </c>
    </row>
    <row r="111" spans="1:65" s="2" customFormat="1" ht="66.75" customHeight="1">
      <c r="A111" s="34"/>
      <c r="B111" s="35"/>
      <c r="C111" s="175" t="s">
        <v>224</v>
      </c>
      <c r="D111" s="175" t="s">
        <v>162</v>
      </c>
      <c r="E111" s="176" t="s">
        <v>264</v>
      </c>
      <c r="F111" s="177" t="s">
        <v>265</v>
      </c>
      <c r="G111" s="178" t="s">
        <v>165</v>
      </c>
      <c r="H111" s="179">
        <v>1</v>
      </c>
      <c r="I111" s="180"/>
      <c r="J111" s="181">
        <f>ROUND(I111*H111,2)</f>
        <v>0</v>
      </c>
      <c r="K111" s="177" t="s">
        <v>199</v>
      </c>
      <c r="L111" s="39"/>
      <c r="M111" s="182" t="s">
        <v>44</v>
      </c>
      <c r="N111" s="183" t="s">
        <v>52</v>
      </c>
      <c r="O111" s="64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6" t="s">
        <v>89</v>
      </c>
      <c r="AT111" s="186" t="s">
        <v>162</v>
      </c>
      <c r="AU111" s="186" t="s">
        <v>91</v>
      </c>
      <c r="AY111" s="16" t="s">
        <v>159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6" t="s">
        <v>89</v>
      </c>
      <c r="BK111" s="187">
        <f>ROUND(I111*H111,2)</f>
        <v>0</v>
      </c>
      <c r="BL111" s="16" t="s">
        <v>89</v>
      </c>
      <c r="BM111" s="186" t="s">
        <v>479</v>
      </c>
    </row>
    <row r="112" spans="2:51" s="14" customFormat="1" ht="12">
      <c r="B112" s="199"/>
      <c r="C112" s="200"/>
      <c r="D112" s="190" t="s">
        <v>168</v>
      </c>
      <c r="E112" s="201" t="s">
        <v>44</v>
      </c>
      <c r="F112" s="202" t="s">
        <v>89</v>
      </c>
      <c r="G112" s="200"/>
      <c r="H112" s="203">
        <v>1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168</v>
      </c>
      <c r="AU112" s="209" t="s">
        <v>91</v>
      </c>
      <c r="AV112" s="14" t="s">
        <v>91</v>
      </c>
      <c r="AW112" s="14" t="s">
        <v>42</v>
      </c>
      <c r="AX112" s="14" t="s">
        <v>89</v>
      </c>
      <c r="AY112" s="209" t="s">
        <v>159</v>
      </c>
    </row>
    <row r="113" spans="1:65" s="2" customFormat="1" ht="60">
      <c r="A113" s="34"/>
      <c r="B113" s="35"/>
      <c r="C113" s="175" t="s">
        <v>227</v>
      </c>
      <c r="D113" s="175" t="s">
        <v>162</v>
      </c>
      <c r="E113" s="176" t="s">
        <v>267</v>
      </c>
      <c r="F113" s="177" t="s">
        <v>268</v>
      </c>
      <c r="G113" s="178" t="s">
        <v>165</v>
      </c>
      <c r="H113" s="179">
        <v>1</v>
      </c>
      <c r="I113" s="180"/>
      <c r="J113" s="181">
        <f>ROUND(I113*H113,2)</f>
        <v>0</v>
      </c>
      <c r="K113" s="177" t="s">
        <v>199</v>
      </c>
      <c r="L113" s="39"/>
      <c r="M113" s="182" t="s">
        <v>44</v>
      </c>
      <c r="N113" s="183" t="s">
        <v>52</v>
      </c>
      <c r="O113" s="64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6" t="s">
        <v>89</v>
      </c>
      <c r="AT113" s="186" t="s">
        <v>162</v>
      </c>
      <c r="AU113" s="186" t="s">
        <v>91</v>
      </c>
      <c r="AY113" s="16" t="s">
        <v>159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6" t="s">
        <v>89</v>
      </c>
      <c r="BK113" s="187">
        <f>ROUND(I113*H113,2)</f>
        <v>0</v>
      </c>
      <c r="BL113" s="16" t="s">
        <v>89</v>
      </c>
      <c r="BM113" s="186" t="s">
        <v>480</v>
      </c>
    </row>
    <row r="114" spans="2:51" s="14" customFormat="1" ht="12">
      <c r="B114" s="199"/>
      <c r="C114" s="200"/>
      <c r="D114" s="190" t="s">
        <v>168</v>
      </c>
      <c r="E114" s="201" t="s">
        <v>44</v>
      </c>
      <c r="F114" s="202" t="s">
        <v>89</v>
      </c>
      <c r="G114" s="200"/>
      <c r="H114" s="203">
        <v>1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168</v>
      </c>
      <c r="AU114" s="209" t="s">
        <v>91</v>
      </c>
      <c r="AV114" s="14" t="s">
        <v>91</v>
      </c>
      <c r="AW114" s="14" t="s">
        <v>42</v>
      </c>
      <c r="AX114" s="14" t="s">
        <v>89</v>
      </c>
      <c r="AY114" s="209" t="s">
        <v>159</v>
      </c>
    </row>
    <row r="115" spans="1:65" s="2" customFormat="1" ht="33" customHeight="1">
      <c r="A115" s="34"/>
      <c r="B115" s="35"/>
      <c r="C115" s="210" t="s">
        <v>231</v>
      </c>
      <c r="D115" s="210" t="s">
        <v>156</v>
      </c>
      <c r="E115" s="211" t="s">
        <v>270</v>
      </c>
      <c r="F115" s="212" t="s">
        <v>271</v>
      </c>
      <c r="G115" s="213" t="s">
        <v>165</v>
      </c>
      <c r="H115" s="214">
        <v>1</v>
      </c>
      <c r="I115" s="215"/>
      <c r="J115" s="216">
        <f>ROUND(I115*H115,2)</f>
        <v>0</v>
      </c>
      <c r="K115" s="212" t="s">
        <v>184</v>
      </c>
      <c r="L115" s="217"/>
      <c r="M115" s="218" t="s">
        <v>44</v>
      </c>
      <c r="N115" s="219" t="s">
        <v>52</v>
      </c>
      <c r="O115" s="64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6" t="s">
        <v>91</v>
      </c>
      <c r="AT115" s="186" t="s">
        <v>156</v>
      </c>
      <c r="AU115" s="186" t="s">
        <v>91</v>
      </c>
      <c r="AY115" s="16" t="s">
        <v>159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6" t="s">
        <v>89</v>
      </c>
      <c r="BK115" s="187">
        <f>ROUND(I115*H115,2)</f>
        <v>0</v>
      </c>
      <c r="BL115" s="16" t="s">
        <v>89</v>
      </c>
      <c r="BM115" s="186" t="s">
        <v>481</v>
      </c>
    </row>
    <row r="116" spans="2:51" s="14" customFormat="1" ht="12">
      <c r="B116" s="199"/>
      <c r="C116" s="200"/>
      <c r="D116" s="190" t="s">
        <v>168</v>
      </c>
      <c r="E116" s="201" t="s">
        <v>44</v>
      </c>
      <c r="F116" s="202" t="s">
        <v>89</v>
      </c>
      <c r="G116" s="200"/>
      <c r="H116" s="203">
        <v>1</v>
      </c>
      <c r="I116" s="204"/>
      <c r="J116" s="200"/>
      <c r="K116" s="200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168</v>
      </c>
      <c r="AU116" s="209" t="s">
        <v>91</v>
      </c>
      <c r="AV116" s="14" t="s">
        <v>91</v>
      </c>
      <c r="AW116" s="14" t="s">
        <v>42</v>
      </c>
      <c r="AX116" s="14" t="s">
        <v>89</v>
      </c>
      <c r="AY116" s="209" t="s">
        <v>159</v>
      </c>
    </row>
    <row r="117" spans="1:65" s="2" customFormat="1" ht="16.5" customHeight="1">
      <c r="A117" s="34"/>
      <c r="B117" s="35"/>
      <c r="C117" s="210" t="s">
        <v>235</v>
      </c>
      <c r="D117" s="210" t="s">
        <v>156</v>
      </c>
      <c r="E117" s="211" t="s">
        <v>273</v>
      </c>
      <c r="F117" s="212" t="s">
        <v>274</v>
      </c>
      <c r="G117" s="213" t="s">
        <v>165</v>
      </c>
      <c r="H117" s="214">
        <v>1</v>
      </c>
      <c r="I117" s="215"/>
      <c r="J117" s="216">
        <f>ROUND(I117*H117,2)</f>
        <v>0</v>
      </c>
      <c r="K117" s="212" t="s">
        <v>184</v>
      </c>
      <c r="L117" s="217"/>
      <c r="M117" s="218" t="s">
        <v>44</v>
      </c>
      <c r="N117" s="219" t="s">
        <v>52</v>
      </c>
      <c r="O117" s="64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6" t="s">
        <v>91</v>
      </c>
      <c r="AT117" s="186" t="s">
        <v>156</v>
      </c>
      <c r="AU117" s="186" t="s">
        <v>91</v>
      </c>
      <c r="AY117" s="16" t="s">
        <v>159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6" t="s">
        <v>89</v>
      </c>
      <c r="BK117" s="187">
        <f>ROUND(I117*H117,2)</f>
        <v>0</v>
      </c>
      <c r="BL117" s="16" t="s">
        <v>89</v>
      </c>
      <c r="BM117" s="186" t="s">
        <v>482</v>
      </c>
    </row>
    <row r="118" spans="2:51" s="14" customFormat="1" ht="12">
      <c r="B118" s="199"/>
      <c r="C118" s="200"/>
      <c r="D118" s="190" t="s">
        <v>168</v>
      </c>
      <c r="E118" s="201" t="s">
        <v>44</v>
      </c>
      <c r="F118" s="202" t="s">
        <v>89</v>
      </c>
      <c r="G118" s="200"/>
      <c r="H118" s="203">
        <v>1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168</v>
      </c>
      <c r="AU118" s="209" t="s">
        <v>91</v>
      </c>
      <c r="AV118" s="14" t="s">
        <v>91</v>
      </c>
      <c r="AW118" s="14" t="s">
        <v>42</v>
      </c>
      <c r="AX118" s="14" t="s">
        <v>89</v>
      </c>
      <c r="AY118" s="209" t="s">
        <v>159</v>
      </c>
    </row>
    <row r="119" spans="1:65" s="2" customFormat="1" ht="78" customHeight="1">
      <c r="A119" s="34"/>
      <c r="B119" s="35"/>
      <c r="C119" s="175" t="s">
        <v>240</v>
      </c>
      <c r="D119" s="175" t="s">
        <v>162</v>
      </c>
      <c r="E119" s="176" t="s">
        <v>302</v>
      </c>
      <c r="F119" s="177" t="s">
        <v>303</v>
      </c>
      <c r="G119" s="178" t="s">
        <v>165</v>
      </c>
      <c r="H119" s="179">
        <v>2</v>
      </c>
      <c r="I119" s="180"/>
      <c r="J119" s="181">
        <f>ROUND(I119*H119,2)</f>
        <v>0</v>
      </c>
      <c r="K119" s="177" t="s">
        <v>199</v>
      </c>
      <c r="L119" s="39"/>
      <c r="M119" s="182" t="s">
        <v>44</v>
      </c>
      <c r="N119" s="183" t="s">
        <v>52</v>
      </c>
      <c r="O119" s="64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6" t="s">
        <v>89</v>
      </c>
      <c r="AT119" s="186" t="s">
        <v>162</v>
      </c>
      <c r="AU119" s="186" t="s">
        <v>91</v>
      </c>
      <c r="AY119" s="16" t="s">
        <v>159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6" t="s">
        <v>89</v>
      </c>
      <c r="BK119" s="187">
        <f>ROUND(I119*H119,2)</f>
        <v>0</v>
      </c>
      <c r="BL119" s="16" t="s">
        <v>89</v>
      </c>
      <c r="BM119" s="186" t="s">
        <v>483</v>
      </c>
    </row>
    <row r="120" spans="2:51" s="14" customFormat="1" ht="12">
      <c r="B120" s="199"/>
      <c r="C120" s="200"/>
      <c r="D120" s="190" t="s">
        <v>168</v>
      </c>
      <c r="E120" s="201" t="s">
        <v>44</v>
      </c>
      <c r="F120" s="202" t="s">
        <v>91</v>
      </c>
      <c r="G120" s="200"/>
      <c r="H120" s="203">
        <v>2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168</v>
      </c>
      <c r="AU120" s="209" t="s">
        <v>91</v>
      </c>
      <c r="AV120" s="14" t="s">
        <v>91</v>
      </c>
      <c r="AW120" s="14" t="s">
        <v>42</v>
      </c>
      <c r="AX120" s="14" t="s">
        <v>89</v>
      </c>
      <c r="AY120" s="209" t="s">
        <v>159</v>
      </c>
    </row>
    <row r="121" spans="1:65" s="2" customFormat="1" ht="72">
      <c r="A121" s="34"/>
      <c r="B121" s="35"/>
      <c r="C121" s="175" t="s">
        <v>8</v>
      </c>
      <c r="D121" s="175" t="s">
        <v>162</v>
      </c>
      <c r="E121" s="176" t="s">
        <v>306</v>
      </c>
      <c r="F121" s="177" t="s">
        <v>307</v>
      </c>
      <c r="G121" s="178" t="s">
        <v>165</v>
      </c>
      <c r="H121" s="179">
        <v>2</v>
      </c>
      <c r="I121" s="180"/>
      <c r="J121" s="181">
        <f>ROUND(I121*H121,2)</f>
        <v>0</v>
      </c>
      <c r="K121" s="177" t="s">
        <v>199</v>
      </c>
      <c r="L121" s="39"/>
      <c r="M121" s="182" t="s">
        <v>44</v>
      </c>
      <c r="N121" s="183" t="s">
        <v>52</v>
      </c>
      <c r="O121" s="64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6" t="s">
        <v>89</v>
      </c>
      <c r="AT121" s="186" t="s">
        <v>162</v>
      </c>
      <c r="AU121" s="186" t="s">
        <v>91</v>
      </c>
      <c r="AY121" s="16" t="s">
        <v>159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6" t="s">
        <v>89</v>
      </c>
      <c r="BK121" s="187">
        <f>ROUND(I121*H121,2)</f>
        <v>0</v>
      </c>
      <c r="BL121" s="16" t="s">
        <v>89</v>
      </c>
      <c r="BM121" s="186" t="s">
        <v>484</v>
      </c>
    </row>
    <row r="122" spans="2:51" s="14" customFormat="1" ht="12">
      <c r="B122" s="199"/>
      <c r="C122" s="200"/>
      <c r="D122" s="190" t="s">
        <v>168</v>
      </c>
      <c r="E122" s="201" t="s">
        <v>44</v>
      </c>
      <c r="F122" s="202" t="s">
        <v>91</v>
      </c>
      <c r="G122" s="200"/>
      <c r="H122" s="203">
        <v>2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168</v>
      </c>
      <c r="AU122" s="209" t="s">
        <v>91</v>
      </c>
      <c r="AV122" s="14" t="s">
        <v>91</v>
      </c>
      <c r="AW122" s="14" t="s">
        <v>42</v>
      </c>
      <c r="AX122" s="14" t="s">
        <v>89</v>
      </c>
      <c r="AY122" s="209" t="s">
        <v>159</v>
      </c>
    </row>
    <row r="123" spans="1:65" s="2" customFormat="1" ht="66.75" customHeight="1">
      <c r="A123" s="34"/>
      <c r="B123" s="35"/>
      <c r="C123" s="175" t="s">
        <v>282</v>
      </c>
      <c r="D123" s="175" t="s">
        <v>162</v>
      </c>
      <c r="E123" s="176" t="s">
        <v>310</v>
      </c>
      <c r="F123" s="177" t="s">
        <v>311</v>
      </c>
      <c r="G123" s="178" t="s">
        <v>165</v>
      </c>
      <c r="H123" s="179">
        <v>2</v>
      </c>
      <c r="I123" s="180"/>
      <c r="J123" s="181">
        <f>ROUND(I123*H123,2)</f>
        <v>0</v>
      </c>
      <c r="K123" s="177" t="s">
        <v>199</v>
      </c>
      <c r="L123" s="39"/>
      <c r="M123" s="182" t="s">
        <v>44</v>
      </c>
      <c r="N123" s="183" t="s">
        <v>52</v>
      </c>
      <c r="O123" s="64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6" t="s">
        <v>89</v>
      </c>
      <c r="AT123" s="186" t="s">
        <v>162</v>
      </c>
      <c r="AU123" s="186" t="s">
        <v>91</v>
      </c>
      <c r="AY123" s="16" t="s">
        <v>159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6" t="s">
        <v>89</v>
      </c>
      <c r="BK123" s="187">
        <f>ROUND(I123*H123,2)</f>
        <v>0</v>
      </c>
      <c r="BL123" s="16" t="s">
        <v>89</v>
      </c>
      <c r="BM123" s="186" t="s">
        <v>485</v>
      </c>
    </row>
    <row r="124" spans="2:51" s="14" customFormat="1" ht="12">
      <c r="B124" s="199"/>
      <c r="C124" s="200"/>
      <c r="D124" s="190" t="s">
        <v>168</v>
      </c>
      <c r="E124" s="201" t="s">
        <v>44</v>
      </c>
      <c r="F124" s="202" t="s">
        <v>91</v>
      </c>
      <c r="G124" s="200"/>
      <c r="H124" s="203">
        <v>2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168</v>
      </c>
      <c r="AU124" s="209" t="s">
        <v>91</v>
      </c>
      <c r="AV124" s="14" t="s">
        <v>91</v>
      </c>
      <c r="AW124" s="14" t="s">
        <v>42</v>
      </c>
      <c r="AX124" s="14" t="s">
        <v>89</v>
      </c>
      <c r="AY124" s="209" t="s">
        <v>159</v>
      </c>
    </row>
    <row r="125" spans="1:65" s="2" customFormat="1" ht="60">
      <c r="A125" s="34"/>
      <c r="B125" s="35"/>
      <c r="C125" s="175" t="s">
        <v>286</v>
      </c>
      <c r="D125" s="175" t="s">
        <v>162</v>
      </c>
      <c r="E125" s="176" t="s">
        <v>314</v>
      </c>
      <c r="F125" s="177" t="s">
        <v>315</v>
      </c>
      <c r="G125" s="178" t="s">
        <v>165</v>
      </c>
      <c r="H125" s="179">
        <v>2</v>
      </c>
      <c r="I125" s="180"/>
      <c r="J125" s="181">
        <f>ROUND(I125*H125,2)</f>
        <v>0</v>
      </c>
      <c r="K125" s="177" t="s">
        <v>199</v>
      </c>
      <c r="L125" s="39"/>
      <c r="M125" s="182" t="s">
        <v>44</v>
      </c>
      <c r="N125" s="183" t="s">
        <v>52</v>
      </c>
      <c r="O125" s="64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6" t="s">
        <v>89</v>
      </c>
      <c r="AT125" s="186" t="s">
        <v>162</v>
      </c>
      <c r="AU125" s="186" t="s">
        <v>91</v>
      </c>
      <c r="AY125" s="16" t="s">
        <v>159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6" t="s">
        <v>89</v>
      </c>
      <c r="BK125" s="187">
        <f>ROUND(I125*H125,2)</f>
        <v>0</v>
      </c>
      <c r="BL125" s="16" t="s">
        <v>89</v>
      </c>
      <c r="BM125" s="186" t="s">
        <v>486</v>
      </c>
    </row>
    <row r="126" spans="2:51" s="14" customFormat="1" ht="12">
      <c r="B126" s="199"/>
      <c r="C126" s="200"/>
      <c r="D126" s="190" t="s">
        <v>168</v>
      </c>
      <c r="E126" s="201" t="s">
        <v>44</v>
      </c>
      <c r="F126" s="202" t="s">
        <v>91</v>
      </c>
      <c r="G126" s="200"/>
      <c r="H126" s="203">
        <v>2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168</v>
      </c>
      <c r="AU126" s="209" t="s">
        <v>91</v>
      </c>
      <c r="AV126" s="14" t="s">
        <v>91</v>
      </c>
      <c r="AW126" s="14" t="s">
        <v>42</v>
      </c>
      <c r="AX126" s="14" t="s">
        <v>89</v>
      </c>
      <c r="AY126" s="209" t="s">
        <v>159</v>
      </c>
    </row>
    <row r="127" spans="1:65" s="2" customFormat="1" ht="33" customHeight="1">
      <c r="A127" s="34"/>
      <c r="B127" s="35"/>
      <c r="C127" s="210" t="s">
        <v>290</v>
      </c>
      <c r="D127" s="210" t="s">
        <v>156</v>
      </c>
      <c r="E127" s="211" t="s">
        <v>318</v>
      </c>
      <c r="F127" s="212" t="s">
        <v>319</v>
      </c>
      <c r="G127" s="213" t="s">
        <v>165</v>
      </c>
      <c r="H127" s="214">
        <v>2</v>
      </c>
      <c r="I127" s="215"/>
      <c r="J127" s="216">
        <f>ROUND(I127*H127,2)</f>
        <v>0</v>
      </c>
      <c r="K127" s="212" t="s">
        <v>184</v>
      </c>
      <c r="L127" s="217"/>
      <c r="M127" s="218" t="s">
        <v>44</v>
      </c>
      <c r="N127" s="219" t="s">
        <v>52</v>
      </c>
      <c r="O127" s="64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6" t="s">
        <v>91</v>
      </c>
      <c r="AT127" s="186" t="s">
        <v>156</v>
      </c>
      <c r="AU127" s="186" t="s">
        <v>91</v>
      </c>
      <c r="AY127" s="16" t="s">
        <v>159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6" t="s">
        <v>89</v>
      </c>
      <c r="BK127" s="187">
        <f>ROUND(I127*H127,2)</f>
        <v>0</v>
      </c>
      <c r="BL127" s="16" t="s">
        <v>89</v>
      </c>
      <c r="BM127" s="186" t="s">
        <v>487</v>
      </c>
    </row>
    <row r="128" spans="2:51" s="14" customFormat="1" ht="12">
      <c r="B128" s="199"/>
      <c r="C128" s="200"/>
      <c r="D128" s="190" t="s">
        <v>168</v>
      </c>
      <c r="E128" s="201" t="s">
        <v>44</v>
      </c>
      <c r="F128" s="202" t="s">
        <v>91</v>
      </c>
      <c r="G128" s="200"/>
      <c r="H128" s="203">
        <v>2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168</v>
      </c>
      <c r="AU128" s="209" t="s">
        <v>91</v>
      </c>
      <c r="AV128" s="14" t="s">
        <v>91</v>
      </c>
      <c r="AW128" s="14" t="s">
        <v>42</v>
      </c>
      <c r="AX128" s="14" t="s">
        <v>89</v>
      </c>
      <c r="AY128" s="209" t="s">
        <v>159</v>
      </c>
    </row>
    <row r="129" spans="1:65" s="2" customFormat="1" ht="16.5" customHeight="1">
      <c r="A129" s="34"/>
      <c r="B129" s="35"/>
      <c r="C129" s="210" t="s">
        <v>294</v>
      </c>
      <c r="D129" s="210" t="s">
        <v>156</v>
      </c>
      <c r="E129" s="211" t="s">
        <v>322</v>
      </c>
      <c r="F129" s="212" t="s">
        <v>323</v>
      </c>
      <c r="G129" s="213" t="s">
        <v>165</v>
      </c>
      <c r="H129" s="214">
        <v>2</v>
      </c>
      <c r="I129" s="215"/>
      <c r="J129" s="216">
        <f>ROUND(I129*H129,2)</f>
        <v>0</v>
      </c>
      <c r="K129" s="212" t="s">
        <v>184</v>
      </c>
      <c r="L129" s="217"/>
      <c r="M129" s="218" t="s">
        <v>44</v>
      </c>
      <c r="N129" s="219" t="s">
        <v>52</v>
      </c>
      <c r="O129" s="64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6" t="s">
        <v>91</v>
      </c>
      <c r="AT129" s="186" t="s">
        <v>156</v>
      </c>
      <c r="AU129" s="186" t="s">
        <v>91</v>
      </c>
      <c r="AY129" s="16" t="s">
        <v>159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6" t="s">
        <v>89</v>
      </c>
      <c r="BK129" s="187">
        <f>ROUND(I129*H129,2)</f>
        <v>0</v>
      </c>
      <c r="BL129" s="16" t="s">
        <v>89</v>
      </c>
      <c r="BM129" s="186" t="s">
        <v>488</v>
      </c>
    </row>
    <row r="130" spans="2:51" s="14" customFormat="1" ht="12">
      <c r="B130" s="199"/>
      <c r="C130" s="200"/>
      <c r="D130" s="190" t="s">
        <v>168</v>
      </c>
      <c r="E130" s="201" t="s">
        <v>44</v>
      </c>
      <c r="F130" s="202" t="s">
        <v>91</v>
      </c>
      <c r="G130" s="200"/>
      <c r="H130" s="203">
        <v>2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168</v>
      </c>
      <c r="AU130" s="209" t="s">
        <v>91</v>
      </c>
      <c r="AV130" s="14" t="s">
        <v>91</v>
      </c>
      <c r="AW130" s="14" t="s">
        <v>42</v>
      </c>
      <c r="AX130" s="14" t="s">
        <v>89</v>
      </c>
      <c r="AY130" s="209" t="s">
        <v>159</v>
      </c>
    </row>
    <row r="131" spans="1:65" s="2" customFormat="1" ht="33" customHeight="1">
      <c r="A131" s="34"/>
      <c r="B131" s="35"/>
      <c r="C131" s="210" t="s">
        <v>298</v>
      </c>
      <c r="D131" s="210" t="s">
        <v>156</v>
      </c>
      <c r="E131" s="211" t="s">
        <v>276</v>
      </c>
      <c r="F131" s="212" t="s">
        <v>277</v>
      </c>
      <c r="G131" s="213" t="s">
        <v>165</v>
      </c>
      <c r="H131" s="214">
        <v>2</v>
      </c>
      <c r="I131" s="215"/>
      <c r="J131" s="216">
        <f>ROUND(I131*H131,2)</f>
        <v>0</v>
      </c>
      <c r="K131" s="212" t="s">
        <v>184</v>
      </c>
      <c r="L131" s="217"/>
      <c r="M131" s="218" t="s">
        <v>44</v>
      </c>
      <c r="N131" s="219" t="s">
        <v>52</v>
      </c>
      <c r="O131" s="64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6" t="s">
        <v>91</v>
      </c>
      <c r="AT131" s="186" t="s">
        <v>156</v>
      </c>
      <c r="AU131" s="186" t="s">
        <v>91</v>
      </c>
      <c r="AY131" s="16" t="s">
        <v>159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6" t="s">
        <v>89</v>
      </c>
      <c r="BK131" s="187">
        <f>ROUND(I131*H131,2)</f>
        <v>0</v>
      </c>
      <c r="BL131" s="16" t="s">
        <v>89</v>
      </c>
      <c r="BM131" s="186" t="s">
        <v>489</v>
      </c>
    </row>
    <row r="132" spans="2:51" s="14" customFormat="1" ht="12">
      <c r="B132" s="199"/>
      <c r="C132" s="200"/>
      <c r="D132" s="190" t="s">
        <v>168</v>
      </c>
      <c r="E132" s="201" t="s">
        <v>44</v>
      </c>
      <c r="F132" s="202" t="s">
        <v>91</v>
      </c>
      <c r="G132" s="200"/>
      <c r="H132" s="203">
        <v>2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168</v>
      </c>
      <c r="AU132" s="209" t="s">
        <v>91</v>
      </c>
      <c r="AV132" s="14" t="s">
        <v>91</v>
      </c>
      <c r="AW132" s="14" t="s">
        <v>42</v>
      </c>
      <c r="AX132" s="14" t="s">
        <v>89</v>
      </c>
      <c r="AY132" s="209" t="s">
        <v>159</v>
      </c>
    </row>
    <row r="133" spans="1:65" s="2" customFormat="1" ht="16.5" customHeight="1">
      <c r="A133" s="34"/>
      <c r="B133" s="35"/>
      <c r="C133" s="210" t="s">
        <v>7</v>
      </c>
      <c r="D133" s="210" t="s">
        <v>156</v>
      </c>
      <c r="E133" s="211" t="s">
        <v>273</v>
      </c>
      <c r="F133" s="212" t="s">
        <v>274</v>
      </c>
      <c r="G133" s="213" t="s">
        <v>165</v>
      </c>
      <c r="H133" s="214">
        <v>2</v>
      </c>
      <c r="I133" s="215"/>
      <c r="J133" s="216">
        <f>ROUND(I133*H133,2)</f>
        <v>0</v>
      </c>
      <c r="K133" s="212" t="s">
        <v>184</v>
      </c>
      <c r="L133" s="217"/>
      <c r="M133" s="218" t="s">
        <v>44</v>
      </c>
      <c r="N133" s="219" t="s">
        <v>52</v>
      </c>
      <c r="O133" s="64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6" t="s">
        <v>91</v>
      </c>
      <c r="AT133" s="186" t="s">
        <v>156</v>
      </c>
      <c r="AU133" s="186" t="s">
        <v>91</v>
      </c>
      <c r="AY133" s="16" t="s">
        <v>159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6" t="s">
        <v>89</v>
      </c>
      <c r="BK133" s="187">
        <f>ROUND(I133*H133,2)</f>
        <v>0</v>
      </c>
      <c r="BL133" s="16" t="s">
        <v>89</v>
      </c>
      <c r="BM133" s="186" t="s">
        <v>490</v>
      </c>
    </row>
    <row r="134" spans="2:51" s="14" customFormat="1" ht="12">
      <c r="B134" s="199"/>
      <c r="C134" s="200"/>
      <c r="D134" s="190" t="s">
        <v>168</v>
      </c>
      <c r="E134" s="201" t="s">
        <v>44</v>
      </c>
      <c r="F134" s="202" t="s">
        <v>91</v>
      </c>
      <c r="G134" s="200"/>
      <c r="H134" s="203">
        <v>2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168</v>
      </c>
      <c r="AU134" s="209" t="s">
        <v>91</v>
      </c>
      <c r="AV134" s="14" t="s">
        <v>91</v>
      </c>
      <c r="AW134" s="14" t="s">
        <v>42</v>
      </c>
      <c r="AX134" s="14" t="s">
        <v>89</v>
      </c>
      <c r="AY134" s="209" t="s">
        <v>159</v>
      </c>
    </row>
    <row r="135" spans="1:65" s="2" customFormat="1" ht="78" customHeight="1">
      <c r="A135" s="34"/>
      <c r="B135" s="35"/>
      <c r="C135" s="175" t="s">
        <v>301</v>
      </c>
      <c r="D135" s="175" t="s">
        <v>162</v>
      </c>
      <c r="E135" s="176" t="s">
        <v>330</v>
      </c>
      <c r="F135" s="177" t="s">
        <v>331</v>
      </c>
      <c r="G135" s="178" t="s">
        <v>165</v>
      </c>
      <c r="H135" s="179">
        <v>2</v>
      </c>
      <c r="I135" s="180"/>
      <c r="J135" s="181">
        <f>ROUND(I135*H135,2)</f>
        <v>0</v>
      </c>
      <c r="K135" s="177" t="s">
        <v>199</v>
      </c>
      <c r="L135" s="39"/>
      <c r="M135" s="182" t="s">
        <v>44</v>
      </c>
      <c r="N135" s="183" t="s">
        <v>52</v>
      </c>
      <c r="O135" s="64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6" t="s">
        <v>89</v>
      </c>
      <c r="AT135" s="186" t="s">
        <v>162</v>
      </c>
      <c r="AU135" s="186" t="s">
        <v>91</v>
      </c>
      <c r="AY135" s="16" t="s">
        <v>159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6" t="s">
        <v>89</v>
      </c>
      <c r="BK135" s="187">
        <f>ROUND(I135*H135,2)</f>
        <v>0</v>
      </c>
      <c r="BL135" s="16" t="s">
        <v>89</v>
      </c>
      <c r="BM135" s="186" t="s">
        <v>491</v>
      </c>
    </row>
    <row r="136" spans="2:51" s="14" customFormat="1" ht="12">
      <c r="B136" s="199"/>
      <c r="C136" s="200"/>
      <c r="D136" s="190" t="s">
        <v>168</v>
      </c>
      <c r="E136" s="201" t="s">
        <v>44</v>
      </c>
      <c r="F136" s="202" t="s">
        <v>91</v>
      </c>
      <c r="G136" s="200"/>
      <c r="H136" s="203">
        <v>2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168</v>
      </c>
      <c r="AU136" s="209" t="s">
        <v>91</v>
      </c>
      <c r="AV136" s="14" t="s">
        <v>91</v>
      </c>
      <c r="AW136" s="14" t="s">
        <v>42</v>
      </c>
      <c r="AX136" s="14" t="s">
        <v>89</v>
      </c>
      <c r="AY136" s="209" t="s">
        <v>159</v>
      </c>
    </row>
    <row r="137" spans="1:65" s="2" customFormat="1" ht="72">
      <c r="A137" s="34"/>
      <c r="B137" s="35"/>
      <c r="C137" s="175" t="s">
        <v>305</v>
      </c>
      <c r="D137" s="175" t="s">
        <v>162</v>
      </c>
      <c r="E137" s="176" t="s">
        <v>334</v>
      </c>
      <c r="F137" s="177" t="s">
        <v>335</v>
      </c>
      <c r="G137" s="178" t="s">
        <v>165</v>
      </c>
      <c r="H137" s="179">
        <v>2</v>
      </c>
      <c r="I137" s="180"/>
      <c r="J137" s="181">
        <f>ROUND(I137*H137,2)</f>
        <v>0</v>
      </c>
      <c r="K137" s="177" t="s">
        <v>199</v>
      </c>
      <c r="L137" s="39"/>
      <c r="M137" s="182" t="s">
        <v>44</v>
      </c>
      <c r="N137" s="183" t="s">
        <v>52</v>
      </c>
      <c r="O137" s="64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6" t="s">
        <v>89</v>
      </c>
      <c r="AT137" s="186" t="s">
        <v>162</v>
      </c>
      <c r="AU137" s="186" t="s">
        <v>91</v>
      </c>
      <c r="AY137" s="16" t="s">
        <v>159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6" t="s">
        <v>89</v>
      </c>
      <c r="BK137" s="187">
        <f>ROUND(I137*H137,2)</f>
        <v>0</v>
      </c>
      <c r="BL137" s="16" t="s">
        <v>89</v>
      </c>
      <c r="BM137" s="186" t="s">
        <v>492</v>
      </c>
    </row>
    <row r="138" spans="2:51" s="14" customFormat="1" ht="12">
      <c r="B138" s="199"/>
      <c r="C138" s="200"/>
      <c r="D138" s="190" t="s">
        <v>168</v>
      </c>
      <c r="E138" s="201" t="s">
        <v>44</v>
      </c>
      <c r="F138" s="202" t="s">
        <v>91</v>
      </c>
      <c r="G138" s="200"/>
      <c r="H138" s="203">
        <v>2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168</v>
      </c>
      <c r="AU138" s="209" t="s">
        <v>91</v>
      </c>
      <c r="AV138" s="14" t="s">
        <v>91</v>
      </c>
      <c r="AW138" s="14" t="s">
        <v>42</v>
      </c>
      <c r="AX138" s="14" t="s">
        <v>89</v>
      </c>
      <c r="AY138" s="209" t="s">
        <v>159</v>
      </c>
    </row>
    <row r="139" spans="1:65" s="2" customFormat="1" ht="66.75" customHeight="1">
      <c r="A139" s="34"/>
      <c r="B139" s="35"/>
      <c r="C139" s="175" t="s">
        <v>309</v>
      </c>
      <c r="D139" s="175" t="s">
        <v>162</v>
      </c>
      <c r="E139" s="176" t="s">
        <v>338</v>
      </c>
      <c r="F139" s="177" t="s">
        <v>339</v>
      </c>
      <c r="G139" s="178" t="s">
        <v>165</v>
      </c>
      <c r="H139" s="179">
        <v>2</v>
      </c>
      <c r="I139" s="180"/>
      <c r="J139" s="181">
        <f>ROUND(I139*H139,2)</f>
        <v>0</v>
      </c>
      <c r="K139" s="177" t="s">
        <v>199</v>
      </c>
      <c r="L139" s="39"/>
      <c r="M139" s="182" t="s">
        <v>44</v>
      </c>
      <c r="N139" s="183" t="s">
        <v>52</v>
      </c>
      <c r="O139" s="64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6" t="s">
        <v>89</v>
      </c>
      <c r="AT139" s="186" t="s">
        <v>162</v>
      </c>
      <c r="AU139" s="186" t="s">
        <v>91</v>
      </c>
      <c r="AY139" s="16" t="s">
        <v>159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6" t="s">
        <v>89</v>
      </c>
      <c r="BK139" s="187">
        <f>ROUND(I139*H139,2)</f>
        <v>0</v>
      </c>
      <c r="BL139" s="16" t="s">
        <v>89</v>
      </c>
      <c r="BM139" s="186" t="s">
        <v>493</v>
      </c>
    </row>
    <row r="140" spans="2:51" s="14" customFormat="1" ht="12">
      <c r="B140" s="199"/>
      <c r="C140" s="200"/>
      <c r="D140" s="190" t="s">
        <v>168</v>
      </c>
      <c r="E140" s="201" t="s">
        <v>44</v>
      </c>
      <c r="F140" s="202" t="s">
        <v>91</v>
      </c>
      <c r="G140" s="200"/>
      <c r="H140" s="203">
        <v>2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168</v>
      </c>
      <c r="AU140" s="209" t="s">
        <v>91</v>
      </c>
      <c r="AV140" s="14" t="s">
        <v>91</v>
      </c>
      <c r="AW140" s="14" t="s">
        <v>42</v>
      </c>
      <c r="AX140" s="14" t="s">
        <v>89</v>
      </c>
      <c r="AY140" s="209" t="s">
        <v>159</v>
      </c>
    </row>
    <row r="141" spans="1:65" s="2" customFormat="1" ht="60">
      <c r="A141" s="34"/>
      <c r="B141" s="35"/>
      <c r="C141" s="175" t="s">
        <v>313</v>
      </c>
      <c r="D141" s="175" t="s">
        <v>162</v>
      </c>
      <c r="E141" s="176" t="s">
        <v>342</v>
      </c>
      <c r="F141" s="177" t="s">
        <v>343</v>
      </c>
      <c r="G141" s="178" t="s">
        <v>165</v>
      </c>
      <c r="H141" s="179">
        <v>2</v>
      </c>
      <c r="I141" s="180"/>
      <c r="J141" s="181">
        <f>ROUND(I141*H141,2)</f>
        <v>0</v>
      </c>
      <c r="K141" s="177" t="s">
        <v>199</v>
      </c>
      <c r="L141" s="39"/>
      <c r="M141" s="182" t="s">
        <v>44</v>
      </c>
      <c r="N141" s="183" t="s">
        <v>52</v>
      </c>
      <c r="O141" s="64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6" t="s">
        <v>89</v>
      </c>
      <c r="AT141" s="186" t="s">
        <v>162</v>
      </c>
      <c r="AU141" s="186" t="s">
        <v>91</v>
      </c>
      <c r="AY141" s="16" t="s">
        <v>159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6" t="s">
        <v>89</v>
      </c>
      <c r="BK141" s="187">
        <f>ROUND(I141*H141,2)</f>
        <v>0</v>
      </c>
      <c r="BL141" s="16" t="s">
        <v>89</v>
      </c>
      <c r="BM141" s="186" t="s">
        <v>494</v>
      </c>
    </row>
    <row r="142" spans="2:51" s="14" customFormat="1" ht="12">
      <c r="B142" s="199"/>
      <c r="C142" s="200"/>
      <c r="D142" s="190" t="s">
        <v>168</v>
      </c>
      <c r="E142" s="201" t="s">
        <v>44</v>
      </c>
      <c r="F142" s="202" t="s">
        <v>91</v>
      </c>
      <c r="G142" s="200"/>
      <c r="H142" s="203">
        <v>2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168</v>
      </c>
      <c r="AU142" s="209" t="s">
        <v>91</v>
      </c>
      <c r="AV142" s="14" t="s">
        <v>91</v>
      </c>
      <c r="AW142" s="14" t="s">
        <v>42</v>
      </c>
      <c r="AX142" s="14" t="s">
        <v>89</v>
      </c>
      <c r="AY142" s="209" t="s">
        <v>159</v>
      </c>
    </row>
    <row r="143" spans="1:65" s="2" customFormat="1" ht="33" customHeight="1">
      <c r="A143" s="34"/>
      <c r="B143" s="35"/>
      <c r="C143" s="210" t="s">
        <v>317</v>
      </c>
      <c r="D143" s="210" t="s">
        <v>156</v>
      </c>
      <c r="E143" s="211" t="s">
        <v>318</v>
      </c>
      <c r="F143" s="212" t="s">
        <v>319</v>
      </c>
      <c r="G143" s="213" t="s">
        <v>165</v>
      </c>
      <c r="H143" s="214">
        <v>2</v>
      </c>
      <c r="I143" s="215"/>
      <c r="J143" s="216">
        <f>ROUND(I143*H143,2)</f>
        <v>0</v>
      </c>
      <c r="K143" s="212" t="s">
        <v>184</v>
      </c>
      <c r="L143" s="217"/>
      <c r="M143" s="218" t="s">
        <v>44</v>
      </c>
      <c r="N143" s="219" t="s">
        <v>52</v>
      </c>
      <c r="O143" s="64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6" t="s">
        <v>91</v>
      </c>
      <c r="AT143" s="186" t="s">
        <v>156</v>
      </c>
      <c r="AU143" s="186" t="s">
        <v>91</v>
      </c>
      <c r="AY143" s="16" t="s">
        <v>159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6" t="s">
        <v>89</v>
      </c>
      <c r="BK143" s="187">
        <f>ROUND(I143*H143,2)</f>
        <v>0</v>
      </c>
      <c r="BL143" s="16" t="s">
        <v>89</v>
      </c>
      <c r="BM143" s="186" t="s">
        <v>495</v>
      </c>
    </row>
    <row r="144" spans="2:51" s="14" customFormat="1" ht="12">
      <c r="B144" s="199"/>
      <c r="C144" s="200"/>
      <c r="D144" s="190" t="s">
        <v>168</v>
      </c>
      <c r="E144" s="201" t="s">
        <v>44</v>
      </c>
      <c r="F144" s="202" t="s">
        <v>91</v>
      </c>
      <c r="G144" s="200"/>
      <c r="H144" s="203">
        <v>2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168</v>
      </c>
      <c r="AU144" s="209" t="s">
        <v>91</v>
      </c>
      <c r="AV144" s="14" t="s">
        <v>91</v>
      </c>
      <c r="AW144" s="14" t="s">
        <v>42</v>
      </c>
      <c r="AX144" s="14" t="s">
        <v>89</v>
      </c>
      <c r="AY144" s="209" t="s">
        <v>159</v>
      </c>
    </row>
    <row r="145" spans="1:65" s="2" customFormat="1" ht="33" customHeight="1">
      <c r="A145" s="34"/>
      <c r="B145" s="35"/>
      <c r="C145" s="210" t="s">
        <v>321</v>
      </c>
      <c r="D145" s="210" t="s">
        <v>156</v>
      </c>
      <c r="E145" s="211" t="s">
        <v>270</v>
      </c>
      <c r="F145" s="212" t="s">
        <v>271</v>
      </c>
      <c r="G145" s="213" t="s">
        <v>165</v>
      </c>
      <c r="H145" s="214">
        <v>2</v>
      </c>
      <c r="I145" s="215"/>
      <c r="J145" s="216">
        <f>ROUND(I145*H145,2)</f>
        <v>0</v>
      </c>
      <c r="K145" s="212" t="s">
        <v>184</v>
      </c>
      <c r="L145" s="217"/>
      <c r="M145" s="218" t="s">
        <v>44</v>
      </c>
      <c r="N145" s="219" t="s">
        <v>52</v>
      </c>
      <c r="O145" s="64"/>
      <c r="P145" s="184">
        <f>O145*H145</f>
        <v>0</v>
      </c>
      <c r="Q145" s="184">
        <v>0</v>
      </c>
      <c r="R145" s="184">
        <f>Q145*H145</f>
        <v>0</v>
      </c>
      <c r="S145" s="184">
        <v>0</v>
      </c>
      <c r="T145" s="18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6" t="s">
        <v>91</v>
      </c>
      <c r="AT145" s="186" t="s">
        <v>156</v>
      </c>
      <c r="AU145" s="186" t="s">
        <v>91</v>
      </c>
      <c r="AY145" s="16" t="s">
        <v>159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6" t="s">
        <v>89</v>
      </c>
      <c r="BK145" s="187">
        <f>ROUND(I145*H145,2)</f>
        <v>0</v>
      </c>
      <c r="BL145" s="16" t="s">
        <v>89</v>
      </c>
      <c r="BM145" s="186" t="s">
        <v>496</v>
      </c>
    </row>
    <row r="146" spans="2:51" s="14" customFormat="1" ht="12">
      <c r="B146" s="199"/>
      <c r="C146" s="200"/>
      <c r="D146" s="190" t="s">
        <v>168</v>
      </c>
      <c r="E146" s="201" t="s">
        <v>44</v>
      </c>
      <c r="F146" s="202" t="s">
        <v>91</v>
      </c>
      <c r="G146" s="200"/>
      <c r="H146" s="203">
        <v>2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168</v>
      </c>
      <c r="AU146" s="209" t="s">
        <v>91</v>
      </c>
      <c r="AV146" s="14" t="s">
        <v>91</v>
      </c>
      <c r="AW146" s="14" t="s">
        <v>42</v>
      </c>
      <c r="AX146" s="14" t="s">
        <v>89</v>
      </c>
      <c r="AY146" s="209" t="s">
        <v>159</v>
      </c>
    </row>
    <row r="147" spans="1:65" s="2" customFormat="1" ht="33" customHeight="1">
      <c r="A147" s="34"/>
      <c r="B147" s="35"/>
      <c r="C147" s="210" t="s">
        <v>325</v>
      </c>
      <c r="D147" s="210" t="s">
        <v>156</v>
      </c>
      <c r="E147" s="211" t="s">
        <v>276</v>
      </c>
      <c r="F147" s="212" t="s">
        <v>277</v>
      </c>
      <c r="G147" s="213" t="s">
        <v>165</v>
      </c>
      <c r="H147" s="214">
        <v>2</v>
      </c>
      <c r="I147" s="215"/>
      <c r="J147" s="216">
        <f>ROUND(I147*H147,2)</f>
        <v>0</v>
      </c>
      <c r="K147" s="212" t="s">
        <v>184</v>
      </c>
      <c r="L147" s="217"/>
      <c r="M147" s="218" t="s">
        <v>44</v>
      </c>
      <c r="N147" s="219" t="s">
        <v>52</v>
      </c>
      <c r="O147" s="64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6" t="s">
        <v>91</v>
      </c>
      <c r="AT147" s="186" t="s">
        <v>156</v>
      </c>
      <c r="AU147" s="186" t="s">
        <v>91</v>
      </c>
      <c r="AY147" s="16" t="s">
        <v>159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6" t="s">
        <v>89</v>
      </c>
      <c r="BK147" s="187">
        <f>ROUND(I147*H147,2)</f>
        <v>0</v>
      </c>
      <c r="BL147" s="16" t="s">
        <v>89</v>
      </c>
      <c r="BM147" s="186" t="s">
        <v>497</v>
      </c>
    </row>
    <row r="148" spans="2:51" s="14" customFormat="1" ht="12">
      <c r="B148" s="199"/>
      <c r="C148" s="200"/>
      <c r="D148" s="190" t="s">
        <v>168</v>
      </c>
      <c r="E148" s="201" t="s">
        <v>44</v>
      </c>
      <c r="F148" s="202" t="s">
        <v>91</v>
      </c>
      <c r="G148" s="200"/>
      <c r="H148" s="203">
        <v>2</v>
      </c>
      <c r="I148" s="204"/>
      <c r="J148" s="200"/>
      <c r="K148" s="200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168</v>
      </c>
      <c r="AU148" s="209" t="s">
        <v>91</v>
      </c>
      <c r="AV148" s="14" t="s">
        <v>91</v>
      </c>
      <c r="AW148" s="14" t="s">
        <v>42</v>
      </c>
      <c r="AX148" s="14" t="s">
        <v>89</v>
      </c>
      <c r="AY148" s="209" t="s">
        <v>159</v>
      </c>
    </row>
    <row r="149" spans="1:65" s="2" customFormat="1" ht="78" customHeight="1">
      <c r="A149" s="34"/>
      <c r="B149" s="35"/>
      <c r="C149" s="175" t="s">
        <v>327</v>
      </c>
      <c r="D149" s="175" t="s">
        <v>162</v>
      </c>
      <c r="E149" s="176" t="s">
        <v>366</v>
      </c>
      <c r="F149" s="177" t="s">
        <v>367</v>
      </c>
      <c r="G149" s="178" t="s">
        <v>165</v>
      </c>
      <c r="H149" s="179">
        <v>2</v>
      </c>
      <c r="I149" s="180"/>
      <c r="J149" s="181">
        <f>ROUND(I149*H149,2)</f>
        <v>0</v>
      </c>
      <c r="K149" s="177" t="s">
        <v>199</v>
      </c>
      <c r="L149" s="39"/>
      <c r="M149" s="182" t="s">
        <v>44</v>
      </c>
      <c r="N149" s="183" t="s">
        <v>52</v>
      </c>
      <c r="O149" s="64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6" t="s">
        <v>89</v>
      </c>
      <c r="AT149" s="186" t="s">
        <v>162</v>
      </c>
      <c r="AU149" s="186" t="s">
        <v>91</v>
      </c>
      <c r="AY149" s="16" t="s">
        <v>159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6" t="s">
        <v>89</v>
      </c>
      <c r="BK149" s="187">
        <f>ROUND(I149*H149,2)</f>
        <v>0</v>
      </c>
      <c r="BL149" s="16" t="s">
        <v>89</v>
      </c>
      <c r="BM149" s="186" t="s">
        <v>498</v>
      </c>
    </row>
    <row r="150" spans="2:51" s="14" customFormat="1" ht="12">
      <c r="B150" s="199"/>
      <c r="C150" s="200"/>
      <c r="D150" s="190" t="s">
        <v>168</v>
      </c>
      <c r="E150" s="201" t="s">
        <v>44</v>
      </c>
      <c r="F150" s="202" t="s">
        <v>91</v>
      </c>
      <c r="G150" s="200"/>
      <c r="H150" s="203">
        <v>2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168</v>
      </c>
      <c r="AU150" s="209" t="s">
        <v>91</v>
      </c>
      <c r="AV150" s="14" t="s">
        <v>91</v>
      </c>
      <c r="AW150" s="14" t="s">
        <v>42</v>
      </c>
      <c r="AX150" s="14" t="s">
        <v>89</v>
      </c>
      <c r="AY150" s="209" t="s">
        <v>159</v>
      </c>
    </row>
    <row r="151" spans="1:65" s="2" customFormat="1" ht="72">
      <c r="A151" s="34"/>
      <c r="B151" s="35"/>
      <c r="C151" s="175" t="s">
        <v>329</v>
      </c>
      <c r="D151" s="175" t="s">
        <v>162</v>
      </c>
      <c r="E151" s="176" t="s">
        <v>370</v>
      </c>
      <c r="F151" s="177" t="s">
        <v>371</v>
      </c>
      <c r="G151" s="178" t="s">
        <v>165</v>
      </c>
      <c r="H151" s="179">
        <v>2</v>
      </c>
      <c r="I151" s="180"/>
      <c r="J151" s="181">
        <f>ROUND(I151*H151,2)</f>
        <v>0</v>
      </c>
      <c r="K151" s="177" t="s">
        <v>199</v>
      </c>
      <c r="L151" s="39"/>
      <c r="M151" s="182" t="s">
        <v>44</v>
      </c>
      <c r="N151" s="183" t="s">
        <v>52</v>
      </c>
      <c r="O151" s="64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6" t="s">
        <v>89</v>
      </c>
      <c r="AT151" s="186" t="s">
        <v>162</v>
      </c>
      <c r="AU151" s="186" t="s">
        <v>91</v>
      </c>
      <c r="AY151" s="16" t="s">
        <v>159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6" t="s">
        <v>89</v>
      </c>
      <c r="BK151" s="187">
        <f>ROUND(I151*H151,2)</f>
        <v>0</v>
      </c>
      <c r="BL151" s="16" t="s">
        <v>89</v>
      </c>
      <c r="BM151" s="186" t="s">
        <v>499</v>
      </c>
    </row>
    <row r="152" spans="2:51" s="14" customFormat="1" ht="12">
      <c r="B152" s="199"/>
      <c r="C152" s="200"/>
      <c r="D152" s="190" t="s">
        <v>168</v>
      </c>
      <c r="E152" s="201" t="s">
        <v>44</v>
      </c>
      <c r="F152" s="202" t="s">
        <v>91</v>
      </c>
      <c r="G152" s="200"/>
      <c r="H152" s="203">
        <v>2</v>
      </c>
      <c r="I152" s="204"/>
      <c r="J152" s="200"/>
      <c r="K152" s="200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168</v>
      </c>
      <c r="AU152" s="209" t="s">
        <v>91</v>
      </c>
      <c r="AV152" s="14" t="s">
        <v>91</v>
      </c>
      <c r="AW152" s="14" t="s">
        <v>42</v>
      </c>
      <c r="AX152" s="14" t="s">
        <v>89</v>
      </c>
      <c r="AY152" s="209" t="s">
        <v>159</v>
      </c>
    </row>
    <row r="153" spans="1:65" s="2" customFormat="1" ht="66.75" customHeight="1">
      <c r="A153" s="34"/>
      <c r="B153" s="35"/>
      <c r="C153" s="175" t="s">
        <v>333</v>
      </c>
      <c r="D153" s="175" t="s">
        <v>162</v>
      </c>
      <c r="E153" s="176" t="s">
        <v>374</v>
      </c>
      <c r="F153" s="177" t="s">
        <v>375</v>
      </c>
      <c r="G153" s="178" t="s">
        <v>165</v>
      </c>
      <c r="H153" s="179">
        <v>2</v>
      </c>
      <c r="I153" s="180"/>
      <c r="J153" s="181">
        <f>ROUND(I153*H153,2)</f>
        <v>0</v>
      </c>
      <c r="K153" s="177" t="s">
        <v>199</v>
      </c>
      <c r="L153" s="39"/>
      <c r="M153" s="182" t="s">
        <v>44</v>
      </c>
      <c r="N153" s="183" t="s">
        <v>52</v>
      </c>
      <c r="O153" s="64"/>
      <c r="P153" s="184">
        <f>O153*H153</f>
        <v>0</v>
      </c>
      <c r="Q153" s="184">
        <v>0</v>
      </c>
      <c r="R153" s="184">
        <f>Q153*H153</f>
        <v>0</v>
      </c>
      <c r="S153" s="184">
        <v>0</v>
      </c>
      <c r="T153" s="185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6" t="s">
        <v>89</v>
      </c>
      <c r="AT153" s="186" t="s">
        <v>162</v>
      </c>
      <c r="AU153" s="186" t="s">
        <v>91</v>
      </c>
      <c r="AY153" s="16" t="s">
        <v>159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6" t="s">
        <v>89</v>
      </c>
      <c r="BK153" s="187">
        <f>ROUND(I153*H153,2)</f>
        <v>0</v>
      </c>
      <c r="BL153" s="16" t="s">
        <v>89</v>
      </c>
      <c r="BM153" s="186" t="s">
        <v>500</v>
      </c>
    </row>
    <row r="154" spans="2:51" s="14" customFormat="1" ht="12">
      <c r="B154" s="199"/>
      <c r="C154" s="200"/>
      <c r="D154" s="190" t="s">
        <v>168</v>
      </c>
      <c r="E154" s="201" t="s">
        <v>44</v>
      </c>
      <c r="F154" s="202" t="s">
        <v>91</v>
      </c>
      <c r="G154" s="200"/>
      <c r="H154" s="203">
        <v>2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168</v>
      </c>
      <c r="AU154" s="209" t="s">
        <v>91</v>
      </c>
      <c r="AV154" s="14" t="s">
        <v>91</v>
      </c>
      <c r="AW154" s="14" t="s">
        <v>42</v>
      </c>
      <c r="AX154" s="14" t="s">
        <v>89</v>
      </c>
      <c r="AY154" s="209" t="s">
        <v>159</v>
      </c>
    </row>
    <row r="155" spans="1:65" s="2" customFormat="1" ht="60">
      <c r="A155" s="34"/>
      <c r="B155" s="35"/>
      <c r="C155" s="175" t="s">
        <v>337</v>
      </c>
      <c r="D155" s="175" t="s">
        <v>162</v>
      </c>
      <c r="E155" s="176" t="s">
        <v>378</v>
      </c>
      <c r="F155" s="177" t="s">
        <v>379</v>
      </c>
      <c r="G155" s="178" t="s">
        <v>165</v>
      </c>
      <c r="H155" s="179">
        <v>2</v>
      </c>
      <c r="I155" s="180"/>
      <c r="J155" s="181">
        <f>ROUND(I155*H155,2)</f>
        <v>0</v>
      </c>
      <c r="K155" s="177" t="s">
        <v>199</v>
      </c>
      <c r="L155" s="39"/>
      <c r="M155" s="182" t="s">
        <v>44</v>
      </c>
      <c r="N155" s="183" t="s">
        <v>52</v>
      </c>
      <c r="O155" s="64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6" t="s">
        <v>89</v>
      </c>
      <c r="AT155" s="186" t="s">
        <v>162</v>
      </c>
      <c r="AU155" s="186" t="s">
        <v>91</v>
      </c>
      <c r="AY155" s="16" t="s">
        <v>159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6" t="s">
        <v>89</v>
      </c>
      <c r="BK155" s="187">
        <f>ROUND(I155*H155,2)</f>
        <v>0</v>
      </c>
      <c r="BL155" s="16" t="s">
        <v>89</v>
      </c>
      <c r="BM155" s="186" t="s">
        <v>501</v>
      </c>
    </row>
    <row r="156" spans="2:51" s="14" customFormat="1" ht="12">
      <c r="B156" s="199"/>
      <c r="C156" s="200"/>
      <c r="D156" s="190" t="s">
        <v>168</v>
      </c>
      <c r="E156" s="201" t="s">
        <v>44</v>
      </c>
      <c r="F156" s="202" t="s">
        <v>91</v>
      </c>
      <c r="G156" s="200"/>
      <c r="H156" s="203">
        <v>2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168</v>
      </c>
      <c r="AU156" s="209" t="s">
        <v>91</v>
      </c>
      <c r="AV156" s="14" t="s">
        <v>91</v>
      </c>
      <c r="AW156" s="14" t="s">
        <v>42</v>
      </c>
      <c r="AX156" s="14" t="s">
        <v>89</v>
      </c>
      <c r="AY156" s="209" t="s">
        <v>159</v>
      </c>
    </row>
    <row r="157" spans="1:65" s="2" customFormat="1" ht="33" customHeight="1">
      <c r="A157" s="34"/>
      <c r="B157" s="35"/>
      <c r="C157" s="210" t="s">
        <v>341</v>
      </c>
      <c r="D157" s="210" t="s">
        <v>156</v>
      </c>
      <c r="E157" s="211" t="s">
        <v>270</v>
      </c>
      <c r="F157" s="212" t="s">
        <v>271</v>
      </c>
      <c r="G157" s="213" t="s">
        <v>165</v>
      </c>
      <c r="H157" s="214">
        <v>2</v>
      </c>
      <c r="I157" s="215"/>
      <c r="J157" s="216">
        <f>ROUND(I157*H157,2)</f>
        <v>0</v>
      </c>
      <c r="K157" s="212" t="s">
        <v>184</v>
      </c>
      <c r="L157" s="217"/>
      <c r="M157" s="218" t="s">
        <v>44</v>
      </c>
      <c r="N157" s="219" t="s">
        <v>52</v>
      </c>
      <c r="O157" s="64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6" t="s">
        <v>91</v>
      </c>
      <c r="AT157" s="186" t="s">
        <v>156</v>
      </c>
      <c r="AU157" s="186" t="s">
        <v>91</v>
      </c>
      <c r="AY157" s="16" t="s">
        <v>159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6" t="s">
        <v>89</v>
      </c>
      <c r="BK157" s="187">
        <f>ROUND(I157*H157,2)</f>
        <v>0</v>
      </c>
      <c r="BL157" s="16" t="s">
        <v>89</v>
      </c>
      <c r="BM157" s="186" t="s">
        <v>502</v>
      </c>
    </row>
    <row r="158" spans="2:51" s="14" customFormat="1" ht="12">
      <c r="B158" s="199"/>
      <c r="C158" s="200"/>
      <c r="D158" s="190" t="s">
        <v>168</v>
      </c>
      <c r="E158" s="201" t="s">
        <v>44</v>
      </c>
      <c r="F158" s="202" t="s">
        <v>91</v>
      </c>
      <c r="G158" s="200"/>
      <c r="H158" s="203">
        <v>2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168</v>
      </c>
      <c r="AU158" s="209" t="s">
        <v>91</v>
      </c>
      <c r="AV158" s="14" t="s">
        <v>91</v>
      </c>
      <c r="AW158" s="14" t="s">
        <v>42</v>
      </c>
      <c r="AX158" s="14" t="s">
        <v>89</v>
      </c>
      <c r="AY158" s="209" t="s">
        <v>159</v>
      </c>
    </row>
    <row r="159" spans="1:65" s="2" customFormat="1" ht="33" customHeight="1">
      <c r="A159" s="34"/>
      <c r="B159" s="35"/>
      <c r="C159" s="210" t="s">
        <v>345</v>
      </c>
      <c r="D159" s="210" t="s">
        <v>156</v>
      </c>
      <c r="E159" s="211" t="s">
        <v>276</v>
      </c>
      <c r="F159" s="212" t="s">
        <v>277</v>
      </c>
      <c r="G159" s="213" t="s">
        <v>165</v>
      </c>
      <c r="H159" s="214">
        <v>2</v>
      </c>
      <c r="I159" s="215"/>
      <c r="J159" s="216">
        <f>ROUND(I159*H159,2)</f>
        <v>0</v>
      </c>
      <c r="K159" s="212" t="s">
        <v>184</v>
      </c>
      <c r="L159" s="217"/>
      <c r="M159" s="218" t="s">
        <v>44</v>
      </c>
      <c r="N159" s="219" t="s">
        <v>52</v>
      </c>
      <c r="O159" s="64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6" t="s">
        <v>91</v>
      </c>
      <c r="AT159" s="186" t="s">
        <v>156</v>
      </c>
      <c r="AU159" s="186" t="s">
        <v>91</v>
      </c>
      <c r="AY159" s="16" t="s">
        <v>159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6" t="s">
        <v>89</v>
      </c>
      <c r="BK159" s="187">
        <f>ROUND(I159*H159,2)</f>
        <v>0</v>
      </c>
      <c r="BL159" s="16" t="s">
        <v>89</v>
      </c>
      <c r="BM159" s="186" t="s">
        <v>503</v>
      </c>
    </row>
    <row r="160" spans="2:51" s="14" customFormat="1" ht="12">
      <c r="B160" s="199"/>
      <c r="C160" s="200"/>
      <c r="D160" s="190" t="s">
        <v>168</v>
      </c>
      <c r="E160" s="201" t="s">
        <v>44</v>
      </c>
      <c r="F160" s="202" t="s">
        <v>91</v>
      </c>
      <c r="G160" s="200"/>
      <c r="H160" s="203">
        <v>2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168</v>
      </c>
      <c r="AU160" s="209" t="s">
        <v>91</v>
      </c>
      <c r="AV160" s="14" t="s">
        <v>91</v>
      </c>
      <c r="AW160" s="14" t="s">
        <v>42</v>
      </c>
      <c r="AX160" s="14" t="s">
        <v>89</v>
      </c>
      <c r="AY160" s="209" t="s">
        <v>159</v>
      </c>
    </row>
    <row r="161" spans="1:65" s="2" customFormat="1" ht="33" customHeight="1">
      <c r="A161" s="34"/>
      <c r="B161" s="35"/>
      <c r="C161" s="210" t="s">
        <v>347</v>
      </c>
      <c r="D161" s="210" t="s">
        <v>156</v>
      </c>
      <c r="E161" s="211" t="s">
        <v>394</v>
      </c>
      <c r="F161" s="212" t="s">
        <v>395</v>
      </c>
      <c r="G161" s="213" t="s">
        <v>165</v>
      </c>
      <c r="H161" s="214">
        <v>2</v>
      </c>
      <c r="I161" s="215"/>
      <c r="J161" s="216">
        <f>ROUND(I161*H161,2)</f>
        <v>0</v>
      </c>
      <c r="K161" s="212" t="s">
        <v>184</v>
      </c>
      <c r="L161" s="217"/>
      <c r="M161" s="218" t="s">
        <v>44</v>
      </c>
      <c r="N161" s="219" t="s">
        <v>52</v>
      </c>
      <c r="O161" s="64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6" t="s">
        <v>91</v>
      </c>
      <c r="AT161" s="186" t="s">
        <v>156</v>
      </c>
      <c r="AU161" s="186" t="s">
        <v>91</v>
      </c>
      <c r="AY161" s="16" t="s">
        <v>159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6" t="s">
        <v>89</v>
      </c>
      <c r="BK161" s="187">
        <f>ROUND(I161*H161,2)</f>
        <v>0</v>
      </c>
      <c r="BL161" s="16" t="s">
        <v>89</v>
      </c>
      <c r="BM161" s="186" t="s">
        <v>504</v>
      </c>
    </row>
    <row r="162" spans="2:51" s="14" customFormat="1" ht="12">
      <c r="B162" s="199"/>
      <c r="C162" s="200"/>
      <c r="D162" s="190" t="s">
        <v>168</v>
      </c>
      <c r="E162" s="201" t="s">
        <v>44</v>
      </c>
      <c r="F162" s="202" t="s">
        <v>91</v>
      </c>
      <c r="G162" s="200"/>
      <c r="H162" s="203">
        <v>2</v>
      </c>
      <c r="I162" s="204"/>
      <c r="J162" s="200"/>
      <c r="K162" s="200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168</v>
      </c>
      <c r="AU162" s="209" t="s">
        <v>91</v>
      </c>
      <c r="AV162" s="14" t="s">
        <v>91</v>
      </c>
      <c r="AW162" s="14" t="s">
        <v>42</v>
      </c>
      <c r="AX162" s="14" t="s">
        <v>89</v>
      </c>
      <c r="AY162" s="209" t="s">
        <v>159</v>
      </c>
    </row>
    <row r="163" spans="1:65" s="2" customFormat="1" ht="33" customHeight="1">
      <c r="A163" s="34"/>
      <c r="B163" s="35"/>
      <c r="C163" s="175" t="s">
        <v>349</v>
      </c>
      <c r="D163" s="175" t="s">
        <v>162</v>
      </c>
      <c r="E163" s="176" t="s">
        <v>505</v>
      </c>
      <c r="F163" s="177" t="s">
        <v>506</v>
      </c>
      <c r="G163" s="178" t="s">
        <v>165</v>
      </c>
      <c r="H163" s="179">
        <v>1</v>
      </c>
      <c r="I163" s="180"/>
      <c r="J163" s="181">
        <f>ROUND(I163*H163,2)</f>
        <v>0</v>
      </c>
      <c r="K163" s="177" t="s">
        <v>199</v>
      </c>
      <c r="L163" s="39"/>
      <c r="M163" s="182" t="s">
        <v>44</v>
      </c>
      <c r="N163" s="183" t="s">
        <v>52</v>
      </c>
      <c r="O163" s="64"/>
      <c r="P163" s="184">
        <f>O163*H163</f>
        <v>0</v>
      </c>
      <c r="Q163" s="184">
        <v>0.00182</v>
      </c>
      <c r="R163" s="184">
        <f>Q163*H163</f>
        <v>0.00182</v>
      </c>
      <c r="S163" s="184">
        <v>0</v>
      </c>
      <c r="T163" s="185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6" t="s">
        <v>89</v>
      </c>
      <c r="AT163" s="186" t="s">
        <v>162</v>
      </c>
      <c r="AU163" s="186" t="s">
        <v>91</v>
      </c>
      <c r="AY163" s="16" t="s">
        <v>159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6" t="s">
        <v>89</v>
      </c>
      <c r="BK163" s="187">
        <f>ROUND(I163*H163,2)</f>
        <v>0</v>
      </c>
      <c r="BL163" s="16" t="s">
        <v>89</v>
      </c>
      <c r="BM163" s="186" t="s">
        <v>507</v>
      </c>
    </row>
    <row r="164" spans="2:51" s="14" customFormat="1" ht="12">
      <c r="B164" s="199"/>
      <c r="C164" s="200"/>
      <c r="D164" s="190" t="s">
        <v>168</v>
      </c>
      <c r="E164" s="201" t="s">
        <v>44</v>
      </c>
      <c r="F164" s="202" t="s">
        <v>89</v>
      </c>
      <c r="G164" s="200"/>
      <c r="H164" s="203">
        <v>1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168</v>
      </c>
      <c r="AU164" s="209" t="s">
        <v>91</v>
      </c>
      <c r="AV164" s="14" t="s">
        <v>91</v>
      </c>
      <c r="AW164" s="14" t="s">
        <v>42</v>
      </c>
      <c r="AX164" s="14" t="s">
        <v>89</v>
      </c>
      <c r="AY164" s="209" t="s">
        <v>159</v>
      </c>
    </row>
    <row r="165" spans="1:65" s="2" customFormat="1" ht="33" customHeight="1">
      <c r="A165" s="34"/>
      <c r="B165" s="35"/>
      <c r="C165" s="175" t="s">
        <v>353</v>
      </c>
      <c r="D165" s="175" t="s">
        <v>162</v>
      </c>
      <c r="E165" s="176" t="s">
        <v>508</v>
      </c>
      <c r="F165" s="177" t="s">
        <v>509</v>
      </c>
      <c r="G165" s="178" t="s">
        <v>165</v>
      </c>
      <c r="H165" s="179">
        <v>1</v>
      </c>
      <c r="I165" s="180"/>
      <c r="J165" s="181">
        <f>ROUND(I165*H165,2)</f>
        <v>0</v>
      </c>
      <c r="K165" s="177" t="s">
        <v>199</v>
      </c>
      <c r="L165" s="39"/>
      <c r="M165" s="182" t="s">
        <v>44</v>
      </c>
      <c r="N165" s="183" t="s">
        <v>52</v>
      </c>
      <c r="O165" s="64"/>
      <c r="P165" s="184">
        <f>O165*H165</f>
        <v>0</v>
      </c>
      <c r="Q165" s="184">
        <v>0.00182</v>
      </c>
      <c r="R165" s="184">
        <f>Q165*H165</f>
        <v>0.00182</v>
      </c>
      <c r="S165" s="184">
        <v>0</v>
      </c>
      <c r="T165" s="185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6" t="s">
        <v>89</v>
      </c>
      <c r="AT165" s="186" t="s">
        <v>162</v>
      </c>
      <c r="AU165" s="186" t="s">
        <v>91</v>
      </c>
      <c r="AY165" s="16" t="s">
        <v>159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6" t="s">
        <v>89</v>
      </c>
      <c r="BK165" s="187">
        <f>ROUND(I165*H165,2)</f>
        <v>0</v>
      </c>
      <c r="BL165" s="16" t="s">
        <v>89</v>
      </c>
      <c r="BM165" s="186" t="s">
        <v>510</v>
      </c>
    </row>
    <row r="166" spans="2:51" s="14" customFormat="1" ht="12">
      <c r="B166" s="199"/>
      <c r="C166" s="200"/>
      <c r="D166" s="190" t="s">
        <v>168</v>
      </c>
      <c r="E166" s="201" t="s">
        <v>44</v>
      </c>
      <c r="F166" s="202" t="s">
        <v>89</v>
      </c>
      <c r="G166" s="200"/>
      <c r="H166" s="203">
        <v>1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168</v>
      </c>
      <c r="AU166" s="209" t="s">
        <v>91</v>
      </c>
      <c r="AV166" s="14" t="s">
        <v>91</v>
      </c>
      <c r="AW166" s="14" t="s">
        <v>42</v>
      </c>
      <c r="AX166" s="14" t="s">
        <v>89</v>
      </c>
      <c r="AY166" s="209" t="s">
        <v>159</v>
      </c>
    </row>
    <row r="167" spans="1:65" s="2" customFormat="1" ht="16.5" customHeight="1">
      <c r="A167" s="34"/>
      <c r="B167" s="35"/>
      <c r="C167" s="210" t="s">
        <v>357</v>
      </c>
      <c r="D167" s="210" t="s">
        <v>156</v>
      </c>
      <c r="E167" s="211" t="s">
        <v>414</v>
      </c>
      <c r="F167" s="212" t="s">
        <v>415</v>
      </c>
      <c r="G167" s="213" t="s">
        <v>165</v>
      </c>
      <c r="H167" s="214">
        <v>1</v>
      </c>
      <c r="I167" s="215"/>
      <c r="J167" s="216">
        <f>ROUND(I167*H167,2)</f>
        <v>0</v>
      </c>
      <c r="K167" s="212" t="s">
        <v>184</v>
      </c>
      <c r="L167" s="217"/>
      <c r="M167" s="218" t="s">
        <v>44</v>
      </c>
      <c r="N167" s="219" t="s">
        <v>52</v>
      </c>
      <c r="O167" s="64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6" t="s">
        <v>91</v>
      </c>
      <c r="AT167" s="186" t="s">
        <v>156</v>
      </c>
      <c r="AU167" s="186" t="s">
        <v>91</v>
      </c>
      <c r="AY167" s="16" t="s">
        <v>159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6" t="s">
        <v>89</v>
      </c>
      <c r="BK167" s="187">
        <f>ROUND(I167*H167,2)</f>
        <v>0</v>
      </c>
      <c r="BL167" s="16" t="s">
        <v>89</v>
      </c>
      <c r="BM167" s="186" t="s">
        <v>511</v>
      </c>
    </row>
    <row r="168" spans="2:51" s="14" customFormat="1" ht="12">
      <c r="B168" s="199"/>
      <c r="C168" s="200"/>
      <c r="D168" s="190" t="s">
        <v>168</v>
      </c>
      <c r="E168" s="201" t="s">
        <v>44</v>
      </c>
      <c r="F168" s="202" t="s">
        <v>89</v>
      </c>
      <c r="G168" s="200"/>
      <c r="H168" s="203">
        <v>1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168</v>
      </c>
      <c r="AU168" s="209" t="s">
        <v>91</v>
      </c>
      <c r="AV168" s="14" t="s">
        <v>91</v>
      </c>
      <c r="AW168" s="14" t="s">
        <v>42</v>
      </c>
      <c r="AX168" s="14" t="s">
        <v>89</v>
      </c>
      <c r="AY168" s="209" t="s">
        <v>159</v>
      </c>
    </row>
    <row r="169" spans="1:65" s="2" customFormat="1" ht="21.75" customHeight="1">
      <c r="A169" s="34"/>
      <c r="B169" s="35"/>
      <c r="C169" s="175" t="s">
        <v>359</v>
      </c>
      <c r="D169" s="175" t="s">
        <v>162</v>
      </c>
      <c r="E169" s="176" t="s">
        <v>197</v>
      </c>
      <c r="F169" s="177" t="s">
        <v>198</v>
      </c>
      <c r="G169" s="178" t="s">
        <v>165</v>
      </c>
      <c r="H169" s="179">
        <v>2</v>
      </c>
      <c r="I169" s="180"/>
      <c r="J169" s="181">
        <f>ROUND(I169*H169,2)</f>
        <v>0</v>
      </c>
      <c r="K169" s="177" t="s">
        <v>199</v>
      </c>
      <c r="L169" s="39"/>
      <c r="M169" s="182" t="s">
        <v>44</v>
      </c>
      <c r="N169" s="183" t="s">
        <v>52</v>
      </c>
      <c r="O169" s="64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6" t="s">
        <v>89</v>
      </c>
      <c r="AT169" s="186" t="s">
        <v>162</v>
      </c>
      <c r="AU169" s="186" t="s">
        <v>91</v>
      </c>
      <c r="AY169" s="16" t="s">
        <v>159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6" t="s">
        <v>89</v>
      </c>
      <c r="BK169" s="187">
        <f>ROUND(I169*H169,2)</f>
        <v>0</v>
      </c>
      <c r="BL169" s="16" t="s">
        <v>89</v>
      </c>
      <c r="BM169" s="186" t="s">
        <v>512</v>
      </c>
    </row>
    <row r="170" spans="2:51" s="14" customFormat="1" ht="12">
      <c r="B170" s="199"/>
      <c r="C170" s="200"/>
      <c r="D170" s="190" t="s">
        <v>168</v>
      </c>
      <c r="E170" s="201" t="s">
        <v>44</v>
      </c>
      <c r="F170" s="202" t="s">
        <v>239</v>
      </c>
      <c r="G170" s="200"/>
      <c r="H170" s="203">
        <v>2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168</v>
      </c>
      <c r="AU170" s="209" t="s">
        <v>91</v>
      </c>
      <c r="AV170" s="14" t="s">
        <v>91</v>
      </c>
      <c r="AW170" s="14" t="s">
        <v>42</v>
      </c>
      <c r="AX170" s="14" t="s">
        <v>89</v>
      </c>
      <c r="AY170" s="209" t="s">
        <v>159</v>
      </c>
    </row>
    <row r="171" spans="1:65" s="2" customFormat="1" ht="24">
      <c r="A171" s="34"/>
      <c r="B171" s="35"/>
      <c r="C171" s="210" t="s">
        <v>361</v>
      </c>
      <c r="D171" s="210" t="s">
        <v>156</v>
      </c>
      <c r="E171" s="211" t="s">
        <v>241</v>
      </c>
      <c r="F171" s="212" t="s">
        <v>242</v>
      </c>
      <c r="G171" s="213" t="s">
        <v>165</v>
      </c>
      <c r="H171" s="214">
        <v>5</v>
      </c>
      <c r="I171" s="215"/>
      <c r="J171" s="216">
        <f>ROUND(I171*H171,2)</f>
        <v>0</v>
      </c>
      <c r="K171" s="212" t="s">
        <v>184</v>
      </c>
      <c r="L171" s="217"/>
      <c r="M171" s="218" t="s">
        <v>44</v>
      </c>
      <c r="N171" s="219" t="s">
        <v>52</v>
      </c>
      <c r="O171" s="64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6" t="s">
        <v>91</v>
      </c>
      <c r="AT171" s="186" t="s">
        <v>156</v>
      </c>
      <c r="AU171" s="186" t="s">
        <v>91</v>
      </c>
      <c r="AY171" s="16" t="s">
        <v>159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6" t="s">
        <v>89</v>
      </c>
      <c r="BK171" s="187">
        <f>ROUND(I171*H171,2)</f>
        <v>0</v>
      </c>
      <c r="BL171" s="16" t="s">
        <v>89</v>
      </c>
      <c r="BM171" s="186" t="s">
        <v>513</v>
      </c>
    </row>
    <row r="172" spans="2:51" s="14" customFormat="1" ht="12">
      <c r="B172" s="199"/>
      <c r="C172" s="200"/>
      <c r="D172" s="190" t="s">
        <v>168</v>
      </c>
      <c r="E172" s="201" t="s">
        <v>44</v>
      </c>
      <c r="F172" s="202" t="s">
        <v>181</v>
      </c>
      <c r="G172" s="200"/>
      <c r="H172" s="203">
        <v>5</v>
      </c>
      <c r="I172" s="204"/>
      <c r="J172" s="200"/>
      <c r="K172" s="200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168</v>
      </c>
      <c r="AU172" s="209" t="s">
        <v>91</v>
      </c>
      <c r="AV172" s="14" t="s">
        <v>91</v>
      </c>
      <c r="AW172" s="14" t="s">
        <v>42</v>
      </c>
      <c r="AX172" s="14" t="s">
        <v>89</v>
      </c>
      <c r="AY172" s="209" t="s">
        <v>159</v>
      </c>
    </row>
    <row r="173" spans="1:65" s="2" customFormat="1" ht="24">
      <c r="A173" s="34"/>
      <c r="B173" s="35"/>
      <c r="C173" s="210" t="s">
        <v>365</v>
      </c>
      <c r="D173" s="210" t="s">
        <v>156</v>
      </c>
      <c r="E173" s="211" t="s">
        <v>202</v>
      </c>
      <c r="F173" s="212" t="s">
        <v>203</v>
      </c>
      <c r="G173" s="213" t="s">
        <v>165</v>
      </c>
      <c r="H173" s="214">
        <v>1</v>
      </c>
      <c r="I173" s="215"/>
      <c r="J173" s="216">
        <f>ROUND(I173*H173,2)</f>
        <v>0</v>
      </c>
      <c r="K173" s="212" t="s">
        <v>184</v>
      </c>
      <c r="L173" s="217"/>
      <c r="M173" s="218" t="s">
        <v>44</v>
      </c>
      <c r="N173" s="219" t="s">
        <v>52</v>
      </c>
      <c r="O173" s="64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6" t="s">
        <v>91</v>
      </c>
      <c r="AT173" s="186" t="s">
        <v>156</v>
      </c>
      <c r="AU173" s="186" t="s">
        <v>91</v>
      </c>
      <c r="AY173" s="16" t="s">
        <v>159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6" t="s">
        <v>89</v>
      </c>
      <c r="BK173" s="187">
        <f>ROUND(I173*H173,2)</f>
        <v>0</v>
      </c>
      <c r="BL173" s="16" t="s">
        <v>89</v>
      </c>
      <c r="BM173" s="186" t="s">
        <v>514</v>
      </c>
    </row>
    <row r="174" spans="2:51" s="14" customFormat="1" ht="12">
      <c r="B174" s="199"/>
      <c r="C174" s="200"/>
      <c r="D174" s="190" t="s">
        <v>168</v>
      </c>
      <c r="E174" s="201" t="s">
        <v>44</v>
      </c>
      <c r="F174" s="202" t="s">
        <v>89</v>
      </c>
      <c r="G174" s="200"/>
      <c r="H174" s="203">
        <v>1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168</v>
      </c>
      <c r="AU174" s="209" t="s">
        <v>91</v>
      </c>
      <c r="AV174" s="14" t="s">
        <v>91</v>
      </c>
      <c r="AW174" s="14" t="s">
        <v>42</v>
      </c>
      <c r="AX174" s="14" t="s">
        <v>89</v>
      </c>
      <c r="AY174" s="209" t="s">
        <v>159</v>
      </c>
    </row>
    <row r="175" spans="2:63" s="12" customFormat="1" ht="25.9" customHeight="1">
      <c r="B175" s="159"/>
      <c r="C175" s="160"/>
      <c r="D175" s="161" t="s">
        <v>80</v>
      </c>
      <c r="E175" s="162" t="s">
        <v>125</v>
      </c>
      <c r="F175" s="162" t="s">
        <v>423</v>
      </c>
      <c r="G175" s="160"/>
      <c r="H175" s="160"/>
      <c r="I175" s="163"/>
      <c r="J175" s="164">
        <f>BK175</f>
        <v>0</v>
      </c>
      <c r="K175" s="160"/>
      <c r="L175" s="165"/>
      <c r="M175" s="166"/>
      <c r="N175" s="167"/>
      <c r="O175" s="167"/>
      <c r="P175" s="168">
        <f>P176</f>
        <v>0</v>
      </c>
      <c r="Q175" s="167"/>
      <c r="R175" s="168">
        <f>R176</f>
        <v>0</v>
      </c>
      <c r="S175" s="167"/>
      <c r="T175" s="169">
        <f>T176</f>
        <v>0</v>
      </c>
      <c r="AR175" s="170" t="s">
        <v>181</v>
      </c>
      <c r="AT175" s="171" t="s">
        <v>80</v>
      </c>
      <c r="AU175" s="171" t="s">
        <v>81</v>
      </c>
      <c r="AY175" s="170" t="s">
        <v>159</v>
      </c>
      <c r="BK175" s="172">
        <f>BK176</f>
        <v>0</v>
      </c>
    </row>
    <row r="176" spans="2:63" s="12" customFormat="1" ht="22.9" customHeight="1">
      <c r="B176" s="159"/>
      <c r="C176" s="160"/>
      <c r="D176" s="161" t="s">
        <v>80</v>
      </c>
      <c r="E176" s="173" t="s">
        <v>424</v>
      </c>
      <c r="F176" s="173" t="s">
        <v>425</v>
      </c>
      <c r="G176" s="160"/>
      <c r="H176" s="160"/>
      <c r="I176" s="163"/>
      <c r="J176" s="174">
        <f>BK176</f>
        <v>0</v>
      </c>
      <c r="K176" s="160"/>
      <c r="L176" s="165"/>
      <c r="M176" s="166"/>
      <c r="N176" s="167"/>
      <c r="O176" s="167"/>
      <c r="P176" s="168">
        <f>SUM(P177:P178)</f>
        <v>0</v>
      </c>
      <c r="Q176" s="167"/>
      <c r="R176" s="168">
        <f>SUM(R177:R178)</f>
        <v>0</v>
      </c>
      <c r="S176" s="167"/>
      <c r="T176" s="169">
        <f>SUM(T177:T178)</f>
        <v>0</v>
      </c>
      <c r="AR176" s="170" t="s">
        <v>181</v>
      </c>
      <c r="AT176" s="171" t="s">
        <v>80</v>
      </c>
      <c r="AU176" s="171" t="s">
        <v>89</v>
      </c>
      <c r="AY176" s="170" t="s">
        <v>159</v>
      </c>
      <c r="BK176" s="172">
        <f>SUM(BK177:BK178)</f>
        <v>0</v>
      </c>
    </row>
    <row r="177" spans="1:65" s="2" customFormat="1" ht="16.5" customHeight="1">
      <c r="A177" s="34"/>
      <c r="B177" s="35"/>
      <c r="C177" s="175" t="s">
        <v>369</v>
      </c>
      <c r="D177" s="175" t="s">
        <v>162</v>
      </c>
      <c r="E177" s="176" t="s">
        <v>427</v>
      </c>
      <c r="F177" s="177" t="s">
        <v>428</v>
      </c>
      <c r="G177" s="178" t="s">
        <v>165</v>
      </c>
      <c r="H177" s="179">
        <v>1</v>
      </c>
      <c r="I177" s="180"/>
      <c r="J177" s="181">
        <f>ROUND(I177*H177,2)</f>
        <v>0</v>
      </c>
      <c r="K177" s="177" t="s">
        <v>199</v>
      </c>
      <c r="L177" s="39"/>
      <c r="M177" s="182" t="s">
        <v>44</v>
      </c>
      <c r="N177" s="183" t="s">
        <v>52</v>
      </c>
      <c r="O177" s="64"/>
      <c r="P177" s="184">
        <f>O177*H177</f>
        <v>0</v>
      </c>
      <c r="Q177" s="184">
        <v>0</v>
      </c>
      <c r="R177" s="184">
        <f>Q177*H177</f>
        <v>0</v>
      </c>
      <c r="S177" s="184">
        <v>0</v>
      </c>
      <c r="T177" s="185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6" t="s">
        <v>89</v>
      </c>
      <c r="AT177" s="186" t="s">
        <v>162</v>
      </c>
      <c r="AU177" s="186" t="s">
        <v>91</v>
      </c>
      <c r="AY177" s="16" t="s">
        <v>159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6" t="s">
        <v>89</v>
      </c>
      <c r="BK177" s="187">
        <f>ROUND(I177*H177,2)</f>
        <v>0</v>
      </c>
      <c r="BL177" s="16" t="s">
        <v>89</v>
      </c>
      <c r="BM177" s="186" t="s">
        <v>515</v>
      </c>
    </row>
    <row r="178" spans="2:51" s="14" customFormat="1" ht="12">
      <c r="B178" s="199"/>
      <c r="C178" s="200"/>
      <c r="D178" s="190" t="s">
        <v>168</v>
      </c>
      <c r="E178" s="201" t="s">
        <v>44</v>
      </c>
      <c r="F178" s="202" t="s">
        <v>89</v>
      </c>
      <c r="G178" s="200"/>
      <c r="H178" s="203">
        <v>1</v>
      </c>
      <c r="I178" s="204"/>
      <c r="J178" s="200"/>
      <c r="K178" s="200"/>
      <c r="L178" s="205"/>
      <c r="M178" s="220"/>
      <c r="N178" s="221"/>
      <c r="O178" s="221"/>
      <c r="P178" s="221"/>
      <c r="Q178" s="221"/>
      <c r="R178" s="221"/>
      <c r="S178" s="221"/>
      <c r="T178" s="222"/>
      <c r="AT178" s="209" t="s">
        <v>168</v>
      </c>
      <c r="AU178" s="209" t="s">
        <v>91</v>
      </c>
      <c r="AV178" s="14" t="s">
        <v>91</v>
      </c>
      <c r="AW178" s="14" t="s">
        <v>42</v>
      </c>
      <c r="AX178" s="14" t="s">
        <v>89</v>
      </c>
      <c r="AY178" s="209" t="s">
        <v>159</v>
      </c>
    </row>
    <row r="179" spans="1:31" s="2" customFormat="1" ht="6.95" customHeight="1">
      <c r="A179" s="34"/>
      <c r="B179" s="47"/>
      <c r="C179" s="48"/>
      <c r="D179" s="48"/>
      <c r="E179" s="48"/>
      <c r="F179" s="48"/>
      <c r="G179" s="48"/>
      <c r="H179" s="48"/>
      <c r="I179" s="48"/>
      <c r="J179" s="48"/>
      <c r="K179" s="48"/>
      <c r="L179" s="39"/>
      <c r="M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</row>
  </sheetData>
  <sheetProtection algorithmName="SHA-512" hashValue="cVYn5V580ZkcK5kL8INVli2VG75uHjzk7zRoEUl4+W4WjxE7wzsJP72Tk6Wy0b+Tvn7AB9kcc+X9/gdsiMAvCw==" saltValue="YZIw7iSlo5WNOR1HTmWkfLBNQ1B62i640bSMfQh583/DzdXpvfz6ve8VD00ypC5gQKxp7RUg5Znf2FugHIQ10Q==" spinCount="100000" sheet="1" objects="1" scenarios="1" formatColumns="0" formatRows="0" autoFilter="0"/>
  <autoFilter ref="C83:K178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6" t="s">
        <v>106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133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68" t="s">
        <v>516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ROUND(J84,2)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ROUND((SUM(BE84:BE227)),2)</f>
        <v>0</v>
      </c>
      <c r="G33" s="34"/>
      <c r="H33" s="34"/>
      <c r="I33" s="120">
        <v>0.21</v>
      </c>
      <c r="J33" s="119">
        <f>ROUND(((SUM(BE84:BE227))*I33),2)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ROUND((SUM(BF84:BF227)),2)</f>
        <v>0</v>
      </c>
      <c r="G34" s="34"/>
      <c r="H34" s="34"/>
      <c r="I34" s="120">
        <v>0.15</v>
      </c>
      <c r="J34" s="119">
        <f>ROUND(((SUM(BF84:BF227))*I34),2)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ROUND((SUM(BG84:BG227)),2)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ROUND((SUM(BH84:BH227)),2)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ROUND((SUM(BI84:BI227)),2)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9" t="str">
        <f>E9</f>
        <v>PS455 - SSZ Nádražní x Brněnská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137</v>
      </c>
      <c r="D57" s="133"/>
      <c r="E57" s="133"/>
      <c r="F57" s="133"/>
      <c r="G57" s="133"/>
      <c r="H57" s="133"/>
      <c r="I57" s="133"/>
      <c r="J57" s="134" t="s">
        <v>138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139</v>
      </c>
    </row>
    <row r="60" spans="2:12" s="9" customFormat="1" ht="24.95" customHeight="1">
      <c r="B60" s="136"/>
      <c r="C60" s="137"/>
      <c r="D60" s="138" t="s">
        <v>140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141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142</v>
      </c>
      <c r="E62" s="145"/>
      <c r="F62" s="145"/>
      <c r="G62" s="145"/>
      <c r="H62" s="145"/>
      <c r="I62" s="145"/>
      <c r="J62" s="146">
        <f>J111</f>
        <v>0</v>
      </c>
      <c r="K62" s="143"/>
      <c r="L62" s="147"/>
    </row>
    <row r="63" spans="2:12" s="9" customFormat="1" ht="24.95" customHeight="1">
      <c r="B63" s="136"/>
      <c r="C63" s="137"/>
      <c r="D63" s="138" t="s">
        <v>248</v>
      </c>
      <c r="E63" s="139"/>
      <c r="F63" s="139"/>
      <c r="G63" s="139"/>
      <c r="H63" s="139"/>
      <c r="I63" s="139"/>
      <c r="J63" s="140">
        <f>J224</f>
        <v>0</v>
      </c>
      <c r="K63" s="137"/>
      <c r="L63" s="141"/>
    </row>
    <row r="64" spans="2:12" s="10" customFormat="1" ht="19.9" customHeight="1">
      <c r="B64" s="142"/>
      <c r="C64" s="143"/>
      <c r="D64" s="144" t="s">
        <v>249</v>
      </c>
      <c r="E64" s="145"/>
      <c r="F64" s="145"/>
      <c r="G64" s="145"/>
      <c r="H64" s="145"/>
      <c r="I64" s="145"/>
      <c r="J64" s="146">
        <f>J225</f>
        <v>0</v>
      </c>
      <c r="K64" s="143"/>
      <c r="L64" s="147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2" t="s">
        <v>143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16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64" t="str">
        <f>E7</f>
        <v>Zvýšení bezpečnosti na průtahu městem Vyškov - modernizace SSZ</v>
      </c>
      <c r="F74" s="265"/>
      <c r="G74" s="265"/>
      <c r="H74" s="265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8" t="s">
        <v>134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259" t="str">
        <f>E9</f>
        <v>PS455 - SSZ Nádražní x Brněnská</v>
      </c>
      <c r="F76" s="263"/>
      <c r="G76" s="263"/>
      <c r="H76" s="263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8" t="s">
        <v>22</v>
      </c>
      <c r="D78" s="36"/>
      <c r="E78" s="36"/>
      <c r="F78" s="26" t="str">
        <f>F12</f>
        <v>Vyškov</v>
      </c>
      <c r="G78" s="36"/>
      <c r="H78" s="36"/>
      <c r="I78" s="28" t="s">
        <v>24</v>
      </c>
      <c r="J78" s="59" t="str">
        <f>IF(J12="","",J12)</f>
        <v>15. 10. 2020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8" t="s">
        <v>30</v>
      </c>
      <c r="D80" s="36"/>
      <c r="E80" s="36"/>
      <c r="F80" s="26" t="str">
        <f>E15</f>
        <v>VYTEZA, s. r.o.</v>
      </c>
      <c r="G80" s="36"/>
      <c r="H80" s="36"/>
      <c r="I80" s="28" t="s">
        <v>38</v>
      </c>
      <c r="J80" s="32" t="str">
        <f>E21</f>
        <v>Ing. Luděk Obrdlík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8" t="s">
        <v>36</v>
      </c>
      <c r="D81" s="36"/>
      <c r="E81" s="36"/>
      <c r="F81" s="26" t="str">
        <f>IF(E18="","",E18)</f>
        <v>Vyplň údaj</v>
      </c>
      <c r="G81" s="36"/>
      <c r="H81" s="36"/>
      <c r="I81" s="28" t="s">
        <v>43</v>
      </c>
      <c r="J81" s="32" t="str">
        <f>E24</f>
        <v>Ing. Luděk Obrdlík</v>
      </c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8"/>
      <c r="B83" s="149"/>
      <c r="C83" s="150" t="s">
        <v>144</v>
      </c>
      <c r="D83" s="151" t="s">
        <v>66</v>
      </c>
      <c r="E83" s="151" t="s">
        <v>62</v>
      </c>
      <c r="F83" s="151" t="s">
        <v>63</v>
      </c>
      <c r="G83" s="151" t="s">
        <v>145</v>
      </c>
      <c r="H83" s="151" t="s">
        <v>146</v>
      </c>
      <c r="I83" s="151" t="s">
        <v>147</v>
      </c>
      <c r="J83" s="151" t="s">
        <v>138</v>
      </c>
      <c r="K83" s="152" t="s">
        <v>148</v>
      </c>
      <c r="L83" s="153"/>
      <c r="M83" s="68" t="s">
        <v>44</v>
      </c>
      <c r="N83" s="69" t="s">
        <v>51</v>
      </c>
      <c r="O83" s="69" t="s">
        <v>149</v>
      </c>
      <c r="P83" s="69" t="s">
        <v>150</v>
      </c>
      <c r="Q83" s="69" t="s">
        <v>151</v>
      </c>
      <c r="R83" s="69" t="s">
        <v>152</v>
      </c>
      <c r="S83" s="69" t="s">
        <v>153</v>
      </c>
      <c r="T83" s="70" t="s">
        <v>154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4"/>
      <c r="B84" s="35"/>
      <c r="C84" s="75" t="s">
        <v>155</v>
      </c>
      <c r="D84" s="36"/>
      <c r="E84" s="36"/>
      <c r="F84" s="36"/>
      <c r="G84" s="36"/>
      <c r="H84" s="36"/>
      <c r="I84" s="36"/>
      <c r="J84" s="154">
        <f>BK84</f>
        <v>0</v>
      </c>
      <c r="K84" s="36"/>
      <c r="L84" s="39"/>
      <c r="M84" s="71"/>
      <c r="N84" s="155"/>
      <c r="O84" s="72"/>
      <c r="P84" s="156">
        <f>P85+P224</f>
        <v>0</v>
      </c>
      <c r="Q84" s="72"/>
      <c r="R84" s="156">
        <f>R85+R224</f>
        <v>0.04122000000000001</v>
      </c>
      <c r="S84" s="72"/>
      <c r="T84" s="157">
        <f>T85+T224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6" t="s">
        <v>80</v>
      </c>
      <c r="AU84" s="16" t="s">
        <v>139</v>
      </c>
      <c r="BK84" s="158">
        <f>BK85+BK224</f>
        <v>0</v>
      </c>
    </row>
    <row r="85" spans="2:63" s="12" customFormat="1" ht="25.9" customHeight="1">
      <c r="B85" s="159"/>
      <c r="C85" s="160"/>
      <c r="D85" s="161" t="s">
        <v>80</v>
      </c>
      <c r="E85" s="162" t="s">
        <v>156</v>
      </c>
      <c r="F85" s="162" t="s">
        <v>157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P86+P111</f>
        <v>0</v>
      </c>
      <c r="Q85" s="167"/>
      <c r="R85" s="168">
        <f>R86+R111</f>
        <v>0.04122000000000001</v>
      </c>
      <c r="S85" s="167"/>
      <c r="T85" s="169">
        <f>T86+T111</f>
        <v>0</v>
      </c>
      <c r="AR85" s="170" t="s">
        <v>158</v>
      </c>
      <c r="AT85" s="171" t="s">
        <v>80</v>
      </c>
      <c r="AU85" s="171" t="s">
        <v>81</v>
      </c>
      <c r="AY85" s="170" t="s">
        <v>159</v>
      </c>
      <c r="BK85" s="172">
        <f>BK86+BK111</f>
        <v>0</v>
      </c>
    </row>
    <row r="86" spans="2:63" s="12" customFormat="1" ht="22.9" customHeight="1">
      <c r="B86" s="159"/>
      <c r="C86" s="160"/>
      <c r="D86" s="161" t="s">
        <v>80</v>
      </c>
      <c r="E86" s="173" t="s">
        <v>160</v>
      </c>
      <c r="F86" s="173" t="s">
        <v>161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SUM(P87:P110)</f>
        <v>0</v>
      </c>
      <c r="Q86" s="167"/>
      <c r="R86" s="168">
        <f>SUM(R87:R110)</f>
        <v>0.038220000000000004</v>
      </c>
      <c r="S86" s="167"/>
      <c r="T86" s="169">
        <f>SUM(T87:T110)</f>
        <v>0</v>
      </c>
      <c r="AR86" s="170" t="s">
        <v>158</v>
      </c>
      <c r="AT86" s="171" t="s">
        <v>80</v>
      </c>
      <c r="AU86" s="171" t="s">
        <v>89</v>
      </c>
      <c r="AY86" s="170" t="s">
        <v>159</v>
      </c>
      <c r="BK86" s="172">
        <f>SUM(BK87:BK110)</f>
        <v>0</v>
      </c>
    </row>
    <row r="87" spans="1:65" s="2" customFormat="1" ht="24">
      <c r="A87" s="34"/>
      <c r="B87" s="35"/>
      <c r="C87" s="175" t="s">
        <v>89</v>
      </c>
      <c r="D87" s="175" t="s">
        <v>162</v>
      </c>
      <c r="E87" s="176" t="s">
        <v>212</v>
      </c>
      <c r="F87" s="177" t="s">
        <v>213</v>
      </c>
      <c r="G87" s="178" t="s">
        <v>165</v>
      </c>
      <c r="H87" s="179">
        <v>3</v>
      </c>
      <c r="I87" s="180"/>
      <c r="J87" s="181">
        <f>ROUND(I87*H87,2)</f>
        <v>0</v>
      </c>
      <c r="K87" s="177" t="s">
        <v>199</v>
      </c>
      <c r="L87" s="39"/>
      <c r="M87" s="182" t="s">
        <v>44</v>
      </c>
      <c r="N87" s="183" t="s">
        <v>52</v>
      </c>
      <c r="O87" s="64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6" t="s">
        <v>89</v>
      </c>
      <c r="AT87" s="186" t="s">
        <v>162</v>
      </c>
      <c r="AU87" s="186" t="s">
        <v>91</v>
      </c>
      <c r="AY87" s="16" t="s">
        <v>159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6" t="s">
        <v>89</v>
      </c>
      <c r="BK87" s="187">
        <f>ROUND(I87*H87,2)</f>
        <v>0</v>
      </c>
      <c r="BL87" s="16" t="s">
        <v>89</v>
      </c>
      <c r="BM87" s="186" t="s">
        <v>517</v>
      </c>
    </row>
    <row r="88" spans="2:51" s="13" customFormat="1" ht="12">
      <c r="B88" s="188"/>
      <c r="C88" s="189"/>
      <c r="D88" s="190" t="s">
        <v>168</v>
      </c>
      <c r="E88" s="191" t="s">
        <v>44</v>
      </c>
      <c r="F88" s="192" t="s">
        <v>215</v>
      </c>
      <c r="G88" s="189"/>
      <c r="H88" s="191" t="s">
        <v>44</v>
      </c>
      <c r="I88" s="193"/>
      <c r="J88" s="189"/>
      <c r="K88" s="189"/>
      <c r="L88" s="194"/>
      <c r="M88" s="195"/>
      <c r="N88" s="196"/>
      <c r="O88" s="196"/>
      <c r="P88" s="196"/>
      <c r="Q88" s="196"/>
      <c r="R88" s="196"/>
      <c r="S88" s="196"/>
      <c r="T88" s="197"/>
      <c r="AT88" s="198" t="s">
        <v>168</v>
      </c>
      <c r="AU88" s="198" t="s">
        <v>91</v>
      </c>
      <c r="AV88" s="13" t="s">
        <v>89</v>
      </c>
      <c r="AW88" s="13" t="s">
        <v>42</v>
      </c>
      <c r="AX88" s="13" t="s">
        <v>81</v>
      </c>
      <c r="AY88" s="198" t="s">
        <v>159</v>
      </c>
    </row>
    <row r="89" spans="2:51" s="14" customFormat="1" ht="12">
      <c r="B89" s="199"/>
      <c r="C89" s="200"/>
      <c r="D89" s="190" t="s">
        <v>168</v>
      </c>
      <c r="E89" s="201" t="s">
        <v>44</v>
      </c>
      <c r="F89" s="202" t="s">
        <v>158</v>
      </c>
      <c r="G89" s="200"/>
      <c r="H89" s="203">
        <v>3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168</v>
      </c>
      <c r="AU89" s="209" t="s">
        <v>91</v>
      </c>
      <c r="AV89" s="14" t="s">
        <v>91</v>
      </c>
      <c r="AW89" s="14" t="s">
        <v>42</v>
      </c>
      <c r="AX89" s="14" t="s">
        <v>89</v>
      </c>
      <c r="AY89" s="209" t="s">
        <v>159</v>
      </c>
    </row>
    <row r="90" spans="1:65" s="2" customFormat="1" ht="24">
      <c r="A90" s="34"/>
      <c r="B90" s="35"/>
      <c r="C90" s="175" t="s">
        <v>91</v>
      </c>
      <c r="D90" s="175" t="s">
        <v>162</v>
      </c>
      <c r="E90" s="176" t="s">
        <v>216</v>
      </c>
      <c r="F90" s="177" t="s">
        <v>217</v>
      </c>
      <c r="G90" s="178" t="s">
        <v>165</v>
      </c>
      <c r="H90" s="179">
        <v>3</v>
      </c>
      <c r="I90" s="180"/>
      <c r="J90" s="181">
        <f>ROUND(I90*H90,2)</f>
        <v>0</v>
      </c>
      <c r="K90" s="177" t="s">
        <v>199</v>
      </c>
      <c r="L90" s="39"/>
      <c r="M90" s="182" t="s">
        <v>44</v>
      </c>
      <c r="N90" s="183" t="s">
        <v>52</v>
      </c>
      <c r="O90" s="64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6" t="s">
        <v>89</v>
      </c>
      <c r="AT90" s="186" t="s">
        <v>162</v>
      </c>
      <c r="AU90" s="186" t="s">
        <v>91</v>
      </c>
      <c r="AY90" s="16" t="s">
        <v>159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6" t="s">
        <v>89</v>
      </c>
      <c r="BK90" s="187">
        <f>ROUND(I90*H90,2)</f>
        <v>0</v>
      </c>
      <c r="BL90" s="16" t="s">
        <v>89</v>
      </c>
      <c r="BM90" s="186" t="s">
        <v>518</v>
      </c>
    </row>
    <row r="91" spans="2:51" s="13" customFormat="1" ht="12">
      <c r="B91" s="188"/>
      <c r="C91" s="189"/>
      <c r="D91" s="190" t="s">
        <v>168</v>
      </c>
      <c r="E91" s="191" t="s">
        <v>44</v>
      </c>
      <c r="F91" s="192" t="s">
        <v>219</v>
      </c>
      <c r="G91" s="189"/>
      <c r="H91" s="191" t="s">
        <v>44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168</v>
      </c>
      <c r="AU91" s="198" t="s">
        <v>91</v>
      </c>
      <c r="AV91" s="13" t="s">
        <v>89</v>
      </c>
      <c r="AW91" s="13" t="s">
        <v>42</v>
      </c>
      <c r="AX91" s="13" t="s">
        <v>81</v>
      </c>
      <c r="AY91" s="198" t="s">
        <v>159</v>
      </c>
    </row>
    <row r="92" spans="2:51" s="14" customFormat="1" ht="12">
      <c r="B92" s="199"/>
      <c r="C92" s="200"/>
      <c r="D92" s="190" t="s">
        <v>168</v>
      </c>
      <c r="E92" s="201" t="s">
        <v>44</v>
      </c>
      <c r="F92" s="202" t="s">
        <v>158</v>
      </c>
      <c r="G92" s="200"/>
      <c r="H92" s="203">
        <v>3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168</v>
      </c>
      <c r="AU92" s="209" t="s">
        <v>91</v>
      </c>
      <c r="AV92" s="14" t="s">
        <v>91</v>
      </c>
      <c r="AW92" s="14" t="s">
        <v>42</v>
      </c>
      <c r="AX92" s="14" t="s">
        <v>89</v>
      </c>
      <c r="AY92" s="209" t="s">
        <v>159</v>
      </c>
    </row>
    <row r="93" spans="1:65" s="2" customFormat="1" ht="16.5" customHeight="1">
      <c r="A93" s="34"/>
      <c r="B93" s="35"/>
      <c r="C93" s="210" t="s">
        <v>158</v>
      </c>
      <c r="D93" s="210" t="s">
        <v>156</v>
      </c>
      <c r="E93" s="211" t="s">
        <v>220</v>
      </c>
      <c r="F93" s="212" t="s">
        <v>221</v>
      </c>
      <c r="G93" s="213" t="s">
        <v>165</v>
      </c>
      <c r="H93" s="214">
        <v>3</v>
      </c>
      <c r="I93" s="215"/>
      <c r="J93" s="216">
        <f>ROUND(I93*H93,2)</f>
        <v>0</v>
      </c>
      <c r="K93" s="212" t="s">
        <v>184</v>
      </c>
      <c r="L93" s="217"/>
      <c r="M93" s="218" t="s">
        <v>44</v>
      </c>
      <c r="N93" s="219" t="s">
        <v>52</v>
      </c>
      <c r="O93" s="64"/>
      <c r="P93" s="184">
        <f>O93*H93</f>
        <v>0</v>
      </c>
      <c r="Q93" s="184">
        <v>0.0005</v>
      </c>
      <c r="R93" s="184">
        <f>Q93*H93</f>
        <v>0.0015</v>
      </c>
      <c r="S93" s="184">
        <v>0</v>
      </c>
      <c r="T93" s="18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6" t="s">
        <v>91</v>
      </c>
      <c r="AT93" s="186" t="s">
        <v>156</v>
      </c>
      <c r="AU93" s="186" t="s">
        <v>91</v>
      </c>
      <c r="AY93" s="16" t="s">
        <v>159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6" t="s">
        <v>89</v>
      </c>
      <c r="BK93" s="187">
        <f>ROUND(I93*H93,2)</f>
        <v>0</v>
      </c>
      <c r="BL93" s="16" t="s">
        <v>89</v>
      </c>
      <c r="BM93" s="186" t="s">
        <v>519</v>
      </c>
    </row>
    <row r="94" spans="2:51" s="13" customFormat="1" ht="12">
      <c r="B94" s="188"/>
      <c r="C94" s="189"/>
      <c r="D94" s="190" t="s">
        <v>168</v>
      </c>
      <c r="E94" s="191" t="s">
        <v>44</v>
      </c>
      <c r="F94" s="192" t="s">
        <v>219</v>
      </c>
      <c r="G94" s="189"/>
      <c r="H94" s="191" t="s">
        <v>44</v>
      </c>
      <c r="I94" s="193"/>
      <c r="J94" s="189"/>
      <c r="K94" s="189"/>
      <c r="L94" s="194"/>
      <c r="M94" s="195"/>
      <c r="N94" s="196"/>
      <c r="O94" s="196"/>
      <c r="P94" s="196"/>
      <c r="Q94" s="196"/>
      <c r="R94" s="196"/>
      <c r="S94" s="196"/>
      <c r="T94" s="197"/>
      <c r="AT94" s="198" t="s">
        <v>168</v>
      </c>
      <c r="AU94" s="198" t="s">
        <v>91</v>
      </c>
      <c r="AV94" s="13" t="s">
        <v>89</v>
      </c>
      <c r="AW94" s="13" t="s">
        <v>42</v>
      </c>
      <c r="AX94" s="13" t="s">
        <v>81</v>
      </c>
      <c r="AY94" s="198" t="s">
        <v>159</v>
      </c>
    </row>
    <row r="95" spans="2:51" s="14" customFormat="1" ht="12">
      <c r="B95" s="199"/>
      <c r="C95" s="200"/>
      <c r="D95" s="190" t="s">
        <v>168</v>
      </c>
      <c r="E95" s="201" t="s">
        <v>44</v>
      </c>
      <c r="F95" s="202" t="s">
        <v>158</v>
      </c>
      <c r="G95" s="200"/>
      <c r="H95" s="203">
        <v>3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168</v>
      </c>
      <c r="AU95" s="209" t="s">
        <v>91</v>
      </c>
      <c r="AV95" s="14" t="s">
        <v>91</v>
      </c>
      <c r="AW95" s="14" t="s">
        <v>42</v>
      </c>
      <c r="AX95" s="14" t="s">
        <v>89</v>
      </c>
      <c r="AY95" s="209" t="s">
        <v>159</v>
      </c>
    </row>
    <row r="96" spans="1:65" s="2" customFormat="1" ht="21.75" customHeight="1">
      <c r="A96" s="34"/>
      <c r="B96" s="35"/>
      <c r="C96" s="175" t="s">
        <v>177</v>
      </c>
      <c r="D96" s="175" t="s">
        <v>162</v>
      </c>
      <c r="E96" s="176" t="s">
        <v>163</v>
      </c>
      <c r="F96" s="177" t="s">
        <v>164</v>
      </c>
      <c r="G96" s="178" t="s">
        <v>165</v>
      </c>
      <c r="H96" s="179">
        <v>9</v>
      </c>
      <c r="I96" s="180"/>
      <c r="J96" s="181">
        <f>ROUND(I96*H96,2)</f>
        <v>0</v>
      </c>
      <c r="K96" s="177" t="s">
        <v>199</v>
      </c>
      <c r="L96" s="39"/>
      <c r="M96" s="182" t="s">
        <v>44</v>
      </c>
      <c r="N96" s="183" t="s">
        <v>52</v>
      </c>
      <c r="O96" s="64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6" t="s">
        <v>89</v>
      </c>
      <c r="AT96" s="186" t="s">
        <v>162</v>
      </c>
      <c r="AU96" s="186" t="s">
        <v>91</v>
      </c>
      <c r="AY96" s="16" t="s">
        <v>159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6" t="s">
        <v>89</v>
      </c>
      <c r="BK96" s="187">
        <f>ROUND(I96*H96,2)</f>
        <v>0</v>
      </c>
      <c r="BL96" s="16" t="s">
        <v>89</v>
      </c>
      <c r="BM96" s="186" t="s">
        <v>520</v>
      </c>
    </row>
    <row r="97" spans="2:51" s="13" customFormat="1" ht="22.5">
      <c r="B97" s="188"/>
      <c r="C97" s="189"/>
      <c r="D97" s="190" t="s">
        <v>168</v>
      </c>
      <c r="E97" s="191" t="s">
        <v>44</v>
      </c>
      <c r="F97" s="192" t="s">
        <v>169</v>
      </c>
      <c r="G97" s="189"/>
      <c r="H97" s="191" t="s">
        <v>44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168</v>
      </c>
      <c r="AU97" s="198" t="s">
        <v>91</v>
      </c>
      <c r="AV97" s="13" t="s">
        <v>89</v>
      </c>
      <c r="AW97" s="13" t="s">
        <v>42</v>
      </c>
      <c r="AX97" s="13" t="s">
        <v>81</v>
      </c>
      <c r="AY97" s="198" t="s">
        <v>159</v>
      </c>
    </row>
    <row r="98" spans="2:51" s="14" customFormat="1" ht="12">
      <c r="B98" s="199"/>
      <c r="C98" s="200"/>
      <c r="D98" s="190" t="s">
        <v>168</v>
      </c>
      <c r="E98" s="201" t="s">
        <v>44</v>
      </c>
      <c r="F98" s="202" t="s">
        <v>201</v>
      </c>
      <c r="G98" s="200"/>
      <c r="H98" s="203">
        <v>9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168</v>
      </c>
      <c r="AU98" s="209" t="s">
        <v>91</v>
      </c>
      <c r="AV98" s="14" t="s">
        <v>91</v>
      </c>
      <c r="AW98" s="14" t="s">
        <v>42</v>
      </c>
      <c r="AX98" s="14" t="s">
        <v>89</v>
      </c>
      <c r="AY98" s="209" t="s">
        <v>159</v>
      </c>
    </row>
    <row r="99" spans="1:65" s="2" customFormat="1" ht="16.5" customHeight="1">
      <c r="A99" s="34"/>
      <c r="B99" s="35"/>
      <c r="C99" s="175" t="s">
        <v>181</v>
      </c>
      <c r="D99" s="175" t="s">
        <v>162</v>
      </c>
      <c r="E99" s="176" t="s">
        <v>170</v>
      </c>
      <c r="F99" s="177" t="s">
        <v>171</v>
      </c>
      <c r="G99" s="178" t="s">
        <v>165</v>
      </c>
      <c r="H99" s="179">
        <v>9</v>
      </c>
      <c r="I99" s="180"/>
      <c r="J99" s="181">
        <f>ROUND(I99*H99,2)</f>
        <v>0</v>
      </c>
      <c r="K99" s="177" t="s">
        <v>199</v>
      </c>
      <c r="L99" s="39"/>
      <c r="M99" s="182" t="s">
        <v>44</v>
      </c>
      <c r="N99" s="183" t="s">
        <v>52</v>
      </c>
      <c r="O99" s="64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6" t="s">
        <v>89</v>
      </c>
      <c r="AT99" s="186" t="s">
        <v>162</v>
      </c>
      <c r="AU99" s="186" t="s">
        <v>91</v>
      </c>
      <c r="AY99" s="16" t="s">
        <v>159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6" t="s">
        <v>89</v>
      </c>
      <c r="BK99" s="187">
        <f>ROUND(I99*H99,2)</f>
        <v>0</v>
      </c>
      <c r="BL99" s="16" t="s">
        <v>89</v>
      </c>
      <c r="BM99" s="186" t="s">
        <v>521</v>
      </c>
    </row>
    <row r="100" spans="2:51" s="13" customFormat="1" ht="12">
      <c r="B100" s="188"/>
      <c r="C100" s="189"/>
      <c r="D100" s="190" t="s">
        <v>168</v>
      </c>
      <c r="E100" s="191" t="s">
        <v>44</v>
      </c>
      <c r="F100" s="192" t="s">
        <v>173</v>
      </c>
      <c r="G100" s="189"/>
      <c r="H100" s="191" t="s">
        <v>44</v>
      </c>
      <c r="I100" s="193"/>
      <c r="J100" s="189"/>
      <c r="K100" s="189"/>
      <c r="L100" s="194"/>
      <c r="M100" s="195"/>
      <c r="N100" s="196"/>
      <c r="O100" s="196"/>
      <c r="P100" s="196"/>
      <c r="Q100" s="196"/>
      <c r="R100" s="196"/>
      <c r="S100" s="196"/>
      <c r="T100" s="197"/>
      <c r="AT100" s="198" t="s">
        <v>168</v>
      </c>
      <c r="AU100" s="198" t="s">
        <v>91</v>
      </c>
      <c r="AV100" s="13" t="s">
        <v>89</v>
      </c>
      <c r="AW100" s="13" t="s">
        <v>42</v>
      </c>
      <c r="AX100" s="13" t="s">
        <v>81</v>
      </c>
      <c r="AY100" s="198" t="s">
        <v>159</v>
      </c>
    </row>
    <row r="101" spans="2:51" s="14" customFormat="1" ht="12">
      <c r="B101" s="199"/>
      <c r="C101" s="200"/>
      <c r="D101" s="190" t="s">
        <v>168</v>
      </c>
      <c r="E101" s="201" t="s">
        <v>44</v>
      </c>
      <c r="F101" s="202" t="s">
        <v>201</v>
      </c>
      <c r="G101" s="200"/>
      <c r="H101" s="203">
        <v>9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168</v>
      </c>
      <c r="AU101" s="209" t="s">
        <v>91</v>
      </c>
      <c r="AV101" s="14" t="s">
        <v>91</v>
      </c>
      <c r="AW101" s="14" t="s">
        <v>42</v>
      </c>
      <c r="AX101" s="14" t="s">
        <v>89</v>
      </c>
      <c r="AY101" s="209" t="s">
        <v>159</v>
      </c>
    </row>
    <row r="102" spans="1:65" s="2" customFormat="1" ht="24">
      <c r="A102" s="34"/>
      <c r="B102" s="35"/>
      <c r="C102" s="175" t="s">
        <v>188</v>
      </c>
      <c r="D102" s="175" t="s">
        <v>162</v>
      </c>
      <c r="E102" s="176" t="s">
        <v>174</v>
      </c>
      <c r="F102" s="177" t="s">
        <v>175</v>
      </c>
      <c r="G102" s="178" t="s">
        <v>165</v>
      </c>
      <c r="H102" s="179">
        <v>9</v>
      </c>
      <c r="I102" s="180"/>
      <c r="J102" s="181">
        <f>ROUND(I102*H102,2)</f>
        <v>0</v>
      </c>
      <c r="K102" s="177" t="s">
        <v>199</v>
      </c>
      <c r="L102" s="39"/>
      <c r="M102" s="182" t="s">
        <v>44</v>
      </c>
      <c r="N102" s="183" t="s">
        <v>52</v>
      </c>
      <c r="O102" s="64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6" t="s">
        <v>89</v>
      </c>
      <c r="AT102" s="186" t="s">
        <v>162</v>
      </c>
      <c r="AU102" s="186" t="s">
        <v>91</v>
      </c>
      <c r="AY102" s="16" t="s">
        <v>159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6" t="s">
        <v>89</v>
      </c>
      <c r="BK102" s="187">
        <f>ROUND(I102*H102,2)</f>
        <v>0</v>
      </c>
      <c r="BL102" s="16" t="s">
        <v>89</v>
      </c>
      <c r="BM102" s="186" t="s">
        <v>522</v>
      </c>
    </row>
    <row r="103" spans="2:51" s="13" customFormat="1" ht="22.5">
      <c r="B103" s="188"/>
      <c r="C103" s="189"/>
      <c r="D103" s="190" t="s">
        <v>168</v>
      </c>
      <c r="E103" s="191" t="s">
        <v>44</v>
      </c>
      <c r="F103" s="192" t="s">
        <v>169</v>
      </c>
      <c r="G103" s="189"/>
      <c r="H103" s="191" t="s">
        <v>44</v>
      </c>
      <c r="I103" s="193"/>
      <c r="J103" s="189"/>
      <c r="K103" s="189"/>
      <c r="L103" s="194"/>
      <c r="M103" s="195"/>
      <c r="N103" s="196"/>
      <c r="O103" s="196"/>
      <c r="P103" s="196"/>
      <c r="Q103" s="196"/>
      <c r="R103" s="196"/>
      <c r="S103" s="196"/>
      <c r="T103" s="197"/>
      <c r="AT103" s="198" t="s">
        <v>168</v>
      </c>
      <c r="AU103" s="198" t="s">
        <v>91</v>
      </c>
      <c r="AV103" s="13" t="s">
        <v>89</v>
      </c>
      <c r="AW103" s="13" t="s">
        <v>42</v>
      </c>
      <c r="AX103" s="13" t="s">
        <v>81</v>
      </c>
      <c r="AY103" s="198" t="s">
        <v>159</v>
      </c>
    </row>
    <row r="104" spans="2:51" s="14" customFormat="1" ht="12">
      <c r="B104" s="199"/>
      <c r="C104" s="200"/>
      <c r="D104" s="190" t="s">
        <v>168</v>
      </c>
      <c r="E104" s="201" t="s">
        <v>44</v>
      </c>
      <c r="F104" s="202" t="s">
        <v>201</v>
      </c>
      <c r="G104" s="200"/>
      <c r="H104" s="203">
        <v>9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168</v>
      </c>
      <c r="AU104" s="209" t="s">
        <v>91</v>
      </c>
      <c r="AV104" s="14" t="s">
        <v>91</v>
      </c>
      <c r="AW104" s="14" t="s">
        <v>42</v>
      </c>
      <c r="AX104" s="14" t="s">
        <v>89</v>
      </c>
      <c r="AY104" s="209" t="s">
        <v>159</v>
      </c>
    </row>
    <row r="105" spans="1:65" s="2" customFormat="1" ht="24">
      <c r="A105" s="34"/>
      <c r="B105" s="35"/>
      <c r="C105" s="175" t="s">
        <v>192</v>
      </c>
      <c r="D105" s="175" t="s">
        <v>162</v>
      </c>
      <c r="E105" s="176" t="s">
        <v>178</v>
      </c>
      <c r="F105" s="177" t="s">
        <v>179</v>
      </c>
      <c r="G105" s="178" t="s">
        <v>165</v>
      </c>
      <c r="H105" s="179">
        <v>9</v>
      </c>
      <c r="I105" s="180"/>
      <c r="J105" s="181">
        <f>ROUND(I105*H105,2)</f>
        <v>0</v>
      </c>
      <c r="K105" s="177" t="s">
        <v>199</v>
      </c>
      <c r="L105" s="39"/>
      <c r="M105" s="182" t="s">
        <v>44</v>
      </c>
      <c r="N105" s="183" t="s">
        <v>52</v>
      </c>
      <c r="O105" s="64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6" t="s">
        <v>89</v>
      </c>
      <c r="AT105" s="186" t="s">
        <v>162</v>
      </c>
      <c r="AU105" s="186" t="s">
        <v>91</v>
      </c>
      <c r="AY105" s="16" t="s">
        <v>159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6" t="s">
        <v>89</v>
      </c>
      <c r="BK105" s="187">
        <f>ROUND(I105*H105,2)</f>
        <v>0</v>
      </c>
      <c r="BL105" s="16" t="s">
        <v>89</v>
      </c>
      <c r="BM105" s="186" t="s">
        <v>523</v>
      </c>
    </row>
    <row r="106" spans="2:51" s="13" customFormat="1" ht="12">
      <c r="B106" s="188"/>
      <c r="C106" s="189"/>
      <c r="D106" s="190" t="s">
        <v>168</v>
      </c>
      <c r="E106" s="191" t="s">
        <v>44</v>
      </c>
      <c r="F106" s="192" t="s">
        <v>173</v>
      </c>
      <c r="G106" s="189"/>
      <c r="H106" s="191" t="s">
        <v>44</v>
      </c>
      <c r="I106" s="193"/>
      <c r="J106" s="189"/>
      <c r="K106" s="189"/>
      <c r="L106" s="194"/>
      <c r="M106" s="195"/>
      <c r="N106" s="196"/>
      <c r="O106" s="196"/>
      <c r="P106" s="196"/>
      <c r="Q106" s="196"/>
      <c r="R106" s="196"/>
      <c r="S106" s="196"/>
      <c r="T106" s="197"/>
      <c r="AT106" s="198" t="s">
        <v>168</v>
      </c>
      <c r="AU106" s="198" t="s">
        <v>91</v>
      </c>
      <c r="AV106" s="13" t="s">
        <v>89</v>
      </c>
      <c r="AW106" s="13" t="s">
        <v>42</v>
      </c>
      <c r="AX106" s="13" t="s">
        <v>81</v>
      </c>
      <c r="AY106" s="198" t="s">
        <v>159</v>
      </c>
    </row>
    <row r="107" spans="2:51" s="14" customFormat="1" ht="12">
      <c r="B107" s="199"/>
      <c r="C107" s="200"/>
      <c r="D107" s="190" t="s">
        <v>168</v>
      </c>
      <c r="E107" s="201" t="s">
        <v>44</v>
      </c>
      <c r="F107" s="202" t="s">
        <v>201</v>
      </c>
      <c r="G107" s="200"/>
      <c r="H107" s="203">
        <v>9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168</v>
      </c>
      <c r="AU107" s="209" t="s">
        <v>91</v>
      </c>
      <c r="AV107" s="14" t="s">
        <v>91</v>
      </c>
      <c r="AW107" s="14" t="s">
        <v>42</v>
      </c>
      <c r="AX107" s="14" t="s">
        <v>89</v>
      </c>
      <c r="AY107" s="209" t="s">
        <v>159</v>
      </c>
    </row>
    <row r="108" spans="1:65" s="2" customFormat="1" ht="16.5" customHeight="1">
      <c r="A108" s="34"/>
      <c r="B108" s="35"/>
      <c r="C108" s="210" t="s">
        <v>196</v>
      </c>
      <c r="D108" s="210" t="s">
        <v>156</v>
      </c>
      <c r="E108" s="211" t="s">
        <v>210</v>
      </c>
      <c r="F108" s="212" t="s">
        <v>183</v>
      </c>
      <c r="G108" s="213" t="s">
        <v>165</v>
      </c>
      <c r="H108" s="214">
        <v>9</v>
      </c>
      <c r="I108" s="215"/>
      <c r="J108" s="216">
        <f>ROUND(I108*H108,2)</f>
        <v>0</v>
      </c>
      <c r="K108" s="212" t="s">
        <v>184</v>
      </c>
      <c r="L108" s="217"/>
      <c r="M108" s="218" t="s">
        <v>44</v>
      </c>
      <c r="N108" s="219" t="s">
        <v>52</v>
      </c>
      <c r="O108" s="64"/>
      <c r="P108" s="184">
        <f>O108*H108</f>
        <v>0</v>
      </c>
      <c r="Q108" s="184">
        <v>0.00408</v>
      </c>
      <c r="R108" s="184">
        <f>Q108*H108</f>
        <v>0.03672</v>
      </c>
      <c r="S108" s="184">
        <v>0</v>
      </c>
      <c r="T108" s="185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6" t="s">
        <v>91</v>
      </c>
      <c r="AT108" s="186" t="s">
        <v>156</v>
      </c>
      <c r="AU108" s="186" t="s">
        <v>91</v>
      </c>
      <c r="AY108" s="16" t="s">
        <v>159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6" t="s">
        <v>89</v>
      </c>
      <c r="BK108" s="187">
        <f>ROUND(I108*H108,2)</f>
        <v>0</v>
      </c>
      <c r="BL108" s="16" t="s">
        <v>89</v>
      </c>
      <c r="BM108" s="186" t="s">
        <v>524</v>
      </c>
    </row>
    <row r="109" spans="2:51" s="13" customFormat="1" ht="12">
      <c r="B109" s="188"/>
      <c r="C109" s="189"/>
      <c r="D109" s="190" t="s">
        <v>168</v>
      </c>
      <c r="E109" s="191" t="s">
        <v>44</v>
      </c>
      <c r="F109" s="192" t="s">
        <v>173</v>
      </c>
      <c r="G109" s="189"/>
      <c r="H109" s="191" t="s">
        <v>44</v>
      </c>
      <c r="I109" s="193"/>
      <c r="J109" s="189"/>
      <c r="K109" s="189"/>
      <c r="L109" s="194"/>
      <c r="M109" s="195"/>
      <c r="N109" s="196"/>
      <c r="O109" s="196"/>
      <c r="P109" s="196"/>
      <c r="Q109" s="196"/>
      <c r="R109" s="196"/>
      <c r="S109" s="196"/>
      <c r="T109" s="197"/>
      <c r="AT109" s="198" t="s">
        <v>168</v>
      </c>
      <c r="AU109" s="198" t="s">
        <v>91</v>
      </c>
      <c r="AV109" s="13" t="s">
        <v>89</v>
      </c>
      <c r="AW109" s="13" t="s">
        <v>42</v>
      </c>
      <c r="AX109" s="13" t="s">
        <v>81</v>
      </c>
      <c r="AY109" s="198" t="s">
        <v>159</v>
      </c>
    </row>
    <row r="110" spans="2:51" s="14" customFormat="1" ht="12">
      <c r="B110" s="199"/>
      <c r="C110" s="200"/>
      <c r="D110" s="190" t="s">
        <v>168</v>
      </c>
      <c r="E110" s="201" t="s">
        <v>44</v>
      </c>
      <c r="F110" s="202" t="s">
        <v>201</v>
      </c>
      <c r="G110" s="200"/>
      <c r="H110" s="203">
        <v>9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168</v>
      </c>
      <c r="AU110" s="209" t="s">
        <v>91</v>
      </c>
      <c r="AV110" s="14" t="s">
        <v>91</v>
      </c>
      <c r="AW110" s="14" t="s">
        <v>42</v>
      </c>
      <c r="AX110" s="14" t="s">
        <v>89</v>
      </c>
      <c r="AY110" s="209" t="s">
        <v>159</v>
      </c>
    </row>
    <row r="111" spans="2:63" s="12" customFormat="1" ht="22.9" customHeight="1">
      <c r="B111" s="159"/>
      <c r="C111" s="160"/>
      <c r="D111" s="161" t="s">
        <v>80</v>
      </c>
      <c r="E111" s="173" t="s">
        <v>186</v>
      </c>
      <c r="F111" s="173" t="s">
        <v>187</v>
      </c>
      <c r="G111" s="160"/>
      <c r="H111" s="160"/>
      <c r="I111" s="163"/>
      <c r="J111" s="174">
        <f>BK111</f>
        <v>0</v>
      </c>
      <c r="K111" s="160"/>
      <c r="L111" s="165"/>
      <c r="M111" s="166"/>
      <c r="N111" s="167"/>
      <c r="O111" s="167"/>
      <c r="P111" s="168">
        <f>SUM(P112:P223)</f>
        <v>0</v>
      </c>
      <c r="Q111" s="167"/>
      <c r="R111" s="168">
        <f>SUM(R112:R223)</f>
        <v>0.003</v>
      </c>
      <c r="S111" s="167"/>
      <c r="T111" s="169">
        <f>SUM(T112:T223)</f>
        <v>0</v>
      </c>
      <c r="AR111" s="170" t="s">
        <v>158</v>
      </c>
      <c r="AT111" s="171" t="s">
        <v>80</v>
      </c>
      <c r="AU111" s="171" t="s">
        <v>89</v>
      </c>
      <c r="AY111" s="170" t="s">
        <v>159</v>
      </c>
      <c r="BK111" s="172">
        <f>SUM(BK112:BK223)</f>
        <v>0</v>
      </c>
    </row>
    <row r="112" spans="1:65" s="2" customFormat="1" ht="16.5" customHeight="1">
      <c r="A112" s="34"/>
      <c r="B112" s="35"/>
      <c r="C112" s="175" t="s">
        <v>201</v>
      </c>
      <c r="D112" s="175" t="s">
        <v>162</v>
      </c>
      <c r="E112" s="176" t="s">
        <v>189</v>
      </c>
      <c r="F112" s="177" t="s">
        <v>190</v>
      </c>
      <c r="G112" s="178" t="s">
        <v>165</v>
      </c>
      <c r="H112" s="179">
        <v>1</v>
      </c>
      <c r="I112" s="180"/>
      <c r="J112" s="181">
        <f>ROUND(I112*H112,2)</f>
        <v>0</v>
      </c>
      <c r="K112" s="177" t="s">
        <v>184</v>
      </c>
      <c r="L112" s="39"/>
      <c r="M112" s="182" t="s">
        <v>44</v>
      </c>
      <c r="N112" s="183" t="s">
        <v>52</v>
      </c>
      <c r="O112" s="64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6" t="s">
        <v>89</v>
      </c>
      <c r="AT112" s="186" t="s">
        <v>162</v>
      </c>
      <c r="AU112" s="186" t="s">
        <v>91</v>
      </c>
      <c r="AY112" s="16" t="s">
        <v>159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6" t="s">
        <v>89</v>
      </c>
      <c r="BK112" s="187">
        <f>ROUND(I112*H112,2)</f>
        <v>0</v>
      </c>
      <c r="BL112" s="16" t="s">
        <v>89</v>
      </c>
      <c r="BM112" s="186" t="s">
        <v>525</v>
      </c>
    </row>
    <row r="113" spans="2:51" s="14" customFormat="1" ht="12">
      <c r="B113" s="199"/>
      <c r="C113" s="200"/>
      <c r="D113" s="190" t="s">
        <v>168</v>
      </c>
      <c r="E113" s="201" t="s">
        <v>44</v>
      </c>
      <c r="F113" s="202" t="s">
        <v>89</v>
      </c>
      <c r="G113" s="200"/>
      <c r="H113" s="203">
        <v>1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168</v>
      </c>
      <c r="AU113" s="209" t="s">
        <v>91</v>
      </c>
      <c r="AV113" s="14" t="s">
        <v>91</v>
      </c>
      <c r="AW113" s="14" t="s">
        <v>42</v>
      </c>
      <c r="AX113" s="14" t="s">
        <v>89</v>
      </c>
      <c r="AY113" s="209" t="s">
        <v>159</v>
      </c>
    </row>
    <row r="114" spans="1:65" s="2" customFormat="1" ht="24">
      <c r="A114" s="34"/>
      <c r="B114" s="35"/>
      <c r="C114" s="210" t="s">
        <v>224</v>
      </c>
      <c r="D114" s="210" t="s">
        <v>156</v>
      </c>
      <c r="E114" s="211" t="s">
        <v>225</v>
      </c>
      <c r="F114" s="212" t="s">
        <v>194</v>
      </c>
      <c r="G114" s="213" t="s">
        <v>165</v>
      </c>
      <c r="H114" s="214">
        <v>1</v>
      </c>
      <c r="I114" s="215"/>
      <c r="J114" s="216">
        <f>ROUND(I114*H114,2)</f>
        <v>0</v>
      </c>
      <c r="K114" s="212" t="s">
        <v>184</v>
      </c>
      <c r="L114" s="217"/>
      <c r="M114" s="218" t="s">
        <v>44</v>
      </c>
      <c r="N114" s="219" t="s">
        <v>52</v>
      </c>
      <c r="O114" s="64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6" t="s">
        <v>91</v>
      </c>
      <c r="AT114" s="186" t="s">
        <v>156</v>
      </c>
      <c r="AU114" s="186" t="s">
        <v>91</v>
      </c>
      <c r="AY114" s="16" t="s">
        <v>159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6" t="s">
        <v>89</v>
      </c>
      <c r="BK114" s="187">
        <f>ROUND(I114*H114,2)</f>
        <v>0</v>
      </c>
      <c r="BL114" s="16" t="s">
        <v>89</v>
      </c>
      <c r="BM114" s="186" t="s">
        <v>526</v>
      </c>
    </row>
    <row r="115" spans="2:51" s="14" customFormat="1" ht="12">
      <c r="B115" s="199"/>
      <c r="C115" s="200"/>
      <c r="D115" s="190" t="s">
        <v>168</v>
      </c>
      <c r="E115" s="201" t="s">
        <v>44</v>
      </c>
      <c r="F115" s="202" t="s">
        <v>89</v>
      </c>
      <c r="G115" s="200"/>
      <c r="H115" s="203">
        <v>1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168</v>
      </c>
      <c r="AU115" s="209" t="s">
        <v>91</v>
      </c>
      <c r="AV115" s="14" t="s">
        <v>91</v>
      </c>
      <c r="AW115" s="14" t="s">
        <v>42</v>
      </c>
      <c r="AX115" s="14" t="s">
        <v>89</v>
      </c>
      <c r="AY115" s="209" t="s">
        <v>159</v>
      </c>
    </row>
    <row r="116" spans="1:65" s="2" customFormat="1" ht="78" customHeight="1">
      <c r="A116" s="34"/>
      <c r="B116" s="35"/>
      <c r="C116" s="175" t="s">
        <v>227</v>
      </c>
      <c r="D116" s="175" t="s">
        <v>162</v>
      </c>
      <c r="E116" s="176" t="s">
        <v>257</v>
      </c>
      <c r="F116" s="177" t="s">
        <v>258</v>
      </c>
      <c r="G116" s="178" t="s">
        <v>165</v>
      </c>
      <c r="H116" s="179">
        <v>10</v>
      </c>
      <c r="I116" s="180"/>
      <c r="J116" s="181">
        <f>ROUND(I116*H116,2)</f>
        <v>0</v>
      </c>
      <c r="K116" s="177" t="s">
        <v>199</v>
      </c>
      <c r="L116" s="39"/>
      <c r="M116" s="182" t="s">
        <v>44</v>
      </c>
      <c r="N116" s="183" t="s">
        <v>52</v>
      </c>
      <c r="O116" s="64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6" t="s">
        <v>89</v>
      </c>
      <c r="AT116" s="186" t="s">
        <v>162</v>
      </c>
      <c r="AU116" s="186" t="s">
        <v>91</v>
      </c>
      <c r="AY116" s="16" t="s">
        <v>159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6" t="s">
        <v>89</v>
      </c>
      <c r="BK116" s="187">
        <f>ROUND(I116*H116,2)</f>
        <v>0</v>
      </c>
      <c r="BL116" s="16" t="s">
        <v>89</v>
      </c>
      <c r="BM116" s="186" t="s">
        <v>527</v>
      </c>
    </row>
    <row r="117" spans="2:51" s="14" customFormat="1" ht="12">
      <c r="B117" s="199"/>
      <c r="C117" s="200"/>
      <c r="D117" s="190" t="s">
        <v>168</v>
      </c>
      <c r="E117" s="201" t="s">
        <v>44</v>
      </c>
      <c r="F117" s="202" t="s">
        <v>528</v>
      </c>
      <c r="G117" s="200"/>
      <c r="H117" s="203">
        <v>10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168</v>
      </c>
      <c r="AU117" s="209" t="s">
        <v>91</v>
      </c>
      <c r="AV117" s="14" t="s">
        <v>91</v>
      </c>
      <c r="AW117" s="14" t="s">
        <v>42</v>
      </c>
      <c r="AX117" s="14" t="s">
        <v>89</v>
      </c>
      <c r="AY117" s="209" t="s">
        <v>159</v>
      </c>
    </row>
    <row r="118" spans="1:65" s="2" customFormat="1" ht="72">
      <c r="A118" s="34"/>
      <c r="B118" s="35"/>
      <c r="C118" s="175" t="s">
        <v>231</v>
      </c>
      <c r="D118" s="175" t="s">
        <v>162</v>
      </c>
      <c r="E118" s="176" t="s">
        <v>261</v>
      </c>
      <c r="F118" s="177" t="s">
        <v>262</v>
      </c>
      <c r="G118" s="178" t="s">
        <v>165</v>
      </c>
      <c r="H118" s="179">
        <v>10</v>
      </c>
      <c r="I118" s="180"/>
      <c r="J118" s="181">
        <f>ROUND(I118*H118,2)</f>
        <v>0</v>
      </c>
      <c r="K118" s="177" t="s">
        <v>199</v>
      </c>
      <c r="L118" s="39"/>
      <c r="M118" s="182" t="s">
        <v>44</v>
      </c>
      <c r="N118" s="183" t="s">
        <v>52</v>
      </c>
      <c r="O118" s="64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6" t="s">
        <v>89</v>
      </c>
      <c r="AT118" s="186" t="s">
        <v>162</v>
      </c>
      <c r="AU118" s="186" t="s">
        <v>91</v>
      </c>
      <c r="AY118" s="16" t="s">
        <v>159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6" t="s">
        <v>89</v>
      </c>
      <c r="BK118" s="187">
        <f>ROUND(I118*H118,2)</f>
        <v>0</v>
      </c>
      <c r="BL118" s="16" t="s">
        <v>89</v>
      </c>
      <c r="BM118" s="186" t="s">
        <v>529</v>
      </c>
    </row>
    <row r="119" spans="2:51" s="14" customFormat="1" ht="12">
      <c r="B119" s="199"/>
      <c r="C119" s="200"/>
      <c r="D119" s="190" t="s">
        <v>168</v>
      </c>
      <c r="E119" s="201" t="s">
        <v>44</v>
      </c>
      <c r="F119" s="202" t="s">
        <v>528</v>
      </c>
      <c r="G119" s="200"/>
      <c r="H119" s="203">
        <v>10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168</v>
      </c>
      <c r="AU119" s="209" t="s">
        <v>91</v>
      </c>
      <c r="AV119" s="14" t="s">
        <v>91</v>
      </c>
      <c r="AW119" s="14" t="s">
        <v>42</v>
      </c>
      <c r="AX119" s="14" t="s">
        <v>89</v>
      </c>
      <c r="AY119" s="209" t="s">
        <v>159</v>
      </c>
    </row>
    <row r="120" spans="1:65" s="2" customFormat="1" ht="66.75" customHeight="1">
      <c r="A120" s="34"/>
      <c r="B120" s="35"/>
      <c r="C120" s="175" t="s">
        <v>235</v>
      </c>
      <c r="D120" s="175" t="s">
        <v>162</v>
      </c>
      <c r="E120" s="176" t="s">
        <v>264</v>
      </c>
      <c r="F120" s="177" t="s">
        <v>265</v>
      </c>
      <c r="G120" s="178" t="s">
        <v>165</v>
      </c>
      <c r="H120" s="179">
        <v>10</v>
      </c>
      <c r="I120" s="180"/>
      <c r="J120" s="181">
        <f>ROUND(I120*H120,2)</f>
        <v>0</v>
      </c>
      <c r="K120" s="177" t="s">
        <v>199</v>
      </c>
      <c r="L120" s="39"/>
      <c r="M120" s="182" t="s">
        <v>44</v>
      </c>
      <c r="N120" s="183" t="s">
        <v>52</v>
      </c>
      <c r="O120" s="64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6" t="s">
        <v>89</v>
      </c>
      <c r="AT120" s="186" t="s">
        <v>162</v>
      </c>
      <c r="AU120" s="186" t="s">
        <v>91</v>
      </c>
      <c r="AY120" s="16" t="s">
        <v>159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6" t="s">
        <v>89</v>
      </c>
      <c r="BK120" s="187">
        <f>ROUND(I120*H120,2)</f>
        <v>0</v>
      </c>
      <c r="BL120" s="16" t="s">
        <v>89</v>
      </c>
      <c r="BM120" s="186" t="s">
        <v>530</v>
      </c>
    </row>
    <row r="121" spans="2:51" s="14" customFormat="1" ht="12">
      <c r="B121" s="199"/>
      <c r="C121" s="200"/>
      <c r="D121" s="190" t="s">
        <v>168</v>
      </c>
      <c r="E121" s="201" t="s">
        <v>44</v>
      </c>
      <c r="F121" s="202" t="s">
        <v>528</v>
      </c>
      <c r="G121" s="200"/>
      <c r="H121" s="203">
        <v>10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168</v>
      </c>
      <c r="AU121" s="209" t="s">
        <v>91</v>
      </c>
      <c r="AV121" s="14" t="s">
        <v>91</v>
      </c>
      <c r="AW121" s="14" t="s">
        <v>42</v>
      </c>
      <c r="AX121" s="14" t="s">
        <v>89</v>
      </c>
      <c r="AY121" s="209" t="s">
        <v>159</v>
      </c>
    </row>
    <row r="122" spans="1:65" s="2" customFormat="1" ht="60">
      <c r="A122" s="34"/>
      <c r="B122" s="35"/>
      <c r="C122" s="175" t="s">
        <v>240</v>
      </c>
      <c r="D122" s="175" t="s">
        <v>162</v>
      </c>
      <c r="E122" s="176" t="s">
        <v>267</v>
      </c>
      <c r="F122" s="177" t="s">
        <v>268</v>
      </c>
      <c r="G122" s="178" t="s">
        <v>165</v>
      </c>
      <c r="H122" s="179">
        <v>10</v>
      </c>
      <c r="I122" s="180"/>
      <c r="J122" s="181">
        <f>ROUND(I122*H122,2)</f>
        <v>0</v>
      </c>
      <c r="K122" s="177" t="s">
        <v>199</v>
      </c>
      <c r="L122" s="39"/>
      <c r="M122" s="182" t="s">
        <v>44</v>
      </c>
      <c r="N122" s="183" t="s">
        <v>52</v>
      </c>
      <c r="O122" s="64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6" t="s">
        <v>89</v>
      </c>
      <c r="AT122" s="186" t="s">
        <v>162</v>
      </c>
      <c r="AU122" s="186" t="s">
        <v>91</v>
      </c>
      <c r="AY122" s="16" t="s">
        <v>159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6" t="s">
        <v>89</v>
      </c>
      <c r="BK122" s="187">
        <f>ROUND(I122*H122,2)</f>
        <v>0</v>
      </c>
      <c r="BL122" s="16" t="s">
        <v>89</v>
      </c>
      <c r="BM122" s="186" t="s">
        <v>531</v>
      </c>
    </row>
    <row r="123" spans="2:51" s="14" customFormat="1" ht="12">
      <c r="B123" s="199"/>
      <c r="C123" s="200"/>
      <c r="D123" s="190" t="s">
        <v>168</v>
      </c>
      <c r="E123" s="201" t="s">
        <v>44</v>
      </c>
      <c r="F123" s="202" t="s">
        <v>528</v>
      </c>
      <c r="G123" s="200"/>
      <c r="H123" s="203">
        <v>10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168</v>
      </c>
      <c r="AU123" s="209" t="s">
        <v>91</v>
      </c>
      <c r="AV123" s="14" t="s">
        <v>91</v>
      </c>
      <c r="AW123" s="14" t="s">
        <v>42</v>
      </c>
      <c r="AX123" s="14" t="s">
        <v>89</v>
      </c>
      <c r="AY123" s="209" t="s">
        <v>159</v>
      </c>
    </row>
    <row r="124" spans="1:65" s="2" customFormat="1" ht="33" customHeight="1">
      <c r="A124" s="34"/>
      <c r="B124" s="35"/>
      <c r="C124" s="210" t="s">
        <v>8</v>
      </c>
      <c r="D124" s="210" t="s">
        <v>156</v>
      </c>
      <c r="E124" s="211" t="s">
        <v>270</v>
      </c>
      <c r="F124" s="212" t="s">
        <v>271</v>
      </c>
      <c r="G124" s="213" t="s">
        <v>165</v>
      </c>
      <c r="H124" s="214">
        <v>5</v>
      </c>
      <c r="I124" s="215"/>
      <c r="J124" s="216">
        <f>ROUND(I124*H124,2)</f>
        <v>0</v>
      </c>
      <c r="K124" s="212" t="s">
        <v>184</v>
      </c>
      <c r="L124" s="217"/>
      <c r="M124" s="218" t="s">
        <v>44</v>
      </c>
      <c r="N124" s="219" t="s">
        <v>52</v>
      </c>
      <c r="O124" s="64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6" t="s">
        <v>91</v>
      </c>
      <c r="AT124" s="186" t="s">
        <v>156</v>
      </c>
      <c r="AU124" s="186" t="s">
        <v>91</v>
      </c>
      <c r="AY124" s="16" t="s">
        <v>159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6" t="s">
        <v>89</v>
      </c>
      <c r="BK124" s="187">
        <f>ROUND(I124*H124,2)</f>
        <v>0</v>
      </c>
      <c r="BL124" s="16" t="s">
        <v>89</v>
      </c>
      <c r="BM124" s="186" t="s">
        <v>532</v>
      </c>
    </row>
    <row r="125" spans="2:51" s="14" customFormat="1" ht="12">
      <c r="B125" s="199"/>
      <c r="C125" s="200"/>
      <c r="D125" s="190" t="s">
        <v>168</v>
      </c>
      <c r="E125" s="201" t="s">
        <v>44</v>
      </c>
      <c r="F125" s="202" t="s">
        <v>181</v>
      </c>
      <c r="G125" s="200"/>
      <c r="H125" s="203">
        <v>5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168</v>
      </c>
      <c r="AU125" s="209" t="s">
        <v>91</v>
      </c>
      <c r="AV125" s="14" t="s">
        <v>91</v>
      </c>
      <c r="AW125" s="14" t="s">
        <v>42</v>
      </c>
      <c r="AX125" s="14" t="s">
        <v>89</v>
      </c>
      <c r="AY125" s="209" t="s">
        <v>159</v>
      </c>
    </row>
    <row r="126" spans="1:65" s="2" customFormat="1" ht="16.5" customHeight="1">
      <c r="A126" s="34"/>
      <c r="B126" s="35"/>
      <c r="C126" s="210" t="s">
        <v>282</v>
      </c>
      <c r="D126" s="210" t="s">
        <v>156</v>
      </c>
      <c r="E126" s="211" t="s">
        <v>273</v>
      </c>
      <c r="F126" s="212" t="s">
        <v>274</v>
      </c>
      <c r="G126" s="213" t="s">
        <v>165</v>
      </c>
      <c r="H126" s="214">
        <v>5</v>
      </c>
      <c r="I126" s="215"/>
      <c r="J126" s="216">
        <f>ROUND(I126*H126,2)</f>
        <v>0</v>
      </c>
      <c r="K126" s="212" t="s">
        <v>184</v>
      </c>
      <c r="L126" s="217"/>
      <c r="M126" s="218" t="s">
        <v>44</v>
      </c>
      <c r="N126" s="219" t="s">
        <v>52</v>
      </c>
      <c r="O126" s="64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6" t="s">
        <v>91</v>
      </c>
      <c r="AT126" s="186" t="s">
        <v>156</v>
      </c>
      <c r="AU126" s="186" t="s">
        <v>91</v>
      </c>
      <c r="AY126" s="16" t="s">
        <v>159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6" t="s">
        <v>89</v>
      </c>
      <c r="BK126" s="187">
        <f>ROUND(I126*H126,2)</f>
        <v>0</v>
      </c>
      <c r="BL126" s="16" t="s">
        <v>89</v>
      </c>
      <c r="BM126" s="186" t="s">
        <v>533</v>
      </c>
    </row>
    <row r="127" spans="2:51" s="14" customFormat="1" ht="12">
      <c r="B127" s="199"/>
      <c r="C127" s="200"/>
      <c r="D127" s="190" t="s">
        <v>168</v>
      </c>
      <c r="E127" s="201" t="s">
        <v>44</v>
      </c>
      <c r="F127" s="202" t="s">
        <v>181</v>
      </c>
      <c r="G127" s="200"/>
      <c r="H127" s="203">
        <v>5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168</v>
      </c>
      <c r="AU127" s="209" t="s">
        <v>91</v>
      </c>
      <c r="AV127" s="14" t="s">
        <v>91</v>
      </c>
      <c r="AW127" s="14" t="s">
        <v>42</v>
      </c>
      <c r="AX127" s="14" t="s">
        <v>89</v>
      </c>
      <c r="AY127" s="209" t="s">
        <v>159</v>
      </c>
    </row>
    <row r="128" spans="1:65" s="2" customFormat="1" ht="33" customHeight="1">
      <c r="A128" s="34"/>
      <c r="B128" s="35"/>
      <c r="C128" s="210" t="s">
        <v>286</v>
      </c>
      <c r="D128" s="210" t="s">
        <v>156</v>
      </c>
      <c r="E128" s="211" t="s">
        <v>276</v>
      </c>
      <c r="F128" s="212" t="s">
        <v>277</v>
      </c>
      <c r="G128" s="213" t="s">
        <v>165</v>
      </c>
      <c r="H128" s="214">
        <v>4</v>
      </c>
      <c r="I128" s="215"/>
      <c r="J128" s="216">
        <f>ROUND(I128*H128,2)</f>
        <v>0</v>
      </c>
      <c r="K128" s="212" t="s">
        <v>184</v>
      </c>
      <c r="L128" s="217"/>
      <c r="M128" s="218" t="s">
        <v>44</v>
      </c>
      <c r="N128" s="219" t="s">
        <v>52</v>
      </c>
      <c r="O128" s="64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6" t="s">
        <v>91</v>
      </c>
      <c r="AT128" s="186" t="s">
        <v>156</v>
      </c>
      <c r="AU128" s="186" t="s">
        <v>91</v>
      </c>
      <c r="AY128" s="16" t="s">
        <v>159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6" t="s">
        <v>89</v>
      </c>
      <c r="BK128" s="187">
        <f>ROUND(I128*H128,2)</f>
        <v>0</v>
      </c>
      <c r="BL128" s="16" t="s">
        <v>89</v>
      </c>
      <c r="BM128" s="186" t="s">
        <v>534</v>
      </c>
    </row>
    <row r="129" spans="2:51" s="14" customFormat="1" ht="12">
      <c r="B129" s="199"/>
      <c r="C129" s="200"/>
      <c r="D129" s="190" t="s">
        <v>168</v>
      </c>
      <c r="E129" s="201" t="s">
        <v>44</v>
      </c>
      <c r="F129" s="202" t="s">
        <v>177</v>
      </c>
      <c r="G129" s="200"/>
      <c r="H129" s="203">
        <v>4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168</v>
      </c>
      <c r="AU129" s="209" t="s">
        <v>91</v>
      </c>
      <c r="AV129" s="14" t="s">
        <v>91</v>
      </c>
      <c r="AW129" s="14" t="s">
        <v>42</v>
      </c>
      <c r="AX129" s="14" t="s">
        <v>89</v>
      </c>
      <c r="AY129" s="209" t="s">
        <v>159</v>
      </c>
    </row>
    <row r="130" spans="1:65" s="2" customFormat="1" ht="16.5" customHeight="1">
      <c r="A130" s="34"/>
      <c r="B130" s="35"/>
      <c r="C130" s="210" t="s">
        <v>290</v>
      </c>
      <c r="D130" s="210" t="s">
        <v>156</v>
      </c>
      <c r="E130" s="211" t="s">
        <v>279</v>
      </c>
      <c r="F130" s="212" t="s">
        <v>280</v>
      </c>
      <c r="G130" s="213" t="s">
        <v>165</v>
      </c>
      <c r="H130" s="214">
        <v>4</v>
      </c>
      <c r="I130" s="215"/>
      <c r="J130" s="216">
        <f>ROUND(I130*H130,2)</f>
        <v>0</v>
      </c>
      <c r="K130" s="212" t="s">
        <v>184</v>
      </c>
      <c r="L130" s="217"/>
      <c r="M130" s="218" t="s">
        <v>44</v>
      </c>
      <c r="N130" s="219" t="s">
        <v>52</v>
      </c>
      <c r="O130" s="64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6" t="s">
        <v>91</v>
      </c>
      <c r="AT130" s="186" t="s">
        <v>156</v>
      </c>
      <c r="AU130" s="186" t="s">
        <v>91</v>
      </c>
      <c r="AY130" s="16" t="s">
        <v>159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6" t="s">
        <v>89</v>
      </c>
      <c r="BK130" s="187">
        <f>ROUND(I130*H130,2)</f>
        <v>0</v>
      </c>
      <c r="BL130" s="16" t="s">
        <v>89</v>
      </c>
      <c r="BM130" s="186" t="s">
        <v>535</v>
      </c>
    </row>
    <row r="131" spans="2:51" s="14" customFormat="1" ht="12">
      <c r="B131" s="199"/>
      <c r="C131" s="200"/>
      <c r="D131" s="190" t="s">
        <v>168</v>
      </c>
      <c r="E131" s="201" t="s">
        <v>44</v>
      </c>
      <c r="F131" s="202" t="s">
        <v>177</v>
      </c>
      <c r="G131" s="200"/>
      <c r="H131" s="203">
        <v>4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168</v>
      </c>
      <c r="AU131" s="209" t="s">
        <v>91</v>
      </c>
      <c r="AV131" s="14" t="s">
        <v>91</v>
      </c>
      <c r="AW131" s="14" t="s">
        <v>42</v>
      </c>
      <c r="AX131" s="14" t="s">
        <v>89</v>
      </c>
      <c r="AY131" s="209" t="s">
        <v>159</v>
      </c>
    </row>
    <row r="132" spans="1:65" s="2" customFormat="1" ht="33" customHeight="1">
      <c r="A132" s="34"/>
      <c r="B132" s="35"/>
      <c r="C132" s="210" t="s">
        <v>294</v>
      </c>
      <c r="D132" s="210" t="s">
        <v>156</v>
      </c>
      <c r="E132" s="211" t="s">
        <v>536</v>
      </c>
      <c r="F132" s="212" t="s">
        <v>537</v>
      </c>
      <c r="G132" s="213" t="s">
        <v>165</v>
      </c>
      <c r="H132" s="214">
        <v>1</v>
      </c>
      <c r="I132" s="215"/>
      <c r="J132" s="216">
        <f>ROUND(I132*H132,2)</f>
        <v>0</v>
      </c>
      <c r="K132" s="212" t="s">
        <v>184</v>
      </c>
      <c r="L132" s="217"/>
      <c r="M132" s="218" t="s">
        <v>44</v>
      </c>
      <c r="N132" s="219" t="s">
        <v>52</v>
      </c>
      <c r="O132" s="64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6" t="s">
        <v>91</v>
      </c>
      <c r="AT132" s="186" t="s">
        <v>156</v>
      </c>
      <c r="AU132" s="186" t="s">
        <v>91</v>
      </c>
      <c r="AY132" s="16" t="s">
        <v>159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6" t="s">
        <v>89</v>
      </c>
      <c r="BK132" s="187">
        <f>ROUND(I132*H132,2)</f>
        <v>0</v>
      </c>
      <c r="BL132" s="16" t="s">
        <v>89</v>
      </c>
      <c r="BM132" s="186" t="s">
        <v>538</v>
      </c>
    </row>
    <row r="133" spans="2:51" s="14" customFormat="1" ht="12">
      <c r="B133" s="199"/>
      <c r="C133" s="200"/>
      <c r="D133" s="190" t="s">
        <v>168</v>
      </c>
      <c r="E133" s="201" t="s">
        <v>44</v>
      </c>
      <c r="F133" s="202" t="s">
        <v>89</v>
      </c>
      <c r="G133" s="200"/>
      <c r="H133" s="203">
        <v>1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168</v>
      </c>
      <c r="AU133" s="209" t="s">
        <v>91</v>
      </c>
      <c r="AV133" s="14" t="s">
        <v>91</v>
      </c>
      <c r="AW133" s="14" t="s">
        <v>42</v>
      </c>
      <c r="AX133" s="14" t="s">
        <v>89</v>
      </c>
      <c r="AY133" s="209" t="s">
        <v>159</v>
      </c>
    </row>
    <row r="134" spans="1:65" s="2" customFormat="1" ht="16.5" customHeight="1">
      <c r="A134" s="34"/>
      <c r="B134" s="35"/>
      <c r="C134" s="210" t="s">
        <v>298</v>
      </c>
      <c r="D134" s="210" t="s">
        <v>156</v>
      </c>
      <c r="E134" s="211" t="s">
        <v>539</v>
      </c>
      <c r="F134" s="212" t="s">
        <v>540</v>
      </c>
      <c r="G134" s="213" t="s">
        <v>165</v>
      </c>
      <c r="H134" s="214">
        <v>1</v>
      </c>
      <c r="I134" s="215"/>
      <c r="J134" s="216">
        <f>ROUND(I134*H134,2)</f>
        <v>0</v>
      </c>
      <c r="K134" s="212" t="s">
        <v>184</v>
      </c>
      <c r="L134" s="217"/>
      <c r="M134" s="218" t="s">
        <v>44</v>
      </c>
      <c r="N134" s="219" t="s">
        <v>52</v>
      </c>
      <c r="O134" s="64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6" t="s">
        <v>91</v>
      </c>
      <c r="AT134" s="186" t="s">
        <v>156</v>
      </c>
      <c r="AU134" s="186" t="s">
        <v>91</v>
      </c>
      <c r="AY134" s="16" t="s">
        <v>159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6" t="s">
        <v>89</v>
      </c>
      <c r="BK134" s="187">
        <f>ROUND(I134*H134,2)</f>
        <v>0</v>
      </c>
      <c r="BL134" s="16" t="s">
        <v>89</v>
      </c>
      <c r="BM134" s="186" t="s">
        <v>541</v>
      </c>
    </row>
    <row r="135" spans="2:51" s="14" customFormat="1" ht="12">
      <c r="B135" s="199"/>
      <c r="C135" s="200"/>
      <c r="D135" s="190" t="s">
        <v>168</v>
      </c>
      <c r="E135" s="201" t="s">
        <v>44</v>
      </c>
      <c r="F135" s="202" t="s">
        <v>89</v>
      </c>
      <c r="G135" s="200"/>
      <c r="H135" s="203">
        <v>1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168</v>
      </c>
      <c r="AU135" s="209" t="s">
        <v>91</v>
      </c>
      <c r="AV135" s="14" t="s">
        <v>91</v>
      </c>
      <c r="AW135" s="14" t="s">
        <v>42</v>
      </c>
      <c r="AX135" s="14" t="s">
        <v>89</v>
      </c>
      <c r="AY135" s="209" t="s">
        <v>159</v>
      </c>
    </row>
    <row r="136" spans="1:65" s="2" customFormat="1" ht="78" customHeight="1">
      <c r="A136" s="34"/>
      <c r="B136" s="35"/>
      <c r="C136" s="175" t="s">
        <v>7</v>
      </c>
      <c r="D136" s="175" t="s">
        <v>162</v>
      </c>
      <c r="E136" s="176" t="s">
        <v>283</v>
      </c>
      <c r="F136" s="177" t="s">
        <v>284</v>
      </c>
      <c r="G136" s="178" t="s">
        <v>165</v>
      </c>
      <c r="H136" s="179">
        <v>2</v>
      </c>
      <c r="I136" s="180"/>
      <c r="J136" s="181">
        <f>ROUND(I136*H136,2)</f>
        <v>0</v>
      </c>
      <c r="K136" s="177" t="s">
        <v>199</v>
      </c>
      <c r="L136" s="39"/>
      <c r="M136" s="182" t="s">
        <v>44</v>
      </c>
      <c r="N136" s="183" t="s">
        <v>52</v>
      </c>
      <c r="O136" s="64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6" t="s">
        <v>89</v>
      </c>
      <c r="AT136" s="186" t="s">
        <v>162</v>
      </c>
      <c r="AU136" s="186" t="s">
        <v>91</v>
      </c>
      <c r="AY136" s="16" t="s">
        <v>159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6" t="s">
        <v>89</v>
      </c>
      <c r="BK136" s="187">
        <f>ROUND(I136*H136,2)</f>
        <v>0</v>
      </c>
      <c r="BL136" s="16" t="s">
        <v>89</v>
      </c>
      <c r="BM136" s="186" t="s">
        <v>542</v>
      </c>
    </row>
    <row r="137" spans="2:51" s="14" customFormat="1" ht="12">
      <c r="B137" s="199"/>
      <c r="C137" s="200"/>
      <c r="D137" s="190" t="s">
        <v>168</v>
      </c>
      <c r="E137" s="201" t="s">
        <v>44</v>
      </c>
      <c r="F137" s="202" t="s">
        <v>91</v>
      </c>
      <c r="G137" s="200"/>
      <c r="H137" s="203">
        <v>2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168</v>
      </c>
      <c r="AU137" s="209" t="s">
        <v>91</v>
      </c>
      <c r="AV137" s="14" t="s">
        <v>91</v>
      </c>
      <c r="AW137" s="14" t="s">
        <v>42</v>
      </c>
      <c r="AX137" s="14" t="s">
        <v>89</v>
      </c>
      <c r="AY137" s="209" t="s">
        <v>159</v>
      </c>
    </row>
    <row r="138" spans="1:65" s="2" customFormat="1" ht="72">
      <c r="A138" s="34"/>
      <c r="B138" s="35"/>
      <c r="C138" s="175" t="s">
        <v>301</v>
      </c>
      <c r="D138" s="175" t="s">
        <v>162</v>
      </c>
      <c r="E138" s="176" t="s">
        <v>287</v>
      </c>
      <c r="F138" s="177" t="s">
        <v>288</v>
      </c>
      <c r="G138" s="178" t="s">
        <v>165</v>
      </c>
      <c r="H138" s="179">
        <v>2</v>
      </c>
      <c r="I138" s="180"/>
      <c r="J138" s="181">
        <f>ROUND(I138*H138,2)</f>
        <v>0</v>
      </c>
      <c r="K138" s="177" t="s">
        <v>199</v>
      </c>
      <c r="L138" s="39"/>
      <c r="M138" s="182" t="s">
        <v>44</v>
      </c>
      <c r="N138" s="183" t="s">
        <v>52</v>
      </c>
      <c r="O138" s="64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6" t="s">
        <v>89</v>
      </c>
      <c r="AT138" s="186" t="s">
        <v>162</v>
      </c>
      <c r="AU138" s="186" t="s">
        <v>91</v>
      </c>
      <c r="AY138" s="16" t="s">
        <v>159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6" t="s">
        <v>89</v>
      </c>
      <c r="BK138" s="187">
        <f>ROUND(I138*H138,2)</f>
        <v>0</v>
      </c>
      <c r="BL138" s="16" t="s">
        <v>89</v>
      </c>
      <c r="BM138" s="186" t="s">
        <v>543</v>
      </c>
    </row>
    <row r="139" spans="2:51" s="14" customFormat="1" ht="12">
      <c r="B139" s="199"/>
      <c r="C139" s="200"/>
      <c r="D139" s="190" t="s">
        <v>168</v>
      </c>
      <c r="E139" s="201" t="s">
        <v>44</v>
      </c>
      <c r="F139" s="202" t="s">
        <v>91</v>
      </c>
      <c r="G139" s="200"/>
      <c r="H139" s="203">
        <v>2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168</v>
      </c>
      <c r="AU139" s="209" t="s">
        <v>91</v>
      </c>
      <c r="AV139" s="14" t="s">
        <v>91</v>
      </c>
      <c r="AW139" s="14" t="s">
        <v>42</v>
      </c>
      <c r="AX139" s="14" t="s">
        <v>89</v>
      </c>
      <c r="AY139" s="209" t="s">
        <v>159</v>
      </c>
    </row>
    <row r="140" spans="1:65" s="2" customFormat="1" ht="66.75" customHeight="1">
      <c r="A140" s="34"/>
      <c r="B140" s="35"/>
      <c r="C140" s="175" t="s">
        <v>305</v>
      </c>
      <c r="D140" s="175" t="s">
        <v>162</v>
      </c>
      <c r="E140" s="176" t="s">
        <v>291</v>
      </c>
      <c r="F140" s="177" t="s">
        <v>292</v>
      </c>
      <c r="G140" s="178" t="s">
        <v>165</v>
      </c>
      <c r="H140" s="179">
        <v>2</v>
      </c>
      <c r="I140" s="180"/>
      <c r="J140" s="181">
        <f>ROUND(I140*H140,2)</f>
        <v>0</v>
      </c>
      <c r="K140" s="177" t="s">
        <v>199</v>
      </c>
      <c r="L140" s="39"/>
      <c r="M140" s="182" t="s">
        <v>44</v>
      </c>
      <c r="N140" s="183" t="s">
        <v>52</v>
      </c>
      <c r="O140" s="64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6" t="s">
        <v>89</v>
      </c>
      <c r="AT140" s="186" t="s">
        <v>162</v>
      </c>
      <c r="AU140" s="186" t="s">
        <v>91</v>
      </c>
      <c r="AY140" s="16" t="s">
        <v>159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6" t="s">
        <v>89</v>
      </c>
      <c r="BK140" s="187">
        <f>ROUND(I140*H140,2)</f>
        <v>0</v>
      </c>
      <c r="BL140" s="16" t="s">
        <v>89</v>
      </c>
      <c r="BM140" s="186" t="s">
        <v>544</v>
      </c>
    </row>
    <row r="141" spans="2:51" s="14" customFormat="1" ht="12">
      <c r="B141" s="199"/>
      <c r="C141" s="200"/>
      <c r="D141" s="190" t="s">
        <v>168</v>
      </c>
      <c r="E141" s="201" t="s">
        <v>44</v>
      </c>
      <c r="F141" s="202" t="s">
        <v>91</v>
      </c>
      <c r="G141" s="200"/>
      <c r="H141" s="203">
        <v>2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168</v>
      </c>
      <c r="AU141" s="209" t="s">
        <v>91</v>
      </c>
      <c r="AV141" s="14" t="s">
        <v>91</v>
      </c>
      <c r="AW141" s="14" t="s">
        <v>42</v>
      </c>
      <c r="AX141" s="14" t="s">
        <v>89</v>
      </c>
      <c r="AY141" s="209" t="s">
        <v>159</v>
      </c>
    </row>
    <row r="142" spans="1:65" s="2" customFormat="1" ht="60">
      <c r="A142" s="34"/>
      <c r="B142" s="35"/>
      <c r="C142" s="175" t="s">
        <v>309</v>
      </c>
      <c r="D142" s="175" t="s">
        <v>162</v>
      </c>
      <c r="E142" s="176" t="s">
        <v>295</v>
      </c>
      <c r="F142" s="177" t="s">
        <v>296</v>
      </c>
      <c r="G142" s="178" t="s">
        <v>165</v>
      </c>
      <c r="H142" s="179">
        <v>2</v>
      </c>
      <c r="I142" s="180"/>
      <c r="J142" s="181">
        <f>ROUND(I142*H142,2)</f>
        <v>0</v>
      </c>
      <c r="K142" s="177" t="s">
        <v>199</v>
      </c>
      <c r="L142" s="39"/>
      <c r="M142" s="182" t="s">
        <v>44</v>
      </c>
      <c r="N142" s="183" t="s">
        <v>52</v>
      </c>
      <c r="O142" s="64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6" t="s">
        <v>89</v>
      </c>
      <c r="AT142" s="186" t="s">
        <v>162</v>
      </c>
      <c r="AU142" s="186" t="s">
        <v>91</v>
      </c>
      <c r="AY142" s="16" t="s">
        <v>159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6" t="s">
        <v>89</v>
      </c>
      <c r="BK142" s="187">
        <f>ROUND(I142*H142,2)</f>
        <v>0</v>
      </c>
      <c r="BL142" s="16" t="s">
        <v>89</v>
      </c>
      <c r="BM142" s="186" t="s">
        <v>545</v>
      </c>
    </row>
    <row r="143" spans="2:51" s="14" customFormat="1" ht="12">
      <c r="B143" s="199"/>
      <c r="C143" s="200"/>
      <c r="D143" s="190" t="s">
        <v>168</v>
      </c>
      <c r="E143" s="201" t="s">
        <v>44</v>
      </c>
      <c r="F143" s="202" t="s">
        <v>91</v>
      </c>
      <c r="G143" s="200"/>
      <c r="H143" s="203">
        <v>2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168</v>
      </c>
      <c r="AU143" s="209" t="s">
        <v>91</v>
      </c>
      <c r="AV143" s="14" t="s">
        <v>91</v>
      </c>
      <c r="AW143" s="14" t="s">
        <v>42</v>
      </c>
      <c r="AX143" s="14" t="s">
        <v>89</v>
      </c>
      <c r="AY143" s="209" t="s">
        <v>159</v>
      </c>
    </row>
    <row r="144" spans="1:65" s="2" customFormat="1" ht="33" customHeight="1">
      <c r="A144" s="34"/>
      <c r="B144" s="35"/>
      <c r="C144" s="210" t="s">
        <v>313</v>
      </c>
      <c r="D144" s="210" t="s">
        <v>156</v>
      </c>
      <c r="E144" s="211" t="s">
        <v>270</v>
      </c>
      <c r="F144" s="212" t="s">
        <v>271</v>
      </c>
      <c r="G144" s="213" t="s">
        <v>165</v>
      </c>
      <c r="H144" s="214">
        <v>2</v>
      </c>
      <c r="I144" s="215"/>
      <c r="J144" s="216">
        <f>ROUND(I144*H144,2)</f>
        <v>0</v>
      </c>
      <c r="K144" s="212" t="s">
        <v>184</v>
      </c>
      <c r="L144" s="217"/>
      <c r="M144" s="218" t="s">
        <v>44</v>
      </c>
      <c r="N144" s="219" t="s">
        <v>52</v>
      </c>
      <c r="O144" s="64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6" t="s">
        <v>91</v>
      </c>
      <c r="AT144" s="186" t="s">
        <v>156</v>
      </c>
      <c r="AU144" s="186" t="s">
        <v>91</v>
      </c>
      <c r="AY144" s="16" t="s">
        <v>159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6" t="s">
        <v>89</v>
      </c>
      <c r="BK144" s="187">
        <f>ROUND(I144*H144,2)</f>
        <v>0</v>
      </c>
      <c r="BL144" s="16" t="s">
        <v>89</v>
      </c>
      <c r="BM144" s="186" t="s">
        <v>546</v>
      </c>
    </row>
    <row r="145" spans="2:51" s="14" customFormat="1" ht="12">
      <c r="B145" s="199"/>
      <c r="C145" s="200"/>
      <c r="D145" s="190" t="s">
        <v>168</v>
      </c>
      <c r="E145" s="201" t="s">
        <v>44</v>
      </c>
      <c r="F145" s="202" t="s">
        <v>91</v>
      </c>
      <c r="G145" s="200"/>
      <c r="H145" s="203">
        <v>2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168</v>
      </c>
      <c r="AU145" s="209" t="s">
        <v>91</v>
      </c>
      <c r="AV145" s="14" t="s">
        <v>91</v>
      </c>
      <c r="AW145" s="14" t="s">
        <v>42</v>
      </c>
      <c r="AX145" s="14" t="s">
        <v>89</v>
      </c>
      <c r="AY145" s="209" t="s">
        <v>159</v>
      </c>
    </row>
    <row r="146" spans="1:65" s="2" customFormat="1" ht="16.5" customHeight="1">
      <c r="A146" s="34"/>
      <c r="B146" s="35"/>
      <c r="C146" s="210" t="s">
        <v>317</v>
      </c>
      <c r="D146" s="210" t="s">
        <v>156</v>
      </c>
      <c r="E146" s="211" t="s">
        <v>273</v>
      </c>
      <c r="F146" s="212" t="s">
        <v>274</v>
      </c>
      <c r="G146" s="213" t="s">
        <v>165</v>
      </c>
      <c r="H146" s="214">
        <v>2</v>
      </c>
      <c r="I146" s="215"/>
      <c r="J146" s="216">
        <f>ROUND(I146*H146,2)</f>
        <v>0</v>
      </c>
      <c r="K146" s="212" t="s">
        <v>184</v>
      </c>
      <c r="L146" s="217"/>
      <c r="M146" s="218" t="s">
        <v>44</v>
      </c>
      <c r="N146" s="219" t="s">
        <v>52</v>
      </c>
      <c r="O146" s="64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6" t="s">
        <v>91</v>
      </c>
      <c r="AT146" s="186" t="s">
        <v>156</v>
      </c>
      <c r="AU146" s="186" t="s">
        <v>91</v>
      </c>
      <c r="AY146" s="16" t="s">
        <v>159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6" t="s">
        <v>89</v>
      </c>
      <c r="BK146" s="187">
        <f>ROUND(I146*H146,2)</f>
        <v>0</v>
      </c>
      <c r="BL146" s="16" t="s">
        <v>89</v>
      </c>
      <c r="BM146" s="186" t="s">
        <v>547</v>
      </c>
    </row>
    <row r="147" spans="2:51" s="14" customFormat="1" ht="12">
      <c r="B147" s="199"/>
      <c r="C147" s="200"/>
      <c r="D147" s="190" t="s">
        <v>168</v>
      </c>
      <c r="E147" s="201" t="s">
        <v>44</v>
      </c>
      <c r="F147" s="202" t="s">
        <v>91</v>
      </c>
      <c r="G147" s="200"/>
      <c r="H147" s="203">
        <v>2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168</v>
      </c>
      <c r="AU147" s="209" t="s">
        <v>91</v>
      </c>
      <c r="AV147" s="14" t="s">
        <v>91</v>
      </c>
      <c r="AW147" s="14" t="s">
        <v>42</v>
      </c>
      <c r="AX147" s="14" t="s">
        <v>89</v>
      </c>
      <c r="AY147" s="209" t="s">
        <v>159</v>
      </c>
    </row>
    <row r="148" spans="1:65" s="2" customFormat="1" ht="78" customHeight="1">
      <c r="A148" s="34"/>
      <c r="B148" s="35"/>
      <c r="C148" s="175" t="s">
        <v>321</v>
      </c>
      <c r="D148" s="175" t="s">
        <v>162</v>
      </c>
      <c r="E148" s="176" t="s">
        <v>302</v>
      </c>
      <c r="F148" s="177" t="s">
        <v>303</v>
      </c>
      <c r="G148" s="178" t="s">
        <v>165</v>
      </c>
      <c r="H148" s="179">
        <v>8</v>
      </c>
      <c r="I148" s="180"/>
      <c r="J148" s="181">
        <f>ROUND(I148*H148,2)</f>
        <v>0</v>
      </c>
      <c r="K148" s="177" t="s">
        <v>199</v>
      </c>
      <c r="L148" s="39"/>
      <c r="M148" s="182" t="s">
        <v>44</v>
      </c>
      <c r="N148" s="183" t="s">
        <v>52</v>
      </c>
      <c r="O148" s="64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6" t="s">
        <v>89</v>
      </c>
      <c r="AT148" s="186" t="s">
        <v>162</v>
      </c>
      <c r="AU148" s="186" t="s">
        <v>91</v>
      </c>
      <c r="AY148" s="16" t="s">
        <v>159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6" t="s">
        <v>89</v>
      </c>
      <c r="BK148" s="187">
        <f>ROUND(I148*H148,2)</f>
        <v>0</v>
      </c>
      <c r="BL148" s="16" t="s">
        <v>89</v>
      </c>
      <c r="BM148" s="186" t="s">
        <v>548</v>
      </c>
    </row>
    <row r="149" spans="2:51" s="14" customFormat="1" ht="12">
      <c r="B149" s="199"/>
      <c r="C149" s="200"/>
      <c r="D149" s="190" t="s">
        <v>168</v>
      </c>
      <c r="E149" s="201" t="s">
        <v>44</v>
      </c>
      <c r="F149" s="202" t="s">
        <v>196</v>
      </c>
      <c r="G149" s="200"/>
      <c r="H149" s="203">
        <v>8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168</v>
      </c>
      <c r="AU149" s="209" t="s">
        <v>91</v>
      </c>
      <c r="AV149" s="14" t="s">
        <v>91</v>
      </c>
      <c r="AW149" s="14" t="s">
        <v>42</v>
      </c>
      <c r="AX149" s="14" t="s">
        <v>89</v>
      </c>
      <c r="AY149" s="209" t="s">
        <v>159</v>
      </c>
    </row>
    <row r="150" spans="1:65" s="2" customFormat="1" ht="72">
      <c r="A150" s="34"/>
      <c r="B150" s="35"/>
      <c r="C150" s="175" t="s">
        <v>325</v>
      </c>
      <c r="D150" s="175" t="s">
        <v>162</v>
      </c>
      <c r="E150" s="176" t="s">
        <v>306</v>
      </c>
      <c r="F150" s="177" t="s">
        <v>307</v>
      </c>
      <c r="G150" s="178" t="s">
        <v>165</v>
      </c>
      <c r="H150" s="179">
        <v>8</v>
      </c>
      <c r="I150" s="180"/>
      <c r="J150" s="181">
        <f>ROUND(I150*H150,2)</f>
        <v>0</v>
      </c>
      <c r="K150" s="177" t="s">
        <v>199</v>
      </c>
      <c r="L150" s="39"/>
      <c r="M150" s="182" t="s">
        <v>44</v>
      </c>
      <c r="N150" s="183" t="s">
        <v>52</v>
      </c>
      <c r="O150" s="64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6" t="s">
        <v>89</v>
      </c>
      <c r="AT150" s="186" t="s">
        <v>162</v>
      </c>
      <c r="AU150" s="186" t="s">
        <v>91</v>
      </c>
      <c r="AY150" s="16" t="s">
        <v>159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6" t="s">
        <v>89</v>
      </c>
      <c r="BK150" s="187">
        <f>ROUND(I150*H150,2)</f>
        <v>0</v>
      </c>
      <c r="BL150" s="16" t="s">
        <v>89</v>
      </c>
      <c r="BM150" s="186" t="s">
        <v>549</v>
      </c>
    </row>
    <row r="151" spans="2:51" s="14" customFormat="1" ht="12">
      <c r="B151" s="199"/>
      <c r="C151" s="200"/>
      <c r="D151" s="190" t="s">
        <v>168</v>
      </c>
      <c r="E151" s="201" t="s">
        <v>44</v>
      </c>
      <c r="F151" s="202" t="s">
        <v>196</v>
      </c>
      <c r="G151" s="200"/>
      <c r="H151" s="203">
        <v>8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168</v>
      </c>
      <c r="AU151" s="209" t="s">
        <v>91</v>
      </c>
      <c r="AV151" s="14" t="s">
        <v>91</v>
      </c>
      <c r="AW151" s="14" t="s">
        <v>42</v>
      </c>
      <c r="AX151" s="14" t="s">
        <v>89</v>
      </c>
      <c r="AY151" s="209" t="s">
        <v>159</v>
      </c>
    </row>
    <row r="152" spans="1:65" s="2" customFormat="1" ht="66.75" customHeight="1">
      <c r="A152" s="34"/>
      <c r="B152" s="35"/>
      <c r="C152" s="175" t="s">
        <v>327</v>
      </c>
      <c r="D152" s="175" t="s">
        <v>162</v>
      </c>
      <c r="E152" s="176" t="s">
        <v>310</v>
      </c>
      <c r="F152" s="177" t="s">
        <v>311</v>
      </c>
      <c r="G152" s="178" t="s">
        <v>165</v>
      </c>
      <c r="H152" s="179">
        <v>8</v>
      </c>
      <c r="I152" s="180"/>
      <c r="J152" s="181">
        <f>ROUND(I152*H152,2)</f>
        <v>0</v>
      </c>
      <c r="K152" s="177" t="s">
        <v>199</v>
      </c>
      <c r="L152" s="39"/>
      <c r="M152" s="182" t="s">
        <v>44</v>
      </c>
      <c r="N152" s="183" t="s">
        <v>52</v>
      </c>
      <c r="O152" s="64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6" t="s">
        <v>89</v>
      </c>
      <c r="AT152" s="186" t="s">
        <v>162</v>
      </c>
      <c r="AU152" s="186" t="s">
        <v>91</v>
      </c>
      <c r="AY152" s="16" t="s">
        <v>159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6" t="s">
        <v>89</v>
      </c>
      <c r="BK152" s="187">
        <f>ROUND(I152*H152,2)</f>
        <v>0</v>
      </c>
      <c r="BL152" s="16" t="s">
        <v>89</v>
      </c>
      <c r="BM152" s="186" t="s">
        <v>550</v>
      </c>
    </row>
    <row r="153" spans="2:51" s="14" customFormat="1" ht="12">
      <c r="B153" s="199"/>
      <c r="C153" s="200"/>
      <c r="D153" s="190" t="s">
        <v>168</v>
      </c>
      <c r="E153" s="201" t="s">
        <v>44</v>
      </c>
      <c r="F153" s="202" t="s">
        <v>196</v>
      </c>
      <c r="G153" s="200"/>
      <c r="H153" s="203">
        <v>8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168</v>
      </c>
      <c r="AU153" s="209" t="s">
        <v>91</v>
      </c>
      <c r="AV153" s="14" t="s">
        <v>91</v>
      </c>
      <c r="AW153" s="14" t="s">
        <v>42</v>
      </c>
      <c r="AX153" s="14" t="s">
        <v>89</v>
      </c>
      <c r="AY153" s="209" t="s">
        <v>159</v>
      </c>
    </row>
    <row r="154" spans="1:65" s="2" customFormat="1" ht="60">
      <c r="A154" s="34"/>
      <c r="B154" s="35"/>
      <c r="C154" s="175" t="s">
        <v>329</v>
      </c>
      <c r="D154" s="175" t="s">
        <v>162</v>
      </c>
      <c r="E154" s="176" t="s">
        <v>314</v>
      </c>
      <c r="F154" s="177" t="s">
        <v>315</v>
      </c>
      <c r="G154" s="178" t="s">
        <v>165</v>
      </c>
      <c r="H154" s="179">
        <v>8</v>
      </c>
      <c r="I154" s="180"/>
      <c r="J154" s="181">
        <f>ROUND(I154*H154,2)</f>
        <v>0</v>
      </c>
      <c r="K154" s="177" t="s">
        <v>199</v>
      </c>
      <c r="L154" s="39"/>
      <c r="M154" s="182" t="s">
        <v>44</v>
      </c>
      <c r="N154" s="183" t="s">
        <v>52</v>
      </c>
      <c r="O154" s="64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6" t="s">
        <v>89</v>
      </c>
      <c r="AT154" s="186" t="s">
        <v>162</v>
      </c>
      <c r="AU154" s="186" t="s">
        <v>91</v>
      </c>
      <c r="AY154" s="16" t="s">
        <v>159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6" t="s">
        <v>89</v>
      </c>
      <c r="BK154" s="187">
        <f>ROUND(I154*H154,2)</f>
        <v>0</v>
      </c>
      <c r="BL154" s="16" t="s">
        <v>89</v>
      </c>
      <c r="BM154" s="186" t="s">
        <v>551</v>
      </c>
    </row>
    <row r="155" spans="2:51" s="14" customFormat="1" ht="12">
      <c r="B155" s="199"/>
      <c r="C155" s="200"/>
      <c r="D155" s="190" t="s">
        <v>168</v>
      </c>
      <c r="E155" s="201" t="s">
        <v>44</v>
      </c>
      <c r="F155" s="202" t="s">
        <v>196</v>
      </c>
      <c r="G155" s="200"/>
      <c r="H155" s="203">
        <v>8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168</v>
      </c>
      <c r="AU155" s="209" t="s">
        <v>91</v>
      </c>
      <c r="AV155" s="14" t="s">
        <v>91</v>
      </c>
      <c r="AW155" s="14" t="s">
        <v>42</v>
      </c>
      <c r="AX155" s="14" t="s">
        <v>89</v>
      </c>
      <c r="AY155" s="209" t="s">
        <v>159</v>
      </c>
    </row>
    <row r="156" spans="1:65" s="2" customFormat="1" ht="33" customHeight="1">
      <c r="A156" s="34"/>
      <c r="B156" s="35"/>
      <c r="C156" s="210" t="s">
        <v>333</v>
      </c>
      <c r="D156" s="210" t="s">
        <v>156</v>
      </c>
      <c r="E156" s="211" t="s">
        <v>318</v>
      </c>
      <c r="F156" s="212" t="s">
        <v>319</v>
      </c>
      <c r="G156" s="213" t="s">
        <v>165</v>
      </c>
      <c r="H156" s="214">
        <v>8</v>
      </c>
      <c r="I156" s="215"/>
      <c r="J156" s="216">
        <f>ROUND(I156*H156,2)</f>
        <v>0</v>
      </c>
      <c r="K156" s="212" t="s">
        <v>184</v>
      </c>
      <c r="L156" s="217"/>
      <c r="M156" s="218" t="s">
        <v>44</v>
      </c>
      <c r="N156" s="219" t="s">
        <v>52</v>
      </c>
      <c r="O156" s="64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6" t="s">
        <v>91</v>
      </c>
      <c r="AT156" s="186" t="s">
        <v>156</v>
      </c>
      <c r="AU156" s="186" t="s">
        <v>91</v>
      </c>
      <c r="AY156" s="16" t="s">
        <v>159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6" t="s">
        <v>89</v>
      </c>
      <c r="BK156" s="187">
        <f>ROUND(I156*H156,2)</f>
        <v>0</v>
      </c>
      <c r="BL156" s="16" t="s">
        <v>89</v>
      </c>
      <c r="BM156" s="186" t="s">
        <v>552</v>
      </c>
    </row>
    <row r="157" spans="2:51" s="14" customFormat="1" ht="12">
      <c r="B157" s="199"/>
      <c r="C157" s="200"/>
      <c r="D157" s="190" t="s">
        <v>168</v>
      </c>
      <c r="E157" s="201" t="s">
        <v>44</v>
      </c>
      <c r="F157" s="202" t="s">
        <v>196</v>
      </c>
      <c r="G157" s="200"/>
      <c r="H157" s="203">
        <v>8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168</v>
      </c>
      <c r="AU157" s="209" t="s">
        <v>91</v>
      </c>
      <c r="AV157" s="14" t="s">
        <v>91</v>
      </c>
      <c r="AW157" s="14" t="s">
        <v>42</v>
      </c>
      <c r="AX157" s="14" t="s">
        <v>89</v>
      </c>
      <c r="AY157" s="209" t="s">
        <v>159</v>
      </c>
    </row>
    <row r="158" spans="1:65" s="2" customFormat="1" ht="16.5" customHeight="1">
      <c r="A158" s="34"/>
      <c r="B158" s="35"/>
      <c r="C158" s="210" t="s">
        <v>337</v>
      </c>
      <c r="D158" s="210" t="s">
        <v>156</v>
      </c>
      <c r="E158" s="211" t="s">
        <v>322</v>
      </c>
      <c r="F158" s="212" t="s">
        <v>323</v>
      </c>
      <c r="G158" s="213" t="s">
        <v>165</v>
      </c>
      <c r="H158" s="214">
        <v>8</v>
      </c>
      <c r="I158" s="215"/>
      <c r="J158" s="216">
        <f>ROUND(I158*H158,2)</f>
        <v>0</v>
      </c>
      <c r="K158" s="212" t="s">
        <v>184</v>
      </c>
      <c r="L158" s="217"/>
      <c r="M158" s="218" t="s">
        <v>44</v>
      </c>
      <c r="N158" s="219" t="s">
        <v>52</v>
      </c>
      <c r="O158" s="64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6" t="s">
        <v>91</v>
      </c>
      <c r="AT158" s="186" t="s">
        <v>156</v>
      </c>
      <c r="AU158" s="186" t="s">
        <v>91</v>
      </c>
      <c r="AY158" s="16" t="s">
        <v>159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6" t="s">
        <v>89</v>
      </c>
      <c r="BK158" s="187">
        <f>ROUND(I158*H158,2)</f>
        <v>0</v>
      </c>
      <c r="BL158" s="16" t="s">
        <v>89</v>
      </c>
      <c r="BM158" s="186" t="s">
        <v>553</v>
      </c>
    </row>
    <row r="159" spans="2:51" s="14" customFormat="1" ht="12">
      <c r="B159" s="199"/>
      <c r="C159" s="200"/>
      <c r="D159" s="190" t="s">
        <v>168</v>
      </c>
      <c r="E159" s="201" t="s">
        <v>44</v>
      </c>
      <c r="F159" s="202" t="s">
        <v>196</v>
      </c>
      <c r="G159" s="200"/>
      <c r="H159" s="203">
        <v>8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168</v>
      </c>
      <c r="AU159" s="209" t="s">
        <v>91</v>
      </c>
      <c r="AV159" s="14" t="s">
        <v>91</v>
      </c>
      <c r="AW159" s="14" t="s">
        <v>42</v>
      </c>
      <c r="AX159" s="14" t="s">
        <v>89</v>
      </c>
      <c r="AY159" s="209" t="s">
        <v>159</v>
      </c>
    </row>
    <row r="160" spans="1:65" s="2" customFormat="1" ht="33" customHeight="1">
      <c r="A160" s="34"/>
      <c r="B160" s="35"/>
      <c r="C160" s="210" t="s">
        <v>341</v>
      </c>
      <c r="D160" s="210" t="s">
        <v>156</v>
      </c>
      <c r="E160" s="211" t="s">
        <v>276</v>
      </c>
      <c r="F160" s="212" t="s">
        <v>277</v>
      </c>
      <c r="G160" s="213" t="s">
        <v>165</v>
      </c>
      <c r="H160" s="214">
        <v>8</v>
      </c>
      <c r="I160" s="215"/>
      <c r="J160" s="216">
        <f>ROUND(I160*H160,2)</f>
        <v>0</v>
      </c>
      <c r="K160" s="212" t="s">
        <v>184</v>
      </c>
      <c r="L160" s="217"/>
      <c r="M160" s="218" t="s">
        <v>44</v>
      </c>
      <c r="N160" s="219" t="s">
        <v>52</v>
      </c>
      <c r="O160" s="64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6" t="s">
        <v>91</v>
      </c>
      <c r="AT160" s="186" t="s">
        <v>156</v>
      </c>
      <c r="AU160" s="186" t="s">
        <v>91</v>
      </c>
      <c r="AY160" s="16" t="s">
        <v>159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6" t="s">
        <v>89</v>
      </c>
      <c r="BK160" s="187">
        <f>ROUND(I160*H160,2)</f>
        <v>0</v>
      </c>
      <c r="BL160" s="16" t="s">
        <v>89</v>
      </c>
      <c r="BM160" s="186" t="s">
        <v>554</v>
      </c>
    </row>
    <row r="161" spans="2:51" s="14" customFormat="1" ht="12">
      <c r="B161" s="199"/>
      <c r="C161" s="200"/>
      <c r="D161" s="190" t="s">
        <v>168</v>
      </c>
      <c r="E161" s="201" t="s">
        <v>44</v>
      </c>
      <c r="F161" s="202" t="s">
        <v>196</v>
      </c>
      <c r="G161" s="200"/>
      <c r="H161" s="203">
        <v>8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168</v>
      </c>
      <c r="AU161" s="209" t="s">
        <v>91</v>
      </c>
      <c r="AV161" s="14" t="s">
        <v>91</v>
      </c>
      <c r="AW161" s="14" t="s">
        <v>42</v>
      </c>
      <c r="AX161" s="14" t="s">
        <v>89</v>
      </c>
      <c r="AY161" s="209" t="s">
        <v>159</v>
      </c>
    </row>
    <row r="162" spans="1:65" s="2" customFormat="1" ht="16.5" customHeight="1">
      <c r="A162" s="34"/>
      <c r="B162" s="35"/>
      <c r="C162" s="210" t="s">
        <v>345</v>
      </c>
      <c r="D162" s="210" t="s">
        <v>156</v>
      </c>
      <c r="E162" s="211" t="s">
        <v>273</v>
      </c>
      <c r="F162" s="212" t="s">
        <v>274</v>
      </c>
      <c r="G162" s="213" t="s">
        <v>165</v>
      </c>
      <c r="H162" s="214">
        <v>8</v>
      </c>
      <c r="I162" s="215"/>
      <c r="J162" s="216">
        <f>ROUND(I162*H162,2)</f>
        <v>0</v>
      </c>
      <c r="K162" s="212" t="s">
        <v>184</v>
      </c>
      <c r="L162" s="217"/>
      <c r="M162" s="218" t="s">
        <v>44</v>
      </c>
      <c r="N162" s="219" t="s">
        <v>52</v>
      </c>
      <c r="O162" s="64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6" t="s">
        <v>91</v>
      </c>
      <c r="AT162" s="186" t="s">
        <v>156</v>
      </c>
      <c r="AU162" s="186" t="s">
        <v>91</v>
      </c>
      <c r="AY162" s="16" t="s">
        <v>159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6" t="s">
        <v>89</v>
      </c>
      <c r="BK162" s="187">
        <f>ROUND(I162*H162,2)</f>
        <v>0</v>
      </c>
      <c r="BL162" s="16" t="s">
        <v>89</v>
      </c>
      <c r="BM162" s="186" t="s">
        <v>555</v>
      </c>
    </row>
    <row r="163" spans="2:51" s="14" customFormat="1" ht="12">
      <c r="B163" s="199"/>
      <c r="C163" s="200"/>
      <c r="D163" s="190" t="s">
        <v>168</v>
      </c>
      <c r="E163" s="201" t="s">
        <v>44</v>
      </c>
      <c r="F163" s="202" t="s">
        <v>196</v>
      </c>
      <c r="G163" s="200"/>
      <c r="H163" s="203">
        <v>8</v>
      </c>
      <c r="I163" s="204"/>
      <c r="J163" s="200"/>
      <c r="K163" s="200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168</v>
      </c>
      <c r="AU163" s="209" t="s">
        <v>91</v>
      </c>
      <c r="AV163" s="14" t="s">
        <v>91</v>
      </c>
      <c r="AW163" s="14" t="s">
        <v>42</v>
      </c>
      <c r="AX163" s="14" t="s">
        <v>89</v>
      </c>
      <c r="AY163" s="209" t="s">
        <v>159</v>
      </c>
    </row>
    <row r="164" spans="1:65" s="2" customFormat="1" ht="78" customHeight="1">
      <c r="A164" s="34"/>
      <c r="B164" s="35"/>
      <c r="C164" s="175" t="s">
        <v>347</v>
      </c>
      <c r="D164" s="175" t="s">
        <v>162</v>
      </c>
      <c r="E164" s="176" t="s">
        <v>330</v>
      </c>
      <c r="F164" s="177" t="s">
        <v>331</v>
      </c>
      <c r="G164" s="178" t="s">
        <v>165</v>
      </c>
      <c r="H164" s="179">
        <v>6</v>
      </c>
      <c r="I164" s="180"/>
      <c r="J164" s="181">
        <f>ROUND(I164*H164,2)</f>
        <v>0</v>
      </c>
      <c r="K164" s="177" t="s">
        <v>199</v>
      </c>
      <c r="L164" s="39"/>
      <c r="M164" s="182" t="s">
        <v>44</v>
      </c>
      <c r="N164" s="183" t="s">
        <v>52</v>
      </c>
      <c r="O164" s="64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6" t="s">
        <v>89</v>
      </c>
      <c r="AT164" s="186" t="s">
        <v>162</v>
      </c>
      <c r="AU164" s="186" t="s">
        <v>91</v>
      </c>
      <c r="AY164" s="16" t="s">
        <v>159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6" t="s">
        <v>89</v>
      </c>
      <c r="BK164" s="187">
        <f>ROUND(I164*H164,2)</f>
        <v>0</v>
      </c>
      <c r="BL164" s="16" t="s">
        <v>89</v>
      </c>
      <c r="BM164" s="186" t="s">
        <v>556</v>
      </c>
    </row>
    <row r="165" spans="2:51" s="14" customFormat="1" ht="12">
      <c r="B165" s="199"/>
      <c r="C165" s="200"/>
      <c r="D165" s="190" t="s">
        <v>168</v>
      </c>
      <c r="E165" s="201" t="s">
        <v>44</v>
      </c>
      <c r="F165" s="202" t="s">
        <v>188</v>
      </c>
      <c r="G165" s="200"/>
      <c r="H165" s="203">
        <v>6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168</v>
      </c>
      <c r="AU165" s="209" t="s">
        <v>91</v>
      </c>
      <c r="AV165" s="14" t="s">
        <v>91</v>
      </c>
      <c r="AW165" s="14" t="s">
        <v>42</v>
      </c>
      <c r="AX165" s="14" t="s">
        <v>89</v>
      </c>
      <c r="AY165" s="209" t="s">
        <v>159</v>
      </c>
    </row>
    <row r="166" spans="1:65" s="2" customFormat="1" ht="72">
      <c r="A166" s="34"/>
      <c r="B166" s="35"/>
      <c r="C166" s="175" t="s">
        <v>349</v>
      </c>
      <c r="D166" s="175" t="s">
        <v>162</v>
      </c>
      <c r="E166" s="176" t="s">
        <v>334</v>
      </c>
      <c r="F166" s="177" t="s">
        <v>335</v>
      </c>
      <c r="G166" s="178" t="s">
        <v>165</v>
      </c>
      <c r="H166" s="179">
        <v>6</v>
      </c>
      <c r="I166" s="180"/>
      <c r="J166" s="181">
        <f>ROUND(I166*H166,2)</f>
        <v>0</v>
      </c>
      <c r="K166" s="177" t="s">
        <v>199</v>
      </c>
      <c r="L166" s="39"/>
      <c r="M166" s="182" t="s">
        <v>44</v>
      </c>
      <c r="N166" s="183" t="s">
        <v>52</v>
      </c>
      <c r="O166" s="64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6" t="s">
        <v>89</v>
      </c>
      <c r="AT166" s="186" t="s">
        <v>162</v>
      </c>
      <c r="AU166" s="186" t="s">
        <v>91</v>
      </c>
      <c r="AY166" s="16" t="s">
        <v>159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6" t="s">
        <v>89</v>
      </c>
      <c r="BK166" s="187">
        <f>ROUND(I166*H166,2)</f>
        <v>0</v>
      </c>
      <c r="BL166" s="16" t="s">
        <v>89</v>
      </c>
      <c r="BM166" s="186" t="s">
        <v>557</v>
      </c>
    </row>
    <row r="167" spans="2:51" s="14" customFormat="1" ht="12">
      <c r="B167" s="199"/>
      <c r="C167" s="200"/>
      <c r="D167" s="190" t="s">
        <v>168</v>
      </c>
      <c r="E167" s="201" t="s">
        <v>44</v>
      </c>
      <c r="F167" s="202" t="s">
        <v>188</v>
      </c>
      <c r="G167" s="200"/>
      <c r="H167" s="203">
        <v>6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168</v>
      </c>
      <c r="AU167" s="209" t="s">
        <v>91</v>
      </c>
      <c r="AV167" s="14" t="s">
        <v>91</v>
      </c>
      <c r="AW167" s="14" t="s">
        <v>42</v>
      </c>
      <c r="AX167" s="14" t="s">
        <v>89</v>
      </c>
      <c r="AY167" s="209" t="s">
        <v>159</v>
      </c>
    </row>
    <row r="168" spans="1:65" s="2" customFormat="1" ht="66.75" customHeight="1">
      <c r="A168" s="34"/>
      <c r="B168" s="35"/>
      <c r="C168" s="175" t="s">
        <v>353</v>
      </c>
      <c r="D168" s="175" t="s">
        <v>162</v>
      </c>
      <c r="E168" s="176" t="s">
        <v>338</v>
      </c>
      <c r="F168" s="177" t="s">
        <v>339</v>
      </c>
      <c r="G168" s="178" t="s">
        <v>165</v>
      </c>
      <c r="H168" s="179">
        <v>6</v>
      </c>
      <c r="I168" s="180"/>
      <c r="J168" s="181">
        <f>ROUND(I168*H168,2)</f>
        <v>0</v>
      </c>
      <c r="K168" s="177" t="s">
        <v>199</v>
      </c>
      <c r="L168" s="39"/>
      <c r="M168" s="182" t="s">
        <v>44</v>
      </c>
      <c r="N168" s="183" t="s">
        <v>52</v>
      </c>
      <c r="O168" s="64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6" t="s">
        <v>89</v>
      </c>
      <c r="AT168" s="186" t="s">
        <v>162</v>
      </c>
      <c r="AU168" s="186" t="s">
        <v>91</v>
      </c>
      <c r="AY168" s="16" t="s">
        <v>159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6" t="s">
        <v>89</v>
      </c>
      <c r="BK168" s="187">
        <f>ROUND(I168*H168,2)</f>
        <v>0</v>
      </c>
      <c r="BL168" s="16" t="s">
        <v>89</v>
      </c>
      <c r="BM168" s="186" t="s">
        <v>558</v>
      </c>
    </row>
    <row r="169" spans="2:51" s="14" customFormat="1" ht="12">
      <c r="B169" s="199"/>
      <c r="C169" s="200"/>
      <c r="D169" s="190" t="s">
        <v>168</v>
      </c>
      <c r="E169" s="201" t="s">
        <v>44</v>
      </c>
      <c r="F169" s="202" t="s">
        <v>188</v>
      </c>
      <c r="G169" s="200"/>
      <c r="H169" s="203">
        <v>6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168</v>
      </c>
      <c r="AU169" s="209" t="s">
        <v>91</v>
      </c>
      <c r="AV169" s="14" t="s">
        <v>91</v>
      </c>
      <c r="AW169" s="14" t="s">
        <v>42</v>
      </c>
      <c r="AX169" s="14" t="s">
        <v>89</v>
      </c>
      <c r="AY169" s="209" t="s">
        <v>159</v>
      </c>
    </row>
    <row r="170" spans="1:65" s="2" customFormat="1" ht="60">
      <c r="A170" s="34"/>
      <c r="B170" s="35"/>
      <c r="C170" s="175" t="s">
        <v>357</v>
      </c>
      <c r="D170" s="175" t="s">
        <v>162</v>
      </c>
      <c r="E170" s="176" t="s">
        <v>342</v>
      </c>
      <c r="F170" s="177" t="s">
        <v>343</v>
      </c>
      <c r="G170" s="178" t="s">
        <v>165</v>
      </c>
      <c r="H170" s="179">
        <v>6</v>
      </c>
      <c r="I170" s="180"/>
      <c r="J170" s="181">
        <f>ROUND(I170*H170,2)</f>
        <v>0</v>
      </c>
      <c r="K170" s="177" t="s">
        <v>199</v>
      </c>
      <c r="L170" s="39"/>
      <c r="M170" s="182" t="s">
        <v>44</v>
      </c>
      <c r="N170" s="183" t="s">
        <v>52</v>
      </c>
      <c r="O170" s="64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6" t="s">
        <v>89</v>
      </c>
      <c r="AT170" s="186" t="s">
        <v>162</v>
      </c>
      <c r="AU170" s="186" t="s">
        <v>91</v>
      </c>
      <c r="AY170" s="16" t="s">
        <v>159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6" t="s">
        <v>89</v>
      </c>
      <c r="BK170" s="187">
        <f>ROUND(I170*H170,2)</f>
        <v>0</v>
      </c>
      <c r="BL170" s="16" t="s">
        <v>89</v>
      </c>
      <c r="BM170" s="186" t="s">
        <v>559</v>
      </c>
    </row>
    <row r="171" spans="2:51" s="14" customFormat="1" ht="12">
      <c r="B171" s="199"/>
      <c r="C171" s="200"/>
      <c r="D171" s="190" t="s">
        <v>168</v>
      </c>
      <c r="E171" s="201" t="s">
        <v>44</v>
      </c>
      <c r="F171" s="202" t="s">
        <v>188</v>
      </c>
      <c r="G171" s="200"/>
      <c r="H171" s="203">
        <v>6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168</v>
      </c>
      <c r="AU171" s="209" t="s">
        <v>91</v>
      </c>
      <c r="AV171" s="14" t="s">
        <v>91</v>
      </c>
      <c r="AW171" s="14" t="s">
        <v>42</v>
      </c>
      <c r="AX171" s="14" t="s">
        <v>89</v>
      </c>
      <c r="AY171" s="209" t="s">
        <v>159</v>
      </c>
    </row>
    <row r="172" spans="1:65" s="2" customFormat="1" ht="33" customHeight="1">
      <c r="A172" s="34"/>
      <c r="B172" s="35"/>
      <c r="C172" s="210" t="s">
        <v>359</v>
      </c>
      <c r="D172" s="210" t="s">
        <v>156</v>
      </c>
      <c r="E172" s="211" t="s">
        <v>318</v>
      </c>
      <c r="F172" s="212" t="s">
        <v>319</v>
      </c>
      <c r="G172" s="213" t="s">
        <v>165</v>
      </c>
      <c r="H172" s="214">
        <v>6</v>
      </c>
      <c r="I172" s="215"/>
      <c r="J172" s="216">
        <f>ROUND(I172*H172,2)</f>
        <v>0</v>
      </c>
      <c r="K172" s="212" t="s">
        <v>184</v>
      </c>
      <c r="L172" s="217"/>
      <c r="M172" s="218" t="s">
        <v>44</v>
      </c>
      <c r="N172" s="219" t="s">
        <v>52</v>
      </c>
      <c r="O172" s="64"/>
      <c r="P172" s="184">
        <f>O172*H172</f>
        <v>0</v>
      </c>
      <c r="Q172" s="184">
        <v>0</v>
      </c>
      <c r="R172" s="184">
        <f>Q172*H172</f>
        <v>0</v>
      </c>
      <c r="S172" s="184">
        <v>0</v>
      </c>
      <c r="T172" s="185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6" t="s">
        <v>91</v>
      </c>
      <c r="AT172" s="186" t="s">
        <v>156</v>
      </c>
      <c r="AU172" s="186" t="s">
        <v>91</v>
      </c>
      <c r="AY172" s="16" t="s">
        <v>159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6" t="s">
        <v>89</v>
      </c>
      <c r="BK172" s="187">
        <f>ROUND(I172*H172,2)</f>
        <v>0</v>
      </c>
      <c r="BL172" s="16" t="s">
        <v>89</v>
      </c>
      <c r="BM172" s="186" t="s">
        <v>560</v>
      </c>
    </row>
    <row r="173" spans="2:51" s="14" customFormat="1" ht="12">
      <c r="B173" s="199"/>
      <c r="C173" s="200"/>
      <c r="D173" s="190" t="s">
        <v>168</v>
      </c>
      <c r="E173" s="201" t="s">
        <v>44</v>
      </c>
      <c r="F173" s="202" t="s">
        <v>188</v>
      </c>
      <c r="G173" s="200"/>
      <c r="H173" s="203">
        <v>6</v>
      </c>
      <c r="I173" s="204"/>
      <c r="J173" s="200"/>
      <c r="K173" s="200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168</v>
      </c>
      <c r="AU173" s="209" t="s">
        <v>91</v>
      </c>
      <c r="AV173" s="14" t="s">
        <v>91</v>
      </c>
      <c r="AW173" s="14" t="s">
        <v>42</v>
      </c>
      <c r="AX173" s="14" t="s">
        <v>89</v>
      </c>
      <c r="AY173" s="209" t="s">
        <v>159</v>
      </c>
    </row>
    <row r="174" spans="1:65" s="2" customFormat="1" ht="33" customHeight="1">
      <c r="A174" s="34"/>
      <c r="B174" s="35"/>
      <c r="C174" s="210" t="s">
        <v>361</v>
      </c>
      <c r="D174" s="210" t="s">
        <v>156</v>
      </c>
      <c r="E174" s="211" t="s">
        <v>270</v>
      </c>
      <c r="F174" s="212" t="s">
        <v>271</v>
      </c>
      <c r="G174" s="213" t="s">
        <v>165</v>
      </c>
      <c r="H174" s="214">
        <v>6</v>
      </c>
      <c r="I174" s="215"/>
      <c r="J174" s="216">
        <f>ROUND(I174*H174,2)</f>
        <v>0</v>
      </c>
      <c r="K174" s="212" t="s">
        <v>184</v>
      </c>
      <c r="L174" s="217"/>
      <c r="M174" s="218" t="s">
        <v>44</v>
      </c>
      <c r="N174" s="219" t="s">
        <v>52</v>
      </c>
      <c r="O174" s="64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6" t="s">
        <v>91</v>
      </c>
      <c r="AT174" s="186" t="s">
        <v>156</v>
      </c>
      <c r="AU174" s="186" t="s">
        <v>91</v>
      </c>
      <c r="AY174" s="16" t="s">
        <v>159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6" t="s">
        <v>89</v>
      </c>
      <c r="BK174" s="187">
        <f>ROUND(I174*H174,2)</f>
        <v>0</v>
      </c>
      <c r="BL174" s="16" t="s">
        <v>89</v>
      </c>
      <c r="BM174" s="186" t="s">
        <v>561</v>
      </c>
    </row>
    <row r="175" spans="2:51" s="14" customFormat="1" ht="12">
      <c r="B175" s="199"/>
      <c r="C175" s="200"/>
      <c r="D175" s="190" t="s">
        <v>168</v>
      </c>
      <c r="E175" s="201" t="s">
        <v>44</v>
      </c>
      <c r="F175" s="202" t="s">
        <v>188</v>
      </c>
      <c r="G175" s="200"/>
      <c r="H175" s="203">
        <v>6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168</v>
      </c>
      <c r="AU175" s="209" t="s">
        <v>91</v>
      </c>
      <c r="AV175" s="14" t="s">
        <v>91</v>
      </c>
      <c r="AW175" s="14" t="s">
        <v>42</v>
      </c>
      <c r="AX175" s="14" t="s">
        <v>89</v>
      </c>
      <c r="AY175" s="209" t="s">
        <v>159</v>
      </c>
    </row>
    <row r="176" spans="1:65" s="2" customFormat="1" ht="16.5" customHeight="1">
      <c r="A176" s="34"/>
      <c r="B176" s="35"/>
      <c r="C176" s="210" t="s">
        <v>365</v>
      </c>
      <c r="D176" s="210" t="s">
        <v>156</v>
      </c>
      <c r="E176" s="211" t="s">
        <v>350</v>
      </c>
      <c r="F176" s="212" t="s">
        <v>351</v>
      </c>
      <c r="G176" s="213" t="s">
        <v>165</v>
      </c>
      <c r="H176" s="214">
        <v>4</v>
      </c>
      <c r="I176" s="215"/>
      <c r="J176" s="216">
        <f>ROUND(I176*H176,2)</f>
        <v>0</v>
      </c>
      <c r="K176" s="212" t="s">
        <v>184</v>
      </c>
      <c r="L176" s="217"/>
      <c r="M176" s="218" t="s">
        <v>44</v>
      </c>
      <c r="N176" s="219" t="s">
        <v>52</v>
      </c>
      <c r="O176" s="64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6" t="s">
        <v>91</v>
      </c>
      <c r="AT176" s="186" t="s">
        <v>156</v>
      </c>
      <c r="AU176" s="186" t="s">
        <v>91</v>
      </c>
      <c r="AY176" s="16" t="s">
        <v>159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6" t="s">
        <v>89</v>
      </c>
      <c r="BK176" s="187">
        <f>ROUND(I176*H176,2)</f>
        <v>0</v>
      </c>
      <c r="BL176" s="16" t="s">
        <v>89</v>
      </c>
      <c r="BM176" s="186" t="s">
        <v>562</v>
      </c>
    </row>
    <row r="177" spans="2:51" s="14" customFormat="1" ht="12">
      <c r="B177" s="199"/>
      <c r="C177" s="200"/>
      <c r="D177" s="190" t="s">
        <v>168</v>
      </c>
      <c r="E177" s="201" t="s">
        <v>44</v>
      </c>
      <c r="F177" s="202" t="s">
        <v>177</v>
      </c>
      <c r="G177" s="200"/>
      <c r="H177" s="203">
        <v>4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168</v>
      </c>
      <c r="AU177" s="209" t="s">
        <v>91</v>
      </c>
      <c r="AV177" s="14" t="s">
        <v>91</v>
      </c>
      <c r="AW177" s="14" t="s">
        <v>42</v>
      </c>
      <c r="AX177" s="14" t="s">
        <v>89</v>
      </c>
      <c r="AY177" s="209" t="s">
        <v>159</v>
      </c>
    </row>
    <row r="178" spans="1:65" s="2" customFormat="1" ht="21.75" customHeight="1">
      <c r="A178" s="34"/>
      <c r="B178" s="35"/>
      <c r="C178" s="210" t="s">
        <v>369</v>
      </c>
      <c r="D178" s="210" t="s">
        <v>156</v>
      </c>
      <c r="E178" s="211" t="s">
        <v>354</v>
      </c>
      <c r="F178" s="212" t="s">
        <v>355</v>
      </c>
      <c r="G178" s="213" t="s">
        <v>165</v>
      </c>
      <c r="H178" s="214">
        <v>4</v>
      </c>
      <c r="I178" s="215"/>
      <c r="J178" s="216">
        <f>ROUND(I178*H178,2)</f>
        <v>0</v>
      </c>
      <c r="K178" s="212" t="s">
        <v>184</v>
      </c>
      <c r="L178" s="217"/>
      <c r="M178" s="218" t="s">
        <v>44</v>
      </c>
      <c r="N178" s="219" t="s">
        <v>52</v>
      </c>
      <c r="O178" s="64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6" t="s">
        <v>91</v>
      </c>
      <c r="AT178" s="186" t="s">
        <v>156</v>
      </c>
      <c r="AU178" s="186" t="s">
        <v>91</v>
      </c>
      <c r="AY178" s="16" t="s">
        <v>159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6" t="s">
        <v>89</v>
      </c>
      <c r="BK178" s="187">
        <f>ROUND(I178*H178,2)</f>
        <v>0</v>
      </c>
      <c r="BL178" s="16" t="s">
        <v>89</v>
      </c>
      <c r="BM178" s="186" t="s">
        <v>563</v>
      </c>
    </row>
    <row r="179" spans="2:51" s="14" customFormat="1" ht="12">
      <c r="B179" s="199"/>
      <c r="C179" s="200"/>
      <c r="D179" s="190" t="s">
        <v>168</v>
      </c>
      <c r="E179" s="201" t="s">
        <v>44</v>
      </c>
      <c r="F179" s="202" t="s">
        <v>177</v>
      </c>
      <c r="G179" s="200"/>
      <c r="H179" s="203">
        <v>4</v>
      </c>
      <c r="I179" s="204"/>
      <c r="J179" s="200"/>
      <c r="K179" s="200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168</v>
      </c>
      <c r="AU179" s="209" t="s">
        <v>91</v>
      </c>
      <c r="AV179" s="14" t="s">
        <v>91</v>
      </c>
      <c r="AW179" s="14" t="s">
        <v>42</v>
      </c>
      <c r="AX179" s="14" t="s">
        <v>89</v>
      </c>
      <c r="AY179" s="209" t="s">
        <v>159</v>
      </c>
    </row>
    <row r="180" spans="1:65" s="2" customFormat="1" ht="33" customHeight="1">
      <c r="A180" s="34"/>
      <c r="B180" s="35"/>
      <c r="C180" s="210" t="s">
        <v>373</v>
      </c>
      <c r="D180" s="210" t="s">
        <v>156</v>
      </c>
      <c r="E180" s="211" t="s">
        <v>276</v>
      </c>
      <c r="F180" s="212" t="s">
        <v>277</v>
      </c>
      <c r="G180" s="213" t="s">
        <v>165</v>
      </c>
      <c r="H180" s="214">
        <v>6</v>
      </c>
      <c r="I180" s="215"/>
      <c r="J180" s="216">
        <f>ROUND(I180*H180,2)</f>
        <v>0</v>
      </c>
      <c r="K180" s="212" t="s">
        <v>184</v>
      </c>
      <c r="L180" s="217"/>
      <c r="M180" s="218" t="s">
        <v>44</v>
      </c>
      <c r="N180" s="219" t="s">
        <v>52</v>
      </c>
      <c r="O180" s="64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6" t="s">
        <v>91</v>
      </c>
      <c r="AT180" s="186" t="s">
        <v>156</v>
      </c>
      <c r="AU180" s="186" t="s">
        <v>91</v>
      </c>
      <c r="AY180" s="16" t="s">
        <v>159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6" t="s">
        <v>89</v>
      </c>
      <c r="BK180" s="187">
        <f>ROUND(I180*H180,2)</f>
        <v>0</v>
      </c>
      <c r="BL180" s="16" t="s">
        <v>89</v>
      </c>
      <c r="BM180" s="186" t="s">
        <v>564</v>
      </c>
    </row>
    <row r="181" spans="2:51" s="14" customFormat="1" ht="12">
      <c r="B181" s="199"/>
      <c r="C181" s="200"/>
      <c r="D181" s="190" t="s">
        <v>168</v>
      </c>
      <c r="E181" s="201" t="s">
        <v>44</v>
      </c>
      <c r="F181" s="202" t="s">
        <v>188</v>
      </c>
      <c r="G181" s="200"/>
      <c r="H181" s="203">
        <v>6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168</v>
      </c>
      <c r="AU181" s="209" t="s">
        <v>91</v>
      </c>
      <c r="AV181" s="14" t="s">
        <v>91</v>
      </c>
      <c r="AW181" s="14" t="s">
        <v>42</v>
      </c>
      <c r="AX181" s="14" t="s">
        <v>89</v>
      </c>
      <c r="AY181" s="209" t="s">
        <v>159</v>
      </c>
    </row>
    <row r="182" spans="1:65" s="2" customFormat="1" ht="16.5" customHeight="1">
      <c r="A182" s="34"/>
      <c r="B182" s="35"/>
      <c r="C182" s="210" t="s">
        <v>377</v>
      </c>
      <c r="D182" s="210" t="s">
        <v>156</v>
      </c>
      <c r="E182" s="211" t="s">
        <v>279</v>
      </c>
      <c r="F182" s="212" t="s">
        <v>280</v>
      </c>
      <c r="G182" s="213" t="s">
        <v>165</v>
      </c>
      <c r="H182" s="214">
        <v>2</v>
      </c>
      <c r="I182" s="215"/>
      <c r="J182" s="216">
        <f>ROUND(I182*H182,2)</f>
        <v>0</v>
      </c>
      <c r="K182" s="212" t="s">
        <v>184</v>
      </c>
      <c r="L182" s="217"/>
      <c r="M182" s="218" t="s">
        <v>44</v>
      </c>
      <c r="N182" s="219" t="s">
        <v>52</v>
      </c>
      <c r="O182" s="64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6" t="s">
        <v>91</v>
      </c>
      <c r="AT182" s="186" t="s">
        <v>156</v>
      </c>
      <c r="AU182" s="186" t="s">
        <v>91</v>
      </c>
      <c r="AY182" s="16" t="s">
        <v>159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6" t="s">
        <v>89</v>
      </c>
      <c r="BK182" s="187">
        <f>ROUND(I182*H182,2)</f>
        <v>0</v>
      </c>
      <c r="BL182" s="16" t="s">
        <v>89</v>
      </c>
      <c r="BM182" s="186" t="s">
        <v>565</v>
      </c>
    </row>
    <row r="183" spans="2:51" s="14" customFormat="1" ht="12">
      <c r="B183" s="199"/>
      <c r="C183" s="200"/>
      <c r="D183" s="190" t="s">
        <v>168</v>
      </c>
      <c r="E183" s="201" t="s">
        <v>44</v>
      </c>
      <c r="F183" s="202" t="s">
        <v>91</v>
      </c>
      <c r="G183" s="200"/>
      <c r="H183" s="203">
        <v>2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168</v>
      </c>
      <c r="AU183" s="209" t="s">
        <v>91</v>
      </c>
      <c r="AV183" s="14" t="s">
        <v>91</v>
      </c>
      <c r="AW183" s="14" t="s">
        <v>42</v>
      </c>
      <c r="AX183" s="14" t="s">
        <v>89</v>
      </c>
      <c r="AY183" s="209" t="s">
        <v>159</v>
      </c>
    </row>
    <row r="184" spans="1:65" s="2" customFormat="1" ht="16.5" customHeight="1">
      <c r="A184" s="34"/>
      <c r="B184" s="35"/>
      <c r="C184" s="210" t="s">
        <v>381</v>
      </c>
      <c r="D184" s="210" t="s">
        <v>156</v>
      </c>
      <c r="E184" s="211" t="s">
        <v>362</v>
      </c>
      <c r="F184" s="212" t="s">
        <v>363</v>
      </c>
      <c r="G184" s="213" t="s">
        <v>165</v>
      </c>
      <c r="H184" s="214">
        <v>2</v>
      </c>
      <c r="I184" s="215"/>
      <c r="J184" s="216">
        <f>ROUND(I184*H184,2)</f>
        <v>0</v>
      </c>
      <c r="K184" s="212" t="s">
        <v>184</v>
      </c>
      <c r="L184" s="217"/>
      <c r="M184" s="218" t="s">
        <v>44</v>
      </c>
      <c r="N184" s="219" t="s">
        <v>52</v>
      </c>
      <c r="O184" s="64"/>
      <c r="P184" s="184">
        <f>O184*H184</f>
        <v>0</v>
      </c>
      <c r="Q184" s="184">
        <v>0</v>
      </c>
      <c r="R184" s="184">
        <f>Q184*H184</f>
        <v>0</v>
      </c>
      <c r="S184" s="184">
        <v>0</v>
      </c>
      <c r="T184" s="185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6" t="s">
        <v>91</v>
      </c>
      <c r="AT184" s="186" t="s">
        <v>156</v>
      </c>
      <c r="AU184" s="186" t="s">
        <v>91</v>
      </c>
      <c r="AY184" s="16" t="s">
        <v>159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6" t="s">
        <v>89</v>
      </c>
      <c r="BK184" s="187">
        <f>ROUND(I184*H184,2)</f>
        <v>0</v>
      </c>
      <c r="BL184" s="16" t="s">
        <v>89</v>
      </c>
      <c r="BM184" s="186" t="s">
        <v>566</v>
      </c>
    </row>
    <row r="185" spans="2:51" s="14" customFormat="1" ht="12">
      <c r="B185" s="199"/>
      <c r="C185" s="200"/>
      <c r="D185" s="190" t="s">
        <v>168</v>
      </c>
      <c r="E185" s="201" t="s">
        <v>44</v>
      </c>
      <c r="F185" s="202" t="s">
        <v>91</v>
      </c>
      <c r="G185" s="200"/>
      <c r="H185" s="203">
        <v>2</v>
      </c>
      <c r="I185" s="204"/>
      <c r="J185" s="200"/>
      <c r="K185" s="200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168</v>
      </c>
      <c r="AU185" s="209" t="s">
        <v>91</v>
      </c>
      <c r="AV185" s="14" t="s">
        <v>91</v>
      </c>
      <c r="AW185" s="14" t="s">
        <v>42</v>
      </c>
      <c r="AX185" s="14" t="s">
        <v>89</v>
      </c>
      <c r="AY185" s="209" t="s">
        <v>159</v>
      </c>
    </row>
    <row r="186" spans="1:65" s="2" customFormat="1" ht="78" customHeight="1">
      <c r="A186" s="34"/>
      <c r="B186" s="35"/>
      <c r="C186" s="175" t="s">
        <v>383</v>
      </c>
      <c r="D186" s="175" t="s">
        <v>162</v>
      </c>
      <c r="E186" s="176" t="s">
        <v>366</v>
      </c>
      <c r="F186" s="177" t="s">
        <v>367</v>
      </c>
      <c r="G186" s="178" t="s">
        <v>165</v>
      </c>
      <c r="H186" s="179">
        <v>6</v>
      </c>
      <c r="I186" s="180"/>
      <c r="J186" s="181">
        <f>ROUND(I186*H186,2)</f>
        <v>0</v>
      </c>
      <c r="K186" s="177" t="s">
        <v>199</v>
      </c>
      <c r="L186" s="39"/>
      <c r="M186" s="182" t="s">
        <v>44</v>
      </c>
      <c r="N186" s="183" t="s">
        <v>52</v>
      </c>
      <c r="O186" s="64"/>
      <c r="P186" s="184">
        <f>O186*H186</f>
        <v>0</v>
      </c>
      <c r="Q186" s="184">
        <v>0</v>
      </c>
      <c r="R186" s="184">
        <f>Q186*H186</f>
        <v>0</v>
      </c>
      <c r="S186" s="184">
        <v>0</v>
      </c>
      <c r="T186" s="185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6" t="s">
        <v>89</v>
      </c>
      <c r="AT186" s="186" t="s">
        <v>162</v>
      </c>
      <c r="AU186" s="186" t="s">
        <v>91</v>
      </c>
      <c r="AY186" s="16" t="s">
        <v>159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6" t="s">
        <v>89</v>
      </c>
      <c r="BK186" s="187">
        <f>ROUND(I186*H186,2)</f>
        <v>0</v>
      </c>
      <c r="BL186" s="16" t="s">
        <v>89</v>
      </c>
      <c r="BM186" s="186" t="s">
        <v>567</v>
      </c>
    </row>
    <row r="187" spans="2:51" s="14" customFormat="1" ht="12">
      <c r="B187" s="199"/>
      <c r="C187" s="200"/>
      <c r="D187" s="190" t="s">
        <v>168</v>
      </c>
      <c r="E187" s="201" t="s">
        <v>44</v>
      </c>
      <c r="F187" s="202" t="s">
        <v>188</v>
      </c>
      <c r="G187" s="200"/>
      <c r="H187" s="203">
        <v>6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168</v>
      </c>
      <c r="AU187" s="209" t="s">
        <v>91</v>
      </c>
      <c r="AV187" s="14" t="s">
        <v>91</v>
      </c>
      <c r="AW187" s="14" t="s">
        <v>42</v>
      </c>
      <c r="AX187" s="14" t="s">
        <v>89</v>
      </c>
      <c r="AY187" s="209" t="s">
        <v>159</v>
      </c>
    </row>
    <row r="188" spans="1:65" s="2" customFormat="1" ht="72">
      <c r="A188" s="34"/>
      <c r="B188" s="35"/>
      <c r="C188" s="175" t="s">
        <v>385</v>
      </c>
      <c r="D188" s="175" t="s">
        <v>162</v>
      </c>
      <c r="E188" s="176" t="s">
        <v>370</v>
      </c>
      <c r="F188" s="177" t="s">
        <v>371</v>
      </c>
      <c r="G188" s="178" t="s">
        <v>165</v>
      </c>
      <c r="H188" s="179">
        <v>6</v>
      </c>
      <c r="I188" s="180"/>
      <c r="J188" s="181">
        <f>ROUND(I188*H188,2)</f>
        <v>0</v>
      </c>
      <c r="K188" s="177" t="s">
        <v>199</v>
      </c>
      <c r="L188" s="39"/>
      <c r="M188" s="182" t="s">
        <v>44</v>
      </c>
      <c r="N188" s="183" t="s">
        <v>52</v>
      </c>
      <c r="O188" s="64"/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6" t="s">
        <v>89</v>
      </c>
      <c r="AT188" s="186" t="s">
        <v>162</v>
      </c>
      <c r="AU188" s="186" t="s">
        <v>91</v>
      </c>
      <c r="AY188" s="16" t="s">
        <v>159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6" t="s">
        <v>89</v>
      </c>
      <c r="BK188" s="187">
        <f>ROUND(I188*H188,2)</f>
        <v>0</v>
      </c>
      <c r="BL188" s="16" t="s">
        <v>89</v>
      </c>
      <c r="BM188" s="186" t="s">
        <v>568</v>
      </c>
    </row>
    <row r="189" spans="2:51" s="14" customFormat="1" ht="12">
      <c r="B189" s="199"/>
      <c r="C189" s="200"/>
      <c r="D189" s="190" t="s">
        <v>168</v>
      </c>
      <c r="E189" s="201" t="s">
        <v>44</v>
      </c>
      <c r="F189" s="202" t="s">
        <v>188</v>
      </c>
      <c r="G189" s="200"/>
      <c r="H189" s="203">
        <v>6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168</v>
      </c>
      <c r="AU189" s="209" t="s">
        <v>91</v>
      </c>
      <c r="AV189" s="14" t="s">
        <v>91</v>
      </c>
      <c r="AW189" s="14" t="s">
        <v>42</v>
      </c>
      <c r="AX189" s="14" t="s">
        <v>89</v>
      </c>
      <c r="AY189" s="209" t="s">
        <v>159</v>
      </c>
    </row>
    <row r="190" spans="1:65" s="2" customFormat="1" ht="66.75" customHeight="1">
      <c r="A190" s="34"/>
      <c r="B190" s="35"/>
      <c r="C190" s="175" t="s">
        <v>387</v>
      </c>
      <c r="D190" s="175" t="s">
        <v>162</v>
      </c>
      <c r="E190" s="176" t="s">
        <v>374</v>
      </c>
      <c r="F190" s="177" t="s">
        <v>375</v>
      </c>
      <c r="G190" s="178" t="s">
        <v>165</v>
      </c>
      <c r="H190" s="179">
        <v>6</v>
      </c>
      <c r="I190" s="180"/>
      <c r="J190" s="181">
        <f>ROUND(I190*H190,2)</f>
        <v>0</v>
      </c>
      <c r="K190" s="177" t="s">
        <v>199</v>
      </c>
      <c r="L190" s="39"/>
      <c r="M190" s="182" t="s">
        <v>44</v>
      </c>
      <c r="N190" s="183" t="s">
        <v>52</v>
      </c>
      <c r="O190" s="64"/>
      <c r="P190" s="184">
        <f>O190*H190</f>
        <v>0</v>
      </c>
      <c r="Q190" s="184">
        <v>0</v>
      </c>
      <c r="R190" s="184">
        <f>Q190*H190</f>
        <v>0</v>
      </c>
      <c r="S190" s="184">
        <v>0</v>
      </c>
      <c r="T190" s="185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6" t="s">
        <v>89</v>
      </c>
      <c r="AT190" s="186" t="s">
        <v>162</v>
      </c>
      <c r="AU190" s="186" t="s">
        <v>91</v>
      </c>
      <c r="AY190" s="16" t="s">
        <v>159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6" t="s">
        <v>89</v>
      </c>
      <c r="BK190" s="187">
        <f>ROUND(I190*H190,2)</f>
        <v>0</v>
      </c>
      <c r="BL190" s="16" t="s">
        <v>89</v>
      </c>
      <c r="BM190" s="186" t="s">
        <v>569</v>
      </c>
    </row>
    <row r="191" spans="2:51" s="14" customFormat="1" ht="12">
      <c r="B191" s="199"/>
      <c r="C191" s="200"/>
      <c r="D191" s="190" t="s">
        <v>168</v>
      </c>
      <c r="E191" s="201" t="s">
        <v>44</v>
      </c>
      <c r="F191" s="202" t="s">
        <v>188</v>
      </c>
      <c r="G191" s="200"/>
      <c r="H191" s="203">
        <v>6</v>
      </c>
      <c r="I191" s="204"/>
      <c r="J191" s="200"/>
      <c r="K191" s="200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168</v>
      </c>
      <c r="AU191" s="209" t="s">
        <v>91</v>
      </c>
      <c r="AV191" s="14" t="s">
        <v>91</v>
      </c>
      <c r="AW191" s="14" t="s">
        <v>42</v>
      </c>
      <c r="AX191" s="14" t="s">
        <v>89</v>
      </c>
      <c r="AY191" s="209" t="s">
        <v>159</v>
      </c>
    </row>
    <row r="192" spans="1:65" s="2" customFormat="1" ht="60">
      <c r="A192" s="34"/>
      <c r="B192" s="35"/>
      <c r="C192" s="175" t="s">
        <v>389</v>
      </c>
      <c r="D192" s="175" t="s">
        <v>162</v>
      </c>
      <c r="E192" s="176" t="s">
        <v>378</v>
      </c>
      <c r="F192" s="177" t="s">
        <v>379</v>
      </c>
      <c r="G192" s="178" t="s">
        <v>165</v>
      </c>
      <c r="H192" s="179">
        <v>6</v>
      </c>
      <c r="I192" s="180"/>
      <c r="J192" s="181">
        <f>ROUND(I192*H192,2)</f>
        <v>0</v>
      </c>
      <c r="K192" s="177" t="s">
        <v>199</v>
      </c>
      <c r="L192" s="39"/>
      <c r="M192" s="182" t="s">
        <v>44</v>
      </c>
      <c r="N192" s="183" t="s">
        <v>52</v>
      </c>
      <c r="O192" s="64"/>
      <c r="P192" s="184">
        <f>O192*H192</f>
        <v>0</v>
      </c>
      <c r="Q192" s="184">
        <v>0</v>
      </c>
      <c r="R192" s="184">
        <f>Q192*H192</f>
        <v>0</v>
      </c>
      <c r="S192" s="184">
        <v>0</v>
      </c>
      <c r="T192" s="185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6" t="s">
        <v>89</v>
      </c>
      <c r="AT192" s="186" t="s">
        <v>162</v>
      </c>
      <c r="AU192" s="186" t="s">
        <v>91</v>
      </c>
      <c r="AY192" s="16" t="s">
        <v>159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6" t="s">
        <v>89</v>
      </c>
      <c r="BK192" s="187">
        <f>ROUND(I192*H192,2)</f>
        <v>0</v>
      </c>
      <c r="BL192" s="16" t="s">
        <v>89</v>
      </c>
      <c r="BM192" s="186" t="s">
        <v>570</v>
      </c>
    </row>
    <row r="193" spans="2:51" s="14" customFormat="1" ht="12">
      <c r="B193" s="199"/>
      <c r="C193" s="200"/>
      <c r="D193" s="190" t="s">
        <v>168</v>
      </c>
      <c r="E193" s="201" t="s">
        <v>44</v>
      </c>
      <c r="F193" s="202" t="s">
        <v>188</v>
      </c>
      <c r="G193" s="200"/>
      <c r="H193" s="203">
        <v>6</v>
      </c>
      <c r="I193" s="204"/>
      <c r="J193" s="200"/>
      <c r="K193" s="200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168</v>
      </c>
      <c r="AU193" s="209" t="s">
        <v>91</v>
      </c>
      <c r="AV193" s="14" t="s">
        <v>91</v>
      </c>
      <c r="AW193" s="14" t="s">
        <v>42</v>
      </c>
      <c r="AX193" s="14" t="s">
        <v>89</v>
      </c>
      <c r="AY193" s="209" t="s">
        <v>159</v>
      </c>
    </row>
    <row r="194" spans="1:65" s="2" customFormat="1" ht="33" customHeight="1">
      <c r="A194" s="34"/>
      <c r="B194" s="35"/>
      <c r="C194" s="210" t="s">
        <v>391</v>
      </c>
      <c r="D194" s="210" t="s">
        <v>156</v>
      </c>
      <c r="E194" s="211" t="s">
        <v>270</v>
      </c>
      <c r="F194" s="212" t="s">
        <v>271</v>
      </c>
      <c r="G194" s="213" t="s">
        <v>165</v>
      </c>
      <c r="H194" s="214">
        <v>6</v>
      </c>
      <c r="I194" s="215"/>
      <c r="J194" s="216">
        <f>ROUND(I194*H194,2)</f>
        <v>0</v>
      </c>
      <c r="K194" s="212" t="s">
        <v>184</v>
      </c>
      <c r="L194" s="217"/>
      <c r="M194" s="218" t="s">
        <v>44</v>
      </c>
      <c r="N194" s="219" t="s">
        <v>52</v>
      </c>
      <c r="O194" s="64"/>
      <c r="P194" s="184">
        <f>O194*H194</f>
        <v>0</v>
      </c>
      <c r="Q194" s="184">
        <v>0</v>
      </c>
      <c r="R194" s="184">
        <f>Q194*H194</f>
        <v>0</v>
      </c>
      <c r="S194" s="184">
        <v>0</v>
      </c>
      <c r="T194" s="185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6" t="s">
        <v>91</v>
      </c>
      <c r="AT194" s="186" t="s">
        <v>156</v>
      </c>
      <c r="AU194" s="186" t="s">
        <v>91</v>
      </c>
      <c r="AY194" s="16" t="s">
        <v>159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6" t="s">
        <v>89</v>
      </c>
      <c r="BK194" s="187">
        <f>ROUND(I194*H194,2)</f>
        <v>0</v>
      </c>
      <c r="BL194" s="16" t="s">
        <v>89</v>
      </c>
      <c r="BM194" s="186" t="s">
        <v>571</v>
      </c>
    </row>
    <row r="195" spans="2:51" s="14" customFormat="1" ht="12">
      <c r="B195" s="199"/>
      <c r="C195" s="200"/>
      <c r="D195" s="190" t="s">
        <v>168</v>
      </c>
      <c r="E195" s="201" t="s">
        <v>44</v>
      </c>
      <c r="F195" s="202" t="s">
        <v>188</v>
      </c>
      <c r="G195" s="200"/>
      <c r="H195" s="203">
        <v>6</v>
      </c>
      <c r="I195" s="204"/>
      <c r="J195" s="200"/>
      <c r="K195" s="200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168</v>
      </c>
      <c r="AU195" s="209" t="s">
        <v>91</v>
      </c>
      <c r="AV195" s="14" t="s">
        <v>91</v>
      </c>
      <c r="AW195" s="14" t="s">
        <v>42</v>
      </c>
      <c r="AX195" s="14" t="s">
        <v>89</v>
      </c>
      <c r="AY195" s="209" t="s">
        <v>159</v>
      </c>
    </row>
    <row r="196" spans="1:65" s="2" customFormat="1" ht="16.5" customHeight="1">
      <c r="A196" s="34"/>
      <c r="B196" s="35"/>
      <c r="C196" s="210" t="s">
        <v>393</v>
      </c>
      <c r="D196" s="210" t="s">
        <v>156</v>
      </c>
      <c r="E196" s="211" t="s">
        <v>350</v>
      </c>
      <c r="F196" s="212" t="s">
        <v>351</v>
      </c>
      <c r="G196" s="213" t="s">
        <v>165</v>
      </c>
      <c r="H196" s="214">
        <v>2</v>
      </c>
      <c r="I196" s="215"/>
      <c r="J196" s="216">
        <f>ROUND(I196*H196,2)</f>
        <v>0</v>
      </c>
      <c r="K196" s="212" t="s">
        <v>184</v>
      </c>
      <c r="L196" s="217"/>
      <c r="M196" s="218" t="s">
        <v>44</v>
      </c>
      <c r="N196" s="219" t="s">
        <v>52</v>
      </c>
      <c r="O196" s="64"/>
      <c r="P196" s="184">
        <f>O196*H196</f>
        <v>0</v>
      </c>
      <c r="Q196" s="184">
        <v>0</v>
      </c>
      <c r="R196" s="184">
        <f>Q196*H196</f>
        <v>0</v>
      </c>
      <c r="S196" s="184">
        <v>0</v>
      </c>
      <c r="T196" s="185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6" t="s">
        <v>91</v>
      </c>
      <c r="AT196" s="186" t="s">
        <v>156</v>
      </c>
      <c r="AU196" s="186" t="s">
        <v>91</v>
      </c>
      <c r="AY196" s="16" t="s">
        <v>159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6" t="s">
        <v>89</v>
      </c>
      <c r="BK196" s="187">
        <f>ROUND(I196*H196,2)</f>
        <v>0</v>
      </c>
      <c r="BL196" s="16" t="s">
        <v>89</v>
      </c>
      <c r="BM196" s="186" t="s">
        <v>572</v>
      </c>
    </row>
    <row r="197" spans="2:51" s="14" customFormat="1" ht="12">
      <c r="B197" s="199"/>
      <c r="C197" s="200"/>
      <c r="D197" s="190" t="s">
        <v>168</v>
      </c>
      <c r="E197" s="201" t="s">
        <v>44</v>
      </c>
      <c r="F197" s="202" t="s">
        <v>91</v>
      </c>
      <c r="G197" s="200"/>
      <c r="H197" s="203">
        <v>2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168</v>
      </c>
      <c r="AU197" s="209" t="s">
        <v>91</v>
      </c>
      <c r="AV197" s="14" t="s">
        <v>91</v>
      </c>
      <c r="AW197" s="14" t="s">
        <v>42</v>
      </c>
      <c r="AX197" s="14" t="s">
        <v>89</v>
      </c>
      <c r="AY197" s="209" t="s">
        <v>159</v>
      </c>
    </row>
    <row r="198" spans="1:65" s="2" customFormat="1" ht="21.75" customHeight="1">
      <c r="A198" s="34"/>
      <c r="B198" s="35"/>
      <c r="C198" s="210" t="s">
        <v>397</v>
      </c>
      <c r="D198" s="210" t="s">
        <v>156</v>
      </c>
      <c r="E198" s="211" t="s">
        <v>354</v>
      </c>
      <c r="F198" s="212" t="s">
        <v>355</v>
      </c>
      <c r="G198" s="213" t="s">
        <v>165</v>
      </c>
      <c r="H198" s="214">
        <v>2</v>
      </c>
      <c r="I198" s="215"/>
      <c r="J198" s="216">
        <f>ROUND(I198*H198,2)</f>
        <v>0</v>
      </c>
      <c r="K198" s="212" t="s">
        <v>184</v>
      </c>
      <c r="L198" s="217"/>
      <c r="M198" s="218" t="s">
        <v>44</v>
      </c>
      <c r="N198" s="219" t="s">
        <v>52</v>
      </c>
      <c r="O198" s="64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6" t="s">
        <v>91</v>
      </c>
      <c r="AT198" s="186" t="s">
        <v>156</v>
      </c>
      <c r="AU198" s="186" t="s">
        <v>91</v>
      </c>
      <c r="AY198" s="16" t="s">
        <v>159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6" t="s">
        <v>89</v>
      </c>
      <c r="BK198" s="187">
        <f>ROUND(I198*H198,2)</f>
        <v>0</v>
      </c>
      <c r="BL198" s="16" t="s">
        <v>89</v>
      </c>
      <c r="BM198" s="186" t="s">
        <v>573</v>
      </c>
    </row>
    <row r="199" spans="2:51" s="14" customFormat="1" ht="12">
      <c r="B199" s="199"/>
      <c r="C199" s="200"/>
      <c r="D199" s="190" t="s">
        <v>168</v>
      </c>
      <c r="E199" s="201" t="s">
        <v>44</v>
      </c>
      <c r="F199" s="202" t="s">
        <v>91</v>
      </c>
      <c r="G199" s="200"/>
      <c r="H199" s="203">
        <v>2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168</v>
      </c>
      <c r="AU199" s="209" t="s">
        <v>91</v>
      </c>
      <c r="AV199" s="14" t="s">
        <v>91</v>
      </c>
      <c r="AW199" s="14" t="s">
        <v>42</v>
      </c>
      <c r="AX199" s="14" t="s">
        <v>89</v>
      </c>
      <c r="AY199" s="209" t="s">
        <v>159</v>
      </c>
    </row>
    <row r="200" spans="1:65" s="2" customFormat="1" ht="33" customHeight="1">
      <c r="A200" s="34"/>
      <c r="B200" s="35"/>
      <c r="C200" s="210" t="s">
        <v>401</v>
      </c>
      <c r="D200" s="210" t="s">
        <v>156</v>
      </c>
      <c r="E200" s="211" t="s">
        <v>276</v>
      </c>
      <c r="F200" s="212" t="s">
        <v>277</v>
      </c>
      <c r="G200" s="213" t="s">
        <v>165</v>
      </c>
      <c r="H200" s="214">
        <v>6</v>
      </c>
      <c r="I200" s="215"/>
      <c r="J200" s="216">
        <f>ROUND(I200*H200,2)</f>
        <v>0</v>
      </c>
      <c r="K200" s="212" t="s">
        <v>184</v>
      </c>
      <c r="L200" s="217"/>
      <c r="M200" s="218" t="s">
        <v>44</v>
      </c>
      <c r="N200" s="219" t="s">
        <v>52</v>
      </c>
      <c r="O200" s="64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6" t="s">
        <v>91</v>
      </c>
      <c r="AT200" s="186" t="s">
        <v>156</v>
      </c>
      <c r="AU200" s="186" t="s">
        <v>91</v>
      </c>
      <c r="AY200" s="16" t="s">
        <v>159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6" t="s">
        <v>89</v>
      </c>
      <c r="BK200" s="187">
        <f>ROUND(I200*H200,2)</f>
        <v>0</v>
      </c>
      <c r="BL200" s="16" t="s">
        <v>89</v>
      </c>
      <c r="BM200" s="186" t="s">
        <v>574</v>
      </c>
    </row>
    <row r="201" spans="2:51" s="14" customFormat="1" ht="12">
      <c r="B201" s="199"/>
      <c r="C201" s="200"/>
      <c r="D201" s="190" t="s">
        <v>168</v>
      </c>
      <c r="E201" s="201" t="s">
        <v>44</v>
      </c>
      <c r="F201" s="202" t="s">
        <v>188</v>
      </c>
      <c r="G201" s="200"/>
      <c r="H201" s="203">
        <v>6</v>
      </c>
      <c r="I201" s="204"/>
      <c r="J201" s="200"/>
      <c r="K201" s="200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168</v>
      </c>
      <c r="AU201" s="209" t="s">
        <v>91</v>
      </c>
      <c r="AV201" s="14" t="s">
        <v>91</v>
      </c>
      <c r="AW201" s="14" t="s">
        <v>42</v>
      </c>
      <c r="AX201" s="14" t="s">
        <v>89</v>
      </c>
      <c r="AY201" s="209" t="s">
        <v>159</v>
      </c>
    </row>
    <row r="202" spans="1:65" s="2" customFormat="1" ht="16.5" customHeight="1">
      <c r="A202" s="34"/>
      <c r="B202" s="35"/>
      <c r="C202" s="210" t="s">
        <v>405</v>
      </c>
      <c r="D202" s="210" t="s">
        <v>156</v>
      </c>
      <c r="E202" s="211" t="s">
        <v>279</v>
      </c>
      <c r="F202" s="212" t="s">
        <v>280</v>
      </c>
      <c r="G202" s="213" t="s">
        <v>165</v>
      </c>
      <c r="H202" s="214">
        <v>2</v>
      </c>
      <c r="I202" s="215"/>
      <c r="J202" s="216">
        <f>ROUND(I202*H202,2)</f>
        <v>0</v>
      </c>
      <c r="K202" s="212" t="s">
        <v>184</v>
      </c>
      <c r="L202" s="217"/>
      <c r="M202" s="218" t="s">
        <v>44</v>
      </c>
      <c r="N202" s="219" t="s">
        <v>52</v>
      </c>
      <c r="O202" s="64"/>
      <c r="P202" s="184">
        <f>O202*H202</f>
        <v>0</v>
      </c>
      <c r="Q202" s="184">
        <v>0</v>
      </c>
      <c r="R202" s="184">
        <f>Q202*H202</f>
        <v>0</v>
      </c>
      <c r="S202" s="184">
        <v>0</v>
      </c>
      <c r="T202" s="185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6" t="s">
        <v>91</v>
      </c>
      <c r="AT202" s="186" t="s">
        <v>156</v>
      </c>
      <c r="AU202" s="186" t="s">
        <v>91</v>
      </c>
      <c r="AY202" s="16" t="s">
        <v>159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6" t="s">
        <v>89</v>
      </c>
      <c r="BK202" s="187">
        <f>ROUND(I202*H202,2)</f>
        <v>0</v>
      </c>
      <c r="BL202" s="16" t="s">
        <v>89</v>
      </c>
      <c r="BM202" s="186" t="s">
        <v>575</v>
      </c>
    </row>
    <row r="203" spans="2:51" s="14" customFormat="1" ht="12">
      <c r="B203" s="199"/>
      <c r="C203" s="200"/>
      <c r="D203" s="190" t="s">
        <v>168</v>
      </c>
      <c r="E203" s="201" t="s">
        <v>44</v>
      </c>
      <c r="F203" s="202" t="s">
        <v>91</v>
      </c>
      <c r="G203" s="200"/>
      <c r="H203" s="203">
        <v>2</v>
      </c>
      <c r="I203" s="204"/>
      <c r="J203" s="200"/>
      <c r="K203" s="200"/>
      <c r="L203" s="205"/>
      <c r="M203" s="206"/>
      <c r="N203" s="207"/>
      <c r="O203" s="207"/>
      <c r="P203" s="207"/>
      <c r="Q203" s="207"/>
      <c r="R203" s="207"/>
      <c r="S203" s="207"/>
      <c r="T203" s="208"/>
      <c r="AT203" s="209" t="s">
        <v>168</v>
      </c>
      <c r="AU203" s="209" t="s">
        <v>91</v>
      </c>
      <c r="AV203" s="14" t="s">
        <v>91</v>
      </c>
      <c r="AW203" s="14" t="s">
        <v>42</v>
      </c>
      <c r="AX203" s="14" t="s">
        <v>89</v>
      </c>
      <c r="AY203" s="209" t="s">
        <v>159</v>
      </c>
    </row>
    <row r="204" spans="1:65" s="2" customFormat="1" ht="16.5" customHeight="1">
      <c r="A204" s="34"/>
      <c r="B204" s="35"/>
      <c r="C204" s="210" t="s">
        <v>409</v>
      </c>
      <c r="D204" s="210" t="s">
        <v>156</v>
      </c>
      <c r="E204" s="211" t="s">
        <v>362</v>
      </c>
      <c r="F204" s="212" t="s">
        <v>363</v>
      </c>
      <c r="G204" s="213" t="s">
        <v>165</v>
      </c>
      <c r="H204" s="214">
        <v>2</v>
      </c>
      <c r="I204" s="215"/>
      <c r="J204" s="216">
        <f>ROUND(I204*H204,2)</f>
        <v>0</v>
      </c>
      <c r="K204" s="212" t="s">
        <v>184</v>
      </c>
      <c r="L204" s="217"/>
      <c r="M204" s="218" t="s">
        <v>44</v>
      </c>
      <c r="N204" s="219" t="s">
        <v>52</v>
      </c>
      <c r="O204" s="64"/>
      <c r="P204" s="184">
        <f>O204*H204</f>
        <v>0</v>
      </c>
      <c r="Q204" s="184">
        <v>0</v>
      </c>
      <c r="R204" s="184">
        <f>Q204*H204</f>
        <v>0</v>
      </c>
      <c r="S204" s="184">
        <v>0</v>
      </c>
      <c r="T204" s="185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6" t="s">
        <v>91</v>
      </c>
      <c r="AT204" s="186" t="s">
        <v>156</v>
      </c>
      <c r="AU204" s="186" t="s">
        <v>91</v>
      </c>
      <c r="AY204" s="16" t="s">
        <v>159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16" t="s">
        <v>89</v>
      </c>
      <c r="BK204" s="187">
        <f>ROUND(I204*H204,2)</f>
        <v>0</v>
      </c>
      <c r="BL204" s="16" t="s">
        <v>89</v>
      </c>
      <c r="BM204" s="186" t="s">
        <v>576</v>
      </c>
    </row>
    <row r="205" spans="2:51" s="14" customFormat="1" ht="12">
      <c r="B205" s="199"/>
      <c r="C205" s="200"/>
      <c r="D205" s="190" t="s">
        <v>168</v>
      </c>
      <c r="E205" s="201" t="s">
        <v>44</v>
      </c>
      <c r="F205" s="202" t="s">
        <v>91</v>
      </c>
      <c r="G205" s="200"/>
      <c r="H205" s="203">
        <v>2</v>
      </c>
      <c r="I205" s="204"/>
      <c r="J205" s="200"/>
      <c r="K205" s="200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168</v>
      </c>
      <c r="AU205" s="209" t="s">
        <v>91</v>
      </c>
      <c r="AV205" s="14" t="s">
        <v>91</v>
      </c>
      <c r="AW205" s="14" t="s">
        <v>42</v>
      </c>
      <c r="AX205" s="14" t="s">
        <v>89</v>
      </c>
      <c r="AY205" s="209" t="s">
        <v>159</v>
      </c>
    </row>
    <row r="206" spans="1:65" s="2" customFormat="1" ht="33" customHeight="1">
      <c r="A206" s="34"/>
      <c r="B206" s="35"/>
      <c r="C206" s="210" t="s">
        <v>413</v>
      </c>
      <c r="D206" s="210" t="s">
        <v>156</v>
      </c>
      <c r="E206" s="211" t="s">
        <v>394</v>
      </c>
      <c r="F206" s="212" t="s">
        <v>395</v>
      </c>
      <c r="G206" s="213" t="s">
        <v>165</v>
      </c>
      <c r="H206" s="214">
        <v>6</v>
      </c>
      <c r="I206" s="215"/>
      <c r="J206" s="216">
        <f>ROUND(I206*H206,2)</f>
        <v>0</v>
      </c>
      <c r="K206" s="212" t="s">
        <v>184</v>
      </c>
      <c r="L206" s="217"/>
      <c r="M206" s="218" t="s">
        <v>44</v>
      </c>
      <c r="N206" s="219" t="s">
        <v>52</v>
      </c>
      <c r="O206" s="64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6" t="s">
        <v>91</v>
      </c>
      <c r="AT206" s="186" t="s">
        <v>156</v>
      </c>
      <c r="AU206" s="186" t="s">
        <v>91</v>
      </c>
      <c r="AY206" s="16" t="s">
        <v>159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6" t="s">
        <v>89</v>
      </c>
      <c r="BK206" s="187">
        <f>ROUND(I206*H206,2)</f>
        <v>0</v>
      </c>
      <c r="BL206" s="16" t="s">
        <v>89</v>
      </c>
      <c r="BM206" s="186" t="s">
        <v>577</v>
      </c>
    </row>
    <row r="207" spans="2:51" s="14" customFormat="1" ht="12">
      <c r="B207" s="199"/>
      <c r="C207" s="200"/>
      <c r="D207" s="190" t="s">
        <v>168</v>
      </c>
      <c r="E207" s="201" t="s">
        <v>44</v>
      </c>
      <c r="F207" s="202" t="s">
        <v>188</v>
      </c>
      <c r="G207" s="200"/>
      <c r="H207" s="203">
        <v>6</v>
      </c>
      <c r="I207" s="204"/>
      <c r="J207" s="200"/>
      <c r="K207" s="200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168</v>
      </c>
      <c r="AU207" s="209" t="s">
        <v>91</v>
      </c>
      <c r="AV207" s="14" t="s">
        <v>91</v>
      </c>
      <c r="AW207" s="14" t="s">
        <v>42</v>
      </c>
      <c r="AX207" s="14" t="s">
        <v>89</v>
      </c>
      <c r="AY207" s="209" t="s">
        <v>159</v>
      </c>
    </row>
    <row r="208" spans="1:65" s="2" customFormat="1" ht="16.5" customHeight="1">
      <c r="A208" s="34"/>
      <c r="B208" s="35"/>
      <c r="C208" s="210" t="s">
        <v>417</v>
      </c>
      <c r="D208" s="210" t="s">
        <v>156</v>
      </c>
      <c r="E208" s="211" t="s">
        <v>398</v>
      </c>
      <c r="F208" s="212" t="s">
        <v>399</v>
      </c>
      <c r="G208" s="213" t="s">
        <v>165</v>
      </c>
      <c r="H208" s="214">
        <v>2</v>
      </c>
      <c r="I208" s="215"/>
      <c r="J208" s="216">
        <f>ROUND(I208*H208,2)</f>
        <v>0</v>
      </c>
      <c r="K208" s="212" t="s">
        <v>184</v>
      </c>
      <c r="L208" s="217"/>
      <c r="M208" s="218" t="s">
        <v>44</v>
      </c>
      <c r="N208" s="219" t="s">
        <v>52</v>
      </c>
      <c r="O208" s="64"/>
      <c r="P208" s="184">
        <f>O208*H208</f>
        <v>0</v>
      </c>
      <c r="Q208" s="184">
        <v>0</v>
      </c>
      <c r="R208" s="184">
        <f>Q208*H208</f>
        <v>0</v>
      </c>
      <c r="S208" s="184">
        <v>0</v>
      </c>
      <c r="T208" s="185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6" t="s">
        <v>91</v>
      </c>
      <c r="AT208" s="186" t="s">
        <v>156</v>
      </c>
      <c r="AU208" s="186" t="s">
        <v>91</v>
      </c>
      <c r="AY208" s="16" t="s">
        <v>159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6" t="s">
        <v>89</v>
      </c>
      <c r="BK208" s="187">
        <f>ROUND(I208*H208,2)</f>
        <v>0</v>
      </c>
      <c r="BL208" s="16" t="s">
        <v>89</v>
      </c>
      <c r="BM208" s="186" t="s">
        <v>578</v>
      </c>
    </row>
    <row r="209" spans="2:51" s="14" customFormat="1" ht="12">
      <c r="B209" s="199"/>
      <c r="C209" s="200"/>
      <c r="D209" s="190" t="s">
        <v>168</v>
      </c>
      <c r="E209" s="201" t="s">
        <v>44</v>
      </c>
      <c r="F209" s="202" t="s">
        <v>91</v>
      </c>
      <c r="G209" s="200"/>
      <c r="H209" s="203">
        <v>2</v>
      </c>
      <c r="I209" s="204"/>
      <c r="J209" s="200"/>
      <c r="K209" s="200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168</v>
      </c>
      <c r="AU209" s="209" t="s">
        <v>91</v>
      </c>
      <c r="AV209" s="14" t="s">
        <v>91</v>
      </c>
      <c r="AW209" s="14" t="s">
        <v>42</v>
      </c>
      <c r="AX209" s="14" t="s">
        <v>89</v>
      </c>
      <c r="AY209" s="209" t="s">
        <v>159</v>
      </c>
    </row>
    <row r="210" spans="1:65" s="2" customFormat="1" ht="21.75" customHeight="1">
      <c r="A210" s="34"/>
      <c r="B210" s="35"/>
      <c r="C210" s="210" t="s">
        <v>419</v>
      </c>
      <c r="D210" s="210" t="s">
        <v>156</v>
      </c>
      <c r="E210" s="211" t="s">
        <v>402</v>
      </c>
      <c r="F210" s="212" t="s">
        <v>403</v>
      </c>
      <c r="G210" s="213" t="s">
        <v>165</v>
      </c>
      <c r="H210" s="214">
        <v>2</v>
      </c>
      <c r="I210" s="215"/>
      <c r="J210" s="216">
        <f>ROUND(I210*H210,2)</f>
        <v>0</v>
      </c>
      <c r="K210" s="212" t="s">
        <v>184</v>
      </c>
      <c r="L210" s="217"/>
      <c r="M210" s="218" t="s">
        <v>44</v>
      </c>
      <c r="N210" s="219" t="s">
        <v>52</v>
      </c>
      <c r="O210" s="64"/>
      <c r="P210" s="184">
        <f>O210*H210</f>
        <v>0</v>
      </c>
      <c r="Q210" s="184">
        <v>0</v>
      </c>
      <c r="R210" s="184">
        <f>Q210*H210</f>
        <v>0</v>
      </c>
      <c r="S210" s="184">
        <v>0</v>
      </c>
      <c r="T210" s="185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6" t="s">
        <v>91</v>
      </c>
      <c r="AT210" s="186" t="s">
        <v>156</v>
      </c>
      <c r="AU210" s="186" t="s">
        <v>91</v>
      </c>
      <c r="AY210" s="16" t="s">
        <v>159</v>
      </c>
      <c r="BE210" s="187">
        <f>IF(N210="základní",J210,0)</f>
        <v>0</v>
      </c>
      <c r="BF210" s="187">
        <f>IF(N210="snížená",J210,0)</f>
        <v>0</v>
      </c>
      <c r="BG210" s="187">
        <f>IF(N210="zákl. přenesená",J210,0)</f>
        <v>0</v>
      </c>
      <c r="BH210" s="187">
        <f>IF(N210="sníž. přenesená",J210,0)</f>
        <v>0</v>
      </c>
      <c r="BI210" s="187">
        <f>IF(N210="nulová",J210,0)</f>
        <v>0</v>
      </c>
      <c r="BJ210" s="16" t="s">
        <v>89</v>
      </c>
      <c r="BK210" s="187">
        <f>ROUND(I210*H210,2)</f>
        <v>0</v>
      </c>
      <c r="BL210" s="16" t="s">
        <v>89</v>
      </c>
      <c r="BM210" s="186" t="s">
        <v>579</v>
      </c>
    </row>
    <row r="211" spans="2:51" s="14" customFormat="1" ht="12">
      <c r="B211" s="199"/>
      <c r="C211" s="200"/>
      <c r="D211" s="190" t="s">
        <v>168</v>
      </c>
      <c r="E211" s="201" t="s">
        <v>44</v>
      </c>
      <c r="F211" s="202" t="s">
        <v>91</v>
      </c>
      <c r="G211" s="200"/>
      <c r="H211" s="203">
        <v>2</v>
      </c>
      <c r="I211" s="204"/>
      <c r="J211" s="200"/>
      <c r="K211" s="200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168</v>
      </c>
      <c r="AU211" s="209" t="s">
        <v>91</v>
      </c>
      <c r="AV211" s="14" t="s">
        <v>91</v>
      </c>
      <c r="AW211" s="14" t="s">
        <v>42</v>
      </c>
      <c r="AX211" s="14" t="s">
        <v>89</v>
      </c>
      <c r="AY211" s="209" t="s">
        <v>159</v>
      </c>
    </row>
    <row r="212" spans="1:65" s="2" customFormat="1" ht="33" customHeight="1">
      <c r="A212" s="34"/>
      <c r="B212" s="35"/>
      <c r="C212" s="175" t="s">
        <v>421</v>
      </c>
      <c r="D212" s="175" t="s">
        <v>162</v>
      </c>
      <c r="E212" s="176" t="s">
        <v>406</v>
      </c>
      <c r="F212" s="177" t="s">
        <v>407</v>
      </c>
      <c r="G212" s="178" t="s">
        <v>165</v>
      </c>
      <c r="H212" s="179">
        <v>1</v>
      </c>
      <c r="I212" s="180"/>
      <c r="J212" s="181">
        <f>ROUND(I212*H212,2)</f>
        <v>0</v>
      </c>
      <c r="K212" s="177" t="s">
        <v>199</v>
      </c>
      <c r="L212" s="39"/>
      <c r="M212" s="182" t="s">
        <v>44</v>
      </c>
      <c r="N212" s="183" t="s">
        <v>52</v>
      </c>
      <c r="O212" s="64"/>
      <c r="P212" s="184">
        <f>O212*H212</f>
        <v>0</v>
      </c>
      <c r="Q212" s="184">
        <v>0.0015</v>
      </c>
      <c r="R212" s="184">
        <f>Q212*H212</f>
        <v>0.0015</v>
      </c>
      <c r="S212" s="184">
        <v>0</v>
      </c>
      <c r="T212" s="185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6" t="s">
        <v>89</v>
      </c>
      <c r="AT212" s="186" t="s">
        <v>162</v>
      </c>
      <c r="AU212" s="186" t="s">
        <v>91</v>
      </c>
      <c r="AY212" s="16" t="s">
        <v>159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6" t="s">
        <v>89</v>
      </c>
      <c r="BK212" s="187">
        <f>ROUND(I212*H212,2)</f>
        <v>0</v>
      </c>
      <c r="BL212" s="16" t="s">
        <v>89</v>
      </c>
      <c r="BM212" s="186" t="s">
        <v>580</v>
      </c>
    </row>
    <row r="213" spans="2:51" s="14" customFormat="1" ht="12">
      <c r="B213" s="199"/>
      <c r="C213" s="200"/>
      <c r="D213" s="190" t="s">
        <v>168</v>
      </c>
      <c r="E213" s="201" t="s">
        <v>44</v>
      </c>
      <c r="F213" s="202" t="s">
        <v>89</v>
      </c>
      <c r="G213" s="200"/>
      <c r="H213" s="203">
        <v>1</v>
      </c>
      <c r="I213" s="204"/>
      <c r="J213" s="200"/>
      <c r="K213" s="200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168</v>
      </c>
      <c r="AU213" s="209" t="s">
        <v>91</v>
      </c>
      <c r="AV213" s="14" t="s">
        <v>91</v>
      </c>
      <c r="AW213" s="14" t="s">
        <v>42</v>
      </c>
      <c r="AX213" s="14" t="s">
        <v>89</v>
      </c>
      <c r="AY213" s="209" t="s">
        <v>159</v>
      </c>
    </row>
    <row r="214" spans="1:65" s="2" customFormat="1" ht="33" customHeight="1">
      <c r="A214" s="34"/>
      <c r="B214" s="35"/>
      <c r="C214" s="175" t="s">
        <v>426</v>
      </c>
      <c r="D214" s="175" t="s">
        <v>162</v>
      </c>
      <c r="E214" s="176" t="s">
        <v>410</v>
      </c>
      <c r="F214" s="177" t="s">
        <v>411</v>
      </c>
      <c r="G214" s="178" t="s">
        <v>165</v>
      </c>
      <c r="H214" s="179">
        <v>1</v>
      </c>
      <c r="I214" s="180"/>
      <c r="J214" s="181">
        <f>ROUND(I214*H214,2)</f>
        <v>0</v>
      </c>
      <c r="K214" s="177" t="s">
        <v>199</v>
      </c>
      <c r="L214" s="39"/>
      <c r="M214" s="182" t="s">
        <v>44</v>
      </c>
      <c r="N214" s="183" t="s">
        <v>52</v>
      </c>
      <c r="O214" s="64"/>
      <c r="P214" s="184">
        <f>O214*H214</f>
        <v>0</v>
      </c>
      <c r="Q214" s="184">
        <v>0.0015</v>
      </c>
      <c r="R214" s="184">
        <f>Q214*H214</f>
        <v>0.0015</v>
      </c>
      <c r="S214" s="184">
        <v>0</v>
      </c>
      <c r="T214" s="185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6" t="s">
        <v>89</v>
      </c>
      <c r="AT214" s="186" t="s">
        <v>162</v>
      </c>
      <c r="AU214" s="186" t="s">
        <v>91</v>
      </c>
      <c r="AY214" s="16" t="s">
        <v>159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6" t="s">
        <v>89</v>
      </c>
      <c r="BK214" s="187">
        <f>ROUND(I214*H214,2)</f>
        <v>0</v>
      </c>
      <c r="BL214" s="16" t="s">
        <v>89</v>
      </c>
      <c r="BM214" s="186" t="s">
        <v>581</v>
      </c>
    </row>
    <row r="215" spans="2:51" s="14" customFormat="1" ht="12">
      <c r="B215" s="199"/>
      <c r="C215" s="200"/>
      <c r="D215" s="190" t="s">
        <v>168</v>
      </c>
      <c r="E215" s="201" t="s">
        <v>44</v>
      </c>
      <c r="F215" s="202" t="s">
        <v>89</v>
      </c>
      <c r="G215" s="200"/>
      <c r="H215" s="203">
        <v>1</v>
      </c>
      <c r="I215" s="204"/>
      <c r="J215" s="200"/>
      <c r="K215" s="200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168</v>
      </c>
      <c r="AU215" s="209" t="s">
        <v>91</v>
      </c>
      <c r="AV215" s="14" t="s">
        <v>91</v>
      </c>
      <c r="AW215" s="14" t="s">
        <v>42</v>
      </c>
      <c r="AX215" s="14" t="s">
        <v>89</v>
      </c>
      <c r="AY215" s="209" t="s">
        <v>159</v>
      </c>
    </row>
    <row r="216" spans="1:65" s="2" customFormat="1" ht="16.5" customHeight="1">
      <c r="A216" s="34"/>
      <c r="B216" s="35"/>
      <c r="C216" s="210" t="s">
        <v>582</v>
      </c>
      <c r="D216" s="210" t="s">
        <v>156</v>
      </c>
      <c r="E216" s="211" t="s">
        <v>414</v>
      </c>
      <c r="F216" s="212" t="s">
        <v>415</v>
      </c>
      <c r="G216" s="213" t="s">
        <v>165</v>
      </c>
      <c r="H216" s="214">
        <v>1</v>
      </c>
      <c r="I216" s="215"/>
      <c r="J216" s="216">
        <f>ROUND(I216*H216,2)</f>
        <v>0</v>
      </c>
      <c r="K216" s="212" t="s">
        <v>184</v>
      </c>
      <c r="L216" s="217"/>
      <c r="M216" s="218" t="s">
        <v>44</v>
      </c>
      <c r="N216" s="219" t="s">
        <v>52</v>
      </c>
      <c r="O216" s="64"/>
      <c r="P216" s="184">
        <f>O216*H216</f>
        <v>0</v>
      </c>
      <c r="Q216" s="184">
        <v>0</v>
      </c>
      <c r="R216" s="184">
        <f>Q216*H216</f>
        <v>0</v>
      </c>
      <c r="S216" s="184">
        <v>0</v>
      </c>
      <c r="T216" s="185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6" t="s">
        <v>91</v>
      </c>
      <c r="AT216" s="186" t="s">
        <v>156</v>
      </c>
      <c r="AU216" s="186" t="s">
        <v>91</v>
      </c>
      <c r="AY216" s="16" t="s">
        <v>159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6" t="s">
        <v>89</v>
      </c>
      <c r="BK216" s="187">
        <f>ROUND(I216*H216,2)</f>
        <v>0</v>
      </c>
      <c r="BL216" s="16" t="s">
        <v>89</v>
      </c>
      <c r="BM216" s="186" t="s">
        <v>583</v>
      </c>
    </row>
    <row r="217" spans="2:51" s="14" customFormat="1" ht="12">
      <c r="B217" s="199"/>
      <c r="C217" s="200"/>
      <c r="D217" s="190" t="s">
        <v>168</v>
      </c>
      <c r="E217" s="201" t="s">
        <v>44</v>
      </c>
      <c r="F217" s="202" t="s">
        <v>89</v>
      </c>
      <c r="G217" s="200"/>
      <c r="H217" s="203">
        <v>1</v>
      </c>
      <c r="I217" s="204"/>
      <c r="J217" s="200"/>
      <c r="K217" s="200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168</v>
      </c>
      <c r="AU217" s="209" t="s">
        <v>91</v>
      </c>
      <c r="AV217" s="14" t="s">
        <v>91</v>
      </c>
      <c r="AW217" s="14" t="s">
        <v>42</v>
      </c>
      <c r="AX217" s="14" t="s">
        <v>89</v>
      </c>
      <c r="AY217" s="209" t="s">
        <v>159</v>
      </c>
    </row>
    <row r="218" spans="1:65" s="2" customFormat="1" ht="21.75" customHeight="1">
      <c r="A218" s="34"/>
      <c r="B218" s="35"/>
      <c r="C218" s="175" t="s">
        <v>584</v>
      </c>
      <c r="D218" s="175" t="s">
        <v>162</v>
      </c>
      <c r="E218" s="176" t="s">
        <v>236</v>
      </c>
      <c r="F218" s="177" t="s">
        <v>237</v>
      </c>
      <c r="G218" s="178" t="s">
        <v>165</v>
      </c>
      <c r="H218" s="179">
        <v>2</v>
      </c>
      <c r="I218" s="180"/>
      <c r="J218" s="181">
        <f>ROUND(I218*H218,2)</f>
        <v>0</v>
      </c>
      <c r="K218" s="177" t="s">
        <v>199</v>
      </c>
      <c r="L218" s="39"/>
      <c r="M218" s="182" t="s">
        <v>44</v>
      </c>
      <c r="N218" s="183" t="s">
        <v>52</v>
      </c>
      <c r="O218" s="64"/>
      <c r="P218" s="184">
        <f>O218*H218</f>
        <v>0</v>
      </c>
      <c r="Q218" s="184">
        <v>0</v>
      </c>
      <c r="R218" s="184">
        <f>Q218*H218</f>
        <v>0</v>
      </c>
      <c r="S218" s="184">
        <v>0</v>
      </c>
      <c r="T218" s="185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6" t="s">
        <v>89</v>
      </c>
      <c r="AT218" s="186" t="s">
        <v>162</v>
      </c>
      <c r="AU218" s="186" t="s">
        <v>91</v>
      </c>
      <c r="AY218" s="16" t="s">
        <v>159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16" t="s">
        <v>89</v>
      </c>
      <c r="BK218" s="187">
        <f>ROUND(I218*H218,2)</f>
        <v>0</v>
      </c>
      <c r="BL218" s="16" t="s">
        <v>89</v>
      </c>
      <c r="BM218" s="186" t="s">
        <v>585</v>
      </c>
    </row>
    <row r="219" spans="2:51" s="14" customFormat="1" ht="12">
      <c r="B219" s="199"/>
      <c r="C219" s="200"/>
      <c r="D219" s="190" t="s">
        <v>168</v>
      </c>
      <c r="E219" s="201" t="s">
        <v>44</v>
      </c>
      <c r="F219" s="202" t="s">
        <v>239</v>
      </c>
      <c r="G219" s="200"/>
      <c r="H219" s="203">
        <v>2</v>
      </c>
      <c r="I219" s="204"/>
      <c r="J219" s="200"/>
      <c r="K219" s="200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168</v>
      </c>
      <c r="AU219" s="209" t="s">
        <v>91</v>
      </c>
      <c r="AV219" s="14" t="s">
        <v>91</v>
      </c>
      <c r="AW219" s="14" t="s">
        <v>42</v>
      </c>
      <c r="AX219" s="14" t="s">
        <v>89</v>
      </c>
      <c r="AY219" s="209" t="s">
        <v>159</v>
      </c>
    </row>
    <row r="220" spans="1:65" s="2" customFormat="1" ht="24">
      <c r="A220" s="34"/>
      <c r="B220" s="35"/>
      <c r="C220" s="210" t="s">
        <v>586</v>
      </c>
      <c r="D220" s="210" t="s">
        <v>156</v>
      </c>
      <c r="E220" s="211" t="s">
        <v>241</v>
      </c>
      <c r="F220" s="212" t="s">
        <v>242</v>
      </c>
      <c r="G220" s="213" t="s">
        <v>165</v>
      </c>
      <c r="H220" s="214">
        <v>5</v>
      </c>
      <c r="I220" s="215"/>
      <c r="J220" s="216">
        <f>ROUND(I220*H220,2)</f>
        <v>0</v>
      </c>
      <c r="K220" s="212" t="s">
        <v>184</v>
      </c>
      <c r="L220" s="217"/>
      <c r="M220" s="218" t="s">
        <v>44</v>
      </c>
      <c r="N220" s="219" t="s">
        <v>52</v>
      </c>
      <c r="O220" s="64"/>
      <c r="P220" s="184">
        <f>O220*H220</f>
        <v>0</v>
      </c>
      <c r="Q220" s="184">
        <v>0</v>
      </c>
      <c r="R220" s="184">
        <f>Q220*H220</f>
        <v>0</v>
      </c>
      <c r="S220" s="184">
        <v>0</v>
      </c>
      <c r="T220" s="185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6" t="s">
        <v>91</v>
      </c>
      <c r="AT220" s="186" t="s">
        <v>156</v>
      </c>
      <c r="AU220" s="186" t="s">
        <v>91</v>
      </c>
      <c r="AY220" s="16" t="s">
        <v>159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6" t="s">
        <v>89</v>
      </c>
      <c r="BK220" s="187">
        <f>ROUND(I220*H220,2)</f>
        <v>0</v>
      </c>
      <c r="BL220" s="16" t="s">
        <v>89</v>
      </c>
      <c r="BM220" s="186" t="s">
        <v>587</v>
      </c>
    </row>
    <row r="221" spans="2:51" s="14" customFormat="1" ht="12">
      <c r="B221" s="199"/>
      <c r="C221" s="200"/>
      <c r="D221" s="190" t="s">
        <v>168</v>
      </c>
      <c r="E221" s="201" t="s">
        <v>44</v>
      </c>
      <c r="F221" s="202" t="s">
        <v>181</v>
      </c>
      <c r="G221" s="200"/>
      <c r="H221" s="203">
        <v>5</v>
      </c>
      <c r="I221" s="204"/>
      <c r="J221" s="200"/>
      <c r="K221" s="200"/>
      <c r="L221" s="205"/>
      <c r="M221" s="206"/>
      <c r="N221" s="207"/>
      <c r="O221" s="207"/>
      <c r="P221" s="207"/>
      <c r="Q221" s="207"/>
      <c r="R221" s="207"/>
      <c r="S221" s="207"/>
      <c r="T221" s="208"/>
      <c r="AT221" s="209" t="s">
        <v>168</v>
      </c>
      <c r="AU221" s="209" t="s">
        <v>91</v>
      </c>
      <c r="AV221" s="14" t="s">
        <v>91</v>
      </c>
      <c r="AW221" s="14" t="s">
        <v>42</v>
      </c>
      <c r="AX221" s="14" t="s">
        <v>89</v>
      </c>
      <c r="AY221" s="209" t="s">
        <v>159</v>
      </c>
    </row>
    <row r="222" spans="1:65" s="2" customFormat="1" ht="24">
      <c r="A222" s="34"/>
      <c r="B222" s="35"/>
      <c r="C222" s="210" t="s">
        <v>588</v>
      </c>
      <c r="D222" s="210" t="s">
        <v>156</v>
      </c>
      <c r="E222" s="211" t="s">
        <v>244</v>
      </c>
      <c r="F222" s="212" t="s">
        <v>245</v>
      </c>
      <c r="G222" s="213" t="s">
        <v>165</v>
      </c>
      <c r="H222" s="214">
        <v>1</v>
      </c>
      <c r="I222" s="215"/>
      <c r="J222" s="216">
        <f>ROUND(I222*H222,2)</f>
        <v>0</v>
      </c>
      <c r="K222" s="212" t="s">
        <v>184</v>
      </c>
      <c r="L222" s="217"/>
      <c r="M222" s="218" t="s">
        <v>44</v>
      </c>
      <c r="N222" s="219" t="s">
        <v>52</v>
      </c>
      <c r="O222" s="64"/>
      <c r="P222" s="184">
        <f>O222*H222</f>
        <v>0</v>
      </c>
      <c r="Q222" s="184">
        <v>0</v>
      </c>
      <c r="R222" s="184">
        <f>Q222*H222</f>
        <v>0</v>
      </c>
      <c r="S222" s="184">
        <v>0</v>
      </c>
      <c r="T222" s="185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6" t="s">
        <v>91</v>
      </c>
      <c r="AT222" s="186" t="s">
        <v>156</v>
      </c>
      <c r="AU222" s="186" t="s">
        <v>91</v>
      </c>
      <c r="AY222" s="16" t="s">
        <v>159</v>
      </c>
      <c r="BE222" s="187">
        <f>IF(N222="základní",J222,0)</f>
        <v>0</v>
      </c>
      <c r="BF222" s="187">
        <f>IF(N222="snížená",J222,0)</f>
        <v>0</v>
      </c>
      <c r="BG222" s="187">
        <f>IF(N222="zákl. přenesená",J222,0)</f>
        <v>0</v>
      </c>
      <c r="BH222" s="187">
        <f>IF(N222="sníž. přenesená",J222,0)</f>
        <v>0</v>
      </c>
      <c r="BI222" s="187">
        <f>IF(N222="nulová",J222,0)</f>
        <v>0</v>
      </c>
      <c r="BJ222" s="16" t="s">
        <v>89</v>
      </c>
      <c r="BK222" s="187">
        <f>ROUND(I222*H222,2)</f>
        <v>0</v>
      </c>
      <c r="BL222" s="16" t="s">
        <v>89</v>
      </c>
      <c r="BM222" s="186" t="s">
        <v>589</v>
      </c>
    </row>
    <row r="223" spans="2:51" s="14" customFormat="1" ht="12">
      <c r="B223" s="199"/>
      <c r="C223" s="200"/>
      <c r="D223" s="190" t="s">
        <v>168</v>
      </c>
      <c r="E223" s="201" t="s">
        <v>44</v>
      </c>
      <c r="F223" s="202" t="s">
        <v>89</v>
      </c>
      <c r="G223" s="200"/>
      <c r="H223" s="203">
        <v>1</v>
      </c>
      <c r="I223" s="204"/>
      <c r="J223" s="200"/>
      <c r="K223" s="200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168</v>
      </c>
      <c r="AU223" s="209" t="s">
        <v>91</v>
      </c>
      <c r="AV223" s="14" t="s">
        <v>91</v>
      </c>
      <c r="AW223" s="14" t="s">
        <v>42</v>
      </c>
      <c r="AX223" s="14" t="s">
        <v>89</v>
      </c>
      <c r="AY223" s="209" t="s">
        <v>159</v>
      </c>
    </row>
    <row r="224" spans="2:63" s="12" customFormat="1" ht="25.9" customHeight="1">
      <c r="B224" s="159"/>
      <c r="C224" s="160"/>
      <c r="D224" s="161" t="s">
        <v>80</v>
      </c>
      <c r="E224" s="162" t="s">
        <v>125</v>
      </c>
      <c r="F224" s="162" t="s">
        <v>423</v>
      </c>
      <c r="G224" s="160"/>
      <c r="H224" s="160"/>
      <c r="I224" s="163"/>
      <c r="J224" s="164">
        <f>BK224</f>
        <v>0</v>
      </c>
      <c r="K224" s="160"/>
      <c r="L224" s="165"/>
      <c r="M224" s="166"/>
      <c r="N224" s="167"/>
      <c r="O224" s="167"/>
      <c r="P224" s="168">
        <f>P225</f>
        <v>0</v>
      </c>
      <c r="Q224" s="167"/>
      <c r="R224" s="168">
        <f>R225</f>
        <v>0</v>
      </c>
      <c r="S224" s="167"/>
      <c r="T224" s="169">
        <f>T225</f>
        <v>0</v>
      </c>
      <c r="AR224" s="170" t="s">
        <v>181</v>
      </c>
      <c r="AT224" s="171" t="s">
        <v>80</v>
      </c>
      <c r="AU224" s="171" t="s">
        <v>81</v>
      </c>
      <c r="AY224" s="170" t="s">
        <v>159</v>
      </c>
      <c r="BK224" s="172">
        <f>BK225</f>
        <v>0</v>
      </c>
    </row>
    <row r="225" spans="2:63" s="12" customFormat="1" ht="22.9" customHeight="1">
      <c r="B225" s="159"/>
      <c r="C225" s="160"/>
      <c r="D225" s="161" t="s">
        <v>80</v>
      </c>
      <c r="E225" s="173" t="s">
        <v>424</v>
      </c>
      <c r="F225" s="173" t="s">
        <v>425</v>
      </c>
      <c r="G225" s="160"/>
      <c r="H225" s="160"/>
      <c r="I225" s="163"/>
      <c r="J225" s="174">
        <f>BK225</f>
        <v>0</v>
      </c>
      <c r="K225" s="160"/>
      <c r="L225" s="165"/>
      <c r="M225" s="166"/>
      <c r="N225" s="167"/>
      <c r="O225" s="167"/>
      <c r="P225" s="168">
        <f>SUM(P226:P227)</f>
        <v>0</v>
      </c>
      <c r="Q225" s="167"/>
      <c r="R225" s="168">
        <f>SUM(R226:R227)</f>
        <v>0</v>
      </c>
      <c r="S225" s="167"/>
      <c r="T225" s="169">
        <f>SUM(T226:T227)</f>
        <v>0</v>
      </c>
      <c r="AR225" s="170" t="s">
        <v>181</v>
      </c>
      <c r="AT225" s="171" t="s">
        <v>80</v>
      </c>
      <c r="AU225" s="171" t="s">
        <v>89</v>
      </c>
      <c r="AY225" s="170" t="s">
        <v>159</v>
      </c>
      <c r="BK225" s="172">
        <f>SUM(BK226:BK227)</f>
        <v>0</v>
      </c>
    </row>
    <row r="226" spans="1:65" s="2" customFormat="1" ht="16.5" customHeight="1">
      <c r="A226" s="34"/>
      <c r="B226" s="35"/>
      <c r="C226" s="175" t="s">
        <v>590</v>
      </c>
      <c r="D226" s="175" t="s">
        <v>162</v>
      </c>
      <c r="E226" s="176" t="s">
        <v>427</v>
      </c>
      <c r="F226" s="177" t="s">
        <v>428</v>
      </c>
      <c r="G226" s="178" t="s">
        <v>165</v>
      </c>
      <c r="H226" s="179">
        <v>1</v>
      </c>
      <c r="I226" s="180"/>
      <c r="J226" s="181">
        <f>ROUND(I226*H226,2)</f>
        <v>0</v>
      </c>
      <c r="K226" s="177" t="s">
        <v>199</v>
      </c>
      <c r="L226" s="39"/>
      <c r="M226" s="182" t="s">
        <v>44</v>
      </c>
      <c r="N226" s="183" t="s">
        <v>52</v>
      </c>
      <c r="O226" s="64"/>
      <c r="P226" s="184">
        <f>O226*H226</f>
        <v>0</v>
      </c>
      <c r="Q226" s="184">
        <v>0</v>
      </c>
      <c r="R226" s="184">
        <f>Q226*H226</f>
        <v>0</v>
      </c>
      <c r="S226" s="184">
        <v>0</v>
      </c>
      <c r="T226" s="185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6" t="s">
        <v>89</v>
      </c>
      <c r="AT226" s="186" t="s">
        <v>162</v>
      </c>
      <c r="AU226" s="186" t="s">
        <v>91</v>
      </c>
      <c r="AY226" s="16" t="s">
        <v>159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6" t="s">
        <v>89</v>
      </c>
      <c r="BK226" s="187">
        <f>ROUND(I226*H226,2)</f>
        <v>0</v>
      </c>
      <c r="BL226" s="16" t="s">
        <v>89</v>
      </c>
      <c r="BM226" s="186" t="s">
        <v>591</v>
      </c>
    </row>
    <row r="227" spans="2:51" s="14" customFormat="1" ht="12">
      <c r="B227" s="199"/>
      <c r="C227" s="200"/>
      <c r="D227" s="190" t="s">
        <v>168</v>
      </c>
      <c r="E227" s="201" t="s">
        <v>44</v>
      </c>
      <c r="F227" s="202" t="s">
        <v>89</v>
      </c>
      <c r="G227" s="200"/>
      <c r="H227" s="203">
        <v>1</v>
      </c>
      <c r="I227" s="204"/>
      <c r="J227" s="200"/>
      <c r="K227" s="200"/>
      <c r="L227" s="205"/>
      <c r="M227" s="220"/>
      <c r="N227" s="221"/>
      <c r="O227" s="221"/>
      <c r="P227" s="221"/>
      <c r="Q227" s="221"/>
      <c r="R227" s="221"/>
      <c r="S227" s="221"/>
      <c r="T227" s="222"/>
      <c r="AT227" s="209" t="s">
        <v>168</v>
      </c>
      <c r="AU227" s="209" t="s">
        <v>91</v>
      </c>
      <c r="AV227" s="14" t="s">
        <v>91</v>
      </c>
      <c r="AW227" s="14" t="s">
        <v>42</v>
      </c>
      <c r="AX227" s="14" t="s">
        <v>89</v>
      </c>
      <c r="AY227" s="209" t="s">
        <v>159</v>
      </c>
    </row>
    <row r="228" spans="1:31" s="2" customFormat="1" ht="6.95" customHeight="1">
      <c r="A228" s="34"/>
      <c r="B228" s="47"/>
      <c r="C228" s="48"/>
      <c r="D228" s="48"/>
      <c r="E228" s="48"/>
      <c r="F228" s="48"/>
      <c r="G228" s="48"/>
      <c r="H228" s="48"/>
      <c r="I228" s="48"/>
      <c r="J228" s="48"/>
      <c r="K228" s="48"/>
      <c r="L228" s="39"/>
      <c r="M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</row>
  </sheetData>
  <sheetProtection algorithmName="SHA-512" hashValue="DdyzfNTRapza9w6wu2k2Oeb/wX8Ozzaifh1E9PTcWVketyRk12M+k2XvQRFxhbmOXHqivBtk0gbZvO9WfB2Waw==" saltValue="AcQR3JQvTcecU4SXdNqIVBhtibR0mm/FlhymEKYFUQFFzcxrWNT6cKPgDUGbTat72ltK5GOP7gK9Vhb5qn6BIA==" spinCount="100000" sheet="1" objects="1" scenarios="1" formatColumns="0" formatRows="0" autoFilter="0"/>
  <autoFilter ref="C83:K22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6" t="s">
        <v>109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133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68" t="s">
        <v>592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ROUND(J84,2)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ROUND((SUM(BE84:BE201)),2)</f>
        <v>0</v>
      </c>
      <c r="G33" s="34"/>
      <c r="H33" s="34"/>
      <c r="I33" s="120">
        <v>0.21</v>
      </c>
      <c r="J33" s="119">
        <f>ROUND(((SUM(BE84:BE201))*I33),2)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ROUND((SUM(BF84:BF201)),2)</f>
        <v>0</v>
      </c>
      <c r="G34" s="34"/>
      <c r="H34" s="34"/>
      <c r="I34" s="120">
        <v>0.15</v>
      </c>
      <c r="J34" s="119">
        <f>ROUND(((SUM(BF84:BF201))*I34),2)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ROUND((SUM(BG84:BG201)),2)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ROUND((SUM(BH84:BH201)),2)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ROUND((SUM(BI84:BI201)),2)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9" t="str">
        <f>E9</f>
        <v>PS456 - SSZ Havlíčkova x Brněnská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137</v>
      </c>
      <c r="D57" s="133"/>
      <c r="E57" s="133"/>
      <c r="F57" s="133"/>
      <c r="G57" s="133"/>
      <c r="H57" s="133"/>
      <c r="I57" s="133"/>
      <c r="J57" s="134" t="s">
        <v>138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139</v>
      </c>
    </row>
    <row r="60" spans="2:12" s="9" customFormat="1" ht="24.95" customHeight="1">
      <c r="B60" s="136"/>
      <c r="C60" s="137"/>
      <c r="D60" s="138" t="s">
        <v>140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141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142</v>
      </c>
      <c r="E62" s="145"/>
      <c r="F62" s="145"/>
      <c r="G62" s="145"/>
      <c r="H62" s="145"/>
      <c r="I62" s="145"/>
      <c r="J62" s="146">
        <f>J111</f>
        <v>0</v>
      </c>
      <c r="K62" s="143"/>
      <c r="L62" s="147"/>
    </row>
    <row r="63" spans="2:12" s="9" customFormat="1" ht="24.95" customHeight="1">
      <c r="B63" s="136"/>
      <c r="C63" s="137"/>
      <c r="D63" s="138" t="s">
        <v>248</v>
      </c>
      <c r="E63" s="139"/>
      <c r="F63" s="139"/>
      <c r="G63" s="139"/>
      <c r="H63" s="139"/>
      <c r="I63" s="139"/>
      <c r="J63" s="140">
        <f>J198</f>
        <v>0</v>
      </c>
      <c r="K63" s="137"/>
      <c r="L63" s="141"/>
    </row>
    <row r="64" spans="2:12" s="10" customFormat="1" ht="19.9" customHeight="1">
      <c r="B64" s="142"/>
      <c r="C64" s="143"/>
      <c r="D64" s="144" t="s">
        <v>249</v>
      </c>
      <c r="E64" s="145"/>
      <c r="F64" s="145"/>
      <c r="G64" s="145"/>
      <c r="H64" s="145"/>
      <c r="I64" s="145"/>
      <c r="J64" s="146">
        <f>J199</f>
        <v>0</v>
      </c>
      <c r="K64" s="143"/>
      <c r="L64" s="147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2" t="s">
        <v>143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16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64" t="str">
        <f>E7</f>
        <v>Zvýšení bezpečnosti na průtahu městem Vyškov - modernizace SSZ</v>
      </c>
      <c r="F74" s="265"/>
      <c r="G74" s="265"/>
      <c r="H74" s="265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8" t="s">
        <v>134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259" t="str">
        <f>E9</f>
        <v>PS456 - SSZ Havlíčkova x Brněnská</v>
      </c>
      <c r="F76" s="263"/>
      <c r="G76" s="263"/>
      <c r="H76" s="263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8" t="s">
        <v>22</v>
      </c>
      <c r="D78" s="36"/>
      <c r="E78" s="36"/>
      <c r="F78" s="26" t="str">
        <f>F12</f>
        <v>Vyškov</v>
      </c>
      <c r="G78" s="36"/>
      <c r="H78" s="36"/>
      <c r="I78" s="28" t="s">
        <v>24</v>
      </c>
      <c r="J78" s="59" t="str">
        <f>IF(J12="","",J12)</f>
        <v>15. 10. 2020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8" t="s">
        <v>30</v>
      </c>
      <c r="D80" s="36"/>
      <c r="E80" s="36"/>
      <c r="F80" s="26" t="str">
        <f>E15</f>
        <v>VYTEZA, s. r.o.</v>
      </c>
      <c r="G80" s="36"/>
      <c r="H80" s="36"/>
      <c r="I80" s="28" t="s">
        <v>38</v>
      </c>
      <c r="J80" s="32" t="str">
        <f>E21</f>
        <v>Ing. Luděk Obrdlík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8" t="s">
        <v>36</v>
      </c>
      <c r="D81" s="36"/>
      <c r="E81" s="36"/>
      <c r="F81" s="26" t="str">
        <f>IF(E18="","",E18)</f>
        <v>Vyplň údaj</v>
      </c>
      <c r="G81" s="36"/>
      <c r="H81" s="36"/>
      <c r="I81" s="28" t="s">
        <v>43</v>
      </c>
      <c r="J81" s="32" t="str">
        <f>E24</f>
        <v>Ing. Luděk Obrdlík</v>
      </c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8"/>
      <c r="B83" s="149"/>
      <c r="C83" s="150" t="s">
        <v>144</v>
      </c>
      <c r="D83" s="151" t="s">
        <v>66</v>
      </c>
      <c r="E83" s="151" t="s">
        <v>62</v>
      </c>
      <c r="F83" s="151" t="s">
        <v>63</v>
      </c>
      <c r="G83" s="151" t="s">
        <v>145</v>
      </c>
      <c r="H83" s="151" t="s">
        <v>146</v>
      </c>
      <c r="I83" s="151" t="s">
        <v>147</v>
      </c>
      <c r="J83" s="151" t="s">
        <v>138</v>
      </c>
      <c r="K83" s="152" t="s">
        <v>148</v>
      </c>
      <c r="L83" s="153"/>
      <c r="M83" s="68" t="s">
        <v>44</v>
      </c>
      <c r="N83" s="69" t="s">
        <v>51</v>
      </c>
      <c r="O83" s="69" t="s">
        <v>149</v>
      </c>
      <c r="P83" s="69" t="s">
        <v>150</v>
      </c>
      <c r="Q83" s="69" t="s">
        <v>151</v>
      </c>
      <c r="R83" s="69" t="s">
        <v>152</v>
      </c>
      <c r="S83" s="69" t="s">
        <v>153</v>
      </c>
      <c r="T83" s="70" t="s">
        <v>154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4"/>
      <c r="B84" s="35"/>
      <c r="C84" s="75" t="s">
        <v>155</v>
      </c>
      <c r="D84" s="36"/>
      <c r="E84" s="36"/>
      <c r="F84" s="36"/>
      <c r="G84" s="36"/>
      <c r="H84" s="36"/>
      <c r="I84" s="36"/>
      <c r="J84" s="154">
        <f>BK84</f>
        <v>0</v>
      </c>
      <c r="K84" s="36"/>
      <c r="L84" s="39"/>
      <c r="M84" s="71"/>
      <c r="N84" s="155"/>
      <c r="O84" s="72"/>
      <c r="P84" s="156">
        <f>P85+P198</f>
        <v>0</v>
      </c>
      <c r="Q84" s="72"/>
      <c r="R84" s="156">
        <f>R85+R198</f>
        <v>0.040720000000000006</v>
      </c>
      <c r="S84" s="72"/>
      <c r="T84" s="157">
        <f>T85+T198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6" t="s">
        <v>80</v>
      </c>
      <c r="AU84" s="16" t="s">
        <v>139</v>
      </c>
      <c r="BK84" s="158">
        <f>BK85+BK198</f>
        <v>0</v>
      </c>
    </row>
    <row r="85" spans="2:63" s="12" customFormat="1" ht="25.9" customHeight="1">
      <c r="B85" s="159"/>
      <c r="C85" s="160"/>
      <c r="D85" s="161" t="s">
        <v>80</v>
      </c>
      <c r="E85" s="162" t="s">
        <v>156</v>
      </c>
      <c r="F85" s="162" t="s">
        <v>157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P86+P111</f>
        <v>0</v>
      </c>
      <c r="Q85" s="167"/>
      <c r="R85" s="168">
        <f>R86+R111</f>
        <v>0.040720000000000006</v>
      </c>
      <c r="S85" s="167"/>
      <c r="T85" s="169">
        <f>T86+T111</f>
        <v>0</v>
      </c>
      <c r="AR85" s="170" t="s">
        <v>158</v>
      </c>
      <c r="AT85" s="171" t="s">
        <v>80</v>
      </c>
      <c r="AU85" s="171" t="s">
        <v>81</v>
      </c>
      <c r="AY85" s="170" t="s">
        <v>159</v>
      </c>
      <c r="BK85" s="172">
        <f>BK86+BK111</f>
        <v>0</v>
      </c>
    </row>
    <row r="86" spans="2:63" s="12" customFormat="1" ht="22.9" customHeight="1">
      <c r="B86" s="159"/>
      <c r="C86" s="160"/>
      <c r="D86" s="161" t="s">
        <v>80</v>
      </c>
      <c r="E86" s="173" t="s">
        <v>160</v>
      </c>
      <c r="F86" s="173" t="s">
        <v>161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SUM(P87:P110)</f>
        <v>0</v>
      </c>
      <c r="Q86" s="167"/>
      <c r="R86" s="168">
        <f>SUM(R87:R110)</f>
        <v>0.037720000000000004</v>
      </c>
      <c r="S86" s="167"/>
      <c r="T86" s="169">
        <f>SUM(T87:T110)</f>
        <v>0</v>
      </c>
      <c r="AR86" s="170" t="s">
        <v>158</v>
      </c>
      <c r="AT86" s="171" t="s">
        <v>80</v>
      </c>
      <c r="AU86" s="171" t="s">
        <v>89</v>
      </c>
      <c r="AY86" s="170" t="s">
        <v>159</v>
      </c>
      <c r="BK86" s="172">
        <f>SUM(BK87:BK110)</f>
        <v>0</v>
      </c>
    </row>
    <row r="87" spans="1:65" s="2" customFormat="1" ht="24">
      <c r="A87" s="34"/>
      <c r="B87" s="35"/>
      <c r="C87" s="175" t="s">
        <v>89</v>
      </c>
      <c r="D87" s="175" t="s">
        <v>162</v>
      </c>
      <c r="E87" s="176" t="s">
        <v>212</v>
      </c>
      <c r="F87" s="177" t="s">
        <v>213</v>
      </c>
      <c r="G87" s="178" t="s">
        <v>165</v>
      </c>
      <c r="H87" s="179">
        <v>2</v>
      </c>
      <c r="I87" s="180"/>
      <c r="J87" s="181">
        <f>ROUND(I87*H87,2)</f>
        <v>0</v>
      </c>
      <c r="K87" s="177" t="s">
        <v>199</v>
      </c>
      <c r="L87" s="39"/>
      <c r="M87" s="182" t="s">
        <v>44</v>
      </c>
      <c r="N87" s="183" t="s">
        <v>52</v>
      </c>
      <c r="O87" s="64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6" t="s">
        <v>89</v>
      </c>
      <c r="AT87" s="186" t="s">
        <v>162</v>
      </c>
      <c r="AU87" s="186" t="s">
        <v>91</v>
      </c>
      <c r="AY87" s="16" t="s">
        <v>159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6" t="s">
        <v>89</v>
      </c>
      <c r="BK87" s="187">
        <f>ROUND(I87*H87,2)</f>
        <v>0</v>
      </c>
      <c r="BL87" s="16" t="s">
        <v>89</v>
      </c>
      <c r="BM87" s="186" t="s">
        <v>593</v>
      </c>
    </row>
    <row r="88" spans="2:51" s="13" customFormat="1" ht="12">
      <c r="B88" s="188"/>
      <c r="C88" s="189"/>
      <c r="D88" s="190" t="s">
        <v>168</v>
      </c>
      <c r="E88" s="191" t="s">
        <v>44</v>
      </c>
      <c r="F88" s="192" t="s">
        <v>215</v>
      </c>
      <c r="G88" s="189"/>
      <c r="H88" s="191" t="s">
        <v>44</v>
      </c>
      <c r="I88" s="193"/>
      <c r="J88" s="189"/>
      <c r="K88" s="189"/>
      <c r="L88" s="194"/>
      <c r="M88" s="195"/>
      <c r="N88" s="196"/>
      <c r="O88" s="196"/>
      <c r="P88" s="196"/>
      <c r="Q88" s="196"/>
      <c r="R88" s="196"/>
      <c r="S88" s="196"/>
      <c r="T88" s="197"/>
      <c r="AT88" s="198" t="s">
        <v>168</v>
      </c>
      <c r="AU88" s="198" t="s">
        <v>91</v>
      </c>
      <c r="AV88" s="13" t="s">
        <v>89</v>
      </c>
      <c r="AW88" s="13" t="s">
        <v>42</v>
      </c>
      <c r="AX88" s="13" t="s">
        <v>81</v>
      </c>
      <c r="AY88" s="198" t="s">
        <v>159</v>
      </c>
    </row>
    <row r="89" spans="2:51" s="14" customFormat="1" ht="12">
      <c r="B89" s="199"/>
      <c r="C89" s="200"/>
      <c r="D89" s="190" t="s">
        <v>168</v>
      </c>
      <c r="E89" s="201" t="s">
        <v>44</v>
      </c>
      <c r="F89" s="202" t="s">
        <v>91</v>
      </c>
      <c r="G89" s="200"/>
      <c r="H89" s="203">
        <v>2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168</v>
      </c>
      <c r="AU89" s="209" t="s">
        <v>91</v>
      </c>
      <c r="AV89" s="14" t="s">
        <v>91</v>
      </c>
      <c r="AW89" s="14" t="s">
        <v>42</v>
      </c>
      <c r="AX89" s="14" t="s">
        <v>89</v>
      </c>
      <c r="AY89" s="209" t="s">
        <v>159</v>
      </c>
    </row>
    <row r="90" spans="1:65" s="2" customFormat="1" ht="24">
      <c r="A90" s="34"/>
      <c r="B90" s="35"/>
      <c r="C90" s="175" t="s">
        <v>91</v>
      </c>
      <c r="D90" s="175" t="s">
        <v>162</v>
      </c>
      <c r="E90" s="176" t="s">
        <v>216</v>
      </c>
      <c r="F90" s="177" t="s">
        <v>217</v>
      </c>
      <c r="G90" s="178" t="s">
        <v>165</v>
      </c>
      <c r="H90" s="179">
        <v>2</v>
      </c>
      <c r="I90" s="180"/>
      <c r="J90" s="181">
        <f>ROUND(I90*H90,2)</f>
        <v>0</v>
      </c>
      <c r="K90" s="177" t="s">
        <v>199</v>
      </c>
      <c r="L90" s="39"/>
      <c r="M90" s="182" t="s">
        <v>44</v>
      </c>
      <c r="N90" s="183" t="s">
        <v>52</v>
      </c>
      <c r="O90" s="64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6" t="s">
        <v>89</v>
      </c>
      <c r="AT90" s="186" t="s">
        <v>162</v>
      </c>
      <c r="AU90" s="186" t="s">
        <v>91</v>
      </c>
      <c r="AY90" s="16" t="s">
        <v>159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6" t="s">
        <v>89</v>
      </c>
      <c r="BK90" s="187">
        <f>ROUND(I90*H90,2)</f>
        <v>0</v>
      </c>
      <c r="BL90" s="16" t="s">
        <v>89</v>
      </c>
      <c r="BM90" s="186" t="s">
        <v>594</v>
      </c>
    </row>
    <row r="91" spans="2:51" s="13" customFormat="1" ht="12">
      <c r="B91" s="188"/>
      <c r="C91" s="189"/>
      <c r="D91" s="190" t="s">
        <v>168</v>
      </c>
      <c r="E91" s="191" t="s">
        <v>44</v>
      </c>
      <c r="F91" s="192" t="s">
        <v>219</v>
      </c>
      <c r="G91" s="189"/>
      <c r="H91" s="191" t="s">
        <v>44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168</v>
      </c>
      <c r="AU91" s="198" t="s">
        <v>91</v>
      </c>
      <c r="AV91" s="13" t="s">
        <v>89</v>
      </c>
      <c r="AW91" s="13" t="s">
        <v>42</v>
      </c>
      <c r="AX91" s="13" t="s">
        <v>81</v>
      </c>
      <c r="AY91" s="198" t="s">
        <v>159</v>
      </c>
    </row>
    <row r="92" spans="2:51" s="14" customFormat="1" ht="12">
      <c r="B92" s="199"/>
      <c r="C92" s="200"/>
      <c r="D92" s="190" t="s">
        <v>168</v>
      </c>
      <c r="E92" s="201" t="s">
        <v>44</v>
      </c>
      <c r="F92" s="202" t="s">
        <v>91</v>
      </c>
      <c r="G92" s="200"/>
      <c r="H92" s="203">
        <v>2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168</v>
      </c>
      <c r="AU92" s="209" t="s">
        <v>91</v>
      </c>
      <c r="AV92" s="14" t="s">
        <v>91</v>
      </c>
      <c r="AW92" s="14" t="s">
        <v>42</v>
      </c>
      <c r="AX92" s="14" t="s">
        <v>89</v>
      </c>
      <c r="AY92" s="209" t="s">
        <v>159</v>
      </c>
    </row>
    <row r="93" spans="1:65" s="2" customFormat="1" ht="16.5" customHeight="1">
      <c r="A93" s="34"/>
      <c r="B93" s="35"/>
      <c r="C93" s="210" t="s">
        <v>158</v>
      </c>
      <c r="D93" s="210" t="s">
        <v>156</v>
      </c>
      <c r="E93" s="211" t="s">
        <v>220</v>
      </c>
      <c r="F93" s="212" t="s">
        <v>221</v>
      </c>
      <c r="G93" s="213" t="s">
        <v>165</v>
      </c>
      <c r="H93" s="214">
        <v>2</v>
      </c>
      <c r="I93" s="215"/>
      <c r="J93" s="216">
        <f>ROUND(I93*H93,2)</f>
        <v>0</v>
      </c>
      <c r="K93" s="212" t="s">
        <v>184</v>
      </c>
      <c r="L93" s="217"/>
      <c r="M93" s="218" t="s">
        <v>44</v>
      </c>
      <c r="N93" s="219" t="s">
        <v>52</v>
      </c>
      <c r="O93" s="64"/>
      <c r="P93" s="184">
        <f>O93*H93</f>
        <v>0</v>
      </c>
      <c r="Q93" s="184">
        <v>0.0005</v>
      </c>
      <c r="R93" s="184">
        <f>Q93*H93</f>
        <v>0.001</v>
      </c>
      <c r="S93" s="184">
        <v>0</v>
      </c>
      <c r="T93" s="185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6" t="s">
        <v>91</v>
      </c>
      <c r="AT93" s="186" t="s">
        <v>156</v>
      </c>
      <c r="AU93" s="186" t="s">
        <v>91</v>
      </c>
      <c r="AY93" s="16" t="s">
        <v>159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6" t="s">
        <v>89</v>
      </c>
      <c r="BK93" s="187">
        <f>ROUND(I93*H93,2)</f>
        <v>0</v>
      </c>
      <c r="BL93" s="16" t="s">
        <v>89</v>
      </c>
      <c r="BM93" s="186" t="s">
        <v>595</v>
      </c>
    </row>
    <row r="94" spans="2:51" s="13" customFormat="1" ht="12">
      <c r="B94" s="188"/>
      <c r="C94" s="189"/>
      <c r="D94" s="190" t="s">
        <v>168</v>
      </c>
      <c r="E94" s="191" t="s">
        <v>44</v>
      </c>
      <c r="F94" s="192" t="s">
        <v>219</v>
      </c>
      <c r="G94" s="189"/>
      <c r="H94" s="191" t="s">
        <v>44</v>
      </c>
      <c r="I94" s="193"/>
      <c r="J94" s="189"/>
      <c r="K94" s="189"/>
      <c r="L94" s="194"/>
      <c r="M94" s="195"/>
      <c r="N94" s="196"/>
      <c r="O94" s="196"/>
      <c r="P94" s="196"/>
      <c r="Q94" s="196"/>
      <c r="R94" s="196"/>
      <c r="S94" s="196"/>
      <c r="T94" s="197"/>
      <c r="AT94" s="198" t="s">
        <v>168</v>
      </c>
      <c r="AU94" s="198" t="s">
        <v>91</v>
      </c>
      <c r="AV94" s="13" t="s">
        <v>89</v>
      </c>
      <c r="AW94" s="13" t="s">
        <v>42</v>
      </c>
      <c r="AX94" s="13" t="s">
        <v>81</v>
      </c>
      <c r="AY94" s="198" t="s">
        <v>159</v>
      </c>
    </row>
    <row r="95" spans="2:51" s="14" customFormat="1" ht="12">
      <c r="B95" s="199"/>
      <c r="C95" s="200"/>
      <c r="D95" s="190" t="s">
        <v>168</v>
      </c>
      <c r="E95" s="201" t="s">
        <v>44</v>
      </c>
      <c r="F95" s="202" t="s">
        <v>91</v>
      </c>
      <c r="G95" s="200"/>
      <c r="H95" s="203">
        <v>2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168</v>
      </c>
      <c r="AU95" s="209" t="s">
        <v>91</v>
      </c>
      <c r="AV95" s="14" t="s">
        <v>91</v>
      </c>
      <c r="AW95" s="14" t="s">
        <v>42</v>
      </c>
      <c r="AX95" s="14" t="s">
        <v>89</v>
      </c>
      <c r="AY95" s="209" t="s">
        <v>159</v>
      </c>
    </row>
    <row r="96" spans="1:65" s="2" customFormat="1" ht="21.75" customHeight="1">
      <c r="A96" s="34"/>
      <c r="B96" s="35"/>
      <c r="C96" s="175" t="s">
        <v>177</v>
      </c>
      <c r="D96" s="175" t="s">
        <v>162</v>
      </c>
      <c r="E96" s="176" t="s">
        <v>163</v>
      </c>
      <c r="F96" s="177" t="s">
        <v>164</v>
      </c>
      <c r="G96" s="178" t="s">
        <v>165</v>
      </c>
      <c r="H96" s="179">
        <v>9</v>
      </c>
      <c r="I96" s="180"/>
      <c r="J96" s="181">
        <f>ROUND(I96*H96,2)</f>
        <v>0</v>
      </c>
      <c r="K96" s="177" t="s">
        <v>199</v>
      </c>
      <c r="L96" s="39"/>
      <c r="M96" s="182" t="s">
        <v>44</v>
      </c>
      <c r="N96" s="183" t="s">
        <v>52</v>
      </c>
      <c r="O96" s="64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6" t="s">
        <v>89</v>
      </c>
      <c r="AT96" s="186" t="s">
        <v>162</v>
      </c>
      <c r="AU96" s="186" t="s">
        <v>91</v>
      </c>
      <c r="AY96" s="16" t="s">
        <v>159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6" t="s">
        <v>89</v>
      </c>
      <c r="BK96" s="187">
        <f>ROUND(I96*H96,2)</f>
        <v>0</v>
      </c>
      <c r="BL96" s="16" t="s">
        <v>89</v>
      </c>
      <c r="BM96" s="186" t="s">
        <v>596</v>
      </c>
    </row>
    <row r="97" spans="2:51" s="13" customFormat="1" ht="22.5">
      <c r="B97" s="188"/>
      <c r="C97" s="189"/>
      <c r="D97" s="190" t="s">
        <v>168</v>
      </c>
      <c r="E97" s="191" t="s">
        <v>44</v>
      </c>
      <c r="F97" s="192" t="s">
        <v>169</v>
      </c>
      <c r="G97" s="189"/>
      <c r="H97" s="191" t="s">
        <v>44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168</v>
      </c>
      <c r="AU97" s="198" t="s">
        <v>91</v>
      </c>
      <c r="AV97" s="13" t="s">
        <v>89</v>
      </c>
      <c r="AW97" s="13" t="s">
        <v>42</v>
      </c>
      <c r="AX97" s="13" t="s">
        <v>81</v>
      </c>
      <c r="AY97" s="198" t="s">
        <v>159</v>
      </c>
    </row>
    <row r="98" spans="2:51" s="14" customFormat="1" ht="12">
      <c r="B98" s="199"/>
      <c r="C98" s="200"/>
      <c r="D98" s="190" t="s">
        <v>168</v>
      </c>
      <c r="E98" s="201" t="s">
        <v>44</v>
      </c>
      <c r="F98" s="202" t="s">
        <v>201</v>
      </c>
      <c r="G98" s="200"/>
      <c r="H98" s="203">
        <v>9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168</v>
      </c>
      <c r="AU98" s="209" t="s">
        <v>91</v>
      </c>
      <c r="AV98" s="14" t="s">
        <v>91</v>
      </c>
      <c r="AW98" s="14" t="s">
        <v>42</v>
      </c>
      <c r="AX98" s="14" t="s">
        <v>89</v>
      </c>
      <c r="AY98" s="209" t="s">
        <v>159</v>
      </c>
    </row>
    <row r="99" spans="1:65" s="2" customFormat="1" ht="16.5" customHeight="1">
      <c r="A99" s="34"/>
      <c r="B99" s="35"/>
      <c r="C99" s="175" t="s">
        <v>181</v>
      </c>
      <c r="D99" s="175" t="s">
        <v>162</v>
      </c>
      <c r="E99" s="176" t="s">
        <v>170</v>
      </c>
      <c r="F99" s="177" t="s">
        <v>171</v>
      </c>
      <c r="G99" s="178" t="s">
        <v>165</v>
      </c>
      <c r="H99" s="179">
        <v>9</v>
      </c>
      <c r="I99" s="180"/>
      <c r="J99" s="181">
        <f>ROUND(I99*H99,2)</f>
        <v>0</v>
      </c>
      <c r="K99" s="177" t="s">
        <v>199</v>
      </c>
      <c r="L99" s="39"/>
      <c r="M99" s="182" t="s">
        <v>44</v>
      </c>
      <c r="N99" s="183" t="s">
        <v>52</v>
      </c>
      <c r="O99" s="64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6" t="s">
        <v>89</v>
      </c>
      <c r="AT99" s="186" t="s">
        <v>162</v>
      </c>
      <c r="AU99" s="186" t="s">
        <v>91</v>
      </c>
      <c r="AY99" s="16" t="s">
        <v>159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6" t="s">
        <v>89</v>
      </c>
      <c r="BK99" s="187">
        <f>ROUND(I99*H99,2)</f>
        <v>0</v>
      </c>
      <c r="BL99" s="16" t="s">
        <v>89</v>
      </c>
      <c r="BM99" s="186" t="s">
        <v>597</v>
      </c>
    </row>
    <row r="100" spans="2:51" s="13" customFormat="1" ht="12">
      <c r="B100" s="188"/>
      <c r="C100" s="189"/>
      <c r="D100" s="190" t="s">
        <v>168</v>
      </c>
      <c r="E100" s="191" t="s">
        <v>44</v>
      </c>
      <c r="F100" s="192" t="s">
        <v>173</v>
      </c>
      <c r="G100" s="189"/>
      <c r="H100" s="191" t="s">
        <v>44</v>
      </c>
      <c r="I100" s="193"/>
      <c r="J100" s="189"/>
      <c r="K100" s="189"/>
      <c r="L100" s="194"/>
      <c r="M100" s="195"/>
      <c r="N100" s="196"/>
      <c r="O100" s="196"/>
      <c r="P100" s="196"/>
      <c r="Q100" s="196"/>
      <c r="R100" s="196"/>
      <c r="S100" s="196"/>
      <c r="T100" s="197"/>
      <c r="AT100" s="198" t="s">
        <v>168</v>
      </c>
      <c r="AU100" s="198" t="s">
        <v>91</v>
      </c>
      <c r="AV100" s="13" t="s">
        <v>89</v>
      </c>
      <c r="AW100" s="13" t="s">
        <v>42</v>
      </c>
      <c r="AX100" s="13" t="s">
        <v>81</v>
      </c>
      <c r="AY100" s="198" t="s">
        <v>159</v>
      </c>
    </row>
    <row r="101" spans="2:51" s="14" customFormat="1" ht="12">
      <c r="B101" s="199"/>
      <c r="C101" s="200"/>
      <c r="D101" s="190" t="s">
        <v>168</v>
      </c>
      <c r="E101" s="201" t="s">
        <v>44</v>
      </c>
      <c r="F101" s="202" t="s">
        <v>201</v>
      </c>
      <c r="G101" s="200"/>
      <c r="H101" s="203">
        <v>9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168</v>
      </c>
      <c r="AU101" s="209" t="s">
        <v>91</v>
      </c>
      <c r="AV101" s="14" t="s">
        <v>91</v>
      </c>
      <c r="AW101" s="14" t="s">
        <v>42</v>
      </c>
      <c r="AX101" s="14" t="s">
        <v>89</v>
      </c>
      <c r="AY101" s="209" t="s">
        <v>159</v>
      </c>
    </row>
    <row r="102" spans="1:65" s="2" customFormat="1" ht="24">
      <c r="A102" s="34"/>
      <c r="B102" s="35"/>
      <c r="C102" s="175" t="s">
        <v>188</v>
      </c>
      <c r="D102" s="175" t="s">
        <v>162</v>
      </c>
      <c r="E102" s="176" t="s">
        <v>174</v>
      </c>
      <c r="F102" s="177" t="s">
        <v>175</v>
      </c>
      <c r="G102" s="178" t="s">
        <v>165</v>
      </c>
      <c r="H102" s="179">
        <v>9</v>
      </c>
      <c r="I102" s="180"/>
      <c r="J102" s="181">
        <f>ROUND(I102*H102,2)</f>
        <v>0</v>
      </c>
      <c r="K102" s="177" t="s">
        <v>199</v>
      </c>
      <c r="L102" s="39"/>
      <c r="M102" s="182" t="s">
        <v>44</v>
      </c>
      <c r="N102" s="183" t="s">
        <v>52</v>
      </c>
      <c r="O102" s="64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6" t="s">
        <v>89</v>
      </c>
      <c r="AT102" s="186" t="s">
        <v>162</v>
      </c>
      <c r="AU102" s="186" t="s">
        <v>91</v>
      </c>
      <c r="AY102" s="16" t="s">
        <v>159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6" t="s">
        <v>89</v>
      </c>
      <c r="BK102" s="187">
        <f>ROUND(I102*H102,2)</f>
        <v>0</v>
      </c>
      <c r="BL102" s="16" t="s">
        <v>89</v>
      </c>
      <c r="BM102" s="186" t="s">
        <v>598</v>
      </c>
    </row>
    <row r="103" spans="2:51" s="13" customFormat="1" ht="22.5">
      <c r="B103" s="188"/>
      <c r="C103" s="189"/>
      <c r="D103" s="190" t="s">
        <v>168</v>
      </c>
      <c r="E103" s="191" t="s">
        <v>44</v>
      </c>
      <c r="F103" s="192" t="s">
        <v>169</v>
      </c>
      <c r="G103" s="189"/>
      <c r="H103" s="191" t="s">
        <v>44</v>
      </c>
      <c r="I103" s="193"/>
      <c r="J103" s="189"/>
      <c r="K103" s="189"/>
      <c r="L103" s="194"/>
      <c r="M103" s="195"/>
      <c r="N103" s="196"/>
      <c r="O103" s="196"/>
      <c r="P103" s="196"/>
      <c r="Q103" s="196"/>
      <c r="R103" s="196"/>
      <c r="S103" s="196"/>
      <c r="T103" s="197"/>
      <c r="AT103" s="198" t="s">
        <v>168</v>
      </c>
      <c r="AU103" s="198" t="s">
        <v>91</v>
      </c>
      <c r="AV103" s="13" t="s">
        <v>89</v>
      </c>
      <c r="AW103" s="13" t="s">
        <v>42</v>
      </c>
      <c r="AX103" s="13" t="s">
        <v>81</v>
      </c>
      <c r="AY103" s="198" t="s">
        <v>159</v>
      </c>
    </row>
    <row r="104" spans="2:51" s="14" customFormat="1" ht="12">
      <c r="B104" s="199"/>
      <c r="C104" s="200"/>
      <c r="D104" s="190" t="s">
        <v>168</v>
      </c>
      <c r="E104" s="201" t="s">
        <v>44</v>
      </c>
      <c r="F104" s="202" t="s">
        <v>201</v>
      </c>
      <c r="G104" s="200"/>
      <c r="H104" s="203">
        <v>9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168</v>
      </c>
      <c r="AU104" s="209" t="s">
        <v>91</v>
      </c>
      <c r="AV104" s="14" t="s">
        <v>91</v>
      </c>
      <c r="AW104" s="14" t="s">
        <v>42</v>
      </c>
      <c r="AX104" s="14" t="s">
        <v>89</v>
      </c>
      <c r="AY104" s="209" t="s">
        <v>159</v>
      </c>
    </row>
    <row r="105" spans="1:65" s="2" customFormat="1" ht="24">
      <c r="A105" s="34"/>
      <c r="B105" s="35"/>
      <c r="C105" s="175" t="s">
        <v>192</v>
      </c>
      <c r="D105" s="175" t="s">
        <v>162</v>
      </c>
      <c r="E105" s="176" t="s">
        <v>178</v>
      </c>
      <c r="F105" s="177" t="s">
        <v>179</v>
      </c>
      <c r="G105" s="178" t="s">
        <v>165</v>
      </c>
      <c r="H105" s="179">
        <v>9</v>
      </c>
      <c r="I105" s="180"/>
      <c r="J105" s="181">
        <f>ROUND(I105*H105,2)</f>
        <v>0</v>
      </c>
      <c r="K105" s="177" t="s">
        <v>199</v>
      </c>
      <c r="L105" s="39"/>
      <c r="M105" s="182" t="s">
        <v>44</v>
      </c>
      <c r="N105" s="183" t="s">
        <v>52</v>
      </c>
      <c r="O105" s="64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6" t="s">
        <v>89</v>
      </c>
      <c r="AT105" s="186" t="s">
        <v>162</v>
      </c>
      <c r="AU105" s="186" t="s">
        <v>91</v>
      </c>
      <c r="AY105" s="16" t="s">
        <v>159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6" t="s">
        <v>89</v>
      </c>
      <c r="BK105" s="187">
        <f>ROUND(I105*H105,2)</f>
        <v>0</v>
      </c>
      <c r="BL105" s="16" t="s">
        <v>89</v>
      </c>
      <c r="BM105" s="186" t="s">
        <v>599</v>
      </c>
    </row>
    <row r="106" spans="2:51" s="13" customFormat="1" ht="12">
      <c r="B106" s="188"/>
      <c r="C106" s="189"/>
      <c r="D106" s="190" t="s">
        <v>168</v>
      </c>
      <c r="E106" s="191" t="s">
        <v>44</v>
      </c>
      <c r="F106" s="192" t="s">
        <v>173</v>
      </c>
      <c r="G106" s="189"/>
      <c r="H106" s="191" t="s">
        <v>44</v>
      </c>
      <c r="I106" s="193"/>
      <c r="J106" s="189"/>
      <c r="K106" s="189"/>
      <c r="L106" s="194"/>
      <c r="M106" s="195"/>
      <c r="N106" s="196"/>
      <c r="O106" s="196"/>
      <c r="P106" s="196"/>
      <c r="Q106" s="196"/>
      <c r="R106" s="196"/>
      <c r="S106" s="196"/>
      <c r="T106" s="197"/>
      <c r="AT106" s="198" t="s">
        <v>168</v>
      </c>
      <c r="AU106" s="198" t="s">
        <v>91</v>
      </c>
      <c r="AV106" s="13" t="s">
        <v>89</v>
      </c>
      <c r="AW106" s="13" t="s">
        <v>42</v>
      </c>
      <c r="AX106" s="13" t="s">
        <v>81</v>
      </c>
      <c r="AY106" s="198" t="s">
        <v>159</v>
      </c>
    </row>
    <row r="107" spans="2:51" s="14" customFormat="1" ht="12">
      <c r="B107" s="199"/>
      <c r="C107" s="200"/>
      <c r="D107" s="190" t="s">
        <v>168</v>
      </c>
      <c r="E107" s="201" t="s">
        <v>44</v>
      </c>
      <c r="F107" s="202" t="s">
        <v>201</v>
      </c>
      <c r="G107" s="200"/>
      <c r="H107" s="203">
        <v>9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168</v>
      </c>
      <c r="AU107" s="209" t="s">
        <v>91</v>
      </c>
      <c r="AV107" s="14" t="s">
        <v>91</v>
      </c>
      <c r="AW107" s="14" t="s">
        <v>42</v>
      </c>
      <c r="AX107" s="14" t="s">
        <v>89</v>
      </c>
      <c r="AY107" s="209" t="s">
        <v>159</v>
      </c>
    </row>
    <row r="108" spans="1:65" s="2" customFormat="1" ht="16.5" customHeight="1">
      <c r="A108" s="34"/>
      <c r="B108" s="35"/>
      <c r="C108" s="210" t="s">
        <v>196</v>
      </c>
      <c r="D108" s="210" t="s">
        <v>156</v>
      </c>
      <c r="E108" s="211" t="s">
        <v>210</v>
      </c>
      <c r="F108" s="212" t="s">
        <v>183</v>
      </c>
      <c r="G108" s="213" t="s">
        <v>165</v>
      </c>
      <c r="H108" s="214">
        <v>9</v>
      </c>
      <c r="I108" s="215"/>
      <c r="J108" s="216">
        <f>ROUND(I108*H108,2)</f>
        <v>0</v>
      </c>
      <c r="K108" s="212" t="s">
        <v>184</v>
      </c>
      <c r="L108" s="217"/>
      <c r="M108" s="218" t="s">
        <v>44</v>
      </c>
      <c r="N108" s="219" t="s">
        <v>52</v>
      </c>
      <c r="O108" s="64"/>
      <c r="P108" s="184">
        <f>O108*H108</f>
        <v>0</v>
      </c>
      <c r="Q108" s="184">
        <v>0.00408</v>
      </c>
      <c r="R108" s="184">
        <f>Q108*H108</f>
        <v>0.03672</v>
      </c>
      <c r="S108" s="184">
        <v>0</v>
      </c>
      <c r="T108" s="185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6" t="s">
        <v>91</v>
      </c>
      <c r="AT108" s="186" t="s">
        <v>156</v>
      </c>
      <c r="AU108" s="186" t="s">
        <v>91</v>
      </c>
      <c r="AY108" s="16" t="s">
        <v>159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6" t="s">
        <v>89</v>
      </c>
      <c r="BK108" s="187">
        <f>ROUND(I108*H108,2)</f>
        <v>0</v>
      </c>
      <c r="BL108" s="16" t="s">
        <v>89</v>
      </c>
      <c r="BM108" s="186" t="s">
        <v>600</v>
      </c>
    </row>
    <row r="109" spans="2:51" s="13" customFormat="1" ht="12">
      <c r="B109" s="188"/>
      <c r="C109" s="189"/>
      <c r="D109" s="190" t="s">
        <v>168</v>
      </c>
      <c r="E109" s="191" t="s">
        <v>44</v>
      </c>
      <c r="F109" s="192" t="s">
        <v>173</v>
      </c>
      <c r="G109" s="189"/>
      <c r="H109" s="191" t="s">
        <v>44</v>
      </c>
      <c r="I109" s="193"/>
      <c r="J109" s="189"/>
      <c r="K109" s="189"/>
      <c r="L109" s="194"/>
      <c r="M109" s="195"/>
      <c r="N109" s="196"/>
      <c r="O109" s="196"/>
      <c r="P109" s="196"/>
      <c r="Q109" s="196"/>
      <c r="R109" s="196"/>
      <c r="S109" s="196"/>
      <c r="T109" s="197"/>
      <c r="AT109" s="198" t="s">
        <v>168</v>
      </c>
      <c r="AU109" s="198" t="s">
        <v>91</v>
      </c>
      <c r="AV109" s="13" t="s">
        <v>89</v>
      </c>
      <c r="AW109" s="13" t="s">
        <v>42</v>
      </c>
      <c r="AX109" s="13" t="s">
        <v>81</v>
      </c>
      <c r="AY109" s="198" t="s">
        <v>159</v>
      </c>
    </row>
    <row r="110" spans="2:51" s="14" customFormat="1" ht="12">
      <c r="B110" s="199"/>
      <c r="C110" s="200"/>
      <c r="D110" s="190" t="s">
        <v>168</v>
      </c>
      <c r="E110" s="201" t="s">
        <v>44</v>
      </c>
      <c r="F110" s="202" t="s">
        <v>201</v>
      </c>
      <c r="G110" s="200"/>
      <c r="H110" s="203">
        <v>9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168</v>
      </c>
      <c r="AU110" s="209" t="s">
        <v>91</v>
      </c>
      <c r="AV110" s="14" t="s">
        <v>91</v>
      </c>
      <c r="AW110" s="14" t="s">
        <v>42</v>
      </c>
      <c r="AX110" s="14" t="s">
        <v>89</v>
      </c>
      <c r="AY110" s="209" t="s">
        <v>159</v>
      </c>
    </row>
    <row r="111" spans="2:63" s="12" customFormat="1" ht="22.9" customHeight="1">
      <c r="B111" s="159"/>
      <c r="C111" s="160"/>
      <c r="D111" s="161" t="s">
        <v>80</v>
      </c>
      <c r="E111" s="173" t="s">
        <v>186</v>
      </c>
      <c r="F111" s="173" t="s">
        <v>187</v>
      </c>
      <c r="G111" s="160"/>
      <c r="H111" s="160"/>
      <c r="I111" s="163"/>
      <c r="J111" s="174">
        <f>BK111</f>
        <v>0</v>
      </c>
      <c r="K111" s="160"/>
      <c r="L111" s="165"/>
      <c r="M111" s="166"/>
      <c r="N111" s="167"/>
      <c r="O111" s="167"/>
      <c r="P111" s="168">
        <f>SUM(P112:P197)</f>
        <v>0</v>
      </c>
      <c r="Q111" s="167"/>
      <c r="R111" s="168">
        <f>SUM(R112:R197)</f>
        <v>0.003</v>
      </c>
      <c r="S111" s="167"/>
      <c r="T111" s="169">
        <f>SUM(T112:T197)</f>
        <v>0</v>
      </c>
      <c r="AR111" s="170" t="s">
        <v>158</v>
      </c>
      <c r="AT111" s="171" t="s">
        <v>80</v>
      </c>
      <c r="AU111" s="171" t="s">
        <v>89</v>
      </c>
      <c r="AY111" s="170" t="s">
        <v>159</v>
      </c>
      <c r="BK111" s="172">
        <f>SUM(BK112:BK197)</f>
        <v>0</v>
      </c>
    </row>
    <row r="112" spans="1:65" s="2" customFormat="1" ht="16.5" customHeight="1">
      <c r="A112" s="34"/>
      <c r="B112" s="35"/>
      <c r="C112" s="175" t="s">
        <v>201</v>
      </c>
      <c r="D112" s="175" t="s">
        <v>162</v>
      </c>
      <c r="E112" s="176" t="s">
        <v>189</v>
      </c>
      <c r="F112" s="177" t="s">
        <v>190</v>
      </c>
      <c r="G112" s="178" t="s">
        <v>165</v>
      </c>
      <c r="H112" s="179">
        <v>1</v>
      </c>
      <c r="I112" s="180"/>
      <c r="J112" s="181">
        <f>ROUND(I112*H112,2)</f>
        <v>0</v>
      </c>
      <c r="K112" s="177" t="s">
        <v>184</v>
      </c>
      <c r="L112" s="39"/>
      <c r="M112" s="182" t="s">
        <v>44</v>
      </c>
      <c r="N112" s="183" t="s">
        <v>52</v>
      </c>
      <c r="O112" s="64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6" t="s">
        <v>89</v>
      </c>
      <c r="AT112" s="186" t="s">
        <v>162</v>
      </c>
      <c r="AU112" s="186" t="s">
        <v>91</v>
      </c>
      <c r="AY112" s="16" t="s">
        <v>159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6" t="s">
        <v>89</v>
      </c>
      <c r="BK112" s="187">
        <f>ROUND(I112*H112,2)</f>
        <v>0</v>
      </c>
      <c r="BL112" s="16" t="s">
        <v>89</v>
      </c>
      <c r="BM112" s="186" t="s">
        <v>601</v>
      </c>
    </row>
    <row r="113" spans="2:51" s="14" customFormat="1" ht="12">
      <c r="B113" s="199"/>
      <c r="C113" s="200"/>
      <c r="D113" s="190" t="s">
        <v>168</v>
      </c>
      <c r="E113" s="201" t="s">
        <v>44</v>
      </c>
      <c r="F113" s="202" t="s">
        <v>89</v>
      </c>
      <c r="G113" s="200"/>
      <c r="H113" s="203">
        <v>1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168</v>
      </c>
      <c r="AU113" s="209" t="s">
        <v>91</v>
      </c>
      <c r="AV113" s="14" t="s">
        <v>91</v>
      </c>
      <c r="AW113" s="14" t="s">
        <v>42</v>
      </c>
      <c r="AX113" s="14" t="s">
        <v>89</v>
      </c>
      <c r="AY113" s="209" t="s">
        <v>159</v>
      </c>
    </row>
    <row r="114" spans="1:65" s="2" customFormat="1" ht="24">
      <c r="A114" s="34"/>
      <c r="B114" s="35"/>
      <c r="C114" s="210" t="s">
        <v>224</v>
      </c>
      <c r="D114" s="210" t="s">
        <v>156</v>
      </c>
      <c r="E114" s="211" t="s">
        <v>225</v>
      </c>
      <c r="F114" s="212" t="s">
        <v>194</v>
      </c>
      <c r="G114" s="213" t="s">
        <v>165</v>
      </c>
      <c r="H114" s="214">
        <v>1</v>
      </c>
      <c r="I114" s="215"/>
      <c r="J114" s="216">
        <f>ROUND(I114*H114,2)</f>
        <v>0</v>
      </c>
      <c r="K114" s="212" t="s">
        <v>184</v>
      </c>
      <c r="L114" s="217"/>
      <c r="M114" s="218" t="s">
        <v>44</v>
      </c>
      <c r="N114" s="219" t="s">
        <v>52</v>
      </c>
      <c r="O114" s="64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6" t="s">
        <v>91</v>
      </c>
      <c r="AT114" s="186" t="s">
        <v>156</v>
      </c>
      <c r="AU114" s="186" t="s">
        <v>91</v>
      </c>
      <c r="AY114" s="16" t="s">
        <v>159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6" t="s">
        <v>89</v>
      </c>
      <c r="BK114" s="187">
        <f>ROUND(I114*H114,2)</f>
        <v>0</v>
      </c>
      <c r="BL114" s="16" t="s">
        <v>89</v>
      </c>
      <c r="BM114" s="186" t="s">
        <v>602</v>
      </c>
    </row>
    <row r="115" spans="2:51" s="14" customFormat="1" ht="12">
      <c r="B115" s="199"/>
      <c r="C115" s="200"/>
      <c r="D115" s="190" t="s">
        <v>168</v>
      </c>
      <c r="E115" s="201" t="s">
        <v>44</v>
      </c>
      <c r="F115" s="202" t="s">
        <v>89</v>
      </c>
      <c r="G115" s="200"/>
      <c r="H115" s="203">
        <v>1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168</v>
      </c>
      <c r="AU115" s="209" t="s">
        <v>91</v>
      </c>
      <c r="AV115" s="14" t="s">
        <v>91</v>
      </c>
      <c r="AW115" s="14" t="s">
        <v>42</v>
      </c>
      <c r="AX115" s="14" t="s">
        <v>89</v>
      </c>
      <c r="AY115" s="209" t="s">
        <v>159</v>
      </c>
    </row>
    <row r="116" spans="1:65" s="2" customFormat="1" ht="78" customHeight="1">
      <c r="A116" s="34"/>
      <c r="B116" s="35"/>
      <c r="C116" s="175" t="s">
        <v>227</v>
      </c>
      <c r="D116" s="175" t="s">
        <v>162</v>
      </c>
      <c r="E116" s="176" t="s">
        <v>257</v>
      </c>
      <c r="F116" s="177" t="s">
        <v>258</v>
      </c>
      <c r="G116" s="178" t="s">
        <v>165</v>
      </c>
      <c r="H116" s="179">
        <v>3</v>
      </c>
      <c r="I116" s="180"/>
      <c r="J116" s="181">
        <f>ROUND(I116*H116,2)</f>
        <v>0</v>
      </c>
      <c r="K116" s="177" t="s">
        <v>199</v>
      </c>
      <c r="L116" s="39"/>
      <c r="M116" s="182" t="s">
        <v>44</v>
      </c>
      <c r="N116" s="183" t="s">
        <v>52</v>
      </c>
      <c r="O116" s="64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6" t="s">
        <v>89</v>
      </c>
      <c r="AT116" s="186" t="s">
        <v>162</v>
      </c>
      <c r="AU116" s="186" t="s">
        <v>91</v>
      </c>
      <c r="AY116" s="16" t="s">
        <v>159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6" t="s">
        <v>89</v>
      </c>
      <c r="BK116" s="187">
        <f>ROUND(I116*H116,2)</f>
        <v>0</v>
      </c>
      <c r="BL116" s="16" t="s">
        <v>89</v>
      </c>
      <c r="BM116" s="186" t="s">
        <v>603</v>
      </c>
    </row>
    <row r="117" spans="2:51" s="14" customFormat="1" ht="12">
      <c r="B117" s="199"/>
      <c r="C117" s="200"/>
      <c r="D117" s="190" t="s">
        <v>168</v>
      </c>
      <c r="E117" s="201" t="s">
        <v>44</v>
      </c>
      <c r="F117" s="202" t="s">
        <v>604</v>
      </c>
      <c r="G117" s="200"/>
      <c r="H117" s="203">
        <v>3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168</v>
      </c>
      <c r="AU117" s="209" t="s">
        <v>91</v>
      </c>
      <c r="AV117" s="14" t="s">
        <v>91</v>
      </c>
      <c r="AW117" s="14" t="s">
        <v>42</v>
      </c>
      <c r="AX117" s="14" t="s">
        <v>89</v>
      </c>
      <c r="AY117" s="209" t="s">
        <v>159</v>
      </c>
    </row>
    <row r="118" spans="1:65" s="2" customFormat="1" ht="72">
      <c r="A118" s="34"/>
      <c r="B118" s="35"/>
      <c r="C118" s="175" t="s">
        <v>231</v>
      </c>
      <c r="D118" s="175" t="s">
        <v>162</v>
      </c>
      <c r="E118" s="176" t="s">
        <v>261</v>
      </c>
      <c r="F118" s="177" t="s">
        <v>262</v>
      </c>
      <c r="G118" s="178" t="s">
        <v>165</v>
      </c>
      <c r="H118" s="179">
        <v>3</v>
      </c>
      <c r="I118" s="180"/>
      <c r="J118" s="181">
        <f>ROUND(I118*H118,2)</f>
        <v>0</v>
      </c>
      <c r="K118" s="177" t="s">
        <v>199</v>
      </c>
      <c r="L118" s="39"/>
      <c r="M118" s="182" t="s">
        <v>44</v>
      </c>
      <c r="N118" s="183" t="s">
        <v>52</v>
      </c>
      <c r="O118" s="64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6" t="s">
        <v>89</v>
      </c>
      <c r="AT118" s="186" t="s">
        <v>162</v>
      </c>
      <c r="AU118" s="186" t="s">
        <v>91</v>
      </c>
      <c r="AY118" s="16" t="s">
        <v>159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6" t="s">
        <v>89</v>
      </c>
      <c r="BK118" s="187">
        <f>ROUND(I118*H118,2)</f>
        <v>0</v>
      </c>
      <c r="BL118" s="16" t="s">
        <v>89</v>
      </c>
      <c r="BM118" s="186" t="s">
        <v>605</v>
      </c>
    </row>
    <row r="119" spans="2:51" s="14" customFormat="1" ht="12">
      <c r="B119" s="199"/>
      <c r="C119" s="200"/>
      <c r="D119" s="190" t="s">
        <v>168</v>
      </c>
      <c r="E119" s="201" t="s">
        <v>44</v>
      </c>
      <c r="F119" s="202" t="s">
        <v>604</v>
      </c>
      <c r="G119" s="200"/>
      <c r="H119" s="203">
        <v>3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168</v>
      </c>
      <c r="AU119" s="209" t="s">
        <v>91</v>
      </c>
      <c r="AV119" s="14" t="s">
        <v>91</v>
      </c>
      <c r="AW119" s="14" t="s">
        <v>42</v>
      </c>
      <c r="AX119" s="14" t="s">
        <v>89</v>
      </c>
      <c r="AY119" s="209" t="s">
        <v>159</v>
      </c>
    </row>
    <row r="120" spans="1:65" s="2" customFormat="1" ht="66.75" customHeight="1">
      <c r="A120" s="34"/>
      <c r="B120" s="35"/>
      <c r="C120" s="175" t="s">
        <v>235</v>
      </c>
      <c r="D120" s="175" t="s">
        <v>162</v>
      </c>
      <c r="E120" s="176" t="s">
        <v>264</v>
      </c>
      <c r="F120" s="177" t="s">
        <v>265</v>
      </c>
      <c r="G120" s="178" t="s">
        <v>165</v>
      </c>
      <c r="H120" s="179">
        <v>3</v>
      </c>
      <c r="I120" s="180"/>
      <c r="J120" s="181">
        <f>ROUND(I120*H120,2)</f>
        <v>0</v>
      </c>
      <c r="K120" s="177" t="s">
        <v>199</v>
      </c>
      <c r="L120" s="39"/>
      <c r="M120" s="182" t="s">
        <v>44</v>
      </c>
      <c r="N120" s="183" t="s">
        <v>52</v>
      </c>
      <c r="O120" s="64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6" t="s">
        <v>89</v>
      </c>
      <c r="AT120" s="186" t="s">
        <v>162</v>
      </c>
      <c r="AU120" s="186" t="s">
        <v>91</v>
      </c>
      <c r="AY120" s="16" t="s">
        <v>159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6" t="s">
        <v>89</v>
      </c>
      <c r="BK120" s="187">
        <f>ROUND(I120*H120,2)</f>
        <v>0</v>
      </c>
      <c r="BL120" s="16" t="s">
        <v>89</v>
      </c>
      <c r="BM120" s="186" t="s">
        <v>606</v>
      </c>
    </row>
    <row r="121" spans="2:51" s="14" customFormat="1" ht="12">
      <c r="B121" s="199"/>
      <c r="C121" s="200"/>
      <c r="D121" s="190" t="s">
        <v>168</v>
      </c>
      <c r="E121" s="201" t="s">
        <v>44</v>
      </c>
      <c r="F121" s="202" t="s">
        <v>604</v>
      </c>
      <c r="G121" s="200"/>
      <c r="H121" s="203">
        <v>3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168</v>
      </c>
      <c r="AU121" s="209" t="s">
        <v>91</v>
      </c>
      <c r="AV121" s="14" t="s">
        <v>91</v>
      </c>
      <c r="AW121" s="14" t="s">
        <v>42</v>
      </c>
      <c r="AX121" s="14" t="s">
        <v>89</v>
      </c>
      <c r="AY121" s="209" t="s">
        <v>159</v>
      </c>
    </row>
    <row r="122" spans="1:65" s="2" customFormat="1" ht="60">
      <c r="A122" s="34"/>
      <c r="B122" s="35"/>
      <c r="C122" s="175" t="s">
        <v>240</v>
      </c>
      <c r="D122" s="175" t="s">
        <v>162</v>
      </c>
      <c r="E122" s="176" t="s">
        <v>267</v>
      </c>
      <c r="F122" s="177" t="s">
        <v>268</v>
      </c>
      <c r="G122" s="178" t="s">
        <v>165</v>
      </c>
      <c r="H122" s="179">
        <v>3</v>
      </c>
      <c r="I122" s="180"/>
      <c r="J122" s="181">
        <f>ROUND(I122*H122,2)</f>
        <v>0</v>
      </c>
      <c r="K122" s="177" t="s">
        <v>199</v>
      </c>
      <c r="L122" s="39"/>
      <c r="M122" s="182" t="s">
        <v>44</v>
      </c>
      <c r="N122" s="183" t="s">
        <v>52</v>
      </c>
      <c r="O122" s="64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6" t="s">
        <v>89</v>
      </c>
      <c r="AT122" s="186" t="s">
        <v>162</v>
      </c>
      <c r="AU122" s="186" t="s">
        <v>91</v>
      </c>
      <c r="AY122" s="16" t="s">
        <v>159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6" t="s">
        <v>89</v>
      </c>
      <c r="BK122" s="187">
        <f>ROUND(I122*H122,2)</f>
        <v>0</v>
      </c>
      <c r="BL122" s="16" t="s">
        <v>89</v>
      </c>
      <c r="BM122" s="186" t="s">
        <v>607</v>
      </c>
    </row>
    <row r="123" spans="2:51" s="14" customFormat="1" ht="12">
      <c r="B123" s="199"/>
      <c r="C123" s="200"/>
      <c r="D123" s="190" t="s">
        <v>168</v>
      </c>
      <c r="E123" s="201" t="s">
        <v>44</v>
      </c>
      <c r="F123" s="202" t="s">
        <v>604</v>
      </c>
      <c r="G123" s="200"/>
      <c r="H123" s="203">
        <v>3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168</v>
      </c>
      <c r="AU123" s="209" t="s">
        <v>91</v>
      </c>
      <c r="AV123" s="14" t="s">
        <v>91</v>
      </c>
      <c r="AW123" s="14" t="s">
        <v>42</v>
      </c>
      <c r="AX123" s="14" t="s">
        <v>89</v>
      </c>
      <c r="AY123" s="209" t="s">
        <v>159</v>
      </c>
    </row>
    <row r="124" spans="1:65" s="2" customFormat="1" ht="33" customHeight="1">
      <c r="A124" s="34"/>
      <c r="B124" s="35"/>
      <c r="C124" s="210" t="s">
        <v>8</v>
      </c>
      <c r="D124" s="210" t="s">
        <v>156</v>
      </c>
      <c r="E124" s="211" t="s">
        <v>270</v>
      </c>
      <c r="F124" s="212" t="s">
        <v>271</v>
      </c>
      <c r="G124" s="213" t="s">
        <v>165</v>
      </c>
      <c r="H124" s="214">
        <v>2</v>
      </c>
      <c r="I124" s="215"/>
      <c r="J124" s="216">
        <f>ROUND(I124*H124,2)</f>
        <v>0</v>
      </c>
      <c r="K124" s="212" t="s">
        <v>184</v>
      </c>
      <c r="L124" s="217"/>
      <c r="M124" s="218" t="s">
        <v>44</v>
      </c>
      <c r="N124" s="219" t="s">
        <v>52</v>
      </c>
      <c r="O124" s="64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6" t="s">
        <v>91</v>
      </c>
      <c r="AT124" s="186" t="s">
        <v>156</v>
      </c>
      <c r="AU124" s="186" t="s">
        <v>91</v>
      </c>
      <c r="AY124" s="16" t="s">
        <v>159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6" t="s">
        <v>89</v>
      </c>
      <c r="BK124" s="187">
        <f>ROUND(I124*H124,2)</f>
        <v>0</v>
      </c>
      <c r="BL124" s="16" t="s">
        <v>89</v>
      </c>
      <c r="BM124" s="186" t="s">
        <v>608</v>
      </c>
    </row>
    <row r="125" spans="2:51" s="14" customFormat="1" ht="12">
      <c r="B125" s="199"/>
      <c r="C125" s="200"/>
      <c r="D125" s="190" t="s">
        <v>168</v>
      </c>
      <c r="E125" s="201" t="s">
        <v>44</v>
      </c>
      <c r="F125" s="202" t="s">
        <v>91</v>
      </c>
      <c r="G125" s="200"/>
      <c r="H125" s="203">
        <v>2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168</v>
      </c>
      <c r="AU125" s="209" t="s">
        <v>91</v>
      </c>
      <c r="AV125" s="14" t="s">
        <v>91</v>
      </c>
      <c r="AW125" s="14" t="s">
        <v>42</v>
      </c>
      <c r="AX125" s="14" t="s">
        <v>89</v>
      </c>
      <c r="AY125" s="209" t="s">
        <v>159</v>
      </c>
    </row>
    <row r="126" spans="1:65" s="2" customFormat="1" ht="16.5" customHeight="1">
      <c r="A126" s="34"/>
      <c r="B126" s="35"/>
      <c r="C126" s="210" t="s">
        <v>282</v>
      </c>
      <c r="D126" s="210" t="s">
        <v>156</v>
      </c>
      <c r="E126" s="211" t="s">
        <v>273</v>
      </c>
      <c r="F126" s="212" t="s">
        <v>274</v>
      </c>
      <c r="G126" s="213" t="s">
        <v>165</v>
      </c>
      <c r="H126" s="214">
        <v>1</v>
      </c>
      <c r="I126" s="215"/>
      <c r="J126" s="216">
        <f>ROUND(I126*H126,2)</f>
        <v>0</v>
      </c>
      <c r="K126" s="212" t="s">
        <v>184</v>
      </c>
      <c r="L126" s="217"/>
      <c r="M126" s="218" t="s">
        <v>44</v>
      </c>
      <c r="N126" s="219" t="s">
        <v>52</v>
      </c>
      <c r="O126" s="64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6" t="s">
        <v>91</v>
      </c>
      <c r="AT126" s="186" t="s">
        <v>156</v>
      </c>
      <c r="AU126" s="186" t="s">
        <v>91</v>
      </c>
      <c r="AY126" s="16" t="s">
        <v>159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6" t="s">
        <v>89</v>
      </c>
      <c r="BK126" s="187">
        <f>ROUND(I126*H126,2)</f>
        <v>0</v>
      </c>
      <c r="BL126" s="16" t="s">
        <v>89</v>
      </c>
      <c r="BM126" s="186" t="s">
        <v>609</v>
      </c>
    </row>
    <row r="127" spans="2:51" s="14" customFormat="1" ht="12">
      <c r="B127" s="199"/>
      <c r="C127" s="200"/>
      <c r="D127" s="190" t="s">
        <v>168</v>
      </c>
      <c r="E127" s="201" t="s">
        <v>44</v>
      </c>
      <c r="F127" s="202" t="s">
        <v>89</v>
      </c>
      <c r="G127" s="200"/>
      <c r="H127" s="203">
        <v>1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168</v>
      </c>
      <c r="AU127" s="209" t="s">
        <v>91</v>
      </c>
      <c r="AV127" s="14" t="s">
        <v>91</v>
      </c>
      <c r="AW127" s="14" t="s">
        <v>42</v>
      </c>
      <c r="AX127" s="14" t="s">
        <v>89</v>
      </c>
      <c r="AY127" s="209" t="s">
        <v>159</v>
      </c>
    </row>
    <row r="128" spans="1:65" s="2" customFormat="1" ht="33" customHeight="1">
      <c r="A128" s="34"/>
      <c r="B128" s="35"/>
      <c r="C128" s="210" t="s">
        <v>286</v>
      </c>
      <c r="D128" s="210" t="s">
        <v>156</v>
      </c>
      <c r="E128" s="211" t="s">
        <v>276</v>
      </c>
      <c r="F128" s="212" t="s">
        <v>277</v>
      </c>
      <c r="G128" s="213" t="s">
        <v>165</v>
      </c>
      <c r="H128" s="214">
        <v>1</v>
      </c>
      <c r="I128" s="215"/>
      <c r="J128" s="216">
        <f>ROUND(I128*H128,2)</f>
        <v>0</v>
      </c>
      <c r="K128" s="212" t="s">
        <v>184</v>
      </c>
      <c r="L128" s="217"/>
      <c r="M128" s="218" t="s">
        <v>44</v>
      </c>
      <c r="N128" s="219" t="s">
        <v>52</v>
      </c>
      <c r="O128" s="64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6" t="s">
        <v>91</v>
      </c>
      <c r="AT128" s="186" t="s">
        <v>156</v>
      </c>
      <c r="AU128" s="186" t="s">
        <v>91</v>
      </c>
      <c r="AY128" s="16" t="s">
        <v>159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6" t="s">
        <v>89</v>
      </c>
      <c r="BK128" s="187">
        <f>ROUND(I128*H128,2)</f>
        <v>0</v>
      </c>
      <c r="BL128" s="16" t="s">
        <v>89</v>
      </c>
      <c r="BM128" s="186" t="s">
        <v>610</v>
      </c>
    </row>
    <row r="129" spans="2:51" s="14" customFormat="1" ht="12">
      <c r="B129" s="199"/>
      <c r="C129" s="200"/>
      <c r="D129" s="190" t="s">
        <v>168</v>
      </c>
      <c r="E129" s="201" t="s">
        <v>44</v>
      </c>
      <c r="F129" s="202" t="s">
        <v>89</v>
      </c>
      <c r="G129" s="200"/>
      <c r="H129" s="203">
        <v>1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168</v>
      </c>
      <c r="AU129" s="209" t="s">
        <v>91</v>
      </c>
      <c r="AV129" s="14" t="s">
        <v>91</v>
      </c>
      <c r="AW129" s="14" t="s">
        <v>42</v>
      </c>
      <c r="AX129" s="14" t="s">
        <v>89</v>
      </c>
      <c r="AY129" s="209" t="s">
        <v>159</v>
      </c>
    </row>
    <row r="130" spans="1:65" s="2" customFormat="1" ht="16.5" customHeight="1">
      <c r="A130" s="34"/>
      <c r="B130" s="35"/>
      <c r="C130" s="210" t="s">
        <v>290</v>
      </c>
      <c r="D130" s="210" t="s">
        <v>156</v>
      </c>
      <c r="E130" s="211" t="s">
        <v>279</v>
      </c>
      <c r="F130" s="212" t="s">
        <v>280</v>
      </c>
      <c r="G130" s="213" t="s">
        <v>165</v>
      </c>
      <c r="H130" s="214">
        <v>1</v>
      </c>
      <c r="I130" s="215"/>
      <c r="J130" s="216">
        <f>ROUND(I130*H130,2)</f>
        <v>0</v>
      </c>
      <c r="K130" s="212" t="s">
        <v>184</v>
      </c>
      <c r="L130" s="217"/>
      <c r="M130" s="218" t="s">
        <v>44</v>
      </c>
      <c r="N130" s="219" t="s">
        <v>52</v>
      </c>
      <c r="O130" s="64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6" t="s">
        <v>91</v>
      </c>
      <c r="AT130" s="186" t="s">
        <v>156</v>
      </c>
      <c r="AU130" s="186" t="s">
        <v>91</v>
      </c>
      <c r="AY130" s="16" t="s">
        <v>159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6" t="s">
        <v>89</v>
      </c>
      <c r="BK130" s="187">
        <f>ROUND(I130*H130,2)</f>
        <v>0</v>
      </c>
      <c r="BL130" s="16" t="s">
        <v>89</v>
      </c>
      <c r="BM130" s="186" t="s">
        <v>611</v>
      </c>
    </row>
    <row r="131" spans="2:51" s="14" customFormat="1" ht="12">
      <c r="B131" s="199"/>
      <c r="C131" s="200"/>
      <c r="D131" s="190" t="s">
        <v>168</v>
      </c>
      <c r="E131" s="201" t="s">
        <v>44</v>
      </c>
      <c r="F131" s="202" t="s">
        <v>89</v>
      </c>
      <c r="G131" s="200"/>
      <c r="H131" s="203">
        <v>1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168</v>
      </c>
      <c r="AU131" s="209" t="s">
        <v>91</v>
      </c>
      <c r="AV131" s="14" t="s">
        <v>91</v>
      </c>
      <c r="AW131" s="14" t="s">
        <v>42</v>
      </c>
      <c r="AX131" s="14" t="s">
        <v>89</v>
      </c>
      <c r="AY131" s="209" t="s">
        <v>159</v>
      </c>
    </row>
    <row r="132" spans="1:65" s="2" customFormat="1" ht="78" customHeight="1">
      <c r="A132" s="34"/>
      <c r="B132" s="35"/>
      <c r="C132" s="175" t="s">
        <v>294</v>
      </c>
      <c r="D132" s="175" t="s">
        <v>162</v>
      </c>
      <c r="E132" s="176" t="s">
        <v>302</v>
      </c>
      <c r="F132" s="177" t="s">
        <v>303</v>
      </c>
      <c r="G132" s="178" t="s">
        <v>165</v>
      </c>
      <c r="H132" s="179">
        <v>8</v>
      </c>
      <c r="I132" s="180"/>
      <c r="J132" s="181">
        <f>ROUND(I132*H132,2)</f>
        <v>0</v>
      </c>
      <c r="K132" s="177" t="s">
        <v>199</v>
      </c>
      <c r="L132" s="39"/>
      <c r="M132" s="182" t="s">
        <v>44</v>
      </c>
      <c r="N132" s="183" t="s">
        <v>52</v>
      </c>
      <c r="O132" s="64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6" t="s">
        <v>89</v>
      </c>
      <c r="AT132" s="186" t="s">
        <v>162</v>
      </c>
      <c r="AU132" s="186" t="s">
        <v>91</v>
      </c>
      <c r="AY132" s="16" t="s">
        <v>159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6" t="s">
        <v>89</v>
      </c>
      <c r="BK132" s="187">
        <f>ROUND(I132*H132,2)</f>
        <v>0</v>
      </c>
      <c r="BL132" s="16" t="s">
        <v>89</v>
      </c>
      <c r="BM132" s="186" t="s">
        <v>612</v>
      </c>
    </row>
    <row r="133" spans="2:51" s="14" customFormat="1" ht="12">
      <c r="B133" s="199"/>
      <c r="C133" s="200"/>
      <c r="D133" s="190" t="s">
        <v>168</v>
      </c>
      <c r="E133" s="201" t="s">
        <v>44</v>
      </c>
      <c r="F133" s="202" t="s">
        <v>196</v>
      </c>
      <c r="G133" s="200"/>
      <c r="H133" s="203">
        <v>8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168</v>
      </c>
      <c r="AU133" s="209" t="s">
        <v>91</v>
      </c>
      <c r="AV133" s="14" t="s">
        <v>91</v>
      </c>
      <c r="AW133" s="14" t="s">
        <v>42</v>
      </c>
      <c r="AX133" s="14" t="s">
        <v>89</v>
      </c>
      <c r="AY133" s="209" t="s">
        <v>159</v>
      </c>
    </row>
    <row r="134" spans="1:65" s="2" customFormat="1" ht="72">
      <c r="A134" s="34"/>
      <c r="B134" s="35"/>
      <c r="C134" s="175" t="s">
        <v>298</v>
      </c>
      <c r="D134" s="175" t="s">
        <v>162</v>
      </c>
      <c r="E134" s="176" t="s">
        <v>306</v>
      </c>
      <c r="F134" s="177" t="s">
        <v>307</v>
      </c>
      <c r="G134" s="178" t="s">
        <v>165</v>
      </c>
      <c r="H134" s="179">
        <v>8</v>
      </c>
      <c r="I134" s="180"/>
      <c r="J134" s="181">
        <f>ROUND(I134*H134,2)</f>
        <v>0</v>
      </c>
      <c r="K134" s="177" t="s">
        <v>199</v>
      </c>
      <c r="L134" s="39"/>
      <c r="M134" s="182" t="s">
        <v>44</v>
      </c>
      <c r="N134" s="183" t="s">
        <v>52</v>
      </c>
      <c r="O134" s="64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6" t="s">
        <v>89</v>
      </c>
      <c r="AT134" s="186" t="s">
        <v>162</v>
      </c>
      <c r="AU134" s="186" t="s">
        <v>91</v>
      </c>
      <c r="AY134" s="16" t="s">
        <v>159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6" t="s">
        <v>89</v>
      </c>
      <c r="BK134" s="187">
        <f>ROUND(I134*H134,2)</f>
        <v>0</v>
      </c>
      <c r="BL134" s="16" t="s">
        <v>89</v>
      </c>
      <c r="BM134" s="186" t="s">
        <v>613</v>
      </c>
    </row>
    <row r="135" spans="2:51" s="14" customFormat="1" ht="12">
      <c r="B135" s="199"/>
      <c r="C135" s="200"/>
      <c r="D135" s="190" t="s">
        <v>168</v>
      </c>
      <c r="E135" s="201" t="s">
        <v>44</v>
      </c>
      <c r="F135" s="202" t="s">
        <v>196</v>
      </c>
      <c r="G135" s="200"/>
      <c r="H135" s="203">
        <v>8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168</v>
      </c>
      <c r="AU135" s="209" t="s">
        <v>91</v>
      </c>
      <c r="AV135" s="14" t="s">
        <v>91</v>
      </c>
      <c r="AW135" s="14" t="s">
        <v>42</v>
      </c>
      <c r="AX135" s="14" t="s">
        <v>89</v>
      </c>
      <c r="AY135" s="209" t="s">
        <v>159</v>
      </c>
    </row>
    <row r="136" spans="1:65" s="2" customFormat="1" ht="66.75" customHeight="1">
      <c r="A136" s="34"/>
      <c r="B136" s="35"/>
      <c r="C136" s="175" t="s">
        <v>7</v>
      </c>
      <c r="D136" s="175" t="s">
        <v>162</v>
      </c>
      <c r="E136" s="176" t="s">
        <v>310</v>
      </c>
      <c r="F136" s="177" t="s">
        <v>311</v>
      </c>
      <c r="G136" s="178" t="s">
        <v>165</v>
      </c>
      <c r="H136" s="179">
        <v>8</v>
      </c>
      <c r="I136" s="180"/>
      <c r="J136" s="181">
        <f>ROUND(I136*H136,2)</f>
        <v>0</v>
      </c>
      <c r="K136" s="177" t="s">
        <v>199</v>
      </c>
      <c r="L136" s="39"/>
      <c r="M136" s="182" t="s">
        <v>44</v>
      </c>
      <c r="N136" s="183" t="s">
        <v>52</v>
      </c>
      <c r="O136" s="64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6" t="s">
        <v>89</v>
      </c>
      <c r="AT136" s="186" t="s">
        <v>162</v>
      </c>
      <c r="AU136" s="186" t="s">
        <v>91</v>
      </c>
      <c r="AY136" s="16" t="s">
        <v>159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6" t="s">
        <v>89</v>
      </c>
      <c r="BK136" s="187">
        <f>ROUND(I136*H136,2)</f>
        <v>0</v>
      </c>
      <c r="BL136" s="16" t="s">
        <v>89</v>
      </c>
      <c r="BM136" s="186" t="s">
        <v>614</v>
      </c>
    </row>
    <row r="137" spans="2:51" s="14" customFormat="1" ht="12">
      <c r="B137" s="199"/>
      <c r="C137" s="200"/>
      <c r="D137" s="190" t="s">
        <v>168</v>
      </c>
      <c r="E137" s="201" t="s">
        <v>44</v>
      </c>
      <c r="F137" s="202" t="s">
        <v>196</v>
      </c>
      <c r="G137" s="200"/>
      <c r="H137" s="203">
        <v>8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168</v>
      </c>
      <c r="AU137" s="209" t="s">
        <v>91</v>
      </c>
      <c r="AV137" s="14" t="s">
        <v>91</v>
      </c>
      <c r="AW137" s="14" t="s">
        <v>42</v>
      </c>
      <c r="AX137" s="14" t="s">
        <v>89</v>
      </c>
      <c r="AY137" s="209" t="s">
        <v>159</v>
      </c>
    </row>
    <row r="138" spans="1:65" s="2" customFormat="1" ht="60">
      <c r="A138" s="34"/>
      <c r="B138" s="35"/>
      <c r="C138" s="175" t="s">
        <v>301</v>
      </c>
      <c r="D138" s="175" t="s">
        <v>162</v>
      </c>
      <c r="E138" s="176" t="s">
        <v>314</v>
      </c>
      <c r="F138" s="177" t="s">
        <v>315</v>
      </c>
      <c r="G138" s="178" t="s">
        <v>165</v>
      </c>
      <c r="H138" s="179">
        <v>8</v>
      </c>
      <c r="I138" s="180"/>
      <c r="J138" s="181">
        <f>ROUND(I138*H138,2)</f>
        <v>0</v>
      </c>
      <c r="K138" s="177" t="s">
        <v>199</v>
      </c>
      <c r="L138" s="39"/>
      <c r="M138" s="182" t="s">
        <v>44</v>
      </c>
      <c r="N138" s="183" t="s">
        <v>52</v>
      </c>
      <c r="O138" s="64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6" t="s">
        <v>89</v>
      </c>
      <c r="AT138" s="186" t="s">
        <v>162</v>
      </c>
      <c r="AU138" s="186" t="s">
        <v>91</v>
      </c>
      <c r="AY138" s="16" t="s">
        <v>159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6" t="s">
        <v>89</v>
      </c>
      <c r="BK138" s="187">
        <f>ROUND(I138*H138,2)</f>
        <v>0</v>
      </c>
      <c r="BL138" s="16" t="s">
        <v>89</v>
      </c>
      <c r="BM138" s="186" t="s">
        <v>615</v>
      </c>
    </row>
    <row r="139" spans="2:51" s="14" customFormat="1" ht="12">
      <c r="B139" s="199"/>
      <c r="C139" s="200"/>
      <c r="D139" s="190" t="s">
        <v>168</v>
      </c>
      <c r="E139" s="201" t="s">
        <v>44</v>
      </c>
      <c r="F139" s="202" t="s">
        <v>196</v>
      </c>
      <c r="G139" s="200"/>
      <c r="H139" s="203">
        <v>8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168</v>
      </c>
      <c r="AU139" s="209" t="s">
        <v>91</v>
      </c>
      <c r="AV139" s="14" t="s">
        <v>91</v>
      </c>
      <c r="AW139" s="14" t="s">
        <v>42</v>
      </c>
      <c r="AX139" s="14" t="s">
        <v>89</v>
      </c>
      <c r="AY139" s="209" t="s">
        <v>159</v>
      </c>
    </row>
    <row r="140" spans="1:65" s="2" customFormat="1" ht="33" customHeight="1">
      <c r="A140" s="34"/>
      <c r="B140" s="35"/>
      <c r="C140" s="210" t="s">
        <v>305</v>
      </c>
      <c r="D140" s="210" t="s">
        <v>156</v>
      </c>
      <c r="E140" s="211" t="s">
        <v>318</v>
      </c>
      <c r="F140" s="212" t="s">
        <v>319</v>
      </c>
      <c r="G140" s="213" t="s">
        <v>165</v>
      </c>
      <c r="H140" s="214">
        <v>8</v>
      </c>
      <c r="I140" s="215"/>
      <c r="J140" s="216">
        <f>ROUND(I140*H140,2)</f>
        <v>0</v>
      </c>
      <c r="K140" s="212" t="s">
        <v>184</v>
      </c>
      <c r="L140" s="217"/>
      <c r="M140" s="218" t="s">
        <v>44</v>
      </c>
      <c r="N140" s="219" t="s">
        <v>52</v>
      </c>
      <c r="O140" s="64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6" t="s">
        <v>91</v>
      </c>
      <c r="AT140" s="186" t="s">
        <v>156</v>
      </c>
      <c r="AU140" s="186" t="s">
        <v>91</v>
      </c>
      <c r="AY140" s="16" t="s">
        <v>159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6" t="s">
        <v>89</v>
      </c>
      <c r="BK140" s="187">
        <f>ROUND(I140*H140,2)</f>
        <v>0</v>
      </c>
      <c r="BL140" s="16" t="s">
        <v>89</v>
      </c>
      <c r="BM140" s="186" t="s">
        <v>616</v>
      </c>
    </row>
    <row r="141" spans="2:51" s="14" customFormat="1" ht="12">
      <c r="B141" s="199"/>
      <c r="C141" s="200"/>
      <c r="D141" s="190" t="s">
        <v>168</v>
      </c>
      <c r="E141" s="201" t="s">
        <v>44</v>
      </c>
      <c r="F141" s="202" t="s">
        <v>196</v>
      </c>
      <c r="G141" s="200"/>
      <c r="H141" s="203">
        <v>8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168</v>
      </c>
      <c r="AU141" s="209" t="s">
        <v>91</v>
      </c>
      <c r="AV141" s="14" t="s">
        <v>91</v>
      </c>
      <c r="AW141" s="14" t="s">
        <v>42</v>
      </c>
      <c r="AX141" s="14" t="s">
        <v>89</v>
      </c>
      <c r="AY141" s="209" t="s">
        <v>159</v>
      </c>
    </row>
    <row r="142" spans="1:65" s="2" customFormat="1" ht="16.5" customHeight="1">
      <c r="A142" s="34"/>
      <c r="B142" s="35"/>
      <c r="C142" s="210" t="s">
        <v>309</v>
      </c>
      <c r="D142" s="210" t="s">
        <v>156</v>
      </c>
      <c r="E142" s="211" t="s">
        <v>322</v>
      </c>
      <c r="F142" s="212" t="s">
        <v>323</v>
      </c>
      <c r="G142" s="213" t="s">
        <v>165</v>
      </c>
      <c r="H142" s="214">
        <v>8</v>
      </c>
      <c r="I142" s="215"/>
      <c r="J142" s="216">
        <f>ROUND(I142*H142,2)</f>
        <v>0</v>
      </c>
      <c r="K142" s="212" t="s">
        <v>184</v>
      </c>
      <c r="L142" s="217"/>
      <c r="M142" s="218" t="s">
        <v>44</v>
      </c>
      <c r="N142" s="219" t="s">
        <v>52</v>
      </c>
      <c r="O142" s="64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6" t="s">
        <v>91</v>
      </c>
      <c r="AT142" s="186" t="s">
        <v>156</v>
      </c>
      <c r="AU142" s="186" t="s">
        <v>91</v>
      </c>
      <c r="AY142" s="16" t="s">
        <v>159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6" t="s">
        <v>89</v>
      </c>
      <c r="BK142" s="187">
        <f>ROUND(I142*H142,2)</f>
        <v>0</v>
      </c>
      <c r="BL142" s="16" t="s">
        <v>89</v>
      </c>
      <c r="BM142" s="186" t="s">
        <v>617</v>
      </c>
    </row>
    <row r="143" spans="2:51" s="14" customFormat="1" ht="12">
      <c r="B143" s="199"/>
      <c r="C143" s="200"/>
      <c r="D143" s="190" t="s">
        <v>168</v>
      </c>
      <c r="E143" s="201" t="s">
        <v>44</v>
      </c>
      <c r="F143" s="202" t="s">
        <v>196</v>
      </c>
      <c r="G143" s="200"/>
      <c r="H143" s="203">
        <v>8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168</v>
      </c>
      <c r="AU143" s="209" t="s">
        <v>91</v>
      </c>
      <c r="AV143" s="14" t="s">
        <v>91</v>
      </c>
      <c r="AW143" s="14" t="s">
        <v>42</v>
      </c>
      <c r="AX143" s="14" t="s">
        <v>89</v>
      </c>
      <c r="AY143" s="209" t="s">
        <v>159</v>
      </c>
    </row>
    <row r="144" spans="1:65" s="2" customFormat="1" ht="33" customHeight="1">
      <c r="A144" s="34"/>
      <c r="B144" s="35"/>
      <c r="C144" s="210" t="s">
        <v>313</v>
      </c>
      <c r="D144" s="210" t="s">
        <v>156</v>
      </c>
      <c r="E144" s="211" t="s">
        <v>276</v>
      </c>
      <c r="F144" s="212" t="s">
        <v>277</v>
      </c>
      <c r="G144" s="213" t="s">
        <v>165</v>
      </c>
      <c r="H144" s="214">
        <v>8</v>
      </c>
      <c r="I144" s="215"/>
      <c r="J144" s="216">
        <f>ROUND(I144*H144,2)</f>
        <v>0</v>
      </c>
      <c r="K144" s="212" t="s">
        <v>184</v>
      </c>
      <c r="L144" s="217"/>
      <c r="M144" s="218" t="s">
        <v>44</v>
      </c>
      <c r="N144" s="219" t="s">
        <v>52</v>
      </c>
      <c r="O144" s="64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6" t="s">
        <v>91</v>
      </c>
      <c r="AT144" s="186" t="s">
        <v>156</v>
      </c>
      <c r="AU144" s="186" t="s">
        <v>91</v>
      </c>
      <c r="AY144" s="16" t="s">
        <v>159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6" t="s">
        <v>89</v>
      </c>
      <c r="BK144" s="187">
        <f>ROUND(I144*H144,2)</f>
        <v>0</v>
      </c>
      <c r="BL144" s="16" t="s">
        <v>89</v>
      </c>
      <c r="BM144" s="186" t="s">
        <v>618</v>
      </c>
    </row>
    <row r="145" spans="2:51" s="14" customFormat="1" ht="12">
      <c r="B145" s="199"/>
      <c r="C145" s="200"/>
      <c r="D145" s="190" t="s">
        <v>168</v>
      </c>
      <c r="E145" s="201" t="s">
        <v>44</v>
      </c>
      <c r="F145" s="202" t="s">
        <v>196</v>
      </c>
      <c r="G145" s="200"/>
      <c r="H145" s="203">
        <v>8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168</v>
      </c>
      <c r="AU145" s="209" t="s">
        <v>91</v>
      </c>
      <c r="AV145" s="14" t="s">
        <v>91</v>
      </c>
      <c r="AW145" s="14" t="s">
        <v>42</v>
      </c>
      <c r="AX145" s="14" t="s">
        <v>89</v>
      </c>
      <c r="AY145" s="209" t="s">
        <v>159</v>
      </c>
    </row>
    <row r="146" spans="1:65" s="2" customFormat="1" ht="16.5" customHeight="1">
      <c r="A146" s="34"/>
      <c r="B146" s="35"/>
      <c r="C146" s="210" t="s">
        <v>317</v>
      </c>
      <c r="D146" s="210" t="s">
        <v>156</v>
      </c>
      <c r="E146" s="211" t="s">
        <v>273</v>
      </c>
      <c r="F146" s="212" t="s">
        <v>274</v>
      </c>
      <c r="G146" s="213" t="s">
        <v>165</v>
      </c>
      <c r="H146" s="214">
        <v>8</v>
      </c>
      <c r="I146" s="215"/>
      <c r="J146" s="216">
        <f>ROUND(I146*H146,2)</f>
        <v>0</v>
      </c>
      <c r="K146" s="212" t="s">
        <v>184</v>
      </c>
      <c r="L146" s="217"/>
      <c r="M146" s="218" t="s">
        <v>44</v>
      </c>
      <c r="N146" s="219" t="s">
        <v>52</v>
      </c>
      <c r="O146" s="64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6" t="s">
        <v>91</v>
      </c>
      <c r="AT146" s="186" t="s">
        <v>156</v>
      </c>
      <c r="AU146" s="186" t="s">
        <v>91</v>
      </c>
      <c r="AY146" s="16" t="s">
        <v>159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6" t="s">
        <v>89</v>
      </c>
      <c r="BK146" s="187">
        <f>ROUND(I146*H146,2)</f>
        <v>0</v>
      </c>
      <c r="BL146" s="16" t="s">
        <v>89</v>
      </c>
      <c r="BM146" s="186" t="s">
        <v>619</v>
      </c>
    </row>
    <row r="147" spans="2:51" s="14" customFormat="1" ht="12">
      <c r="B147" s="199"/>
      <c r="C147" s="200"/>
      <c r="D147" s="190" t="s">
        <v>168</v>
      </c>
      <c r="E147" s="201" t="s">
        <v>44</v>
      </c>
      <c r="F147" s="202" t="s">
        <v>196</v>
      </c>
      <c r="G147" s="200"/>
      <c r="H147" s="203">
        <v>8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168</v>
      </c>
      <c r="AU147" s="209" t="s">
        <v>91</v>
      </c>
      <c r="AV147" s="14" t="s">
        <v>91</v>
      </c>
      <c r="AW147" s="14" t="s">
        <v>42</v>
      </c>
      <c r="AX147" s="14" t="s">
        <v>89</v>
      </c>
      <c r="AY147" s="209" t="s">
        <v>159</v>
      </c>
    </row>
    <row r="148" spans="1:65" s="2" customFormat="1" ht="78" customHeight="1">
      <c r="A148" s="34"/>
      <c r="B148" s="35"/>
      <c r="C148" s="175" t="s">
        <v>321</v>
      </c>
      <c r="D148" s="175" t="s">
        <v>162</v>
      </c>
      <c r="E148" s="176" t="s">
        <v>330</v>
      </c>
      <c r="F148" s="177" t="s">
        <v>331</v>
      </c>
      <c r="G148" s="178" t="s">
        <v>165</v>
      </c>
      <c r="H148" s="179">
        <v>8</v>
      </c>
      <c r="I148" s="180"/>
      <c r="J148" s="181">
        <f>ROUND(I148*H148,2)</f>
        <v>0</v>
      </c>
      <c r="K148" s="177" t="s">
        <v>199</v>
      </c>
      <c r="L148" s="39"/>
      <c r="M148" s="182" t="s">
        <v>44</v>
      </c>
      <c r="N148" s="183" t="s">
        <v>52</v>
      </c>
      <c r="O148" s="64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6" t="s">
        <v>89</v>
      </c>
      <c r="AT148" s="186" t="s">
        <v>162</v>
      </c>
      <c r="AU148" s="186" t="s">
        <v>91</v>
      </c>
      <c r="AY148" s="16" t="s">
        <v>159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6" t="s">
        <v>89</v>
      </c>
      <c r="BK148" s="187">
        <f>ROUND(I148*H148,2)</f>
        <v>0</v>
      </c>
      <c r="BL148" s="16" t="s">
        <v>89</v>
      </c>
      <c r="BM148" s="186" t="s">
        <v>620</v>
      </c>
    </row>
    <row r="149" spans="2:51" s="14" customFormat="1" ht="12">
      <c r="B149" s="199"/>
      <c r="C149" s="200"/>
      <c r="D149" s="190" t="s">
        <v>168</v>
      </c>
      <c r="E149" s="201" t="s">
        <v>44</v>
      </c>
      <c r="F149" s="202" t="s">
        <v>196</v>
      </c>
      <c r="G149" s="200"/>
      <c r="H149" s="203">
        <v>8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168</v>
      </c>
      <c r="AU149" s="209" t="s">
        <v>91</v>
      </c>
      <c r="AV149" s="14" t="s">
        <v>91</v>
      </c>
      <c r="AW149" s="14" t="s">
        <v>42</v>
      </c>
      <c r="AX149" s="14" t="s">
        <v>89</v>
      </c>
      <c r="AY149" s="209" t="s">
        <v>159</v>
      </c>
    </row>
    <row r="150" spans="1:65" s="2" customFormat="1" ht="72">
      <c r="A150" s="34"/>
      <c r="B150" s="35"/>
      <c r="C150" s="175" t="s">
        <v>325</v>
      </c>
      <c r="D150" s="175" t="s">
        <v>162</v>
      </c>
      <c r="E150" s="176" t="s">
        <v>334</v>
      </c>
      <c r="F150" s="177" t="s">
        <v>335</v>
      </c>
      <c r="G150" s="178" t="s">
        <v>165</v>
      </c>
      <c r="H150" s="179">
        <v>8</v>
      </c>
      <c r="I150" s="180"/>
      <c r="J150" s="181">
        <f>ROUND(I150*H150,2)</f>
        <v>0</v>
      </c>
      <c r="K150" s="177" t="s">
        <v>199</v>
      </c>
      <c r="L150" s="39"/>
      <c r="M150" s="182" t="s">
        <v>44</v>
      </c>
      <c r="N150" s="183" t="s">
        <v>52</v>
      </c>
      <c r="O150" s="64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6" t="s">
        <v>89</v>
      </c>
      <c r="AT150" s="186" t="s">
        <v>162</v>
      </c>
      <c r="AU150" s="186" t="s">
        <v>91</v>
      </c>
      <c r="AY150" s="16" t="s">
        <v>159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6" t="s">
        <v>89</v>
      </c>
      <c r="BK150" s="187">
        <f>ROUND(I150*H150,2)</f>
        <v>0</v>
      </c>
      <c r="BL150" s="16" t="s">
        <v>89</v>
      </c>
      <c r="BM150" s="186" t="s">
        <v>621</v>
      </c>
    </row>
    <row r="151" spans="2:51" s="14" customFormat="1" ht="12">
      <c r="B151" s="199"/>
      <c r="C151" s="200"/>
      <c r="D151" s="190" t="s">
        <v>168</v>
      </c>
      <c r="E151" s="201" t="s">
        <v>44</v>
      </c>
      <c r="F151" s="202" t="s">
        <v>196</v>
      </c>
      <c r="G151" s="200"/>
      <c r="H151" s="203">
        <v>8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168</v>
      </c>
      <c r="AU151" s="209" t="s">
        <v>91</v>
      </c>
      <c r="AV151" s="14" t="s">
        <v>91</v>
      </c>
      <c r="AW151" s="14" t="s">
        <v>42</v>
      </c>
      <c r="AX151" s="14" t="s">
        <v>89</v>
      </c>
      <c r="AY151" s="209" t="s">
        <v>159</v>
      </c>
    </row>
    <row r="152" spans="1:65" s="2" customFormat="1" ht="66.75" customHeight="1">
      <c r="A152" s="34"/>
      <c r="B152" s="35"/>
      <c r="C152" s="175" t="s">
        <v>327</v>
      </c>
      <c r="D152" s="175" t="s">
        <v>162</v>
      </c>
      <c r="E152" s="176" t="s">
        <v>338</v>
      </c>
      <c r="F152" s="177" t="s">
        <v>339</v>
      </c>
      <c r="G152" s="178" t="s">
        <v>165</v>
      </c>
      <c r="H152" s="179">
        <v>8</v>
      </c>
      <c r="I152" s="180"/>
      <c r="J152" s="181">
        <f>ROUND(I152*H152,2)</f>
        <v>0</v>
      </c>
      <c r="K152" s="177" t="s">
        <v>199</v>
      </c>
      <c r="L152" s="39"/>
      <c r="M152" s="182" t="s">
        <v>44</v>
      </c>
      <c r="N152" s="183" t="s">
        <v>52</v>
      </c>
      <c r="O152" s="64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6" t="s">
        <v>89</v>
      </c>
      <c r="AT152" s="186" t="s">
        <v>162</v>
      </c>
      <c r="AU152" s="186" t="s">
        <v>91</v>
      </c>
      <c r="AY152" s="16" t="s">
        <v>159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6" t="s">
        <v>89</v>
      </c>
      <c r="BK152" s="187">
        <f>ROUND(I152*H152,2)</f>
        <v>0</v>
      </c>
      <c r="BL152" s="16" t="s">
        <v>89</v>
      </c>
      <c r="BM152" s="186" t="s">
        <v>622</v>
      </c>
    </row>
    <row r="153" spans="2:51" s="14" customFormat="1" ht="12">
      <c r="B153" s="199"/>
      <c r="C153" s="200"/>
      <c r="D153" s="190" t="s">
        <v>168</v>
      </c>
      <c r="E153" s="201" t="s">
        <v>44</v>
      </c>
      <c r="F153" s="202" t="s">
        <v>196</v>
      </c>
      <c r="G153" s="200"/>
      <c r="H153" s="203">
        <v>8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168</v>
      </c>
      <c r="AU153" s="209" t="s">
        <v>91</v>
      </c>
      <c r="AV153" s="14" t="s">
        <v>91</v>
      </c>
      <c r="AW153" s="14" t="s">
        <v>42</v>
      </c>
      <c r="AX153" s="14" t="s">
        <v>89</v>
      </c>
      <c r="AY153" s="209" t="s">
        <v>159</v>
      </c>
    </row>
    <row r="154" spans="1:65" s="2" customFormat="1" ht="60">
      <c r="A154" s="34"/>
      <c r="B154" s="35"/>
      <c r="C154" s="175" t="s">
        <v>329</v>
      </c>
      <c r="D154" s="175" t="s">
        <v>162</v>
      </c>
      <c r="E154" s="176" t="s">
        <v>342</v>
      </c>
      <c r="F154" s="177" t="s">
        <v>343</v>
      </c>
      <c r="G154" s="178" t="s">
        <v>165</v>
      </c>
      <c r="H154" s="179">
        <v>8</v>
      </c>
      <c r="I154" s="180"/>
      <c r="J154" s="181">
        <f>ROUND(I154*H154,2)</f>
        <v>0</v>
      </c>
      <c r="K154" s="177" t="s">
        <v>199</v>
      </c>
      <c r="L154" s="39"/>
      <c r="M154" s="182" t="s">
        <v>44</v>
      </c>
      <c r="N154" s="183" t="s">
        <v>52</v>
      </c>
      <c r="O154" s="64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6" t="s">
        <v>89</v>
      </c>
      <c r="AT154" s="186" t="s">
        <v>162</v>
      </c>
      <c r="AU154" s="186" t="s">
        <v>91</v>
      </c>
      <c r="AY154" s="16" t="s">
        <v>159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6" t="s">
        <v>89</v>
      </c>
      <c r="BK154" s="187">
        <f>ROUND(I154*H154,2)</f>
        <v>0</v>
      </c>
      <c r="BL154" s="16" t="s">
        <v>89</v>
      </c>
      <c r="BM154" s="186" t="s">
        <v>623</v>
      </c>
    </row>
    <row r="155" spans="2:51" s="14" customFormat="1" ht="12">
      <c r="B155" s="199"/>
      <c r="C155" s="200"/>
      <c r="D155" s="190" t="s">
        <v>168</v>
      </c>
      <c r="E155" s="201" t="s">
        <v>44</v>
      </c>
      <c r="F155" s="202" t="s">
        <v>196</v>
      </c>
      <c r="G155" s="200"/>
      <c r="H155" s="203">
        <v>8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168</v>
      </c>
      <c r="AU155" s="209" t="s">
        <v>91</v>
      </c>
      <c r="AV155" s="14" t="s">
        <v>91</v>
      </c>
      <c r="AW155" s="14" t="s">
        <v>42</v>
      </c>
      <c r="AX155" s="14" t="s">
        <v>89</v>
      </c>
      <c r="AY155" s="209" t="s">
        <v>159</v>
      </c>
    </row>
    <row r="156" spans="1:65" s="2" customFormat="1" ht="33" customHeight="1">
      <c r="A156" s="34"/>
      <c r="B156" s="35"/>
      <c r="C156" s="210" t="s">
        <v>333</v>
      </c>
      <c r="D156" s="210" t="s">
        <v>156</v>
      </c>
      <c r="E156" s="211" t="s">
        <v>318</v>
      </c>
      <c r="F156" s="212" t="s">
        <v>319</v>
      </c>
      <c r="G156" s="213" t="s">
        <v>165</v>
      </c>
      <c r="H156" s="214">
        <v>8</v>
      </c>
      <c r="I156" s="215"/>
      <c r="J156" s="216">
        <f>ROUND(I156*H156,2)</f>
        <v>0</v>
      </c>
      <c r="K156" s="212" t="s">
        <v>184</v>
      </c>
      <c r="L156" s="217"/>
      <c r="M156" s="218" t="s">
        <v>44</v>
      </c>
      <c r="N156" s="219" t="s">
        <v>52</v>
      </c>
      <c r="O156" s="64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6" t="s">
        <v>91</v>
      </c>
      <c r="AT156" s="186" t="s">
        <v>156</v>
      </c>
      <c r="AU156" s="186" t="s">
        <v>91</v>
      </c>
      <c r="AY156" s="16" t="s">
        <v>159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6" t="s">
        <v>89</v>
      </c>
      <c r="BK156" s="187">
        <f>ROUND(I156*H156,2)</f>
        <v>0</v>
      </c>
      <c r="BL156" s="16" t="s">
        <v>89</v>
      </c>
      <c r="BM156" s="186" t="s">
        <v>624</v>
      </c>
    </row>
    <row r="157" spans="2:51" s="14" customFormat="1" ht="12">
      <c r="B157" s="199"/>
      <c r="C157" s="200"/>
      <c r="D157" s="190" t="s">
        <v>168</v>
      </c>
      <c r="E157" s="201" t="s">
        <v>44</v>
      </c>
      <c r="F157" s="202" t="s">
        <v>196</v>
      </c>
      <c r="G157" s="200"/>
      <c r="H157" s="203">
        <v>8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168</v>
      </c>
      <c r="AU157" s="209" t="s">
        <v>91</v>
      </c>
      <c r="AV157" s="14" t="s">
        <v>91</v>
      </c>
      <c r="AW157" s="14" t="s">
        <v>42</v>
      </c>
      <c r="AX157" s="14" t="s">
        <v>89</v>
      </c>
      <c r="AY157" s="209" t="s">
        <v>159</v>
      </c>
    </row>
    <row r="158" spans="1:65" s="2" customFormat="1" ht="33" customHeight="1">
      <c r="A158" s="34"/>
      <c r="B158" s="35"/>
      <c r="C158" s="210" t="s">
        <v>337</v>
      </c>
      <c r="D158" s="210" t="s">
        <v>156</v>
      </c>
      <c r="E158" s="211" t="s">
        <v>270</v>
      </c>
      <c r="F158" s="212" t="s">
        <v>271</v>
      </c>
      <c r="G158" s="213" t="s">
        <v>165</v>
      </c>
      <c r="H158" s="214">
        <v>8</v>
      </c>
      <c r="I158" s="215"/>
      <c r="J158" s="216">
        <f>ROUND(I158*H158,2)</f>
        <v>0</v>
      </c>
      <c r="K158" s="212" t="s">
        <v>184</v>
      </c>
      <c r="L158" s="217"/>
      <c r="M158" s="218" t="s">
        <v>44</v>
      </c>
      <c r="N158" s="219" t="s">
        <v>52</v>
      </c>
      <c r="O158" s="64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6" t="s">
        <v>91</v>
      </c>
      <c r="AT158" s="186" t="s">
        <v>156</v>
      </c>
      <c r="AU158" s="186" t="s">
        <v>91</v>
      </c>
      <c r="AY158" s="16" t="s">
        <v>159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6" t="s">
        <v>89</v>
      </c>
      <c r="BK158" s="187">
        <f>ROUND(I158*H158,2)</f>
        <v>0</v>
      </c>
      <c r="BL158" s="16" t="s">
        <v>89</v>
      </c>
      <c r="BM158" s="186" t="s">
        <v>625</v>
      </c>
    </row>
    <row r="159" spans="2:51" s="14" customFormat="1" ht="12">
      <c r="B159" s="199"/>
      <c r="C159" s="200"/>
      <c r="D159" s="190" t="s">
        <v>168</v>
      </c>
      <c r="E159" s="201" t="s">
        <v>44</v>
      </c>
      <c r="F159" s="202" t="s">
        <v>196</v>
      </c>
      <c r="G159" s="200"/>
      <c r="H159" s="203">
        <v>8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168</v>
      </c>
      <c r="AU159" s="209" t="s">
        <v>91</v>
      </c>
      <c r="AV159" s="14" t="s">
        <v>91</v>
      </c>
      <c r="AW159" s="14" t="s">
        <v>42</v>
      </c>
      <c r="AX159" s="14" t="s">
        <v>89</v>
      </c>
      <c r="AY159" s="209" t="s">
        <v>159</v>
      </c>
    </row>
    <row r="160" spans="1:65" s="2" customFormat="1" ht="16.5" customHeight="1">
      <c r="A160" s="34"/>
      <c r="B160" s="35"/>
      <c r="C160" s="210" t="s">
        <v>341</v>
      </c>
      <c r="D160" s="210" t="s">
        <v>156</v>
      </c>
      <c r="E160" s="211" t="s">
        <v>350</v>
      </c>
      <c r="F160" s="212" t="s">
        <v>351</v>
      </c>
      <c r="G160" s="213" t="s">
        <v>165</v>
      </c>
      <c r="H160" s="214">
        <v>12</v>
      </c>
      <c r="I160" s="215"/>
      <c r="J160" s="216">
        <f>ROUND(I160*H160,2)</f>
        <v>0</v>
      </c>
      <c r="K160" s="212" t="s">
        <v>184</v>
      </c>
      <c r="L160" s="217"/>
      <c r="M160" s="218" t="s">
        <v>44</v>
      </c>
      <c r="N160" s="219" t="s">
        <v>52</v>
      </c>
      <c r="O160" s="64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6" t="s">
        <v>91</v>
      </c>
      <c r="AT160" s="186" t="s">
        <v>156</v>
      </c>
      <c r="AU160" s="186" t="s">
        <v>91</v>
      </c>
      <c r="AY160" s="16" t="s">
        <v>159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6" t="s">
        <v>89</v>
      </c>
      <c r="BK160" s="187">
        <f>ROUND(I160*H160,2)</f>
        <v>0</v>
      </c>
      <c r="BL160" s="16" t="s">
        <v>89</v>
      </c>
      <c r="BM160" s="186" t="s">
        <v>626</v>
      </c>
    </row>
    <row r="161" spans="2:51" s="14" customFormat="1" ht="12">
      <c r="B161" s="199"/>
      <c r="C161" s="200"/>
      <c r="D161" s="190" t="s">
        <v>168</v>
      </c>
      <c r="E161" s="201" t="s">
        <v>44</v>
      </c>
      <c r="F161" s="202" t="s">
        <v>231</v>
      </c>
      <c r="G161" s="200"/>
      <c r="H161" s="203">
        <v>12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168</v>
      </c>
      <c r="AU161" s="209" t="s">
        <v>91</v>
      </c>
      <c r="AV161" s="14" t="s">
        <v>91</v>
      </c>
      <c r="AW161" s="14" t="s">
        <v>42</v>
      </c>
      <c r="AX161" s="14" t="s">
        <v>89</v>
      </c>
      <c r="AY161" s="209" t="s">
        <v>159</v>
      </c>
    </row>
    <row r="162" spans="1:65" s="2" customFormat="1" ht="33" customHeight="1">
      <c r="A162" s="34"/>
      <c r="B162" s="35"/>
      <c r="C162" s="210" t="s">
        <v>345</v>
      </c>
      <c r="D162" s="210" t="s">
        <v>156</v>
      </c>
      <c r="E162" s="211" t="s">
        <v>276</v>
      </c>
      <c r="F162" s="212" t="s">
        <v>277</v>
      </c>
      <c r="G162" s="213" t="s">
        <v>165</v>
      </c>
      <c r="H162" s="214">
        <v>8</v>
      </c>
      <c r="I162" s="215"/>
      <c r="J162" s="216">
        <f>ROUND(I162*H162,2)</f>
        <v>0</v>
      </c>
      <c r="K162" s="212" t="s">
        <v>184</v>
      </c>
      <c r="L162" s="217"/>
      <c r="M162" s="218" t="s">
        <v>44</v>
      </c>
      <c r="N162" s="219" t="s">
        <v>52</v>
      </c>
      <c r="O162" s="64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6" t="s">
        <v>91</v>
      </c>
      <c r="AT162" s="186" t="s">
        <v>156</v>
      </c>
      <c r="AU162" s="186" t="s">
        <v>91</v>
      </c>
      <c r="AY162" s="16" t="s">
        <v>159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6" t="s">
        <v>89</v>
      </c>
      <c r="BK162" s="187">
        <f>ROUND(I162*H162,2)</f>
        <v>0</v>
      </c>
      <c r="BL162" s="16" t="s">
        <v>89</v>
      </c>
      <c r="BM162" s="186" t="s">
        <v>627</v>
      </c>
    </row>
    <row r="163" spans="2:51" s="14" customFormat="1" ht="12">
      <c r="B163" s="199"/>
      <c r="C163" s="200"/>
      <c r="D163" s="190" t="s">
        <v>168</v>
      </c>
      <c r="E163" s="201" t="s">
        <v>44</v>
      </c>
      <c r="F163" s="202" t="s">
        <v>196</v>
      </c>
      <c r="G163" s="200"/>
      <c r="H163" s="203">
        <v>8</v>
      </c>
      <c r="I163" s="204"/>
      <c r="J163" s="200"/>
      <c r="K163" s="200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168</v>
      </c>
      <c r="AU163" s="209" t="s">
        <v>91</v>
      </c>
      <c r="AV163" s="14" t="s">
        <v>91</v>
      </c>
      <c r="AW163" s="14" t="s">
        <v>42</v>
      </c>
      <c r="AX163" s="14" t="s">
        <v>89</v>
      </c>
      <c r="AY163" s="209" t="s">
        <v>159</v>
      </c>
    </row>
    <row r="164" spans="1:65" s="2" customFormat="1" ht="16.5" customHeight="1">
      <c r="A164" s="34"/>
      <c r="B164" s="35"/>
      <c r="C164" s="210" t="s">
        <v>347</v>
      </c>
      <c r="D164" s="210" t="s">
        <v>156</v>
      </c>
      <c r="E164" s="211" t="s">
        <v>279</v>
      </c>
      <c r="F164" s="212" t="s">
        <v>280</v>
      </c>
      <c r="G164" s="213" t="s">
        <v>165</v>
      </c>
      <c r="H164" s="214">
        <v>6</v>
      </c>
      <c r="I164" s="215"/>
      <c r="J164" s="216">
        <f>ROUND(I164*H164,2)</f>
        <v>0</v>
      </c>
      <c r="K164" s="212" t="s">
        <v>184</v>
      </c>
      <c r="L164" s="217"/>
      <c r="M164" s="218" t="s">
        <v>44</v>
      </c>
      <c r="N164" s="219" t="s">
        <v>52</v>
      </c>
      <c r="O164" s="64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6" t="s">
        <v>91</v>
      </c>
      <c r="AT164" s="186" t="s">
        <v>156</v>
      </c>
      <c r="AU164" s="186" t="s">
        <v>91</v>
      </c>
      <c r="AY164" s="16" t="s">
        <v>159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6" t="s">
        <v>89</v>
      </c>
      <c r="BK164" s="187">
        <f>ROUND(I164*H164,2)</f>
        <v>0</v>
      </c>
      <c r="BL164" s="16" t="s">
        <v>89</v>
      </c>
      <c r="BM164" s="186" t="s">
        <v>628</v>
      </c>
    </row>
    <row r="165" spans="2:51" s="14" customFormat="1" ht="12">
      <c r="B165" s="199"/>
      <c r="C165" s="200"/>
      <c r="D165" s="190" t="s">
        <v>168</v>
      </c>
      <c r="E165" s="201" t="s">
        <v>44</v>
      </c>
      <c r="F165" s="202" t="s">
        <v>188</v>
      </c>
      <c r="G165" s="200"/>
      <c r="H165" s="203">
        <v>6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168</v>
      </c>
      <c r="AU165" s="209" t="s">
        <v>91</v>
      </c>
      <c r="AV165" s="14" t="s">
        <v>91</v>
      </c>
      <c r="AW165" s="14" t="s">
        <v>42</v>
      </c>
      <c r="AX165" s="14" t="s">
        <v>89</v>
      </c>
      <c r="AY165" s="209" t="s">
        <v>159</v>
      </c>
    </row>
    <row r="166" spans="1:65" s="2" customFormat="1" ht="78" customHeight="1">
      <c r="A166" s="34"/>
      <c r="B166" s="35"/>
      <c r="C166" s="175" t="s">
        <v>349</v>
      </c>
      <c r="D166" s="175" t="s">
        <v>162</v>
      </c>
      <c r="E166" s="176" t="s">
        <v>366</v>
      </c>
      <c r="F166" s="177" t="s">
        <v>367</v>
      </c>
      <c r="G166" s="178" t="s">
        <v>165</v>
      </c>
      <c r="H166" s="179">
        <v>4</v>
      </c>
      <c r="I166" s="180"/>
      <c r="J166" s="181">
        <f>ROUND(I166*H166,2)</f>
        <v>0</v>
      </c>
      <c r="K166" s="177" t="s">
        <v>199</v>
      </c>
      <c r="L166" s="39"/>
      <c r="M166" s="182" t="s">
        <v>44</v>
      </c>
      <c r="N166" s="183" t="s">
        <v>52</v>
      </c>
      <c r="O166" s="64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6" t="s">
        <v>89</v>
      </c>
      <c r="AT166" s="186" t="s">
        <v>162</v>
      </c>
      <c r="AU166" s="186" t="s">
        <v>91</v>
      </c>
      <c r="AY166" s="16" t="s">
        <v>159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6" t="s">
        <v>89</v>
      </c>
      <c r="BK166" s="187">
        <f>ROUND(I166*H166,2)</f>
        <v>0</v>
      </c>
      <c r="BL166" s="16" t="s">
        <v>89</v>
      </c>
      <c r="BM166" s="186" t="s">
        <v>629</v>
      </c>
    </row>
    <row r="167" spans="2:51" s="14" customFormat="1" ht="12">
      <c r="B167" s="199"/>
      <c r="C167" s="200"/>
      <c r="D167" s="190" t="s">
        <v>168</v>
      </c>
      <c r="E167" s="201" t="s">
        <v>44</v>
      </c>
      <c r="F167" s="202" t="s">
        <v>177</v>
      </c>
      <c r="G167" s="200"/>
      <c r="H167" s="203">
        <v>4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168</v>
      </c>
      <c r="AU167" s="209" t="s">
        <v>91</v>
      </c>
      <c r="AV167" s="14" t="s">
        <v>91</v>
      </c>
      <c r="AW167" s="14" t="s">
        <v>42</v>
      </c>
      <c r="AX167" s="14" t="s">
        <v>89</v>
      </c>
      <c r="AY167" s="209" t="s">
        <v>159</v>
      </c>
    </row>
    <row r="168" spans="1:65" s="2" customFormat="1" ht="72">
      <c r="A168" s="34"/>
      <c r="B168" s="35"/>
      <c r="C168" s="175" t="s">
        <v>353</v>
      </c>
      <c r="D168" s="175" t="s">
        <v>162</v>
      </c>
      <c r="E168" s="176" t="s">
        <v>370</v>
      </c>
      <c r="F168" s="177" t="s">
        <v>371</v>
      </c>
      <c r="G168" s="178" t="s">
        <v>165</v>
      </c>
      <c r="H168" s="179">
        <v>4</v>
      </c>
      <c r="I168" s="180"/>
      <c r="J168" s="181">
        <f>ROUND(I168*H168,2)</f>
        <v>0</v>
      </c>
      <c r="K168" s="177" t="s">
        <v>199</v>
      </c>
      <c r="L168" s="39"/>
      <c r="M168" s="182" t="s">
        <v>44</v>
      </c>
      <c r="N168" s="183" t="s">
        <v>52</v>
      </c>
      <c r="O168" s="64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6" t="s">
        <v>89</v>
      </c>
      <c r="AT168" s="186" t="s">
        <v>162</v>
      </c>
      <c r="AU168" s="186" t="s">
        <v>91</v>
      </c>
      <c r="AY168" s="16" t="s">
        <v>159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6" t="s">
        <v>89</v>
      </c>
      <c r="BK168" s="187">
        <f>ROUND(I168*H168,2)</f>
        <v>0</v>
      </c>
      <c r="BL168" s="16" t="s">
        <v>89</v>
      </c>
      <c r="BM168" s="186" t="s">
        <v>630</v>
      </c>
    </row>
    <row r="169" spans="2:51" s="14" customFormat="1" ht="12">
      <c r="B169" s="199"/>
      <c r="C169" s="200"/>
      <c r="D169" s="190" t="s">
        <v>168</v>
      </c>
      <c r="E169" s="201" t="s">
        <v>44</v>
      </c>
      <c r="F169" s="202" t="s">
        <v>177</v>
      </c>
      <c r="G169" s="200"/>
      <c r="H169" s="203">
        <v>4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168</v>
      </c>
      <c r="AU169" s="209" t="s">
        <v>91</v>
      </c>
      <c r="AV169" s="14" t="s">
        <v>91</v>
      </c>
      <c r="AW169" s="14" t="s">
        <v>42</v>
      </c>
      <c r="AX169" s="14" t="s">
        <v>89</v>
      </c>
      <c r="AY169" s="209" t="s">
        <v>159</v>
      </c>
    </row>
    <row r="170" spans="1:65" s="2" customFormat="1" ht="66.75" customHeight="1">
      <c r="A170" s="34"/>
      <c r="B170" s="35"/>
      <c r="C170" s="175" t="s">
        <v>357</v>
      </c>
      <c r="D170" s="175" t="s">
        <v>162</v>
      </c>
      <c r="E170" s="176" t="s">
        <v>374</v>
      </c>
      <c r="F170" s="177" t="s">
        <v>375</v>
      </c>
      <c r="G170" s="178" t="s">
        <v>165</v>
      </c>
      <c r="H170" s="179">
        <v>4</v>
      </c>
      <c r="I170" s="180"/>
      <c r="J170" s="181">
        <f>ROUND(I170*H170,2)</f>
        <v>0</v>
      </c>
      <c r="K170" s="177" t="s">
        <v>199</v>
      </c>
      <c r="L170" s="39"/>
      <c r="M170" s="182" t="s">
        <v>44</v>
      </c>
      <c r="N170" s="183" t="s">
        <v>52</v>
      </c>
      <c r="O170" s="64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6" t="s">
        <v>89</v>
      </c>
      <c r="AT170" s="186" t="s">
        <v>162</v>
      </c>
      <c r="AU170" s="186" t="s">
        <v>91</v>
      </c>
      <c r="AY170" s="16" t="s">
        <v>159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6" t="s">
        <v>89</v>
      </c>
      <c r="BK170" s="187">
        <f>ROUND(I170*H170,2)</f>
        <v>0</v>
      </c>
      <c r="BL170" s="16" t="s">
        <v>89</v>
      </c>
      <c r="BM170" s="186" t="s">
        <v>631</v>
      </c>
    </row>
    <row r="171" spans="2:51" s="14" customFormat="1" ht="12">
      <c r="B171" s="199"/>
      <c r="C171" s="200"/>
      <c r="D171" s="190" t="s">
        <v>168</v>
      </c>
      <c r="E171" s="201" t="s">
        <v>44</v>
      </c>
      <c r="F171" s="202" t="s">
        <v>177</v>
      </c>
      <c r="G171" s="200"/>
      <c r="H171" s="203">
        <v>4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168</v>
      </c>
      <c r="AU171" s="209" t="s">
        <v>91</v>
      </c>
      <c r="AV171" s="14" t="s">
        <v>91</v>
      </c>
      <c r="AW171" s="14" t="s">
        <v>42</v>
      </c>
      <c r="AX171" s="14" t="s">
        <v>89</v>
      </c>
      <c r="AY171" s="209" t="s">
        <v>159</v>
      </c>
    </row>
    <row r="172" spans="1:65" s="2" customFormat="1" ht="60">
      <c r="A172" s="34"/>
      <c r="B172" s="35"/>
      <c r="C172" s="175" t="s">
        <v>359</v>
      </c>
      <c r="D172" s="175" t="s">
        <v>162</v>
      </c>
      <c r="E172" s="176" t="s">
        <v>378</v>
      </c>
      <c r="F172" s="177" t="s">
        <v>379</v>
      </c>
      <c r="G172" s="178" t="s">
        <v>165</v>
      </c>
      <c r="H172" s="179">
        <v>4</v>
      </c>
      <c r="I172" s="180"/>
      <c r="J172" s="181">
        <f>ROUND(I172*H172,2)</f>
        <v>0</v>
      </c>
      <c r="K172" s="177" t="s">
        <v>199</v>
      </c>
      <c r="L172" s="39"/>
      <c r="M172" s="182" t="s">
        <v>44</v>
      </c>
      <c r="N172" s="183" t="s">
        <v>52</v>
      </c>
      <c r="O172" s="64"/>
      <c r="P172" s="184">
        <f>O172*H172</f>
        <v>0</v>
      </c>
      <c r="Q172" s="184">
        <v>0</v>
      </c>
      <c r="R172" s="184">
        <f>Q172*H172</f>
        <v>0</v>
      </c>
      <c r="S172" s="184">
        <v>0</v>
      </c>
      <c r="T172" s="185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6" t="s">
        <v>89</v>
      </c>
      <c r="AT172" s="186" t="s">
        <v>162</v>
      </c>
      <c r="AU172" s="186" t="s">
        <v>91</v>
      </c>
      <c r="AY172" s="16" t="s">
        <v>159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6" t="s">
        <v>89</v>
      </c>
      <c r="BK172" s="187">
        <f>ROUND(I172*H172,2)</f>
        <v>0</v>
      </c>
      <c r="BL172" s="16" t="s">
        <v>89</v>
      </c>
      <c r="BM172" s="186" t="s">
        <v>632</v>
      </c>
    </row>
    <row r="173" spans="2:51" s="14" customFormat="1" ht="12">
      <c r="B173" s="199"/>
      <c r="C173" s="200"/>
      <c r="D173" s="190" t="s">
        <v>168</v>
      </c>
      <c r="E173" s="201" t="s">
        <v>44</v>
      </c>
      <c r="F173" s="202" t="s">
        <v>177</v>
      </c>
      <c r="G173" s="200"/>
      <c r="H173" s="203">
        <v>4</v>
      </c>
      <c r="I173" s="204"/>
      <c r="J173" s="200"/>
      <c r="K173" s="200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168</v>
      </c>
      <c r="AU173" s="209" t="s">
        <v>91</v>
      </c>
      <c r="AV173" s="14" t="s">
        <v>91</v>
      </c>
      <c r="AW173" s="14" t="s">
        <v>42</v>
      </c>
      <c r="AX173" s="14" t="s">
        <v>89</v>
      </c>
      <c r="AY173" s="209" t="s">
        <v>159</v>
      </c>
    </row>
    <row r="174" spans="1:65" s="2" customFormat="1" ht="33" customHeight="1">
      <c r="A174" s="34"/>
      <c r="B174" s="35"/>
      <c r="C174" s="210" t="s">
        <v>361</v>
      </c>
      <c r="D174" s="210" t="s">
        <v>156</v>
      </c>
      <c r="E174" s="211" t="s">
        <v>270</v>
      </c>
      <c r="F174" s="212" t="s">
        <v>271</v>
      </c>
      <c r="G174" s="213" t="s">
        <v>165</v>
      </c>
      <c r="H174" s="214">
        <v>4</v>
      </c>
      <c r="I174" s="215"/>
      <c r="J174" s="216">
        <f>ROUND(I174*H174,2)</f>
        <v>0</v>
      </c>
      <c r="K174" s="212" t="s">
        <v>184</v>
      </c>
      <c r="L174" s="217"/>
      <c r="M174" s="218" t="s">
        <v>44</v>
      </c>
      <c r="N174" s="219" t="s">
        <v>52</v>
      </c>
      <c r="O174" s="64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6" t="s">
        <v>91</v>
      </c>
      <c r="AT174" s="186" t="s">
        <v>156</v>
      </c>
      <c r="AU174" s="186" t="s">
        <v>91</v>
      </c>
      <c r="AY174" s="16" t="s">
        <v>159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6" t="s">
        <v>89</v>
      </c>
      <c r="BK174" s="187">
        <f>ROUND(I174*H174,2)</f>
        <v>0</v>
      </c>
      <c r="BL174" s="16" t="s">
        <v>89</v>
      </c>
      <c r="BM174" s="186" t="s">
        <v>633</v>
      </c>
    </row>
    <row r="175" spans="2:51" s="14" customFormat="1" ht="12">
      <c r="B175" s="199"/>
      <c r="C175" s="200"/>
      <c r="D175" s="190" t="s">
        <v>168</v>
      </c>
      <c r="E175" s="201" t="s">
        <v>44</v>
      </c>
      <c r="F175" s="202" t="s">
        <v>177</v>
      </c>
      <c r="G175" s="200"/>
      <c r="H175" s="203">
        <v>4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168</v>
      </c>
      <c r="AU175" s="209" t="s">
        <v>91</v>
      </c>
      <c r="AV175" s="14" t="s">
        <v>91</v>
      </c>
      <c r="AW175" s="14" t="s">
        <v>42</v>
      </c>
      <c r="AX175" s="14" t="s">
        <v>89</v>
      </c>
      <c r="AY175" s="209" t="s">
        <v>159</v>
      </c>
    </row>
    <row r="176" spans="1:65" s="2" customFormat="1" ht="16.5" customHeight="1">
      <c r="A176" s="34"/>
      <c r="B176" s="35"/>
      <c r="C176" s="210" t="s">
        <v>365</v>
      </c>
      <c r="D176" s="210" t="s">
        <v>156</v>
      </c>
      <c r="E176" s="211" t="s">
        <v>350</v>
      </c>
      <c r="F176" s="212" t="s">
        <v>351</v>
      </c>
      <c r="G176" s="213" t="s">
        <v>165</v>
      </c>
      <c r="H176" s="214">
        <v>3</v>
      </c>
      <c r="I176" s="215"/>
      <c r="J176" s="216">
        <f>ROUND(I176*H176,2)</f>
        <v>0</v>
      </c>
      <c r="K176" s="212" t="s">
        <v>184</v>
      </c>
      <c r="L176" s="217"/>
      <c r="M176" s="218" t="s">
        <v>44</v>
      </c>
      <c r="N176" s="219" t="s">
        <v>52</v>
      </c>
      <c r="O176" s="64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6" t="s">
        <v>91</v>
      </c>
      <c r="AT176" s="186" t="s">
        <v>156</v>
      </c>
      <c r="AU176" s="186" t="s">
        <v>91</v>
      </c>
      <c r="AY176" s="16" t="s">
        <v>159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6" t="s">
        <v>89</v>
      </c>
      <c r="BK176" s="187">
        <f>ROUND(I176*H176,2)</f>
        <v>0</v>
      </c>
      <c r="BL176" s="16" t="s">
        <v>89</v>
      </c>
      <c r="BM176" s="186" t="s">
        <v>634</v>
      </c>
    </row>
    <row r="177" spans="2:51" s="14" customFormat="1" ht="12">
      <c r="B177" s="199"/>
      <c r="C177" s="200"/>
      <c r="D177" s="190" t="s">
        <v>168</v>
      </c>
      <c r="E177" s="201" t="s">
        <v>44</v>
      </c>
      <c r="F177" s="202" t="s">
        <v>158</v>
      </c>
      <c r="G177" s="200"/>
      <c r="H177" s="203">
        <v>3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168</v>
      </c>
      <c r="AU177" s="209" t="s">
        <v>91</v>
      </c>
      <c r="AV177" s="14" t="s">
        <v>91</v>
      </c>
      <c r="AW177" s="14" t="s">
        <v>42</v>
      </c>
      <c r="AX177" s="14" t="s">
        <v>89</v>
      </c>
      <c r="AY177" s="209" t="s">
        <v>159</v>
      </c>
    </row>
    <row r="178" spans="1:65" s="2" customFormat="1" ht="33" customHeight="1">
      <c r="A178" s="34"/>
      <c r="B178" s="35"/>
      <c r="C178" s="210" t="s">
        <v>369</v>
      </c>
      <c r="D178" s="210" t="s">
        <v>156</v>
      </c>
      <c r="E178" s="211" t="s">
        <v>276</v>
      </c>
      <c r="F178" s="212" t="s">
        <v>277</v>
      </c>
      <c r="G178" s="213" t="s">
        <v>165</v>
      </c>
      <c r="H178" s="214">
        <v>4</v>
      </c>
      <c r="I178" s="215"/>
      <c r="J178" s="216">
        <f>ROUND(I178*H178,2)</f>
        <v>0</v>
      </c>
      <c r="K178" s="212" t="s">
        <v>184</v>
      </c>
      <c r="L178" s="217"/>
      <c r="M178" s="218" t="s">
        <v>44</v>
      </c>
      <c r="N178" s="219" t="s">
        <v>52</v>
      </c>
      <c r="O178" s="64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6" t="s">
        <v>91</v>
      </c>
      <c r="AT178" s="186" t="s">
        <v>156</v>
      </c>
      <c r="AU178" s="186" t="s">
        <v>91</v>
      </c>
      <c r="AY178" s="16" t="s">
        <v>159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6" t="s">
        <v>89</v>
      </c>
      <c r="BK178" s="187">
        <f>ROUND(I178*H178,2)</f>
        <v>0</v>
      </c>
      <c r="BL178" s="16" t="s">
        <v>89</v>
      </c>
      <c r="BM178" s="186" t="s">
        <v>635</v>
      </c>
    </row>
    <row r="179" spans="2:51" s="14" customFormat="1" ht="12">
      <c r="B179" s="199"/>
      <c r="C179" s="200"/>
      <c r="D179" s="190" t="s">
        <v>168</v>
      </c>
      <c r="E179" s="201" t="s">
        <v>44</v>
      </c>
      <c r="F179" s="202" t="s">
        <v>177</v>
      </c>
      <c r="G179" s="200"/>
      <c r="H179" s="203">
        <v>4</v>
      </c>
      <c r="I179" s="204"/>
      <c r="J179" s="200"/>
      <c r="K179" s="200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168</v>
      </c>
      <c r="AU179" s="209" t="s">
        <v>91</v>
      </c>
      <c r="AV179" s="14" t="s">
        <v>91</v>
      </c>
      <c r="AW179" s="14" t="s">
        <v>42</v>
      </c>
      <c r="AX179" s="14" t="s">
        <v>89</v>
      </c>
      <c r="AY179" s="209" t="s">
        <v>159</v>
      </c>
    </row>
    <row r="180" spans="1:65" s="2" customFormat="1" ht="16.5" customHeight="1">
      <c r="A180" s="34"/>
      <c r="B180" s="35"/>
      <c r="C180" s="210" t="s">
        <v>373</v>
      </c>
      <c r="D180" s="210" t="s">
        <v>156</v>
      </c>
      <c r="E180" s="211" t="s">
        <v>279</v>
      </c>
      <c r="F180" s="212" t="s">
        <v>280</v>
      </c>
      <c r="G180" s="213" t="s">
        <v>165</v>
      </c>
      <c r="H180" s="214">
        <v>3</v>
      </c>
      <c r="I180" s="215"/>
      <c r="J180" s="216">
        <f>ROUND(I180*H180,2)</f>
        <v>0</v>
      </c>
      <c r="K180" s="212" t="s">
        <v>184</v>
      </c>
      <c r="L180" s="217"/>
      <c r="M180" s="218" t="s">
        <v>44</v>
      </c>
      <c r="N180" s="219" t="s">
        <v>52</v>
      </c>
      <c r="O180" s="64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6" t="s">
        <v>91</v>
      </c>
      <c r="AT180" s="186" t="s">
        <v>156</v>
      </c>
      <c r="AU180" s="186" t="s">
        <v>91</v>
      </c>
      <c r="AY180" s="16" t="s">
        <v>159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6" t="s">
        <v>89</v>
      </c>
      <c r="BK180" s="187">
        <f>ROUND(I180*H180,2)</f>
        <v>0</v>
      </c>
      <c r="BL180" s="16" t="s">
        <v>89</v>
      </c>
      <c r="BM180" s="186" t="s">
        <v>636</v>
      </c>
    </row>
    <row r="181" spans="2:51" s="14" customFormat="1" ht="12">
      <c r="B181" s="199"/>
      <c r="C181" s="200"/>
      <c r="D181" s="190" t="s">
        <v>168</v>
      </c>
      <c r="E181" s="201" t="s">
        <v>44</v>
      </c>
      <c r="F181" s="202" t="s">
        <v>158</v>
      </c>
      <c r="G181" s="200"/>
      <c r="H181" s="203">
        <v>3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168</v>
      </c>
      <c r="AU181" s="209" t="s">
        <v>91</v>
      </c>
      <c r="AV181" s="14" t="s">
        <v>91</v>
      </c>
      <c r="AW181" s="14" t="s">
        <v>42</v>
      </c>
      <c r="AX181" s="14" t="s">
        <v>89</v>
      </c>
      <c r="AY181" s="209" t="s">
        <v>159</v>
      </c>
    </row>
    <row r="182" spans="1:65" s="2" customFormat="1" ht="33" customHeight="1">
      <c r="A182" s="34"/>
      <c r="B182" s="35"/>
      <c r="C182" s="210" t="s">
        <v>377</v>
      </c>
      <c r="D182" s="210" t="s">
        <v>156</v>
      </c>
      <c r="E182" s="211" t="s">
        <v>394</v>
      </c>
      <c r="F182" s="212" t="s">
        <v>395</v>
      </c>
      <c r="G182" s="213" t="s">
        <v>165</v>
      </c>
      <c r="H182" s="214">
        <v>4</v>
      </c>
      <c r="I182" s="215"/>
      <c r="J182" s="216">
        <f>ROUND(I182*H182,2)</f>
        <v>0</v>
      </c>
      <c r="K182" s="212" t="s">
        <v>184</v>
      </c>
      <c r="L182" s="217"/>
      <c r="M182" s="218" t="s">
        <v>44</v>
      </c>
      <c r="N182" s="219" t="s">
        <v>52</v>
      </c>
      <c r="O182" s="64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6" t="s">
        <v>91</v>
      </c>
      <c r="AT182" s="186" t="s">
        <v>156</v>
      </c>
      <c r="AU182" s="186" t="s">
        <v>91</v>
      </c>
      <c r="AY182" s="16" t="s">
        <v>159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6" t="s">
        <v>89</v>
      </c>
      <c r="BK182" s="187">
        <f>ROUND(I182*H182,2)</f>
        <v>0</v>
      </c>
      <c r="BL182" s="16" t="s">
        <v>89</v>
      </c>
      <c r="BM182" s="186" t="s">
        <v>637</v>
      </c>
    </row>
    <row r="183" spans="2:51" s="14" customFormat="1" ht="12">
      <c r="B183" s="199"/>
      <c r="C183" s="200"/>
      <c r="D183" s="190" t="s">
        <v>168</v>
      </c>
      <c r="E183" s="201" t="s">
        <v>44</v>
      </c>
      <c r="F183" s="202" t="s">
        <v>177</v>
      </c>
      <c r="G183" s="200"/>
      <c r="H183" s="203">
        <v>4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168</v>
      </c>
      <c r="AU183" s="209" t="s">
        <v>91</v>
      </c>
      <c r="AV183" s="14" t="s">
        <v>91</v>
      </c>
      <c r="AW183" s="14" t="s">
        <v>42</v>
      </c>
      <c r="AX183" s="14" t="s">
        <v>89</v>
      </c>
      <c r="AY183" s="209" t="s">
        <v>159</v>
      </c>
    </row>
    <row r="184" spans="1:65" s="2" customFormat="1" ht="16.5" customHeight="1">
      <c r="A184" s="34"/>
      <c r="B184" s="35"/>
      <c r="C184" s="210" t="s">
        <v>381</v>
      </c>
      <c r="D184" s="210" t="s">
        <v>156</v>
      </c>
      <c r="E184" s="211" t="s">
        <v>398</v>
      </c>
      <c r="F184" s="212" t="s">
        <v>399</v>
      </c>
      <c r="G184" s="213" t="s">
        <v>165</v>
      </c>
      <c r="H184" s="214">
        <v>3</v>
      </c>
      <c r="I184" s="215"/>
      <c r="J184" s="216">
        <f>ROUND(I184*H184,2)</f>
        <v>0</v>
      </c>
      <c r="K184" s="212" t="s">
        <v>184</v>
      </c>
      <c r="L184" s="217"/>
      <c r="M184" s="218" t="s">
        <v>44</v>
      </c>
      <c r="N184" s="219" t="s">
        <v>52</v>
      </c>
      <c r="O184" s="64"/>
      <c r="P184" s="184">
        <f>O184*H184</f>
        <v>0</v>
      </c>
      <c r="Q184" s="184">
        <v>0</v>
      </c>
      <c r="R184" s="184">
        <f>Q184*H184</f>
        <v>0</v>
      </c>
      <c r="S184" s="184">
        <v>0</v>
      </c>
      <c r="T184" s="185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6" t="s">
        <v>91</v>
      </c>
      <c r="AT184" s="186" t="s">
        <v>156</v>
      </c>
      <c r="AU184" s="186" t="s">
        <v>91</v>
      </c>
      <c r="AY184" s="16" t="s">
        <v>159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6" t="s">
        <v>89</v>
      </c>
      <c r="BK184" s="187">
        <f>ROUND(I184*H184,2)</f>
        <v>0</v>
      </c>
      <c r="BL184" s="16" t="s">
        <v>89</v>
      </c>
      <c r="BM184" s="186" t="s">
        <v>638</v>
      </c>
    </row>
    <row r="185" spans="2:51" s="14" customFormat="1" ht="12">
      <c r="B185" s="199"/>
      <c r="C185" s="200"/>
      <c r="D185" s="190" t="s">
        <v>168</v>
      </c>
      <c r="E185" s="201" t="s">
        <v>44</v>
      </c>
      <c r="F185" s="202" t="s">
        <v>158</v>
      </c>
      <c r="G185" s="200"/>
      <c r="H185" s="203">
        <v>3</v>
      </c>
      <c r="I185" s="204"/>
      <c r="J185" s="200"/>
      <c r="K185" s="200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168</v>
      </c>
      <c r="AU185" s="209" t="s">
        <v>91</v>
      </c>
      <c r="AV185" s="14" t="s">
        <v>91</v>
      </c>
      <c r="AW185" s="14" t="s">
        <v>42</v>
      </c>
      <c r="AX185" s="14" t="s">
        <v>89</v>
      </c>
      <c r="AY185" s="209" t="s">
        <v>159</v>
      </c>
    </row>
    <row r="186" spans="1:65" s="2" customFormat="1" ht="33" customHeight="1">
      <c r="A186" s="34"/>
      <c r="B186" s="35"/>
      <c r="C186" s="175" t="s">
        <v>383</v>
      </c>
      <c r="D186" s="175" t="s">
        <v>162</v>
      </c>
      <c r="E186" s="176" t="s">
        <v>406</v>
      </c>
      <c r="F186" s="177" t="s">
        <v>407</v>
      </c>
      <c r="G186" s="178" t="s">
        <v>165</v>
      </c>
      <c r="H186" s="179">
        <v>1</v>
      </c>
      <c r="I186" s="180"/>
      <c r="J186" s="181">
        <f>ROUND(I186*H186,2)</f>
        <v>0</v>
      </c>
      <c r="K186" s="177" t="s">
        <v>199</v>
      </c>
      <c r="L186" s="39"/>
      <c r="M186" s="182" t="s">
        <v>44</v>
      </c>
      <c r="N186" s="183" t="s">
        <v>52</v>
      </c>
      <c r="O186" s="64"/>
      <c r="P186" s="184">
        <f>O186*H186</f>
        <v>0</v>
      </c>
      <c r="Q186" s="184">
        <v>0.0015</v>
      </c>
      <c r="R186" s="184">
        <f>Q186*H186</f>
        <v>0.0015</v>
      </c>
      <c r="S186" s="184">
        <v>0</v>
      </c>
      <c r="T186" s="185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6" t="s">
        <v>89</v>
      </c>
      <c r="AT186" s="186" t="s">
        <v>162</v>
      </c>
      <c r="AU186" s="186" t="s">
        <v>91</v>
      </c>
      <c r="AY186" s="16" t="s">
        <v>159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6" t="s">
        <v>89</v>
      </c>
      <c r="BK186" s="187">
        <f>ROUND(I186*H186,2)</f>
        <v>0</v>
      </c>
      <c r="BL186" s="16" t="s">
        <v>89</v>
      </c>
      <c r="BM186" s="186" t="s">
        <v>639</v>
      </c>
    </row>
    <row r="187" spans="2:51" s="14" customFormat="1" ht="12">
      <c r="B187" s="199"/>
      <c r="C187" s="200"/>
      <c r="D187" s="190" t="s">
        <v>168</v>
      </c>
      <c r="E187" s="201" t="s">
        <v>44</v>
      </c>
      <c r="F187" s="202" t="s">
        <v>89</v>
      </c>
      <c r="G187" s="200"/>
      <c r="H187" s="203">
        <v>1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168</v>
      </c>
      <c r="AU187" s="209" t="s">
        <v>91</v>
      </c>
      <c r="AV187" s="14" t="s">
        <v>91</v>
      </c>
      <c r="AW187" s="14" t="s">
        <v>42</v>
      </c>
      <c r="AX187" s="14" t="s">
        <v>89</v>
      </c>
      <c r="AY187" s="209" t="s">
        <v>159</v>
      </c>
    </row>
    <row r="188" spans="1:65" s="2" customFormat="1" ht="33" customHeight="1">
      <c r="A188" s="34"/>
      <c r="B188" s="35"/>
      <c r="C188" s="175" t="s">
        <v>385</v>
      </c>
      <c r="D188" s="175" t="s">
        <v>162</v>
      </c>
      <c r="E188" s="176" t="s">
        <v>410</v>
      </c>
      <c r="F188" s="177" t="s">
        <v>411</v>
      </c>
      <c r="G188" s="178" t="s">
        <v>165</v>
      </c>
      <c r="H188" s="179">
        <v>1</v>
      </c>
      <c r="I188" s="180"/>
      <c r="J188" s="181">
        <f>ROUND(I188*H188,2)</f>
        <v>0</v>
      </c>
      <c r="K188" s="177" t="s">
        <v>199</v>
      </c>
      <c r="L188" s="39"/>
      <c r="M188" s="182" t="s">
        <v>44</v>
      </c>
      <c r="N188" s="183" t="s">
        <v>52</v>
      </c>
      <c r="O188" s="64"/>
      <c r="P188" s="184">
        <f>O188*H188</f>
        <v>0</v>
      </c>
      <c r="Q188" s="184">
        <v>0.0015</v>
      </c>
      <c r="R188" s="184">
        <f>Q188*H188</f>
        <v>0.0015</v>
      </c>
      <c r="S188" s="184">
        <v>0</v>
      </c>
      <c r="T188" s="185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6" t="s">
        <v>89</v>
      </c>
      <c r="AT188" s="186" t="s">
        <v>162</v>
      </c>
      <c r="AU188" s="186" t="s">
        <v>91</v>
      </c>
      <c r="AY188" s="16" t="s">
        <v>159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6" t="s">
        <v>89</v>
      </c>
      <c r="BK188" s="187">
        <f>ROUND(I188*H188,2)</f>
        <v>0</v>
      </c>
      <c r="BL188" s="16" t="s">
        <v>89</v>
      </c>
      <c r="BM188" s="186" t="s">
        <v>640</v>
      </c>
    </row>
    <row r="189" spans="2:51" s="14" customFormat="1" ht="12">
      <c r="B189" s="199"/>
      <c r="C189" s="200"/>
      <c r="D189" s="190" t="s">
        <v>168</v>
      </c>
      <c r="E189" s="201" t="s">
        <v>44</v>
      </c>
      <c r="F189" s="202" t="s">
        <v>89</v>
      </c>
      <c r="G189" s="200"/>
      <c r="H189" s="203">
        <v>1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168</v>
      </c>
      <c r="AU189" s="209" t="s">
        <v>91</v>
      </c>
      <c r="AV189" s="14" t="s">
        <v>91</v>
      </c>
      <c r="AW189" s="14" t="s">
        <v>42</v>
      </c>
      <c r="AX189" s="14" t="s">
        <v>89</v>
      </c>
      <c r="AY189" s="209" t="s">
        <v>159</v>
      </c>
    </row>
    <row r="190" spans="1:65" s="2" customFormat="1" ht="16.5" customHeight="1">
      <c r="A190" s="34"/>
      <c r="B190" s="35"/>
      <c r="C190" s="210" t="s">
        <v>387</v>
      </c>
      <c r="D190" s="210" t="s">
        <v>156</v>
      </c>
      <c r="E190" s="211" t="s">
        <v>414</v>
      </c>
      <c r="F190" s="212" t="s">
        <v>415</v>
      </c>
      <c r="G190" s="213" t="s">
        <v>165</v>
      </c>
      <c r="H190" s="214">
        <v>1</v>
      </c>
      <c r="I190" s="215"/>
      <c r="J190" s="216">
        <f>ROUND(I190*H190,2)</f>
        <v>0</v>
      </c>
      <c r="K190" s="212" t="s">
        <v>184</v>
      </c>
      <c r="L190" s="217"/>
      <c r="M190" s="218" t="s">
        <v>44</v>
      </c>
      <c r="N190" s="219" t="s">
        <v>52</v>
      </c>
      <c r="O190" s="64"/>
      <c r="P190" s="184">
        <f>O190*H190</f>
        <v>0</v>
      </c>
      <c r="Q190" s="184">
        <v>0</v>
      </c>
      <c r="R190" s="184">
        <f>Q190*H190</f>
        <v>0</v>
      </c>
      <c r="S190" s="184">
        <v>0</v>
      </c>
      <c r="T190" s="185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6" t="s">
        <v>91</v>
      </c>
      <c r="AT190" s="186" t="s">
        <v>156</v>
      </c>
      <c r="AU190" s="186" t="s">
        <v>91</v>
      </c>
      <c r="AY190" s="16" t="s">
        <v>159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6" t="s">
        <v>89</v>
      </c>
      <c r="BK190" s="187">
        <f>ROUND(I190*H190,2)</f>
        <v>0</v>
      </c>
      <c r="BL190" s="16" t="s">
        <v>89</v>
      </c>
      <c r="BM190" s="186" t="s">
        <v>641</v>
      </c>
    </row>
    <row r="191" spans="2:51" s="14" customFormat="1" ht="12">
      <c r="B191" s="199"/>
      <c r="C191" s="200"/>
      <c r="D191" s="190" t="s">
        <v>168</v>
      </c>
      <c r="E191" s="201" t="s">
        <v>44</v>
      </c>
      <c r="F191" s="202" t="s">
        <v>89</v>
      </c>
      <c r="G191" s="200"/>
      <c r="H191" s="203">
        <v>1</v>
      </c>
      <c r="I191" s="204"/>
      <c r="J191" s="200"/>
      <c r="K191" s="200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168</v>
      </c>
      <c r="AU191" s="209" t="s">
        <v>91</v>
      </c>
      <c r="AV191" s="14" t="s">
        <v>91</v>
      </c>
      <c r="AW191" s="14" t="s">
        <v>42</v>
      </c>
      <c r="AX191" s="14" t="s">
        <v>89</v>
      </c>
      <c r="AY191" s="209" t="s">
        <v>159</v>
      </c>
    </row>
    <row r="192" spans="1:65" s="2" customFormat="1" ht="21.75" customHeight="1">
      <c r="A192" s="34"/>
      <c r="B192" s="35"/>
      <c r="C192" s="175" t="s">
        <v>389</v>
      </c>
      <c r="D192" s="175" t="s">
        <v>162</v>
      </c>
      <c r="E192" s="176" t="s">
        <v>236</v>
      </c>
      <c r="F192" s="177" t="s">
        <v>237</v>
      </c>
      <c r="G192" s="178" t="s">
        <v>165</v>
      </c>
      <c r="H192" s="179">
        <v>2</v>
      </c>
      <c r="I192" s="180"/>
      <c r="J192" s="181">
        <f>ROUND(I192*H192,2)</f>
        <v>0</v>
      </c>
      <c r="K192" s="177" t="s">
        <v>199</v>
      </c>
      <c r="L192" s="39"/>
      <c r="M192" s="182" t="s">
        <v>44</v>
      </c>
      <c r="N192" s="183" t="s">
        <v>52</v>
      </c>
      <c r="O192" s="64"/>
      <c r="P192" s="184">
        <f>O192*H192</f>
        <v>0</v>
      </c>
      <c r="Q192" s="184">
        <v>0</v>
      </c>
      <c r="R192" s="184">
        <f>Q192*H192</f>
        <v>0</v>
      </c>
      <c r="S192" s="184">
        <v>0</v>
      </c>
      <c r="T192" s="185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6" t="s">
        <v>89</v>
      </c>
      <c r="AT192" s="186" t="s">
        <v>162</v>
      </c>
      <c r="AU192" s="186" t="s">
        <v>91</v>
      </c>
      <c r="AY192" s="16" t="s">
        <v>159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6" t="s">
        <v>89</v>
      </c>
      <c r="BK192" s="187">
        <f>ROUND(I192*H192,2)</f>
        <v>0</v>
      </c>
      <c r="BL192" s="16" t="s">
        <v>89</v>
      </c>
      <c r="BM192" s="186" t="s">
        <v>642</v>
      </c>
    </row>
    <row r="193" spans="2:51" s="14" customFormat="1" ht="12">
      <c r="B193" s="199"/>
      <c r="C193" s="200"/>
      <c r="D193" s="190" t="s">
        <v>168</v>
      </c>
      <c r="E193" s="201" t="s">
        <v>44</v>
      </c>
      <c r="F193" s="202" t="s">
        <v>239</v>
      </c>
      <c r="G193" s="200"/>
      <c r="H193" s="203">
        <v>2</v>
      </c>
      <c r="I193" s="204"/>
      <c r="J193" s="200"/>
      <c r="K193" s="200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168</v>
      </c>
      <c r="AU193" s="209" t="s">
        <v>91</v>
      </c>
      <c r="AV193" s="14" t="s">
        <v>91</v>
      </c>
      <c r="AW193" s="14" t="s">
        <v>42</v>
      </c>
      <c r="AX193" s="14" t="s">
        <v>89</v>
      </c>
      <c r="AY193" s="209" t="s">
        <v>159</v>
      </c>
    </row>
    <row r="194" spans="1:65" s="2" customFormat="1" ht="24">
      <c r="A194" s="34"/>
      <c r="B194" s="35"/>
      <c r="C194" s="210" t="s">
        <v>391</v>
      </c>
      <c r="D194" s="210" t="s">
        <v>156</v>
      </c>
      <c r="E194" s="211" t="s">
        <v>241</v>
      </c>
      <c r="F194" s="212" t="s">
        <v>242</v>
      </c>
      <c r="G194" s="213" t="s">
        <v>165</v>
      </c>
      <c r="H194" s="214">
        <v>5</v>
      </c>
      <c r="I194" s="215"/>
      <c r="J194" s="216">
        <f>ROUND(I194*H194,2)</f>
        <v>0</v>
      </c>
      <c r="K194" s="212" t="s">
        <v>184</v>
      </c>
      <c r="L194" s="217"/>
      <c r="M194" s="218" t="s">
        <v>44</v>
      </c>
      <c r="N194" s="219" t="s">
        <v>52</v>
      </c>
      <c r="O194" s="64"/>
      <c r="P194" s="184">
        <f>O194*H194</f>
        <v>0</v>
      </c>
      <c r="Q194" s="184">
        <v>0</v>
      </c>
      <c r="R194" s="184">
        <f>Q194*H194</f>
        <v>0</v>
      </c>
      <c r="S194" s="184">
        <v>0</v>
      </c>
      <c r="T194" s="185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6" t="s">
        <v>91</v>
      </c>
      <c r="AT194" s="186" t="s">
        <v>156</v>
      </c>
      <c r="AU194" s="186" t="s">
        <v>91</v>
      </c>
      <c r="AY194" s="16" t="s">
        <v>159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6" t="s">
        <v>89</v>
      </c>
      <c r="BK194" s="187">
        <f>ROUND(I194*H194,2)</f>
        <v>0</v>
      </c>
      <c r="BL194" s="16" t="s">
        <v>89</v>
      </c>
      <c r="BM194" s="186" t="s">
        <v>643</v>
      </c>
    </row>
    <row r="195" spans="2:51" s="14" customFormat="1" ht="12">
      <c r="B195" s="199"/>
      <c r="C195" s="200"/>
      <c r="D195" s="190" t="s">
        <v>168</v>
      </c>
      <c r="E195" s="201" t="s">
        <v>44</v>
      </c>
      <c r="F195" s="202" t="s">
        <v>181</v>
      </c>
      <c r="G195" s="200"/>
      <c r="H195" s="203">
        <v>5</v>
      </c>
      <c r="I195" s="204"/>
      <c r="J195" s="200"/>
      <c r="K195" s="200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168</v>
      </c>
      <c r="AU195" s="209" t="s">
        <v>91</v>
      </c>
      <c r="AV195" s="14" t="s">
        <v>91</v>
      </c>
      <c r="AW195" s="14" t="s">
        <v>42</v>
      </c>
      <c r="AX195" s="14" t="s">
        <v>89</v>
      </c>
      <c r="AY195" s="209" t="s">
        <v>159</v>
      </c>
    </row>
    <row r="196" spans="1:65" s="2" customFormat="1" ht="24">
      <c r="A196" s="34"/>
      <c r="B196" s="35"/>
      <c r="C196" s="210" t="s">
        <v>393</v>
      </c>
      <c r="D196" s="210" t="s">
        <v>156</v>
      </c>
      <c r="E196" s="211" t="s">
        <v>244</v>
      </c>
      <c r="F196" s="212" t="s">
        <v>245</v>
      </c>
      <c r="G196" s="213" t="s">
        <v>165</v>
      </c>
      <c r="H196" s="214">
        <v>1</v>
      </c>
      <c r="I196" s="215"/>
      <c r="J196" s="216">
        <f>ROUND(I196*H196,2)</f>
        <v>0</v>
      </c>
      <c r="K196" s="212" t="s">
        <v>184</v>
      </c>
      <c r="L196" s="217"/>
      <c r="M196" s="218" t="s">
        <v>44</v>
      </c>
      <c r="N196" s="219" t="s">
        <v>52</v>
      </c>
      <c r="O196" s="64"/>
      <c r="P196" s="184">
        <f>O196*H196</f>
        <v>0</v>
      </c>
      <c r="Q196" s="184">
        <v>0</v>
      </c>
      <c r="R196" s="184">
        <f>Q196*H196</f>
        <v>0</v>
      </c>
      <c r="S196" s="184">
        <v>0</v>
      </c>
      <c r="T196" s="185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6" t="s">
        <v>91</v>
      </c>
      <c r="AT196" s="186" t="s">
        <v>156</v>
      </c>
      <c r="AU196" s="186" t="s">
        <v>91</v>
      </c>
      <c r="AY196" s="16" t="s">
        <v>159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6" t="s">
        <v>89</v>
      </c>
      <c r="BK196" s="187">
        <f>ROUND(I196*H196,2)</f>
        <v>0</v>
      </c>
      <c r="BL196" s="16" t="s">
        <v>89</v>
      </c>
      <c r="BM196" s="186" t="s">
        <v>644</v>
      </c>
    </row>
    <row r="197" spans="2:51" s="14" customFormat="1" ht="12">
      <c r="B197" s="199"/>
      <c r="C197" s="200"/>
      <c r="D197" s="190" t="s">
        <v>168</v>
      </c>
      <c r="E197" s="201" t="s">
        <v>44</v>
      </c>
      <c r="F197" s="202" t="s">
        <v>89</v>
      </c>
      <c r="G197" s="200"/>
      <c r="H197" s="203">
        <v>1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168</v>
      </c>
      <c r="AU197" s="209" t="s">
        <v>91</v>
      </c>
      <c r="AV197" s="14" t="s">
        <v>91</v>
      </c>
      <c r="AW197" s="14" t="s">
        <v>42</v>
      </c>
      <c r="AX197" s="14" t="s">
        <v>89</v>
      </c>
      <c r="AY197" s="209" t="s">
        <v>159</v>
      </c>
    </row>
    <row r="198" spans="2:63" s="12" customFormat="1" ht="25.9" customHeight="1">
      <c r="B198" s="159"/>
      <c r="C198" s="160"/>
      <c r="D198" s="161" t="s">
        <v>80</v>
      </c>
      <c r="E198" s="162" t="s">
        <v>125</v>
      </c>
      <c r="F198" s="162" t="s">
        <v>423</v>
      </c>
      <c r="G198" s="160"/>
      <c r="H198" s="160"/>
      <c r="I198" s="163"/>
      <c r="J198" s="164">
        <f>BK198</f>
        <v>0</v>
      </c>
      <c r="K198" s="160"/>
      <c r="L198" s="165"/>
      <c r="M198" s="166"/>
      <c r="N198" s="167"/>
      <c r="O198" s="167"/>
      <c r="P198" s="168">
        <f>P199</f>
        <v>0</v>
      </c>
      <c r="Q198" s="167"/>
      <c r="R198" s="168">
        <f>R199</f>
        <v>0</v>
      </c>
      <c r="S198" s="167"/>
      <c r="T198" s="169">
        <f>T199</f>
        <v>0</v>
      </c>
      <c r="AR198" s="170" t="s">
        <v>181</v>
      </c>
      <c r="AT198" s="171" t="s">
        <v>80</v>
      </c>
      <c r="AU198" s="171" t="s">
        <v>81</v>
      </c>
      <c r="AY198" s="170" t="s">
        <v>159</v>
      </c>
      <c r="BK198" s="172">
        <f>BK199</f>
        <v>0</v>
      </c>
    </row>
    <row r="199" spans="2:63" s="12" customFormat="1" ht="22.9" customHeight="1">
      <c r="B199" s="159"/>
      <c r="C199" s="160"/>
      <c r="D199" s="161" t="s">
        <v>80</v>
      </c>
      <c r="E199" s="173" t="s">
        <v>424</v>
      </c>
      <c r="F199" s="173" t="s">
        <v>425</v>
      </c>
      <c r="G199" s="160"/>
      <c r="H199" s="160"/>
      <c r="I199" s="163"/>
      <c r="J199" s="174">
        <f>BK199</f>
        <v>0</v>
      </c>
      <c r="K199" s="160"/>
      <c r="L199" s="165"/>
      <c r="M199" s="166"/>
      <c r="N199" s="167"/>
      <c r="O199" s="167"/>
      <c r="P199" s="168">
        <f>SUM(P200:P201)</f>
        <v>0</v>
      </c>
      <c r="Q199" s="167"/>
      <c r="R199" s="168">
        <f>SUM(R200:R201)</f>
        <v>0</v>
      </c>
      <c r="S199" s="167"/>
      <c r="T199" s="169">
        <f>SUM(T200:T201)</f>
        <v>0</v>
      </c>
      <c r="AR199" s="170" t="s">
        <v>181</v>
      </c>
      <c r="AT199" s="171" t="s">
        <v>80</v>
      </c>
      <c r="AU199" s="171" t="s">
        <v>89</v>
      </c>
      <c r="AY199" s="170" t="s">
        <v>159</v>
      </c>
      <c r="BK199" s="172">
        <f>SUM(BK200:BK201)</f>
        <v>0</v>
      </c>
    </row>
    <row r="200" spans="1:65" s="2" customFormat="1" ht="16.5" customHeight="1">
      <c r="A200" s="34"/>
      <c r="B200" s="35"/>
      <c r="C200" s="175" t="s">
        <v>397</v>
      </c>
      <c r="D200" s="175" t="s">
        <v>162</v>
      </c>
      <c r="E200" s="176" t="s">
        <v>427</v>
      </c>
      <c r="F200" s="177" t="s">
        <v>428</v>
      </c>
      <c r="G200" s="178" t="s">
        <v>165</v>
      </c>
      <c r="H200" s="179">
        <v>1</v>
      </c>
      <c r="I200" s="180"/>
      <c r="J200" s="181">
        <f>ROUND(I200*H200,2)</f>
        <v>0</v>
      </c>
      <c r="K200" s="177" t="s">
        <v>199</v>
      </c>
      <c r="L200" s="39"/>
      <c r="M200" s="182" t="s">
        <v>44</v>
      </c>
      <c r="N200" s="183" t="s">
        <v>52</v>
      </c>
      <c r="O200" s="64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6" t="s">
        <v>89</v>
      </c>
      <c r="AT200" s="186" t="s">
        <v>162</v>
      </c>
      <c r="AU200" s="186" t="s">
        <v>91</v>
      </c>
      <c r="AY200" s="16" t="s">
        <v>159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6" t="s">
        <v>89</v>
      </c>
      <c r="BK200" s="187">
        <f>ROUND(I200*H200,2)</f>
        <v>0</v>
      </c>
      <c r="BL200" s="16" t="s">
        <v>89</v>
      </c>
      <c r="BM200" s="186" t="s">
        <v>645</v>
      </c>
    </row>
    <row r="201" spans="2:51" s="14" customFormat="1" ht="12">
      <c r="B201" s="199"/>
      <c r="C201" s="200"/>
      <c r="D201" s="190" t="s">
        <v>168</v>
      </c>
      <c r="E201" s="201" t="s">
        <v>44</v>
      </c>
      <c r="F201" s="202" t="s">
        <v>89</v>
      </c>
      <c r="G201" s="200"/>
      <c r="H201" s="203">
        <v>1</v>
      </c>
      <c r="I201" s="204"/>
      <c r="J201" s="200"/>
      <c r="K201" s="200"/>
      <c r="L201" s="205"/>
      <c r="M201" s="220"/>
      <c r="N201" s="221"/>
      <c r="O201" s="221"/>
      <c r="P201" s="221"/>
      <c r="Q201" s="221"/>
      <c r="R201" s="221"/>
      <c r="S201" s="221"/>
      <c r="T201" s="222"/>
      <c r="AT201" s="209" t="s">
        <v>168</v>
      </c>
      <c r="AU201" s="209" t="s">
        <v>91</v>
      </c>
      <c r="AV201" s="14" t="s">
        <v>91</v>
      </c>
      <c r="AW201" s="14" t="s">
        <v>42</v>
      </c>
      <c r="AX201" s="14" t="s">
        <v>89</v>
      </c>
      <c r="AY201" s="209" t="s">
        <v>159</v>
      </c>
    </row>
    <row r="202" spans="1:31" s="2" customFormat="1" ht="6.95" customHeight="1">
      <c r="A202" s="34"/>
      <c r="B202" s="47"/>
      <c r="C202" s="48"/>
      <c r="D202" s="48"/>
      <c r="E202" s="48"/>
      <c r="F202" s="48"/>
      <c r="G202" s="48"/>
      <c r="H202" s="48"/>
      <c r="I202" s="48"/>
      <c r="J202" s="48"/>
      <c r="K202" s="48"/>
      <c r="L202" s="39"/>
      <c r="M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</row>
  </sheetData>
  <sheetProtection algorithmName="SHA-512" hashValue="qGl4GnBujeneMOyyumBeAYpxl1zJUeuzHAN47W/B4cGvNM7WtIlkEB6O0k8FBqx1dTKT1zEoStC3tIk+afr3sA==" saltValue="a94qsOs9aDFZP5d/kufTiJTuqhZOIXd58t9gkXgVdOL4+YzYz4WI7SYwFmx1giNKIuny1rk70jQTFkgdkF9EUA==" spinCount="100000" sheet="1" objects="1" scenarios="1" formatColumns="0" formatRows="0" autoFilter="0"/>
  <autoFilter ref="C83:K20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6" t="s">
        <v>112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9"/>
      <c r="AT3" s="16" t="s">
        <v>91</v>
      </c>
    </row>
    <row r="4" spans="2:46" s="1" customFormat="1" ht="24.95" customHeight="1">
      <c r="B4" s="19"/>
      <c r="D4" s="103" t="s">
        <v>133</v>
      </c>
      <c r="L4" s="19"/>
      <c r="M4" s="10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5" t="s">
        <v>16</v>
      </c>
      <c r="L6" s="19"/>
    </row>
    <row r="7" spans="2:12" s="1" customFormat="1" ht="16.5" customHeight="1">
      <c r="B7" s="19"/>
      <c r="E7" s="266" t="str">
        <f>'Rekapitulace stavby'!K6</f>
        <v>Zvýšení bezpečnosti na průtahu městem Vyškov - modernizace SSZ</v>
      </c>
      <c r="F7" s="267"/>
      <c r="G7" s="267"/>
      <c r="H7" s="267"/>
      <c r="L7" s="19"/>
    </row>
    <row r="8" spans="1:31" s="2" customFormat="1" ht="12" customHeight="1">
      <c r="A8" s="34"/>
      <c r="B8" s="39"/>
      <c r="C8" s="34"/>
      <c r="D8" s="105" t="s">
        <v>134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68" t="s">
        <v>646</v>
      </c>
      <c r="F9" s="269"/>
      <c r="G9" s="269"/>
      <c r="H9" s="269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15. 10. 2020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9"/>
      <c r="C13" s="34"/>
      <c r="D13" s="109" t="s">
        <v>26</v>
      </c>
      <c r="E13" s="34"/>
      <c r="F13" s="110" t="s">
        <v>27</v>
      </c>
      <c r="G13" s="34"/>
      <c r="H13" s="34"/>
      <c r="I13" s="109" t="s">
        <v>28</v>
      </c>
      <c r="J13" s="110" t="s">
        <v>29</v>
      </c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30</v>
      </c>
      <c r="E14" s="34"/>
      <c r="F14" s="34"/>
      <c r="G14" s="34"/>
      <c r="H14" s="34"/>
      <c r="I14" s="105" t="s">
        <v>31</v>
      </c>
      <c r="J14" s="107" t="s">
        <v>32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33</v>
      </c>
      <c r="F15" s="34"/>
      <c r="G15" s="34"/>
      <c r="H15" s="34"/>
      <c r="I15" s="105" t="s">
        <v>34</v>
      </c>
      <c r="J15" s="107" t="s">
        <v>35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36</v>
      </c>
      <c r="E17" s="34"/>
      <c r="F17" s="34"/>
      <c r="G17" s="34"/>
      <c r="H17" s="34"/>
      <c r="I17" s="105" t="s">
        <v>31</v>
      </c>
      <c r="J17" s="29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70" t="str">
        <f>'Rekapitulace stavby'!E14</f>
        <v>Vyplň údaj</v>
      </c>
      <c r="F18" s="271"/>
      <c r="G18" s="271"/>
      <c r="H18" s="271"/>
      <c r="I18" s="105" t="s">
        <v>34</v>
      </c>
      <c r="J18" s="29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38</v>
      </c>
      <c r="E20" s="34"/>
      <c r="F20" s="34"/>
      <c r="G20" s="34"/>
      <c r="H20" s="34"/>
      <c r="I20" s="105" t="s">
        <v>31</v>
      </c>
      <c r="J20" s="107" t="s">
        <v>39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40</v>
      </c>
      <c r="F21" s="34"/>
      <c r="G21" s="34"/>
      <c r="H21" s="34"/>
      <c r="I21" s="105" t="s">
        <v>34</v>
      </c>
      <c r="J21" s="107" t="s">
        <v>41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43</v>
      </c>
      <c r="E23" s="34"/>
      <c r="F23" s="34"/>
      <c r="G23" s="34"/>
      <c r="H23" s="34"/>
      <c r="I23" s="105" t="s">
        <v>31</v>
      </c>
      <c r="J23" s="107" t="s">
        <v>44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40</v>
      </c>
      <c r="F24" s="34"/>
      <c r="G24" s="34"/>
      <c r="H24" s="34"/>
      <c r="I24" s="105" t="s">
        <v>34</v>
      </c>
      <c r="J24" s="107" t="s">
        <v>44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45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72" t="s">
        <v>44</v>
      </c>
      <c r="F27" s="272"/>
      <c r="G27" s="272"/>
      <c r="H27" s="27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47</v>
      </c>
      <c r="E30" s="34"/>
      <c r="F30" s="34"/>
      <c r="G30" s="34"/>
      <c r="H30" s="34"/>
      <c r="I30" s="34"/>
      <c r="J30" s="116">
        <f>ROUND(J82,2)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49</v>
      </c>
      <c r="G32" s="34"/>
      <c r="H32" s="34"/>
      <c r="I32" s="117" t="s">
        <v>48</v>
      </c>
      <c r="J32" s="117" t="s">
        <v>50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51</v>
      </c>
      <c r="E33" s="105" t="s">
        <v>52</v>
      </c>
      <c r="F33" s="119">
        <f>ROUND((SUM(BE82:BE119)),2)</f>
        <v>0</v>
      </c>
      <c r="G33" s="34"/>
      <c r="H33" s="34"/>
      <c r="I33" s="120">
        <v>0.21</v>
      </c>
      <c r="J33" s="119">
        <f>ROUND(((SUM(BE82:BE119))*I33),2)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53</v>
      </c>
      <c r="F34" s="119">
        <f>ROUND((SUM(BF82:BF119)),2)</f>
        <v>0</v>
      </c>
      <c r="G34" s="34"/>
      <c r="H34" s="34"/>
      <c r="I34" s="120">
        <v>0.15</v>
      </c>
      <c r="J34" s="119">
        <f>ROUND(((SUM(BF82:BF119))*I34),2)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54</v>
      </c>
      <c r="F35" s="119">
        <f>ROUND((SUM(BG82:BG119)),2)</f>
        <v>0</v>
      </c>
      <c r="G35" s="34"/>
      <c r="H35" s="34"/>
      <c r="I35" s="120">
        <v>0.21</v>
      </c>
      <c r="J35" s="119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55</v>
      </c>
      <c r="F36" s="119">
        <f>ROUND((SUM(BH82:BH119)),2)</f>
        <v>0</v>
      </c>
      <c r="G36" s="34"/>
      <c r="H36" s="34"/>
      <c r="I36" s="120">
        <v>0.15</v>
      </c>
      <c r="J36" s="119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56</v>
      </c>
      <c r="F37" s="119">
        <f>ROUND((SUM(BI82:BI119)),2)</f>
        <v>0</v>
      </c>
      <c r="G37" s="34"/>
      <c r="H37" s="34"/>
      <c r="I37" s="120">
        <v>0</v>
      </c>
      <c r="J37" s="119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57</v>
      </c>
      <c r="E39" s="123"/>
      <c r="F39" s="123"/>
      <c r="G39" s="124" t="s">
        <v>58</v>
      </c>
      <c r="H39" s="125" t="s">
        <v>59</v>
      </c>
      <c r="I39" s="123"/>
      <c r="J39" s="126">
        <f>SUM(J30:J37)</f>
        <v>0</v>
      </c>
      <c r="K39" s="127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136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64" t="str">
        <f>E7</f>
        <v>Zvýšení bezpečnosti na průtahu městem Vyškov - modernizace SSZ</v>
      </c>
      <c r="F48" s="265"/>
      <c r="G48" s="265"/>
      <c r="H48" s="265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134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59" t="str">
        <f>E9</f>
        <v>PS457 - SSZ Brněnská x Žižkova</v>
      </c>
      <c r="F50" s="263"/>
      <c r="G50" s="263"/>
      <c r="H50" s="263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6"/>
      <c r="E52" s="36"/>
      <c r="F52" s="26" t="str">
        <f>F12</f>
        <v>Vyškov</v>
      </c>
      <c r="G52" s="36"/>
      <c r="H52" s="36"/>
      <c r="I52" s="28" t="s">
        <v>24</v>
      </c>
      <c r="J52" s="59" t="str">
        <f>IF(J12="","",J12)</f>
        <v>15. 10. 2020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30</v>
      </c>
      <c r="D54" s="36"/>
      <c r="E54" s="36"/>
      <c r="F54" s="26" t="str">
        <f>E15</f>
        <v>VYTEZA, s. r.o.</v>
      </c>
      <c r="G54" s="36"/>
      <c r="H54" s="36"/>
      <c r="I54" s="28" t="s">
        <v>38</v>
      </c>
      <c r="J54" s="32" t="str">
        <f>E21</f>
        <v>Ing. Luděk Obrdlík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6"/>
      <c r="E55" s="36"/>
      <c r="F55" s="26" t="str">
        <f>IF(E18="","",E18)</f>
        <v>Vyplň údaj</v>
      </c>
      <c r="G55" s="36"/>
      <c r="H55" s="36"/>
      <c r="I55" s="28" t="s">
        <v>43</v>
      </c>
      <c r="J55" s="32" t="str">
        <f>E24</f>
        <v>Ing. Luděk Obrdlík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2" t="s">
        <v>137</v>
      </c>
      <c r="D57" s="133"/>
      <c r="E57" s="133"/>
      <c r="F57" s="133"/>
      <c r="G57" s="133"/>
      <c r="H57" s="133"/>
      <c r="I57" s="133"/>
      <c r="J57" s="134" t="s">
        <v>138</v>
      </c>
      <c r="K57" s="133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5" t="s">
        <v>79</v>
      </c>
      <c r="D59" s="36"/>
      <c r="E59" s="36"/>
      <c r="F59" s="36"/>
      <c r="G59" s="36"/>
      <c r="H59" s="36"/>
      <c r="I59" s="36"/>
      <c r="J59" s="77">
        <f>J82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139</v>
      </c>
    </row>
    <row r="60" spans="2:12" s="9" customFormat="1" ht="24.95" customHeight="1">
      <c r="B60" s="136"/>
      <c r="C60" s="137"/>
      <c r="D60" s="138" t="s">
        <v>140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141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" customHeight="1">
      <c r="B62" s="142"/>
      <c r="C62" s="143"/>
      <c r="D62" s="144" t="s">
        <v>142</v>
      </c>
      <c r="E62" s="145"/>
      <c r="F62" s="145"/>
      <c r="G62" s="145"/>
      <c r="H62" s="145"/>
      <c r="I62" s="145"/>
      <c r="J62" s="146">
        <f>J109</f>
        <v>0</v>
      </c>
      <c r="K62" s="143"/>
      <c r="L62" s="147"/>
    </row>
    <row r="63" spans="1:31" s="2" customFormat="1" ht="21.75" customHeight="1">
      <c r="A63" s="34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2" t="s">
        <v>143</v>
      </c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8" t="s">
        <v>16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264" t="str">
        <f>E7</f>
        <v>Zvýšení bezpečnosti na průtahu městem Vyškov - modernizace SSZ</v>
      </c>
      <c r="F72" s="265"/>
      <c r="G72" s="265"/>
      <c r="H72" s="265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134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59" t="str">
        <f>E9</f>
        <v>PS457 - SSZ Brněnská x Žižkova</v>
      </c>
      <c r="F74" s="263"/>
      <c r="G74" s="263"/>
      <c r="H74" s="263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8" t="s">
        <v>22</v>
      </c>
      <c r="D76" s="36"/>
      <c r="E76" s="36"/>
      <c r="F76" s="26" t="str">
        <f>F12</f>
        <v>Vyškov</v>
      </c>
      <c r="G76" s="36"/>
      <c r="H76" s="36"/>
      <c r="I76" s="28" t="s">
        <v>24</v>
      </c>
      <c r="J76" s="59" t="str">
        <f>IF(J12="","",J12)</f>
        <v>15. 10. 2020</v>
      </c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8" t="s">
        <v>30</v>
      </c>
      <c r="D78" s="36"/>
      <c r="E78" s="36"/>
      <c r="F78" s="26" t="str">
        <f>E15</f>
        <v>VYTEZA, s. r.o.</v>
      </c>
      <c r="G78" s="36"/>
      <c r="H78" s="36"/>
      <c r="I78" s="28" t="s">
        <v>38</v>
      </c>
      <c r="J78" s="32" t="str">
        <f>E21</f>
        <v>Ing. Luděk Obrdlík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8" t="s">
        <v>36</v>
      </c>
      <c r="D79" s="36"/>
      <c r="E79" s="36"/>
      <c r="F79" s="26" t="str">
        <f>IF(E18="","",E18)</f>
        <v>Vyplň údaj</v>
      </c>
      <c r="G79" s="36"/>
      <c r="H79" s="36"/>
      <c r="I79" s="28" t="s">
        <v>43</v>
      </c>
      <c r="J79" s="32" t="str">
        <f>E24</f>
        <v>Ing. Luděk Obrdlík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48"/>
      <c r="B81" s="149"/>
      <c r="C81" s="150" t="s">
        <v>144</v>
      </c>
      <c r="D81" s="151" t="s">
        <v>66</v>
      </c>
      <c r="E81" s="151" t="s">
        <v>62</v>
      </c>
      <c r="F81" s="151" t="s">
        <v>63</v>
      </c>
      <c r="G81" s="151" t="s">
        <v>145</v>
      </c>
      <c r="H81" s="151" t="s">
        <v>146</v>
      </c>
      <c r="I81" s="151" t="s">
        <v>147</v>
      </c>
      <c r="J81" s="151" t="s">
        <v>138</v>
      </c>
      <c r="K81" s="152" t="s">
        <v>148</v>
      </c>
      <c r="L81" s="153"/>
      <c r="M81" s="68" t="s">
        <v>44</v>
      </c>
      <c r="N81" s="69" t="s">
        <v>51</v>
      </c>
      <c r="O81" s="69" t="s">
        <v>149</v>
      </c>
      <c r="P81" s="69" t="s">
        <v>150</v>
      </c>
      <c r="Q81" s="69" t="s">
        <v>151</v>
      </c>
      <c r="R81" s="69" t="s">
        <v>152</v>
      </c>
      <c r="S81" s="69" t="s">
        <v>153</v>
      </c>
      <c r="T81" s="70" t="s">
        <v>154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4"/>
      <c r="B82" s="35"/>
      <c r="C82" s="75" t="s">
        <v>155</v>
      </c>
      <c r="D82" s="36"/>
      <c r="E82" s="36"/>
      <c r="F82" s="36"/>
      <c r="G82" s="36"/>
      <c r="H82" s="36"/>
      <c r="I82" s="36"/>
      <c r="J82" s="154">
        <f>BK82</f>
        <v>0</v>
      </c>
      <c r="K82" s="36"/>
      <c r="L82" s="39"/>
      <c r="M82" s="71"/>
      <c r="N82" s="155"/>
      <c r="O82" s="72"/>
      <c r="P82" s="156">
        <f>P83</f>
        <v>0</v>
      </c>
      <c r="Q82" s="72"/>
      <c r="R82" s="156">
        <f>R83</f>
        <v>0.06728</v>
      </c>
      <c r="S82" s="72"/>
      <c r="T82" s="157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6" t="s">
        <v>80</v>
      </c>
      <c r="AU82" s="16" t="s">
        <v>139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80</v>
      </c>
      <c r="E83" s="162" t="s">
        <v>156</v>
      </c>
      <c r="F83" s="162" t="s">
        <v>157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P84+P109</f>
        <v>0</v>
      </c>
      <c r="Q83" s="167"/>
      <c r="R83" s="168">
        <f>R84+R109</f>
        <v>0.06728</v>
      </c>
      <c r="S83" s="167"/>
      <c r="T83" s="169">
        <f>T84+T109</f>
        <v>0</v>
      </c>
      <c r="AR83" s="170" t="s">
        <v>158</v>
      </c>
      <c r="AT83" s="171" t="s">
        <v>80</v>
      </c>
      <c r="AU83" s="171" t="s">
        <v>81</v>
      </c>
      <c r="AY83" s="170" t="s">
        <v>159</v>
      </c>
      <c r="BK83" s="172">
        <f>BK84+BK109</f>
        <v>0</v>
      </c>
    </row>
    <row r="84" spans="2:63" s="12" customFormat="1" ht="22.9" customHeight="1">
      <c r="B84" s="159"/>
      <c r="C84" s="160"/>
      <c r="D84" s="161" t="s">
        <v>80</v>
      </c>
      <c r="E84" s="173" t="s">
        <v>160</v>
      </c>
      <c r="F84" s="173" t="s">
        <v>161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SUM(P85:P108)</f>
        <v>0</v>
      </c>
      <c r="Q84" s="167"/>
      <c r="R84" s="168">
        <f>SUM(R85:R108)</f>
        <v>0.06728</v>
      </c>
      <c r="S84" s="167"/>
      <c r="T84" s="169">
        <f>SUM(T85:T108)</f>
        <v>0</v>
      </c>
      <c r="AR84" s="170" t="s">
        <v>158</v>
      </c>
      <c r="AT84" s="171" t="s">
        <v>80</v>
      </c>
      <c r="AU84" s="171" t="s">
        <v>89</v>
      </c>
      <c r="AY84" s="170" t="s">
        <v>159</v>
      </c>
      <c r="BK84" s="172">
        <f>SUM(BK85:BK108)</f>
        <v>0</v>
      </c>
    </row>
    <row r="85" spans="1:65" s="2" customFormat="1" ht="24">
      <c r="A85" s="34"/>
      <c r="B85" s="35"/>
      <c r="C85" s="175" t="s">
        <v>89</v>
      </c>
      <c r="D85" s="175" t="s">
        <v>162</v>
      </c>
      <c r="E85" s="176" t="s">
        <v>212</v>
      </c>
      <c r="F85" s="177" t="s">
        <v>213</v>
      </c>
      <c r="G85" s="178" t="s">
        <v>165</v>
      </c>
      <c r="H85" s="179">
        <v>4</v>
      </c>
      <c r="I85" s="180"/>
      <c r="J85" s="181">
        <f>ROUND(I85*H85,2)</f>
        <v>0</v>
      </c>
      <c r="K85" s="177" t="s">
        <v>199</v>
      </c>
      <c r="L85" s="39"/>
      <c r="M85" s="182" t="s">
        <v>44</v>
      </c>
      <c r="N85" s="183" t="s">
        <v>52</v>
      </c>
      <c r="O85" s="64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86" t="s">
        <v>89</v>
      </c>
      <c r="AT85" s="186" t="s">
        <v>162</v>
      </c>
      <c r="AU85" s="186" t="s">
        <v>91</v>
      </c>
      <c r="AY85" s="16" t="s">
        <v>159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6" t="s">
        <v>89</v>
      </c>
      <c r="BK85" s="187">
        <f>ROUND(I85*H85,2)</f>
        <v>0</v>
      </c>
      <c r="BL85" s="16" t="s">
        <v>89</v>
      </c>
      <c r="BM85" s="186" t="s">
        <v>647</v>
      </c>
    </row>
    <row r="86" spans="2:51" s="13" customFormat="1" ht="12">
      <c r="B86" s="188"/>
      <c r="C86" s="189"/>
      <c r="D86" s="190" t="s">
        <v>168</v>
      </c>
      <c r="E86" s="191" t="s">
        <v>44</v>
      </c>
      <c r="F86" s="192" t="s">
        <v>215</v>
      </c>
      <c r="G86" s="189"/>
      <c r="H86" s="191" t="s">
        <v>44</v>
      </c>
      <c r="I86" s="193"/>
      <c r="J86" s="189"/>
      <c r="K86" s="189"/>
      <c r="L86" s="194"/>
      <c r="M86" s="195"/>
      <c r="N86" s="196"/>
      <c r="O86" s="196"/>
      <c r="P86" s="196"/>
      <c r="Q86" s="196"/>
      <c r="R86" s="196"/>
      <c r="S86" s="196"/>
      <c r="T86" s="197"/>
      <c r="AT86" s="198" t="s">
        <v>168</v>
      </c>
      <c r="AU86" s="198" t="s">
        <v>91</v>
      </c>
      <c r="AV86" s="13" t="s">
        <v>89</v>
      </c>
      <c r="AW86" s="13" t="s">
        <v>42</v>
      </c>
      <c r="AX86" s="13" t="s">
        <v>81</v>
      </c>
      <c r="AY86" s="198" t="s">
        <v>159</v>
      </c>
    </row>
    <row r="87" spans="2:51" s="14" customFormat="1" ht="12">
      <c r="B87" s="199"/>
      <c r="C87" s="200"/>
      <c r="D87" s="190" t="s">
        <v>168</v>
      </c>
      <c r="E87" s="201" t="s">
        <v>44</v>
      </c>
      <c r="F87" s="202" t="s">
        <v>177</v>
      </c>
      <c r="G87" s="200"/>
      <c r="H87" s="203">
        <v>4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168</v>
      </c>
      <c r="AU87" s="209" t="s">
        <v>91</v>
      </c>
      <c r="AV87" s="14" t="s">
        <v>91</v>
      </c>
      <c r="AW87" s="14" t="s">
        <v>42</v>
      </c>
      <c r="AX87" s="14" t="s">
        <v>89</v>
      </c>
      <c r="AY87" s="209" t="s">
        <v>159</v>
      </c>
    </row>
    <row r="88" spans="1:65" s="2" customFormat="1" ht="24">
      <c r="A88" s="34"/>
      <c r="B88" s="35"/>
      <c r="C88" s="175" t="s">
        <v>91</v>
      </c>
      <c r="D88" s="175" t="s">
        <v>162</v>
      </c>
      <c r="E88" s="176" t="s">
        <v>216</v>
      </c>
      <c r="F88" s="177" t="s">
        <v>217</v>
      </c>
      <c r="G88" s="178" t="s">
        <v>165</v>
      </c>
      <c r="H88" s="179">
        <v>4</v>
      </c>
      <c r="I88" s="180"/>
      <c r="J88" s="181">
        <f>ROUND(I88*H88,2)</f>
        <v>0</v>
      </c>
      <c r="K88" s="177" t="s">
        <v>199</v>
      </c>
      <c r="L88" s="39"/>
      <c r="M88" s="182" t="s">
        <v>44</v>
      </c>
      <c r="N88" s="183" t="s">
        <v>52</v>
      </c>
      <c r="O88" s="64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6" t="s">
        <v>89</v>
      </c>
      <c r="AT88" s="186" t="s">
        <v>162</v>
      </c>
      <c r="AU88" s="186" t="s">
        <v>91</v>
      </c>
      <c r="AY88" s="16" t="s">
        <v>159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6" t="s">
        <v>89</v>
      </c>
      <c r="BK88" s="187">
        <f>ROUND(I88*H88,2)</f>
        <v>0</v>
      </c>
      <c r="BL88" s="16" t="s">
        <v>89</v>
      </c>
      <c r="BM88" s="186" t="s">
        <v>648</v>
      </c>
    </row>
    <row r="89" spans="2:51" s="13" customFormat="1" ht="12">
      <c r="B89" s="188"/>
      <c r="C89" s="189"/>
      <c r="D89" s="190" t="s">
        <v>168</v>
      </c>
      <c r="E89" s="191" t="s">
        <v>44</v>
      </c>
      <c r="F89" s="192" t="s">
        <v>219</v>
      </c>
      <c r="G89" s="189"/>
      <c r="H89" s="191" t="s">
        <v>44</v>
      </c>
      <c r="I89" s="193"/>
      <c r="J89" s="189"/>
      <c r="K89" s="189"/>
      <c r="L89" s="194"/>
      <c r="M89" s="195"/>
      <c r="N89" s="196"/>
      <c r="O89" s="196"/>
      <c r="P89" s="196"/>
      <c r="Q89" s="196"/>
      <c r="R89" s="196"/>
      <c r="S89" s="196"/>
      <c r="T89" s="197"/>
      <c r="AT89" s="198" t="s">
        <v>168</v>
      </c>
      <c r="AU89" s="198" t="s">
        <v>91</v>
      </c>
      <c r="AV89" s="13" t="s">
        <v>89</v>
      </c>
      <c r="AW89" s="13" t="s">
        <v>42</v>
      </c>
      <c r="AX89" s="13" t="s">
        <v>81</v>
      </c>
      <c r="AY89" s="198" t="s">
        <v>159</v>
      </c>
    </row>
    <row r="90" spans="2:51" s="14" customFormat="1" ht="12">
      <c r="B90" s="199"/>
      <c r="C90" s="200"/>
      <c r="D90" s="190" t="s">
        <v>168</v>
      </c>
      <c r="E90" s="201" t="s">
        <v>44</v>
      </c>
      <c r="F90" s="202" t="s">
        <v>177</v>
      </c>
      <c r="G90" s="200"/>
      <c r="H90" s="203">
        <v>4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168</v>
      </c>
      <c r="AU90" s="209" t="s">
        <v>91</v>
      </c>
      <c r="AV90" s="14" t="s">
        <v>91</v>
      </c>
      <c r="AW90" s="14" t="s">
        <v>42</v>
      </c>
      <c r="AX90" s="14" t="s">
        <v>89</v>
      </c>
      <c r="AY90" s="209" t="s">
        <v>159</v>
      </c>
    </row>
    <row r="91" spans="1:65" s="2" customFormat="1" ht="16.5" customHeight="1">
      <c r="A91" s="34"/>
      <c r="B91" s="35"/>
      <c r="C91" s="210" t="s">
        <v>158</v>
      </c>
      <c r="D91" s="210" t="s">
        <v>156</v>
      </c>
      <c r="E91" s="211" t="s">
        <v>220</v>
      </c>
      <c r="F91" s="212" t="s">
        <v>221</v>
      </c>
      <c r="G91" s="213" t="s">
        <v>165</v>
      </c>
      <c r="H91" s="214">
        <v>4</v>
      </c>
      <c r="I91" s="215"/>
      <c r="J91" s="216">
        <f>ROUND(I91*H91,2)</f>
        <v>0</v>
      </c>
      <c r="K91" s="212" t="s">
        <v>184</v>
      </c>
      <c r="L91" s="217"/>
      <c r="M91" s="218" t="s">
        <v>44</v>
      </c>
      <c r="N91" s="219" t="s">
        <v>52</v>
      </c>
      <c r="O91" s="64"/>
      <c r="P91" s="184">
        <f>O91*H91</f>
        <v>0</v>
      </c>
      <c r="Q91" s="184">
        <v>0.0005</v>
      </c>
      <c r="R91" s="184">
        <f>Q91*H91</f>
        <v>0.002</v>
      </c>
      <c r="S91" s="184">
        <v>0</v>
      </c>
      <c r="T91" s="185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86" t="s">
        <v>91</v>
      </c>
      <c r="AT91" s="186" t="s">
        <v>156</v>
      </c>
      <c r="AU91" s="186" t="s">
        <v>91</v>
      </c>
      <c r="AY91" s="16" t="s">
        <v>159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6" t="s">
        <v>89</v>
      </c>
      <c r="BK91" s="187">
        <f>ROUND(I91*H91,2)</f>
        <v>0</v>
      </c>
      <c r="BL91" s="16" t="s">
        <v>89</v>
      </c>
      <c r="BM91" s="186" t="s">
        <v>649</v>
      </c>
    </row>
    <row r="92" spans="2:51" s="13" customFormat="1" ht="12">
      <c r="B92" s="188"/>
      <c r="C92" s="189"/>
      <c r="D92" s="190" t="s">
        <v>168</v>
      </c>
      <c r="E92" s="191" t="s">
        <v>44</v>
      </c>
      <c r="F92" s="192" t="s">
        <v>219</v>
      </c>
      <c r="G92" s="189"/>
      <c r="H92" s="191" t="s">
        <v>44</v>
      </c>
      <c r="I92" s="193"/>
      <c r="J92" s="189"/>
      <c r="K92" s="189"/>
      <c r="L92" s="194"/>
      <c r="M92" s="195"/>
      <c r="N92" s="196"/>
      <c r="O92" s="196"/>
      <c r="P92" s="196"/>
      <c r="Q92" s="196"/>
      <c r="R92" s="196"/>
      <c r="S92" s="196"/>
      <c r="T92" s="197"/>
      <c r="AT92" s="198" t="s">
        <v>168</v>
      </c>
      <c r="AU92" s="198" t="s">
        <v>91</v>
      </c>
      <c r="AV92" s="13" t="s">
        <v>89</v>
      </c>
      <c r="AW92" s="13" t="s">
        <v>42</v>
      </c>
      <c r="AX92" s="13" t="s">
        <v>81</v>
      </c>
      <c r="AY92" s="198" t="s">
        <v>159</v>
      </c>
    </row>
    <row r="93" spans="2:51" s="14" customFormat="1" ht="12">
      <c r="B93" s="199"/>
      <c r="C93" s="200"/>
      <c r="D93" s="190" t="s">
        <v>168</v>
      </c>
      <c r="E93" s="201" t="s">
        <v>44</v>
      </c>
      <c r="F93" s="202" t="s">
        <v>177</v>
      </c>
      <c r="G93" s="200"/>
      <c r="H93" s="203">
        <v>4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168</v>
      </c>
      <c r="AU93" s="209" t="s">
        <v>91</v>
      </c>
      <c r="AV93" s="14" t="s">
        <v>91</v>
      </c>
      <c r="AW93" s="14" t="s">
        <v>42</v>
      </c>
      <c r="AX93" s="14" t="s">
        <v>89</v>
      </c>
      <c r="AY93" s="209" t="s">
        <v>159</v>
      </c>
    </row>
    <row r="94" spans="1:65" s="2" customFormat="1" ht="21.75" customHeight="1">
      <c r="A94" s="34"/>
      <c r="B94" s="35"/>
      <c r="C94" s="175" t="s">
        <v>177</v>
      </c>
      <c r="D94" s="175" t="s">
        <v>162</v>
      </c>
      <c r="E94" s="176" t="s">
        <v>163</v>
      </c>
      <c r="F94" s="177" t="s">
        <v>164</v>
      </c>
      <c r="G94" s="178" t="s">
        <v>165</v>
      </c>
      <c r="H94" s="179">
        <v>16</v>
      </c>
      <c r="I94" s="180"/>
      <c r="J94" s="181">
        <f>ROUND(I94*H94,2)</f>
        <v>0</v>
      </c>
      <c r="K94" s="177" t="s">
        <v>199</v>
      </c>
      <c r="L94" s="39"/>
      <c r="M94" s="182" t="s">
        <v>44</v>
      </c>
      <c r="N94" s="183" t="s">
        <v>52</v>
      </c>
      <c r="O94" s="64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6" t="s">
        <v>89</v>
      </c>
      <c r="AT94" s="186" t="s">
        <v>162</v>
      </c>
      <c r="AU94" s="186" t="s">
        <v>91</v>
      </c>
      <c r="AY94" s="16" t="s">
        <v>159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6" t="s">
        <v>89</v>
      </c>
      <c r="BK94" s="187">
        <f>ROUND(I94*H94,2)</f>
        <v>0</v>
      </c>
      <c r="BL94" s="16" t="s">
        <v>89</v>
      </c>
      <c r="BM94" s="186" t="s">
        <v>650</v>
      </c>
    </row>
    <row r="95" spans="2:51" s="13" customFormat="1" ht="22.5">
      <c r="B95" s="188"/>
      <c r="C95" s="189"/>
      <c r="D95" s="190" t="s">
        <v>168</v>
      </c>
      <c r="E95" s="191" t="s">
        <v>44</v>
      </c>
      <c r="F95" s="192" t="s">
        <v>169</v>
      </c>
      <c r="G95" s="189"/>
      <c r="H95" s="191" t="s">
        <v>44</v>
      </c>
      <c r="I95" s="193"/>
      <c r="J95" s="189"/>
      <c r="K95" s="189"/>
      <c r="L95" s="194"/>
      <c r="M95" s="195"/>
      <c r="N95" s="196"/>
      <c r="O95" s="196"/>
      <c r="P95" s="196"/>
      <c r="Q95" s="196"/>
      <c r="R95" s="196"/>
      <c r="S95" s="196"/>
      <c r="T95" s="197"/>
      <c r="AT95" s="198" t="s">
        <v>168</v>
      </c>
      <c r="AU95" s="198" t="s">
        <v>91</v>
      </c>
      <c r="AV95" s="13" t="s">
        <v>89</v>
      </c>
      <c r="AW95" s="13" t="s">
        <v>42</v>
      </c>
      <c r="AX95" s="13" t="s">
        <v>81</v>
      </c>
      <c r="AY95" s="198" t="s">
        <v>159</v>
      </c>
    </row>
    <row r="96" spans="2:51" s="14" customFormat="1" ht="12">
      <c r="B96" s="199"/>
      <c r="C96" s="200"/>
      <c r="D96" s="190" t="s">
        <v>168</v>
      </c>
      <c r="E96" s="201" t="s">
        <v>44</v>
      </c>
      <c r="F96" s="202" t="s">
        <v>282</v>
      </c>
      <c r="G96" s="200"/>
      <c r="H96" s="203">
        <v>16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168</v>
      </c>
      <c r="AU96" s="209" t="s">
        <v>91</v>
      </c>
      <c r="AV96" s="14" t="s">
        <v>91</v>
      </c>
      <c r="AW96" s="14" t="s">
        <v>42</v>
      </c>
      <c r="AX96" s="14" t="s">
        <v>89</v>
      </c>
      <c r="AY96" s="209" t="s">
        <v>159</v>
      </c>
    </row>
    <row r="97" spans="1:65" s="2" customFormat="1" ht="16.5" customHeight="1">
      <c r="A97" s="34"/>
      <c r="B97" s="35"/>
      <c r="C97" s="175" t="s">
        <v>181</v>
      </c>
      <c r="D97" s="175" t="s">
        <v>162</v>
      </c>
      <c r="E97" s="176" t="s">
        <v>170</v>
      </c>
      <c r="F97" s="177" t="s">
        <v>171</v>
      </c>
      <c r="G97" s="178" t="s">
        <v>165</v>
      </c>
      <c r="H97" s="179">
        <v>16</v>
      </c>
      <c r="I97" s="180"/>
      <c r="J97" s="181">
        <f>ROUND(I97*H97,2)</f>
        <v>0</v>
      </c>
      <c r="K97" s="177" t="s">
        <v>199</v>
      </c>
      <c r="L97" s="39"/>
      <c r="M97" s="182" t="s">
        <v>44</v>
      </c>
      <c r="N97" s="183" t="s">
        <v>52</v>
      </c>
      <c r="O97" s="64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86" t="s">
        <v>89</v>
      </c>
      <c r="AT97" s="186" t="s">
        <v>162</v>
      </c>
      <c r="AU97" s="186" t="s">
        <v>91</v>
      </c>
      <c r="AY97" s="16" t="s">
        <v>159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6" t="s">
        <v>89</v>
      </c>
      <c r="BK97" s="187">
        <f>ROUND(I97*H97,2)</f>
        <v>0</v>
      </c>
      <c r="BL97" s="16" t="s">
        <v>89</v>
      </c>
      <c r="BM97" s="186" t="s">
        <v>651</v>
      </c>
    </row>
    <row r="98" spans="2:51" s="13" customFormat="1" ht="12">
      <c r="B98" s="188"/>
      <c r="C98" s="189"/>
      <c r="D98" s="190" t="s">
        <v>168</v>
      </c>
      <c r="E98" s="191" t="s">
        <v>44</v>
      </c>
      <c r="F98" s="192" t="s">
        <v>173</v>
      </c>
      <c r="G98" s="189"/>
      <c r="H98" s="191" t="s">
        <v>44</v>
      </c>
      <c r="I98" s="193"/>
      <c r="J98" s="189"/>
      <c r="K98" s="189"/>
      <c r="L98" s="194"/>
      <c r="M98" s="195"/>
      <c r="N98" s="196"/>
      <c r="O98" s="196"/>
      <c r="P98" s="196"/>
      <c r="Q98" s="196"/>
      <c r="R98" s="196"/>
      <c r="S98" s="196"/>
      <c r="T98" s="197"/>
      <c r="AT98" s="198" t="s">
        <v>168</v>
      </c>
      <c r="AU98" s="198" t="s">
        <v>91</v>
      </c>
      <c r="AV98" s="13" t="s">
        <v>89</v>
      </c>
      <c r="AW98" s="13" t="s">
        <v>42</v>
      </c>
      <c r="AX98" s="13" t="s">
        <v>81</v>
      </c>
      <c r="AY98" s="198" t="s">
        <v>159</v>
      </c>
    </row>
    <row r="99" spans="2:51" s="14" customFormat="1" ht="12">
      <c r="B99" s="199"/>
      <c r="C99" s="200"/>
      <c r="D99" s="190" t="s">
        <v>168</v>
      </c>
      <c r="E99" s="201" t="s">
        <v>44</v>
      </c>
      <c r="F99" s="202" t="s">
        <v>282</v>
      </c>
      <c r="G99" s="200"/>
      <c r="H99" s="203">
        <v>16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168</v>
      </c>
      <c r="AU99" s="209" t="s">
        <v>91</v>
      </c>
      <c r="AV99" s="14" t="s">
        <v>91</v>
      </c>
      <c r="AW99" s="14" t="s">
        <v>42</v>
      </c>
      <c r="AX99" s="14" t="s">
        <v>89</v>
      </c>
      <c r="AY99" s="209" t="s">
        <v>159</v>
      </c>
    </row>
    <row r="100" spans="1:65" s="2" customFormat="1" ht="24">
      <c r="A100" s="34"/>
      <c r="B100" s="35"/>
      <c r="C100" s="175" t="s">
        <v>188</v>
      </c>
      <c r="D100" s="175" t="s">
        <v>162</v>
      </c>
      <c r="E100" s="176" t="s">
        <v>174</v>
      </c>
      <c r="F100" s="177" t="s">
        <v>175</v>
      </c>
      <c r="G100" s="178" t="s">
        <v>165</v>
      </c>
      <c r="H100" s="179">
        <v>16</v>
      </c>
      <c r="I100" s="180"/>
      <c r="J100" s="181">
        <f>ROUND(I100*H100,2)</f>
        <v>0</v>
      </c>
      <c r="K100" s="177" t="s">
        <v>199</v>
      </c>
      <c r="L100" s="39"/>
      <c r="M100" s="182" t="s">
        <v>44</v>
      </c>
      <c r="N100" s="183" t="s">
        <v>52</v>
      </c>
      <c r="O100" s="64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6" t="s">
        <v>89</v>
      </c>
      <c r="AT100" s="186" t="s">
        <v>162</v>
      </c>
      <c r="AU100" s="186" t="s">
        <v>91</v>
      </c>
      <c r="AY100" s="16" t="s">
        <v>159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6" t="s">
        <v>89</v>
      </c>
      <c r="BK100" s="187">
        <f>ROUND(I100*H100,2)</f>
        <v>0</v>
      </c>
      <c r="BL100" s="16" t="s">
        <v>89</v>
      </c>
      <c r="BM100" s="186" t="s">
        <v>652</v>
      </c>
    </row>
    <row r="101" spans="2:51" s="13" customFormat="1" ht="22.5">
      <c r="B101" s="188"/>
      <c r="C101" s="189"/>
      <c r="D101" s="190" t="s">
        <v>168</v>
      </c>
      <c r="E101" s="191" t="s">
        <v>44</v>
      </c>
      <c r="F101" s="192" t="s">
        <v>169</v>
      </c>
      <c r="G101" s="189"/>
      <c r="H101" s="191" t="s">
        <v>44</v>
      </c>
      <c r="I101" s="193"/>
      <c r="J101" s="189"/>
      <c r="K101" s="189"/>
      <c r="L101" s="194"/>
      <c r="M101" s="195"/>
      <c r="N101" s="196"/>
      <c r="O101" s="196"/>
      <c r="P101" s="196"/>
      <c r="Q101" s="196"/>
      <c r="R101" s="196"/>
      <c r="S101" s="196"/>
      <c r="T101" s="197"/>
      <c r="AT101" s="198" t="s">
        <v>168</v>
      </c>
      <c r="AU101" s="198" t="s">
        <v>91</v>
      </c>
      <c r="AV101" s="13" t="s">
        <v>89</v>
      </c>
      <c r="AW101" s="13" t="s">
        <v>42</v>
      </c>
      <c r="AX101" s="13" t="s">
        <v>81</v>
      </c>
      <c r="AY101" s="198" t="s">
        <v>159</v>
      </c>
    </row>
    <row r="102" spans="2:51" s="14" customFormat="1" ht="12">
      <c r="B102" s="199"/>
      <c r="C102" s="200"/>
      <c r="D102" s="190" t="s">
        <v>168</v>
      </c>
      <c r="E102" s="201" t="s">
        <v>44</v>
      </c>
      <c r="F102" s="202" t="s">
        <v>282</v>
      </c>
      <c r="G102" s="200"/>
      <c r="H102" s="203">
        <v>16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168</v>
      </c>
      <c r="AU102" s="209" t="s">
        <v>91</v>
      </c>
      <c r="AV102" s="14" t="s">
        <v>91</v>
      </c>
      <c r="AW102" s="14" t="s">
        <v>42</v>
      </c>
      <c r="AX102" s="14" t="s">
        <v>89</v>
      </c>
      <c r="AY102" s="209" t="s">
        <v>159</v>
      </c>
    </row>
    <row r="103" spans="1:65" s="2" customFormat="1" ht="24">
      <c r="A103" s="34"/>
      <c r="B103" s="35"/>
      <c r="C103" s="175" t="s">
        <v>192</v>
      </c>
      <c r="D103" s="175" t="s">
        <v>162</v>
      </c>
      <c r="E103" s="176" t="s">
        <v>178</v>
      </c>
      <c r="F103" s="177" t="s">
        <v>179</v>
      </c>
      <c r="G103" s="178" t="s">
        <v>165</v>
      </c>
      <c r="H103" s="179">
        <v>16</v>
      </c>
      <c r="I103" s="180"/>
      <c r="J103" s="181">
        <f>ROUND(I103*H103,2)</f>
        <v>0</v>
      </c>
      <c r="K103" s="177" t="s">
        <v>199</v>
      </c>
      <c r="L103" s="39"/>
      <c r="M103" s="182" t="s">
        <v>44</v>
      </c>
      <c r="N103" s="183" t="s">
        <v>52</v>
      </c>
      <c r="O103" s="64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6" t="s">
        <v>89</v>
      </c>
      <c r="AT103" s="186" t="s">
        <v>162</v>
      </c>
      <c r="AU103" s="186" t="s">
        <v>91</v>
      </c>
      <c r="AY103" s="16" t="s">
        <v>159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6" t="s">
        <v>89</v>
      </c>
      <c r="BK103" s="187">
        <f>ROUND(I103*H103,2)</f>
        <v>0</v>
      </c>
      <c r="BL103" s="16" t="s">
        <v>89</v>
      </c>
      <c r="BM103" s="186" t="s">
        <v>653</v>
      </c>
    </row>
    <row r="104" spans="2:51" s="13" customFormat="1" ht="12">
      <c r="B104" s="188"/>
      <c r="C104" s="189"/>
      <c r="D104" s="190" t="s">
        <v>168</v>
      </c>
      <c r="E104" s="191" t="s">
        <v>44</v>
      </c>
      <c r="F104" s="192" t="s">
        <v>173</v>
      </c>
      <c r="G104" s="189"/>
      <c r="H104" s="191" t="s">
        <v>44</v>
      </c>
      <c r="I104" s="193"/>
      <c r="J104" s="189"/>
      <c r="K104" s="189"/>
      <c r="L104" s="194"/>
      <c r="M104" s="195"/>
      <c r="N104" s="196"/>
      <c r="O104" s="196"/>
      <c r="P104" s="196"/>
      <c r="Q104" s="196"/>
      <c r="R104" s="196"/>
      <c r="S104" s="196"/>
      <c r="T104" s="197"/>
      <c r="AT104" s="198" t="s">
        <v>168</v>
      </c>
      <c r="AU104" s="198" t="s">
        <v>91</v>
      </c>
      <c r="AV104" s="13" t="s">
        <v>89</v>
      </c>
      <c r="AW104" s="13" t="s">
        <v>42</v>
      </c>
      <c r="AX104" s="13" t="s">
        <v>81</v>
      </c>
      <c r="AY104" s="198" t="s">
        <v>159</v>
      </c>
    </row>
    <row r="105" spans="2:51" s="14" customFormat="1" ht="12">
      <c r="B105" s="199"/>
      <c r="C105" s="200"/>
      <c r="D105" s="190" t="s">
        <v>168</v>
      </c>
      <c r="E105" s="201" t="s">
        <v>44</v>
      </c>
      <c r="F105" s="202" t="s">
        <v>282</v>
      </c>
      <c r="G105" s="200"/>
      <c r="H105" s="203">
        <v>16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168</v>
      </c>
      <c r="AU105" s="209" t="s">
        <v>91</v>
      </c>
      <c r="AV105" s="14" t="s">
        <v>91</v>
      </c>
      <c r="AW105" s="14" t="s">
        <v>42</v>
      </c>
      <c r="AX105" s="14" t="s">
        <v>89</v>
      </c>
      <c r="AY105" s="209" t="s">
        <v>159</v>
      </c>
    </row>
    <row r="106" spans="1:65" s="2" customFormat="1" ht="16.5" customHeight="1">
      <c r="A106" s="34"/>
      <c r="B106" s="35"/>
      <c r="C106" s="210" t="s">
        <v>196</v>
      </c>
      <c r="D106" s="210" t="s">
        <v>156</v>
      </c>
      <c r="E106" s="211" t="s">
        <v>210</v>
      </c>
      <c r="F106" s="212" t="s">
        <v>183</v>
      </c>
      <c r="G106" s="213" t="s">
        <v>165</v>
      </c>
      <c r="H106" s="214">
        <v>16</v>
      </c>
      <c r="I106" s="215"/>
      <c r="J106" s="216">
        <f>ROUND(I106*H106,2)</f>
        <v>0</v>
      </c>
      <c r="K106" s="212" t="s">
        <v>184</v>
      </c>
      <c r="L106" s="217"/>
      <c r="M106" s="218" t="s">
        <v>44</v>
      </c>
      <c r="N106" s="219" t="s">
        <v>52</v>
      </c>
      <c r="O106" s="64"/>
      <c r="P106" s="184">
        <f>O106*H106</f>
        <v>0</v>
      </c>
      <c r="Q106" s="184">
        <v>0.00408</v>
      </c>
      <c r="R106" s="184">
        <f>Q106*H106</f>
        <v>0.06528</v>
      </c>
      <c r="S106" s="184">
        <v>0</v>
      </c>
      <c r="T106" s="185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6" t="s">
        <v>91</v>
      </c>
      <c r="AT106" s="186" t="s">
        <v>156</v>
      </c>
      <c r="AU106" s="186" t="s">
        <v>91</v>
      </c>
      <c r="AY106" s="16" t="s">
        <v>159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6" t="s">
        <v>89</v>
      </c>
      <c r="BK106" s="187">
        <f>ROUND(I106*H106,2)</f>
        <v>0</v>
      </c>
      <c r="BL106" s="16" t="s">
        <v>89</v>
      </c>
      <c r="BM106" s="186" t="s">
        <v>654</v>
      </c>
    </row>
    <row r="107" spans="2:51" s="13" customFormat="1" ht="12">
      <c r="B107" s="188"/>
      <c r="C107" s="189"/>
      <c r="D107" s="190" t="s">
        <v>168</v>
      </c>
      <c r="E107" s="191" t="s">
        <v>44</v>
      </c>
      <c r="F107" s="192" t="s">
        <v>173</v>
      </c>
      <c r="G107" s="189"/>
      <c r="H107" s="191" t="s">
        <v>44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168</v>
      </c>
      <c r="AU107" s="198" t="s">
        <v>91</v>
      </c>
      <c r="AV107" s="13" t="s">
        <v>89</v>
      </c>
      <c r="AW107" s="13" t="s">
        <v>42</v>
      </c>
      <c r="AX107" s="13" t="s">
        <v>81</v>
      </c>
      <c r="AY107" s="198" t="s">
        <v>159</v>
      </c>
    </row>
    <row r="108" spans="2:51" s="14" customFormat="1" ht="12">
      <c r="B108" s="199"/>
      <c r="C108" s="200"/>
      <c r="D108" s="190" t="s">
        <v>168</v>
      </c>
      <c r="E108" s="201" t="s">
        <v>44</v>
      </c>
      <c r="F108" s="202" t="s">
        <v>282</v>
      </c>
      <c r="G108" s="200"/>
      <c r="H108" s="203">
        <v>16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168</v>
      </c>
      <c r="AU108" s="209" t="s">
        <v>91</v>
      </c>
      <c r="AV108" s="14" t="s">
        <v>91</v>
      </c>
      <c r="AW108" s="14" t="s">
        <v>42</v>
      </c>
      <c r="AX108" s="14" t="s">
        <v>89</v>
      </c>
      <c r="AY108" s="209" t="s">
        <v>159</v>
      </c>
    </row>
    <row r="109" spans="2:63" s="12" customFormat="1" ht="22.9" customHeight="1">
      <c r="B109" s="159"/>
      <c r="C109" s="160"/>
      <c r="D109" s="161" t="s">
        <v>80</v>
      </c>
      <c r="E109" s="173" t="s">
        <v>186</v>
      </c>
      <c r="F109" s="173" t="s">
        <v>187</v>
      </c>
      <c r="G109" s="160"/>
      <c r="H109" s="160"/>
      <c r="I109" s="163"/>
      <c r="J109" s="174">
        <f>BK109</f>
        <v>0</v>
      </c>
      <c r="K109" s="160"/>
      <c r="L109" s="165"/>
      <c r="M109" s="166"/>
      <c r="N109" s="167"/>
      <c r="O109" s="167"/>
      <c r="P109" s="168">
        <f>SUM(P110:P119)</f>
        <v>0</v>
      </c>
      <c r="Q109" s="167"/>
      <c r="R109" s="168">
        <f>SUM(R110:R119)</f>
        <v>0</v>
      </c>
      <c r="S109" s="167"/>
      <c r="T109" s="169">
        <f>SUM(T110:T119)</f>
        <v>0</v>
      </c>
      <c r="AR109" s="170" t="s">
        <v>158</v>
      </c>
      <c r="AT109" s="171" t="s">
        <v>80</v>
      </c>
      <c r="AU109" s="171" t="s">
        <v>89</v>
      </c>
      <c r="AY109" s="170" t="s">
        <v>159</v>
      </c>
      <c r="BK109" s="172">
        <f>SUM(BK110:BK119)</f>
        <v>0</v>
      </c>
    </row>
    <row r="110" spans="1:65" s="2" customFormat="1" ht="16.5" customHeight="1">
      <c r="A110" s="34"/>
      <c r="B110" s="35"/>
      <c r="C110" s="175" t="s">
        <v>201</v>
      </c>
      <c r="D110" s="175" t="s">
        <v>162</v>
      </c>
      <c r="E110" s="176" t="s">
        <v>189</v>
      </c>
      <c r="F110" s="177" t="s">
        <v>190</v>
      </c>
      <c r="G110" s="178" t="s">
        <v>165</v>
      </c>
      <c r="H110" s="179">
        <v>1</v>
      </c>
      <c r="I110" s="180"/>
      <c r="J110" s="181">
        <f>ROUND(I110*H110,2)</f>
        <v>0</v>
      </c>
      <c r="K110" s="177" t="s">
        <v>184</v>
      </c>
      <c r="L110" s="39"/>
      <c r="M110" s="182" t="s">
        <v>44</v>
      </c>
      <c r="N110" s="183" t="s">
        <v>52</v>
      </c>
      <c r="O110" s="64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6" t="s">
        <v>89</v>
      </c>
      <c r="AT110" s="186" t="s">
        <v>162</v>
      </c>
      <c r="AU110" s="186" t="s">
        <v>91</v>
      </c>
      <c r="AY110" s="16" t="s">
        <v>159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6" t="s">
        <v>89</v>
      </c>
      <c r="BK110" s="187">
        <f>ROUND(I110*H110,2)</f>
        <v>0</v>
      </c>
      <c r="BL110" s="16" t="s">
        <v>89</v>
      </c>
      <c r="BM110" s="186" t="s">
        <v>655</v>
      </c>
    </row>
    <row r="111" spans="2:51" s="14" customFormat="1" ht="12">
      <c r="B111" s="199"/>
      <c r="C111" s="200"/>
      <c r="D111" s="190" t="s">
        <v>168</v>
      </c>
      <c r="E111" s="201" t="s">
        <v>44</v>
      </c>
      <c r="F111" s="202" t="s">
        <v>89</v>
      </c>
      <c r="G111" s="200"/>
      <c r="H111" s="203">
        <v>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168</v>
      </c>
      <c r="AU111" s="209" t="s">
        <v>91</v>
      </c>
      <c r="AV111" s="14" t="s">
        <v>91</v>
      </c>
      <c r="AW111" s="14" t="s">
        <v>42</v>
      </c>
      <c r="AX111" s="14" t="s">
        <v>89</v>
      </c>
      <c r="AY111" s="209" t="s">
        <v>159</v>
      </c>
    </row>
    <row r="112" spans="1:65" s="2" customFormat="1" ht="24">
      <c r="A112" s="34"/>
      <c r="B112" s="35"/>
      <c r="C112" s="210" t="s">
        <v>224</v>
      </c>
      <c r="D112" s="210" t="s">
        <v>156</v>
      </c>
      <c r="E112" s="211" t="s">
        <v>225</v>
      </c>
      <c r="F112" s="212" t="s">
        <v>194</v>
      </c>
      <c r="G112" s="213" t="s">
        <v>165</v>
      </c>
      <c r="H112" s="214">
        <v>1</v>
      </c>
      <c r="I112" s="215"/>
      <c r="J112" s="216">
        <f>ROUND(I112*H112,2)</f>
        <v>0</v>
      </c>
      <c r="K112" s="212" t="s">
        <v>184</v>
      </c>
      <c r="L112" s="217"/>
      <c r="M112" s="218" t="s">
        <v>44</v>
      </c>
      <c r="N112" s="219" t="s">
        <v>52</v>
      </c>
      <c r="O112" s="64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86" t="s">
        <v>91</v>
      </c>
      <c r="AT112" s="186" t="s">
        <v>156</v>
      </c>
      <c r="AU112" s="186" t="s">
        <v>91</v>
      </c>
      <c r="AY112" s="16" t="s">
        <v>159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6" t="s">
        <v>89</v>
      </c>
      <c r="BK112" s="187">
        <f>ROUND(I112*H112,2)</f>
        <v>0</v>
      </c>
      <c r="BL112" s="16" t="s">
        <v>89</v>
      </c>
      <c r="BM112" s="186" t="s">
        <v>656</v>
      </c>
    </row>
    <row r="113" spans="2:51" s="14" customFormat="1" ht="12">
      <c r="B113" s="199"/>
      <c r="C113" s="200"/>
      <c r="D113" s="190" t="s">
        <v>168</v>
      </c>
      <c r="E113" s="201" t="s">
        <v>44</v>
      </c>
      <c r="F113" s="202" t="s">
        <v>89</v>
      </c>
      <c r="G113" s="200"/>
      <c r="H113" s="203">
        <v>1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168</v>
      </c>
      <c r="AU113" s="209" t="s">
        <v>91</v>
      </c>
      <c r="AV113" s="14" t="s">
        <v>91</v>
      </c>
      <c r="AW113" s="14" t="s">
        <v>42</v>
      </c>
      <c r="AX113" s="14" t="s">
        <v>89</v>
      </c>
      <c r="AY113" s="209" t="s">
        <v>159</v>
      </c>
    </row>
    <row r="114" spans="1:65" s="2" customFormat="1" ht="21.75" customHeight="1">
      <c r="A114" s="34"/>
      <c r="B114" s="35"/>
      <c r="C114" s="175" t="s">
        <v>227</v>
      </c>
      <c r="D114" s="175" t="s">
        <v>162</v>
      </c>
      <c r="E114" s="176" t="s">
        <v>236</v>
      </c>
      <c r="F114" s="177" t="s">
        <v>237</v>
      </c>
      <c r="G114" s="178" t="s">
        <v>165</v>
      </c>
      <c r="H114" s="179">
        <v>2</v>
      </c>
      <c r="I114" s="180"/>
      <c r="J114" s="181">
        <f>ROUND(I114*H114,2)</f>
        <v>0</v>
      </c>
      <c r="K114" s="177" t="s">
        <v>199</v>
      </c>
      <c r="L114" s="39"/>
      <c r="M114" s="182" t="s">
        <v>44</v>
      </c>
      <c r="N114" s="183" t="s">
        <v>52</v>
      </c>
      <c r="O114" s="64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6" t="s">
        <v>89</v>
      </c>
      <c r="AT114" s="186" t="s">
        <v>162</v>
      </c>
      <c r="AU114" s="186" t="s">
        <v>91</v>
      </c>
      <c r="AY114" s="16" t="s">
        <v>159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6" t="s">
        <v>89</v>
      </c>
      <c r="BK114" s="187">
        <f>ROUND(I114*H114,2)</f>
        <v>0</v>
      </c>
      <c r="BL114" s="16" t="s">
        <v>89</v>
      </c>
      <c r="BM114" s="186" t="s">
        <v>657</v>
      </c>
    </row>
    <row r="115" spans="2:51" s="14" customFormat="1" ht="12">
      <c r="B115" s="199"/>
      <c r="C115" s="200"/>
      <c r="D115" s="190" t="s">
        <v>168</v>
      </c>
      <c r="E115" s="201" t="s">
        <v>44</v>
      </c>
      <c r="F115" s="202" t="s">
        <v>239</v>
      </c>
      <c r="G115" s="200"/>
      <c r="H115" s="203">
        <v>2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168</v>
      </c>
      <c r="AU115" s="209" t="s">
        <v>91</v>
      </c>
      <c r="AV115" s="14" t="s">
        <v>91</v>
      </c>
      <c r="AW115" s="14" t="s">
        <v>42</v>
      </c>
      <c r="AX115" s="14" t="s">
        <v>89</v>
      </c>
      <c r="AY115" s="209" t="s">
        <v>159</v>
      </c>
    </row>
    <row r="116" spans="1:65" s="2" customFormat="1" ht="24">
      <c r="A116" s="34"/>
      <c r="B116" s="35"/>
      <c r="C116" s="210" t="s">
        <v>231</v>
      </c>
      <c r="D116" s="210" t="s">
        <v>156</v>
      </c>
      <c r="E116" s="211" t="s">
        <v>241</v>
      </c>
      <c r="F116" s="212" t="s">
        <v>242</v>
      </c>
      <c r="G116" s="213" t="s">
        <v>165</v>
      </c>
      <c r="H116" s="214">
        <v>5</v>
      </c>
      <c r="I116" s="215"/>
      <c r="J116" s="216">
        <f>ROUND(I116*H116,2)</f>
        <v>0</v>
      </c>
      <c r="K116" s="212" t="s">
        <v>184</v>
      </c>
      <c r="L116" s="217"/>
      <c r="M116" s="218" t="s">
        <v>44</v>
      </c>
      <c r="N116" s="219" t="s">
        <v>52</v>
      </c>
      <c r="O116" s="64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6" t="s">
        <v>91</v>
      </c>
      <c r="AT116" s="186" t="s">
        <v>156</v>
      </c>
      <c r="AU116" s="186" t="s">
        <v>91</v>
      </c>
      <c r="AY116" s="16" t="s">
        <v>159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6" t="s">
        <v>89</v>
      </c>
      <c r="BK116" s="187">
        <f>ROUND(I116*H116,2)</f>
        <v>0</v>
      </c>
      <c r="BL116" s="16" t="s">
        <v>89</v>
      </c>
      <c r="BM116" s="186" t="s">
        <v>658</v>
      </c>
    </row>
    <row r="117" spans="2:51" s="14" customFormat="1" ht="12">
      <c r="B117" s="199"/>
      <c r="C117" s="200"/>
      <c r="D117" s="190" t="s">
        <v>168</v>
      </c>
      <c r="E117" s="201" t="s">
        <v>44</v>
      </c>
      <c r="F117" s="202" t="s">
        <v>181</v>
      </c>
      <c r="G117" s="200"/>
      <c r="H117" s="203">
        <v>5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168</v>
      </c>
      <c r="AU117" s="209" t="s">
        <v>91</v>
      </c>
      <c r="AV117" s="14" t="s">
        <v>91</v>
      </c>
      <c r="AW117" s="14" t="s">
        <v>42</v>
      </c>
      <c r="AX117" s="14" t="s">
        <v>89</v>
      </c>
      <c r="AY117" s="209" t="s">
        <v>159</v>
      </c>
    </row>
    <row r="118" spans="1:65" s="2" customFormat="1" ht="24">
      <c r="A118" s="34"/>
      <c r="B118" s="35"/>
      <c r="C118" s="210" t="s">
        <v>235</v>
      </c>
      <c r="D118" s="210" t="s">
        <v>156</v>
      </c>
      <c r="E118" s="211" t="s">
        <v>244</v>
      </c>
      <c r="F118" s="212" t="s">
        <v>245</v>
      </c>
      <c r="G118" s="213" t="s">
        <v>165</v>
      </c>
      <c r="H118" s="214">
        <v>1</v>
      </c>
      <c r="I118" s="215"/>
      <c r="J118" s="216">
        <f>ROUND(I118*H118,2)</f>
        <v>0</v>
      </c>
      <c r="K118" s="212" t="s">
        <v>184</v>
      </c>
      <c r="L118" s="217"/>
      <c r="M118" s="218" t="s">
        <v>44</v>
      </c>
      <c r="N118" s="219" t="s">
        <v>52</v>
      </c>
      <c r="O118" s="64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6" t="s">
        <v>91</v>
      </c>
      <c r="AT118" s="186" t="s">
        <v>156</v>
      </c>
      <c r="AU118" s="186" t="s">
        <v>91</v>
      </c>
      <c r="AY118" s="16" t="s">
        <v>159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6" t="s">
        <v>89</v>
      </c>
      <c r="BK118" s="187">
        <f>ROUND(I118*H118,2)</f>
        <v>0</v>
      </c>
      <c r="BL118" s="16" t="s">
        <v>89</v>
      </c>
      <c r="BM118" s="186" t="s">
        <v>659</v>
      </c>
    </row>
    <row r="119" spans="2:51" s="14" customFormat="1" ht="12">
      <c r="B119" s="199"/>
      <c r="C119" s="200"/>
      <c r="D119" s="190" t="s">
        <v>168</v>
      </c>
      <c r="E119" s="201" t="s">
        <v>44</v>
      </c>
      <c r="F119" s="202" t="s">
        <v>89</v>
      </c>
      <c r="G119" s="200"/>
      <c r="H119" s="203">
        <v>1</v>
      </c>
      <c r="I119" s="204"/>
      <c r="J119" s="200"/>
      <c r="K119" s="200"/>
      <c r="L119" s="205"/>
      <c r="M119" s="220"/>
      <c r="N119" s="221"/>
      <c r="O119" s="221"/>
      <c r="P119" s="221"/>
      <c r="Q119" s="221"/>
      <c r="R119" s="221"/>
      <c r="S119" s="221"/>
      <c r="T119" s="222"/>
      <c r="AT119" s="209" t="s">
        <v>168</v>
      </c>
      <c r="AU119" s="209" t="s">
        <v>91</v>
      </c>
      <c r="AV119" s="14" t="s">
        <v>91</v>
      </c>
      <c r="AW119" s="14" t="s">
        <v>42</v>
      </c>
      <c r="AX119" s="14" t="s">
        <v>89</v>
      </c>
      <c r="AY119" s="209" t="s">
        <v>159</v>
      </c>
    </row>
    <row r="120" spans="1:31" s="2" customFormat="1" ht="6.95" customHeight="1">
      <c r="A120" s="34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39"/>
      <c r="M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</sheetData>
  <sheetProtection algorithmName="SHA-512" hashValue="x2QawX8wa8JQNRMPYrFZKTi5WFc7aYiCC5Ndab6r7GVD4RNnkV+HGKhU1PIwlilB6nFfYgS/ydd+8QJzUwRJ2Q==" saltValue="SvtsZYsrxx+g6LFtf1rBl80Zl/KsFOmkpJiisTxZBF920vNB+3pIOg3z2SzxENDVxKvSuequzde/FAVP60xBYA==" spinCount="100000" sheet="1" objects="1" scenarios="1" formatColumns="0" formatRows="0" autoFilter="0"/>
  <autoFilter ref="C81:K11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PK-PC4\Luděk</dc:creator>
  <cp:keywords/>
  <dc:description/>
  <cp:lastModifiedBy>Josef Kudrna</cp:lastModifiedBy>
  <dcterms:created xsi:type="dcterms:W3CDTF">2021-01-27T14:21:01Z</dcterms:created>
  <dcterms:modified xsi:type="dcterms:W3CDTF">2021-02-01T11:39:22Z</dcterms:modified>
  <cp:category/>
  <cp:version/>
  <cp:contentType/>
  <cp:contentStatus/>
</cp:coreProperties>
</file>