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HZS - Hodinové sazby" sheetId="1" r:id="rId1"/>
  </sheets>
  <externalReferences>
    <externalReference r:id="rId4"/>
  </externalReferences>
  <definedNames>
    <definedName name="_xlnm._FilterDatabase" localSheetId="0" hidden="1">'HZS - Hodinové sazby'!$C$81:$K$96</definedName>
    <definedName name="_xlnm.Print_Area" localSheetId="0">'HZS - Hodinové sazby'!$C$4:$J$39,'HZS - Hodinové sazby'!$C$45:$J$63,'HZS - Hodinové sazby'!$C$69:$K$96</definedName>
    <definedName name="_xlnm.Print_Titles" localSheetId="0">'HZS - Hodinové sazby'!$81:$81</definedName>
  </definedNames>
  <calcPr calcId="125725"/>
</workbook>
</file>

<file path=xl/sharedStrings.xml><?xml version="1.0" encoding="utf-8"?>
<sst xmlns="http://schemas.openxmlformats.org/spreadsheetml/2006/main" count="239" uniqueCount="98">
  <si>
    <t>ROZPOCET</t>
  </si>
  <si>
    <t>1</t>
  </si>
  <si>
    <t>True</t>
  </si>
  <si>
    <t>2</t>
  </si>
  <si>
    <t>VV</t>
  </si>
  <si>
    <t/>
  </si>
  <si>
    <t>0</t>
  </si>
  <si>
    <t>- náklady spojené s dopravou na místo servisního zásahu (nejedná se o náklady za kilometr)</t>
  </si>
  <si>
    <t>-353760424</t>
  </si>
  <si>
    <t>1024</t>
  </si>
  <si>
    <t>K</t>
  </si>
  <si>
    <t>základní</t>
  </si>
  <si>
    <t>R-položka</t>
  </si>
  <si>
    <t>Kč</t>
  </si>
  <si>
    <t>Denní doprava pracovníků na pracoviště</t>
  </si>
  <si>
    <t>081103000</t>
  </si>
  <si>
    <t>3</t>
  </si>
  <si>
    <t>D</t>
  </si>
  <si>
    <t>5</t>
  </si>
  <si>
    <t>Přesun stavebních kapacit</t>
  </si>
  <si>
    <t>VRN8</t>
  </si>
  <si>
    <t>Vedlejší rozpočtové náklady</t>
  </si>
  <si>
    <t>VRN</t>
  </si>
  <si>
    <t>- náklady na dopravu budou stanoveny podle polžky číslo 4 tohoto soupisu</t>
  </si>
  <si>
    <t xml:space="preserve"> - materiál použitý při opravě bude fakturován samostatně</t>
  </si>
  <si>
    <t>486982961</t>
  </si>
  <si>
    <t>512</t>
  </si>
  <si>
    <t>hod</t>
  </si>
  <si>
    <t>Hodinová zúčtovací sazba na servisní zásah v sobotu, neděli a ve svátek (odborný montér slaboproudých zařízení) - bez nákladů na dopravu a materiál potřebný k provedení opravy</t>
  </si>
  <si>
    <t>HZS3222-R2</t>
  </si>
  <si>
    <t>-1806305877</t>
  </si>
  <si>
    <t>Hodinová zúčtovací sazba na servisní zásah v pracovní den (odborný montér slaboproudých zařízení) - bez nákladů na dopravu a materiál potřebný k provedení opravy</t>
  </si>
  <si>
    <t>HZS3222-R1</t>
  </si>
  <si>
    <t>4</t>
  </si>
  <si>
    <t>Hodinové zúčtovací sazby</t>
  </si>
  <si>
    <t>HZS</t>
  </si>
  <si>
    <t>-1</t>
  </si>
  <si>
    <t>Náklady soupisu celkem</t>
  </si>
  <si>
    <t>Suť Celkem [t]</t>
  </si>
  <si>
    <t>J. suť [t]</t>
  </si>
  <si>
    <t>Hmotnost celkem [t]</t>
  </si>
  <si>
    <t>J. hmotnost [t]</t>
  </si>
  <si>
    <t>Nh celkem [h]</t>
  </si>
  <si>
    <t>J. Nh [h]</t>
  </si>
  <si>
    <t>DPH</t>
  </si>
  <si>
    <t>Cenová soustava</t>
  </si>
  <si>
    <t>Cena celkem [CZK]</t>
  </si>
  <si>
    <t>J.cena [CZK]</t>
  </si>
  <si>
    <t>Množství</t>
  </si>
  <si>
    <t>MJ</t>
  </si>
  <si>
    <t>Popis</t>
  </si>
  <si>
    <t>Kód</t>
  </si>
  <si>
    <t>Typ</t>
  </si>
  <si>
    <t>PČ</t>
  </si>
  <si>
    <t>Zpracovatel:</t>
  </si>
  <si>
    <t>Uchazeč:</t>
  </si>
  <si>
    <t>Projektant:</t>
  </si>
  <si>
    <t>Zadavatel:</t>
  </si>
  <si>
    <t>Datum:</t>
  </si>
  <si>
    <t>Místo:</t>
  </si>
  <si>
    <t>Objekt:</t>
  </si>
  <si>
    <t>Stavba:</t>
  </si>
  <si>
    <t>SOUPIS PRACÍ</t>
  </si>
  <si>
    <t xml:space="preserve">    VRN8 - Přesun stavebních kapacit</t>
  </si>
  <si>
    <t>VRN - Vedlejší rozpočtové náklady</t>
  </si>
  <si>
    <t>HZS - Hodinové zúčtovací sazby</t>
  </si>
  <si>
    <t>Náklady stavby celkem</t>
  </si>
  <si>
    <t>Kód dílu - Popis</t>
  </si>
  <si>
    <t>REKAPITULACE ČLENĚNÍ SOUPISU PRACÍ</t>
  </si>
  <si>
    <t>CZK</t>
  </si>
  <si>
    <t>v</t>
  </si>
  <si>
    <t>Cena s DPH</t>
  </si>
  <si>
    <t>nulová</t>
  </si>
  <si>
    <t>sníž. přenesená</t>
  </si>
  <si>
    <t>zákl. přenesená</t>
  </si>
  <si>
    <t>snížená</t>
  </si>
  <si>
    <t>Výše daně</t>
  </si>
  <si>
    <t>Sazba daně</t>
  </si>
  <si>
    <t>Základ daně</t>
  </si>
  <si>
    <t>Cena bez DPH</t>
  </si>
  <si>
    <t>Poznámka:</t>
  </si>
  <si>
    <t>DIČ:</t>
  </si>
  <si>
    <t>Ing. Luděk Obrdlík</t>
  </si>
  <si>
    <t>IČ:</t>
  </si>
  <si>
    <t>CZ5512171203</t>
  </si>
  <si>
    <t>63367271</t>
  </si>
  <si>
    <t>CZ26284499</t>
  </si>
  <si>
    <t>VYTEZA, s. r.o.</t>
  </si>
  <si>
    <t>26284499</t>
  </si>
  <si>
    <t>Vyškov</t>
  </si>
  <si>
    <t>CC-CZ:</t>
  </si>
  <si>
    <t>822 23</t>
  </si>
  <si>
    <t>KSO:</t>
  </si>
  <si>
    <t>HZS - Hodinové sazby</t>
  </si>
  <si>
    <t>False</t>
  </si>
  <si>
    <t>v ---  níže se nacházejí doplnkové a pomocné údaje k sestavám  --- v</t>
  </si>
  <si>
    <t>KRYCÍ LIST SOUPISU PRACÍ</t>
  </si>
  <si>
    <t>{aade776b-d7fd-4e64-b930-765b972faa1b}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</si>
</sst>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000"/>
    <numFmt numFmtId="166" formatCode="dd\.mm\.yyyy"/>
    <numFmt numFmtId="167" formatCode="#,##0.00%"/>
  </numFmts>
  <fonts count="22">
    <font>
      <sz val="8"/>
      <name val="Arial CE"/>
      <family val="2"/>
    </font>
    <font>
      <sz val="10"/>
      <name val="Arial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8"/>
      <color rgb="FF800080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12"/>
      <color rgb="FF003366"/>
      <name val="Arial CE"/>
      <family val="2"/>
    </font>
    <font>
      <b/>
      <sz val="8"/>
      <name val="Arial CE"/>
      <family val="2"/>
    </font>
    <font>
      <sz val="8"/>
      <color rgb="FF960000"/>
      <name val="Arial CE"/>
      <family val="2"/>
    </font>
    <font>
      <b/>
      <sz val="12"/>
      <color rgb="FF960000"/>
      <name val="Arial CE"/>
      <family val="2"/>
    </font>
    <font>
      <sz val="10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color rgb="FF800000"/>
      <name val="Arial CE"/>
      <family val="2"/>
    </font>
    <font>
      <b/>
      <sz val="12"/>
      <name val="Arial CE"/>
      <family val="2"/>
    </font>
    <font>
      <sz val="8"/>
      <color rgb="FF969696"/>
      <name val="Arial CE"/>
      <family val="2"/>
    </font>
    <font>
      <b/>
      <sz val="10"/>
      <name val="Arial CE"/>
      <family val="2"/>
    </font>
    <font>
      <sz val="10"/>
      <color rgb="FF3366FF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1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1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5" fontId="6" fillId="0" borderId="7" xfId="0" applyNumberFormat="1" applyFont="1" applyBorder="1" applyAlignment="1" applyProtection="1">
      <alignment vertical="center"/>
      <protection/>
    </xf>
    <xf numFmtId="165" fontId="6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2" borderId="9" xfId="0" applyNumberFormat="1" applyFont="1" applyFill="1" applyBorder="1" applyAlignment="1" applyProtection="1">
      <alignment vertical="center"/>
      <protection locked="0"/>
    </xf>
    <xf numFmtId="164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7" fillId="0" borderId="7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5" fontId="7" fillId="0" borderId="0" xfId="0" applyNumberFormat="1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1" xfId="0" applyFont="1" applyBorder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4" fontId="10" fillId="0" borderId="0" xfId="0" applyNumberFormat="1" applyFont="1" applyAlignment="1">
      <alignment vertical="center"/>
    </xf>
    <xf numFmtId="165" fontId="11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165" fontId="11" fillId="0" borderId="11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horizontal="center" vertical="center" wrapText="1"/>
      <protection/>
    </xf>
    <xf numFmtId="0" fontId="5" fillId="3" borderId="15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13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6" fontId="1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4" fontId="8" fillId="0" borderId="5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 applyProtection="1">
      <alignment vertical="center"/>
      <protection/>
    </xf>
    <xf numFmtId="4" fontId="9" fillId="0" borderId="5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horizontal="right"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4" fontId="18" fillId="3" borderId="19" xfId="0" applyNumberFormat="1" applyFont="1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right" vertical="center"/>
    </xf>
    <xf numFmtId="0" fontId="18" fillId="3" borderId="20" xfId="0" applyFont="1" applyFill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4" fontId="14" fillId="0" borderId="0" xfId="0" applyNumberFormat="1" applyFont="1" applyAlignment="1">
      <alignment vertical="center"/>
    </xf>
    <xf numFmtId="167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166" fontId="1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0" fillId="0" borderId="1" xfId="0" applyBorder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drna\AppData\Local\Temp\Soupis%20prac&#237;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PS450 - SSZ přechodu pro ..."/>
      <sheetName val="PS451 - SSZ Brněnská - Tesco"/>
      <sheetName val="PS452 - SSZ Purkyňova x B..."/>
      <sheetName val="PS453 - SSZ Purkyňova x S..."/>
      <sheetName val="PS454 - SSZ přechodu pro ..."/>
      <sheetName val="PS455 - SSZ Nádražní x Br..."/>
      <sheetName val="PS456 - SSZ Havlíčkova x ..."/>
      <sheetName val="PS457 - SSZ Brněnská x Ži..."/>
      <sheetName val="PS458 - SSZ přechodu pro ..."/>
      <sheetName val="PS459 - SSZ přechodu pro ..."/>
      <sheetName val="PS460 - SSZ přechodu pro ..."/>
      <sheetName val="PS470 - Monitorování a ov..."/>
      <sheetName val="VRN - Náklady spojené s p..."/>
    </sheetNames>
    <sheetDataSet>
      <sheetData sheetId="0">
        <row r="6">
          <cell r="K6" t="str">
            <v>Zvýšení bezpečnosti na průtahu městem Vyškov - modernizace SSZ</v>
          </cell>
        </row>
        <row r="8">
          <cell r="AN8" t="str">
            <v>15. 10. 2020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tabSelected="1" workbookViewId="0" topLeftCell="A4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</cols>
  <sheetData>
    <row r="2" spans="12:46" ht="36.95" customHeight="1"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31" t="s">
        <v>97</v>
      </c>
    </row>
    <row r="3" spans="2:46" ht="6.95" customHeight="1">
      <c r="B3" s="153"/>
      <c r="C3" s="152"/>
      <c r="D3" s="152"/>
      <c r="E3" s="152"/>
      <c r="F3" s="152"/>
      <c r="G3" s="152"/>
      <c r="H3" s="152"/>
      <c r="I3" s="152"/>
      <c r="J3" s="152"/>
      <c r="K3" s="152"/>
      <c r="L3" s="147"/>
      <c r="AT3" s="31" t="s">
        <v>3</v>
      </c>
    </row>
    <row r="4" spans="2:46" ht="24.95" customHeight="1">
      <c r="B4" s="147"/>
      <c r="D4" s="151" t="s">
        <v>96</v>
      </c>
      <c r="L4" s="147"/>
      <c r="M4" s="150" t="s">
        <v>95</v>
      </c>
      <c r="AT4" s="31" t="s">
        <v>94</v>
      </c>
    </row>
    <row r="5" spans="2:12" ht="6.95" customHeight="1">
      <c r="B5" s="147"/>
      <c r="L5" s="147"/>
    </row>
    <row r="6" spans="2:12" ht="12" customHeight="1">
      <c r="B6" s="147"/>
      <c r="D6" s="129" t="s">
        <v>61</v>
      </c>
      <c r="L6" s="147"/>
    </row>
    <row r="7" spans="2:12" ht="16.5" customHeight="1">
      <c r="B7" s="147"/>
      <c r="E7" s="149" t="str">
        <f>'[1]Rekapitulace stavby'!K6</f>
        <v>Zvýšení bezpečnosti na průtahu městem Vyškov - modernizace SSZ</v>
      </c>
      <c r="F7" s="148"/>
      <c r="G7" s="148"/>
      <c r="H7" s="148"/>
      <c r="L7" s="147"/>
    </row>
    <row r="8" spans="1:31" s="1" customFormat="1" ht="12" customHeight="1">
      <c r="A8" s="2"/>
      <c r="B8" s="3"/>
      <c r="C8" s="2"/>
      <c r="D8" s="129" t="s">
        <v>60</v>
      </c>
      <c r="E8" s="2"/>
      <c r="F8" s="2"/>
      <c r="G8" s="2"/>
      <c r="H8" s="2"/>
      <c r="I8" s="2"/>
      <c r="J8" s="2"/>
      <c r="K8" s="2"/>
      <c r="L8" s="8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1" customFormat="1" ht="16.5" customHeight="1">
      <c r="A9" s="2"/>
      <c r="B9" s="3"/>
      <c r="C9" s="2"/>
      <c r="D9" s="2"/>
      <c r="E9" s="146" t="s">
        <v>93</v>
      </c>
      <c r="F9" s="145"/>
      <c r="G9" s="145"/>
      <c r="H9" s="145"/>
      <c r="I9" s="2"/>
      <c r="J9" s="2"/>
      <c r="K9" s="2"/>
      <c r="L9" s="85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1" customFormat="1" ht="12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85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s="1" customFormat="1" ht="12" customHeight="1">
      <c r="A11" s="2"/>
      <c r="B11" s="3"/>
      <c r="C11" s="2"/>
      <c r="D11" s="129" t="s">
        <v>92</v>
      </c>
      <c r="E11" s="2"/>
      <c r="F11" s="140" t="s">
        <v>91</v>
      </c>
      <c r="G11" s="2"/>
      <c r="H11" s="2"/>
      <c r="I11" s="129" t="s">
        <v>90</v>
      </c>
      <c r="J11" s="140" t="s">
        <v>5</v>
      </c>
      <c r="K11" s="2"/>
      <c r="L11" s="8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1" customFormat="1" ht="12" customHeight="1">
      <c r="A12" s="2"/>
      <c r="B12" s="3"/>
      <c r="C12" s="2"/>
      <c r="D12" s="129" t="s">
        <v>59</v>
      </c>
      <c r="E12" s="2"/>
      <c r="F12" s="140" t="s">
        <v>89</v>
      </c>
      <c r="G12" s="2"/>
      <c r="H12" s="2"/>
      <c r="I12" s="129" t="s">
        <v>58</v>
      </c>
      <c r="J12" s="144" t="str">
        <f>'[1]Rekapitulace stavby'!AN8</f>
        <v>15. 10. 2020</v>
      </c>
      <c r="K12" s="2"/>
      <c r="L12" s="85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1" customFormat="1" ht="10.9" customHeight="1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85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1" customFormat="1" ht="12" customHeight="1">
      <c r="A14" s="2"/>
      <c r="B14" s="3"/>
      <c r="C14" s="2"/>
      <c r="D14" s="129" t="s">
        <v>57</v>
      </c>
      <c r="E14" s="2"/>
      <c r="F14" s="2"/>
      <c r="G14" s="2"/>
      <c r="H14" s="2"/>
      <c r="I14" s="129" t="s">
        <v>83</v>
      </c>
      <c r="J14" s="140" t="s">
        <v>88</v>
      </c>
      <c r="K14" s="2"/>
      <c r="L14" s="85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1" customFormat="1" ht="18" customHeight="1">
      <c r="A15" s="2"/>
      <c r="B15" s="3"/>
      <c r="C15" s="2"/>
      <c r="D15" s="2"/>
      <c r="E15" s="140" t="s">
        <v>87</v>
      </c>
      <c r="F15" s="2"/>
      <c r="G15" s="2"/>
      <c r="H15" s="2"/>
      <c r="I15" s="129" t="s">
        <v>81</v>
      </c>
      <c r="J15" s="140" t="s">
        <v>86</v>
      </c>
      <c r="K15" s="2"/>
      <c r="L15" s="85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1" customFormat="1" ht="6.95" customHeight="1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85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1" customFormat="1" ht="12" customHeight="1">
      <c r="A17" s="2"/>
      <c r="B17" s="3"/>
      <c r="C17" s="2"/>
      <c r="D17" s="129" t="s">
        <v>55</v>
      </c>
      <c r="E17" s="2"/>
      <c r="F17" s="2"/>
      <c r="G17" s="2"/>
      <c r="H17" s="2"/>
      <c r="I17" s="129" t="s">
        <v>83</v>
      </c>
      <c r="J17" s="141" t="str">
        <f>'[1]Rekapitulace stavby'!AN13</f>
        <v>Vyplň údaj</v>
      </c>
      <c r="K17" s="2"/>
      <c r="L17" s="8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1" customFormat="1" ht="18" customHeight="1">
      <c r="A18" s="2"/>
      <c r="B18" s="3"/>
      <c r="C18" s="2"/>
      <c r="D18" s="2"/>
      <c r="E18" s="143" t="str">
        <f>'[1]Rekapitulace stavby'!E14</f>
        <v>Vyplň údaj</v>
      </c>
      <c r="F18" s="142"/>
      <c r="G18" s="142"/>
      <c r="H18" s="142"/>
      <c r="I18" s="129" t="s">
        <v>81</v>
      </c>
      <c r="J18" s="141" t="str">
        <f>'[1]Rekapitulace stavby'!AN14</f>
        <v>Vyplň údaj</v>
      </c>
      <c r="K18" s="2"/>
      <c r="L18" s="85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1" customFormat="1" ht="6.95" customHeight="1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8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1" customFormat="1" ht="12" customHeight="1">
      <c r="A20" s="2"/>
      <c r="B20" s="3"/>
      <c r="C20" s="2"/>
      <c r="D20" s="129" t="s">
        <v>56</v>
      </c>
      <c r="E20" s="2"/>
      <c r="F20" s="2"/>
      <c r="G20" s="2"/>
      <c r="H20" s="2"/>
      <c r="I20" s="129" t="s">
        <v>83</v>
      </c>
      <c r="J20" s="140" t="s">
        <v>85</v>
      </c>
      <c r="K20" s="2"/>
      <c r="L20" s="8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1" customFormat="1" ht="18" customHeight="1">
      <c r="A21" s="2"/>
      <c r="B21" s="3"/>
      <c r="C21" s="2"/>
      <c r="D21" s="2"/>
      <c r="E21" s="140" t="s">
        <v>82</v>
      </c>
      <c r="F21" s="2"/>
      <c r="G21" s="2"/>
      <c r="H21" s="2"/>
      <c r="I21" s="129" t="s">
        <v>81</v>
      </c>
      <c r="J21" s="140" t="s">
        <v>84</v>
      </c>
      <c r="K21" s="2"/>
      <c r="L21" s="8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1" customFormat="1" ht="6.95" customHeight="1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85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1" customFormat="1" ht="12" customHeight="1">
      <c r="A23" s="2"/>
      <c r="B23" s="3"/>
      <c r="C23" s="2"/>
      <c r="D23" s="129" t="s">
        <v>54</v>
      </c>
      <c r="E23" s="2"/>
      <c r="F23" s="2"/>
      <c r="G23" s="2"/>
      <c r="H23" s="2"/>
      <c r="I23" s="129" t="s">
        <v>83</v>
      </c>
      <c r="J23" s="140" t="s">
        <v>5</v>
      </c>
      <c r="K23" s="2"/>
      <c r="L23" s="8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1" customFormat="1" ht="18" customHeight="1">
      <c r="A24" s="2"/>
      <c r="B24" s="3"/>
      <c r="C24" s="2"/>
      <c r="D24" s="2"/>
      <c r="E24" s="140" t="s">
        <v>82</v>
      </c>
      <c r="F24" s="2"/>
      <c r="G24" s="2"/>
      <c r="H24" s="2"/>
      <c r="I24" s="129" t="s">
        <v>81</v>
      </c>
      <c r="J24" s="140" t="s">
        <v>5</v>
      </c>
      <c r="K24" s="2"/>
      <c r="L24" s="85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1" customFormat="1" ht="6.95" customHeight="1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8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1" customFormat="1" ht="12" customHeight="1">
      <c r="A26" s="2"/>
      <c r="B26" s="3"/>
      <c r="C26" s="2"/>
      <c r="D26" s="129" t="s">
        <v>80</v>
      </c>
      <c r="E26" s="2"/>
      <c r="F26" s="2"/>
      <c r="G26" s="2"/>
      <c r="H26" s="2"/>
      <c r="I26" s="2"/>
      <c r="J26" s="2"/>
      <c r="K26" s="2"/>
      <c r="L26" s="85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135" customFormat="1" ht="16.5" customHeight="1">
      <c r="A27" s="136"/>
      <c r="B27" s="139"/>
      <c r="C27" s="136"/>
      <c r="D27" s="136"/>
      <c r="E27" s="138" t="s">
        <v>5</v>
      </c>
      <c r="F27" s="138"/>
      <c r="G27" s="138"/>
      <c r="H27" s="138"/>
      <c r="I27" s="136"/>
      <c r="J27" s="136"/>
      <c r="K27" s="136"/>
      <c r="L27" s="137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1" customFormat="1" ht="6.95" customHeight="1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8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1" customFormat="1" ht="6.95" customHeight="1">
      <c r="A29" s="2"/>
      <c r="B29" s="3"/>
      <c r="C29" s="2"/>
      <c r="D29" s="132"/>
      <c r="E29" s="132"/>
      <c r="F29" s="132"/>
      <c r="G29" s="132"/>
      <c r="H29" s="132"/>
      <c r="I29" s="132"/>
      <c r="J29" s="132"/>
      <c r="K29" s="132"/>
      <c r="L29" s="8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1" customFormat="1" ht="25.35" customHeight="1">
      <c r="A30" s="2"/>
      <c r="B30" s="3"/>
      <c r="C30" s="2"/>
      <c r="D30" s="134" t="s">
        <v>79</v>
      </c>
      <c r="E30" s="2"/>
      <c r="F30" s="2"/>
      <c r="G30" s="2"/>
      <c r="H30" s="2"/>
      <c r="I30" s="2"/>
      <c r="J30" s="133">
        <f>ROUND(J82,2)</f>
        <v>0</v>
      </c>
      <c r="K30" s="2"/>
      <c r="L30" s="8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1" customFormat="1" ht="6.95" customHeight="1">
      <c r="A31" s="2"/>
      <c r="B31" s="3"/>
      <c r="C31" s="2"/>
      <c r="D31" s="132"/>
      <c r="E31" s="132"/>
      <c r="F31" s="132"/>
      <c r="G31" s="132"/>
      <c r="H31" s="132"/>
      <c r="I31" s="132"/>
      <c r="J31" s="132"/>
      <c r="K31" s="132"/>
      <c r="L31" s="8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1" customFormat="1" ht="14.45" customHeight="1">
      <c r="A32" s="2"/>
      <c r="B32" s="3"/>
      <c r="C32" s="2"/>
      <c r="D32" s="2"/>
      <c r="E32" s="2"/>
      <c r="F32" s="131" t="s">
        <v>78</v>
      </c>
      <c r="G32" s="2"/>
      <c r="H32" s="2"/>
      <c r="I32" s="131" t="s">
        <v>77</v>
      </c>
      <c r="J32" s="131" t="s">
        <v>76</v>
      </c>
      <c r="K32" s="2"/>
      <c r="L32" s="85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1" customFormat="1" ht="14.45" customHeight="1">
      <c r="A33" s="2"/>
      <c r="B33" s="3"/>
      <c r="C33" s="2"/>
      <c r="D33" s="130" t="s">
        <v>44</v>
      </c>
      <c r="E33" s="129" t="s">
        <v>11</v>
      </c>
      <c r="F33" s="127">
        <f>ROUND((SUM(BE82:BE96)),2)</f>
        <v>0</v>
      </c>
      <c r="G33" s="2"/>
      <c r="H33" s="2"/>
      <c r="I33" s="128">
        <v>0.21</v>
      </c>
      <c r="J33" s="127">
        <f>ROUND(((SUM(BE82:BE96))*I33),2)</f>
        <v>0</v>
      </c>
      <c r="K33" s="2"/>
      <c r="L33" s="8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1" customFormat="1" ht="14.45" customHeight="1">
      <c r="A34" s="2"/>
      <c r="B34" s="3"/>
      <c r="C34" s="2"/>
      <c r="D34" s="2"/>
      <c r="E34" s="129" t="s">
        <v>75</v>
      </c>
      <c r="F34" s="127">
        <f>ROUND((SUM(BF82:BF96)),2)</f>
        <v>0</v>
      </c>
      <c r="G34" s="2"/>
      <c r="H34" s="2"/>
      <c r="I34" s="128">
        <v>0.15</v>
      </c>
      <c r="J34" s="127">
        <f>ROUND(((SUM(BF82:BF96))*I34),2)</f>
        <v>0</v>
      </c>
      <c r="K34" s="2"/>
      <c r="L34" s="85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1" customFormat="1" ht="14.45" customHeight="1" hidden="1">
      <c r="A35" s="2"/>
      <c r="B35" s="3"/>
      <c r="C35" s="2"/>
      <c r="D35" s="2"/>
      <c r="E35" s="129" t="s">
        <v>74</v>
      </c>
      <c r="F35" s="127">
        <f>ROUND((SUM(BG82:BG96)),2)</f>
        <v>0</v>
      </c>
      <c r="G35" s="2"/>
      <c r="H35" s="2"/>
      <c r="I35" s="128">
        <v>0.21</v>
      </c>
      <c r="J35" s="127">
        <f>0</f>
        <v>0</v>
      </c>
      <c r="K35" s="2"/>
      <c r="L35" s="8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1" customFormat="1" ht="14.45" customHeight="1" hidden="1">
      <c r="A36" s="2"/>
      <c r="B36" s="3"/>
      <c r="C36" s="2"/>
      <c r="D36" s="2"/>
      <c r="E36" s="129" t="s">
        <v>73</v>
      </c>
      <c r="F36" s="127">
        <f>ROUND((SUM(BH82:BH96)),2)</f>
        <v>0</v>
      </c>
      <c r="G36" s="2"/>
      <c r="H36" s="2"/>
      <c r="I36" s="128">
        <v>0.15</v>
      </c>
      <c r="J36" s="127">
        <f>0</f>
        <v>0</v>
      </c>
      <c r="K36" s="2"/>
      <c r="L36" s="8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1" customFormat="1" ht="14.45" customHeight="1" hidden="1">
      <c r="A37" s="2"/>
      <c r="B37" s="3"/>
      <c r="C37" s="2"/>
      <c r="D37" s="2"/>
      <c r="E37" s="129" t="s">
        <v>72</v>
      </c>
      <c r="F37" s="127">
        <f>ROUND((SUM(BI82:BI96)),2)</f>
        <v>0</v>
      </c>
      <c r="G37" s="2"/>
      <c r="H37" s="2"/>
      <c r="I37" s="128">
        <v>0</v>
      </c>
      <c r="J37" s="127">
        <f>0</f>
        <v>0</v>
      </c>
      <c r="K37" s="2"/>
      <c r="L37" s="8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1" customFormat="1" ht="6.95" customHeight="1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8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1" customFormat="1" ht="25.35" customHeight="1">
      <c r="A39" s="2"/>
      <c r="B39" s="3"/>
      <c r="C39" s="126"/>
      <c r="D39" s="125" t="s">
        <v>71</v>
      </c>
      <c r="E39" s="122"/>
      <c r="F39" s="122"/>
      <c r="G39" s="124" t="s">
        <v>70</v>
      </c>
      <c r="H39" s="123" t="s">
        <v>69</v>
      </c>
      <c r="I39" s="122"/>
      <c r="J39" s="121">
        <f>SUM(J30:J37)</f>
        <v>0</v>
      </c>
      <c r="K39" s="120"/>
      <c r="L39" s="8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1" customFormat="1" ht="14.45" customHeight="1">
      <c r="A40" s="2"/>
      <c r="B40" s="119"/>
      <c r="C40" s="118"/>
      <c r="D40" s="118"/>
      <c r="E40" s="118"/>
      <c r="F40" s="118"/>
      <c r="G40" s="118"/>
      <c r="H40" s="118"/>
      <c r="I40" s="118"/>
      <c r="J40" s="118"/>
      <c r="K40" s="118"/>
      <c r="L40" s="8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4" spans="1:31" s="1" customFormat="1" ht="6.95" customHeight="1">
      <c r="A44" s="2"/>
      <c r="B44" s="117"/>
      <c r="C44" s="116"/>
      <c r="D44" s="116"/>
      <c r="E44" s="116"/>
      <c r="F44" s="116"/>
      <c r="G44" s="116"/>
      <c r="H44" s="116"/>
      <c r="I44" s="116"/>
      <c r="J44" s="116"/>
      <c r="K44" s="116"/>
      <c r="L44" s="85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1" customFormat="1" ht="24.95" customHeight="1">
      <c r="A45" s="2"/>
      <c r="B45" s="45"/>
      <c r="C45" s="94" t="s">
        <v>68</v>
      </c>
      <c r="D45" s="72"/>
      <c r="E45" s="72"/>
      <c r="F45" s="72"/>
      <c r="G45" s="72"/>
      <c r="H45" s="72"/>
      <c r="I45" s="72"/>
      <c r="J45" s="72"/>
      <c r="K45" s="72"/>
      <c r="L45" s="85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1" customFormat="1" ht="6.95" customHeight="1">
      <c r="A46" s="2"/>
      <c r="B46" s="45"/>
      <c r="C46" s="72"/>
      <c r="D46" s="72"/>
      <c r="E46" s="72"/>
      <c r="F46" s="72"/>
      <c r="G46" s="72"/>
      <c r="H46" s="72"/>
      <c r="I46" s="72"/>
      <c r="J46" s="72"/>
      <c r="K46" s="72"/>
      <c r="L46" s="8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1" customFormat="1" ht="12" customHeight="1">
      <c r="A47" s="2"/>
      <c r="B47" s="45"/>
      <c r="C47" s="87" t="s">
        <v>61</v>
      </c>
      <c r="D47" s="72"/>
      <c r="E47" s="72"/>
      <c r="F47" s="72"/>
      <c r="G47" s="72"/>
      <c r="H47" s="72"/>
      <c r="I47" s="72"/>
      <c r="J47" s="72"/>
      <c r="K47" s="72"/>
      <c r="L47" s="8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1" customFormat="1" ht="16.5" customHeight="1">
      <c r="A48" s="2"/>
      <c r="B48" s="45"/>
      <c r="C48" s="72"/>
      <c r="D48" s="72"/>
      <c r="E48" s="93" t="str">
        <f>E7</f>
        <v>Zvýšení bezpečnosti na průtahu městem Vyškov - modernizace SSZ</v>
      </c>
      <c r="F48" s="92"/>
      <c r="G48" s="92"/>
      <c r="H48" s="92"/>
      <c r="I48" s="72"/>
      <c r="J48" s="72"/>
      <c r="K48" s="72"/>
      <c r="L48" s="85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1" customFormat="1" ht="12" customHeight="1">
      <c r="A49" s="2"/>
      <c r="B49" s="45"/>
      <c r="C49" s="87" t="s">
        <v>60</v>
      </c>
      <c r="D49" s="72"/>
      <c r="E49" s="72"/>
      <c r="F49" s="72"/>
      <c r="G49" s="72"/>
      <c r="H49" s="72"/>
      <c r="I49" s="72"/>
      <c r="J49" s="72"/>
      <c r="K49" s="72"/>
      <c r="L49" s="85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s="1" customFormat="1" ht="16.5" customHeight="1">
      <c r="A50" s="2"/>
      <c r="B50" s="45"/>
      <c r="C50" s="72"/>
      <c r="D50" s="72"/>
      <c r="E50" s="91" t="str">
        <f>E9</f>
        <v>HZS - Hodinové sazby</v>
      </c>
      <c r="F50" s="90"/>
      <c r="G50" s="90"/>
      <c r="H50" s="90"/>
      <c r="I50" s="72"/>
      <c r="J50" s="72"/>
      <c r="K50" s="72"/>
      <c r="L50" s="85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s="1" customFormat="1" ht="6.95" customHeight="1">
      <c r="A51" s="2"/>
      <c r="B51" s="45"/>
      <c r="C51" s="72"/>
      <c r="D51" s="72"/>
      <c r="E51" s="72"/>
      <c r="F51" s="72"/>
      <c r="G51" s="72"/>
      <c r="H51" s="72"/>
      <c r="I51" s="72"/>
      <c r="J51" s="72"/>
      <c r="K51" s="72"/>
      <c r="L51" s="85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s="1" customFormat="1" ht="12" customHeight="1">
      <c r="A52" s="2"/>
      <c r="B52" s="45"/>
      <c r="C52" s="87" t="s">
        <v>59</v>
      </c>
      <c r="D52" s="72"/>
      <c r="E52" s="72"/>
      <c r="F52" s="88" t="str">
        <f>F12</f>
        <v>Vyškov</v>
      </c>
      <c r="G52" s="72"/>
      <c r="H52" s="72"/>
      <c r="I52" s="87" t="s">
        <v>58</v>
      </c>
      <c r="J52" s="89" t="str">
        <f>IF(J12="","",J12)</f>
        <v>15. 10. 2020</v>
      </c>
      <c r="K52" s="72"/>
      <c r="L52" s="85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s="1" customFormat="1" ht="6.95" customHeight="1">
      <c r="A53" s="2"/>
      <c r="B53" s="45"/>
      <c r="C53" s="72"/>
      <c r="D53" s="72"/>
      <c r="E53" s="72"/>
      <c r="F53" s="72"/>
      <c r="G53" s="72"/>
      <c r="H53" s="72"/>
      <c r="I53" s="72"/>
      <c r="J53" s="72"/>
      <c r="K53" s="72"/>
      <c r="L53" s="85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s="1" customFormat="1" ht="15.2" customHeight="1">
      <c r="A54" s="2"/>
      <c r="B54" s="45"/>
      <c r="C54" s="87" t="s">
        <v>57</v>
      </c>
      <c r="D54" s="72"/>
      <c r="E54" s="72"/>
      <c r="F54" s="88" t="str">
        <f>E15</f>
        <v>VYTEZA, s. r.o.</v>
      </c>
      <c r="G54" s="72"/>
      <c r="H54" s="72"/>
      <c r="I54" s="87" t="s">
        <v>56</v>
      </c>
      <c r="J54" s="86" t="str">
        <f>E21</f>
        <v>Ing. Luděk Obrdlík</v>
      </c>
      <c r="K54" s="72"/>
      <c r="L54" s="85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s="1" customFormat="1" ht="15.2" customHeight="1">
      <c r="A55" s="2"/>
      <c r="B55" s="45"/>
      <c r="C55" s="87" t="s">
        <v>55</v>
      </c>
      <c r="D55" s="72"/>
      <c r="E55" s="72"/>
      <c r="F55" s="88" t="str">
        <f>IF(E18="","",E18)</f>
        <v>Vyplň údaj</v>
      </c>
      <c r="G55" s="72"/>
      <c r="H55" s="72"/>
      <c r="I55" s="87" t="s">
        <v>54</v>
      </c>
      <c r="J55" s="86" t="str">
        <f>E24</f>
        <v>Ing. Luděk Obrdlík</v>
      </c>
      <c r="K55" s="72"/>
      <c r="L55" s="8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s="1" customFormat="1" ht="10.35" customHeight="1">
      <c r="A56" s="2"/>
      <c r="B56" s="45"/>
      <c r="C56" s="72"/>
      <c r="D56" s="72"/>
      <c r="E56" s="72"/>
      <c r="F56" s="72"/>
      <c r="G56" s="72"/>
      <c r="H56" s="72"/>
      <c r="I56" s="72"/>
      <c r="J56" s="72"/>
      <c r="K56" s="72"/>
      <c r="L56" s="8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s="1" customFormat="1" ht="29.25" customHeight="1">
      <c r="A57" s="2"/>
      <c r="B57" s="45"/>
      <c r="C57" s="115" t="s">
        <v>67</v>
      </c>
      <c r="D57" s="113"/>
      <c r="E57" s="113"/>
      <c r="F57" s="113"/>
      <c r="G57" s="113"/>
      <c r="H57" s="113"/>
      <c r="I57" s="113"/>
      <c r="J57" s="114" t="s">
        <v>46</v>
      </c>
      <c r="K57" s="113"/>
      <c r="L57" s="85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s="1" customFormat="1" ht="10.35" customHeight="1">
      <c r="A58" s="2"/>
      <c r="B58" s="45"/>
      <c r="C58" s="72"/>
      <c r="D58" s="72"/>
      <c r="E58" s="72"/>
      <c r="F58" s="72"/>
      <c r="G58" s="72"/>
      <c r="H58" s="72"/>
      <c r="I58" s="72"/>
      <c r="J58" s="72"/>
      <c r="K58" s="72"/>
      <c r="L58" s="8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47" s="1" customFormat="1" ht="22.9" customHeight="1">
      <c r="A59" s="2"/>
      <c r="B59" s="45"/>
      <c r="C59" s="112" t="s">
        <v>66</v>
      </c>
      <c r="D59" s="72"/>
      <c r="E59" s="72"/>
      <c r="F59" s="72"/>
      <c r="G59" s="72"/>
      <c r="H59" s="72"/>
      <c r="I59" s="72"/>
      <c r="J59" s="111">
        <f>J82</f>
        <v>0</v>
      </c>
      <c r="K59" s="72"/>
      <c r="L59" s="85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U59" s="31" t="s">
        <v>36</v>
      </c>
    </row>
    <row r="60" spans="2:12" s="104" customFormat="1" ht="24.95" customHeight="1">
      <c r="B60" s="110"/>
      <c r="C60" s="106"/>
      <c r="D60" s="109" t="s">
        <v>65</v>
      </c>
      <c r="E60" s="108"/>
      <c r="F60" s="108"/>
      <c r="G60" s="108"/>
      <c r="H60" s="108"/>
      <c r="I60" s="108"/>
      <c r="J60" s="107">
        <f>J83</f>
        <v>0</v>
      </c>
      <c r="K60" s="106"/>
      <c r="L60" s="105"/>
    </row>
    <row r="61" spans="2:12" s="104" customFormat="1" ht="24.95" customHeight="1">
      <c r="B61" s="110"/>
      <c r="C61" s="106"/>
      <c r="D61" s="109" t="s">
        <v>64</v>
      </c>
      <c r="E61" s="108"/>
      <c r="F61" s="108"/>
      <c r="G61" s="108"/>
      <c r="H61" s="108"/>
      <c r="I61" s="108"/>
      <c r="J61" s="107">
        <f>J92</f>
        <v>0</v>
      </c>
      <c r="K61" s="106"/>
      <c r="L61" s="105"/>
    </row>
    <row r="62" spans="2:12" s="97" customFormat="1" ht="19.9" customHeight="1">
      <c r="B62" s="103"/>
      <c r="C62" s="99"/>
      <c r="D62" s="102" t="s">
        <v>63</v>
      </c>
      <c r="E62" s="101"/>
      <c r="F62" s="101"/>
      <c r="G62" s="101"/>
      <c r="H62" s="101"/>
      <c r="I62" s="101"/>
      <c r="J62" s="100">
        <f>J93</f>
        <v>0</v>
      </c>
      <c r="K62" s="99"/>
      <c r="L62" s="98"/>
    </row>
    <row r="63" spans="1:31" s="1" customFormat="1" ht="21.75" customHeight="1">
      <c r="A63" s="2"/>
      <c r="B63" s="45"/>
      <c r="C63" s="72"/>
      <c r="D63" s="72"/>
      <c r="E63" s="72"/>
      <c r="F63" s="72"/>
      <c r="G63" s="72"/>
      <c r="H63" s="72"/>
      <c r="I63" s="72"/>
      <c r="J63" s="72"/>
      <c r="K63" s="72"/>
      <c r="L63" s="85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s="1" customFormat="1" ht="6.95" customHeight="1">
      <c r="A64" s="2"/>
      <c r="B64" s="5"/>
      <c r="C64" s="4"/>
      <c r="D64" s="4"/>
      <c r="E64" s="4"/>
      <c r="F64" s="4"/>
      <c r="G64" s="4"/>
      <c r="H64" s="4"/>
      <c r="I64" s="4"/>
      <c r="J64" s="4"/>
      <c r="K64" s="4"/>
      <c r="L64" s="85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8" spans="1:31" s="1" customFormat="1" ht="6.95" customHeight="1">
      <c r="A68" s="2"/>
      <c r="B68" s="96"/>
      <c r="C68" s="95"/>
      <c r="D68" s="95"/>
      <c r="E68" s="95"/>
      <c r="F68" s="95"/>
      <c r="G68" s="95"/>
      <c r="H68" s="95"/>
      <c r="I68" s="95"/>
      <c r="J68" s="95"/>
      <c r="K68" s="95"/>
      <c r="L68" s="85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s="1" customFormat="1" ht="24.95" customHeight="1">
      <c r="A69" s="2"/>
      <c r="B69" s="45"/>
      <c r="C69" s="94" t="s">
        <v>62</v>
      </c>
      <c r="D69" s="72"/>
      <c r="E69" s="72"/>
      <c r="F69" s="72"/>
      <c r="G69" s="72"/>
      <c r="H69" s="72"/>
      <c r="I69" s="72"/>
      <c r="J69" s="72"/>
      <c r="K69" s="72"/>
      <c r="L69" s="85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s="1" customFormat="1" ht="6.95" customHeight="1">
      <c r="A70" s="2"/>
      <c r="B70" s="45"/>
      <c r="C70" s="72"/>
      <c r="D70" s="72"/>
      <c r="E70" s="72"/>
      <c r="F70" s="72"/>
      <c r="G70" s="72"/>
      <c r="H70" s="72"/>
      <c r="I70" s="72"/>
      <c r="J70" s="72"/>
      <c r="K70" s="72"/>
      <c r="L70" s="85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s="1" customFormat="1" ht="12" customHeight="1">
      <c r="A71" s="2"/>
      <c r="B71" s="45"/>
      <c r="C71" s="87" t="s">
        <v>61</v>
      </c>
      <c r="D71" s="72"/>
      <c r="E71" s="72"/>
      <c r="F71" s="72"/>
      <c r="G71" s="72"/>
      <c r="H71" s="72"/>
      <c r="I71" s="72"/>
      <c r="J71" s="72"/>
      <c r="K71" s="72"/>
      <c r="L71" s="85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s="1" customFormat="1" ht="16.5" customHeight="1">
      <c r="A72" s="2"/>
      <c r="B72" s="45"/>
      <c r="C72" s="72"/>
      <c r="D72" s="72"/>
      <c r="E72" s="93" t="str">
        <f>E7</f>
        <v>Zvýšení bezpečnosti na průtahu městem Vyškov - modernizace SSZ</v>
      </c>
      <c r="F72" s="92"/>
      <c r="G72" s="92"/>
      <c r="H72" s="92"/>
      <c r="I72" s="72"/>
      <c r="J72" s="72"/>
      <c r="K72" s="72"/>
      <c r="L72" s="85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s="1" customFormat="1" ht="12" customHeight="1">
      <c r="A73" s="2"/>
      <c r="B73" s="45"/>
      <c r="C73" s="87" t="s">
        <v>60</v>
      </c>
      <c r="D73" s="72"/>
      <c r="E73" s="72"/>
      <c r="F73" s="72"/>
      <c r="G73" s="72"/>
      <c r="H73" s="72"/>
      <c r="I73" s="72"/>
      <c r="J73" s="72"/>
      <c r="K73" s="72"/>
      <c r="L73" s="85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s="1" customFormat="1" ht="16.5" customHeight="1">
      <c r="A74" s="2"/>
      <c r="B74" s="45"/>
      <c r="C74" s="72"/>
      <c r="D74" s="72"/>
      <c r="E74" s="91" t="str">
        <f>E9</f>
        <v>HZS - Hodinové sazby</v>
      </c>
      <c r="F74" s="90"/>
      <c r="G74" s="90"/>
      <c r="H74" s="90"/>
      <c r="I74" s="72"/>
      <c r="J74" s="72"/>
      <c r="K74" s="72"/>
      <c r="L74" s="85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s="1" customFormat="1" ht="6.95" customHeight="1">
      <c r="A75" s="2"/>
      <c r="B75" s="45"/>
      <c r="C75" s="72"/>
      <c r="D75" s="72"/>
      <c r="E75" s="72"/>
      <c r="F75" s="72"/>
      <c r="G75" s="72"/>
      <c r="H75" s="72"/>
      <c r="I75" s="72"/>
      <c r="J75" s="72"/>
      <c r="K75" s="72"/>
      <c r="L75" s="85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s="1" customFormat="1" ht="12" customHeight="1">
      <c r="A76" s="2"/>
      <c r="B76" s="45"/>
      <c r="C76" s="87" t="s">
        <v>59</v>
      </c>
      <c r="D76" s="72"/>
      <c r="E76" s="72"/>
      <c r="F76" s="88" t="str">
        <f>F12</f>
        <v>Vyškov</v>
      </c>
      <c r="G76" s="72"/>
      <c r="H76" s="72"/>
      <c r="I76" s="87" t="s">
        <v>58</v>
      </c>
      <c r="J76" s="89" t="str">
        <f>IF(J12="","",J12)</f>
        <v>15. 10. 2020</v>
      </c>
      <c r="K76" s="72"/>
      <c r="L76" s="85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s="1" customFormat="1" ht="6.95" customHeight="1">
      <c r="A77" s="2"/>
      <c r="B77" s="45"/>
      <c r="C77" s="72"/>
      <c r="D77" s="72"/>
      <c r="E77" s="72"/>
      <c r="F77" s="72"/>
      <c r="G77" s="72"/>
      <c r="H77" s="72"/>
      <c r="I77" s="72"/>
      <c r="J77" s="72"/>
      <c r="K77" s="72"/>
      <c r="L77" s="85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s="1" customFormat="1" ht="15.2" customHeight="1">
      <c r="A78" s="2"/>
      <c r="B78" s="45"/>
      <c r="C78" s="87" t="s">
        <v>57</v>
      </c>
      <c r="D78" s="72"/>
      <c r="E78" s="72"/>
      <c r="F78" s="88" t="str">
        <f>E15</f>
        <v>VYTEZA, s. r.o.</v>
      </c>
      <c r="G78" s="72"/>
      <c r="H78" s="72"/>
      <c r="I78" s="87" t="s">
        <v>56</v>
      </c>
      <c r="J78" s="86" t="str">
        <f>E21</f>
        <v>Ing. Luděk Obrdlík</v>
      </c>
      <c r="K78" s="72"/>
      <c r="L78" s="85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s="1" customFormat="1" ht="15.2" customHeight="1">
      <c r="A79" s="2"/>
      <c r="B79" s="45"/>
      <c r="C79" s="87" t="s">
        <v>55</v>
      </c>
      <c r="D79" s="72"/>
      <c r="E79" s="72"/>
      <c r="F79" s="88" t="str">
        <f>IF(E18="","",E18)</f>
        <v>Vyplň údaj</v>
      </c>
      <c r="G79" s="72"/>
      <c r="H79" s="72"/>
      <c r="I79" s="87" t="s">
        <v>54</v>
      </c>
      <c r="J79" s="86" t="str">
        <f>E24</f>
        <v>Ing. Luděk Obrdlík</v>
      </c>
      <c r="K79" s="72"/>
      <c r="L79" s="8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s="1" customFormat="1" ht="10.35" customHeight="1">
      <c r="A80" s="2"/>
      <c r="B80" s="45"/>
      <c r="C80" s="72"/>
      <c r="D80" s="72"/>
      <c r="E80" s="72"/>
      <c r="F80" s="72"/>
      <c r="G80" s="72"/>
      <c r="H80" s="72"/>
      <c r="I80" s="72"/>
      <c r="J80" s="72"/>
      <c r="K80" s="72"/>
      <c r="L80" s="8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s="75" customFormat="1" ht="29.25" customHeight="1">
      <c r="A81" s="76"/>
      <c r="B81" s="84"/>
      <c r="C81" s="83" t="s">
        <v>53</v>
      </c>
      <c r="D81" s="82" t="s">
        <v>52</v>
      </c>
      <c r="E81" s="82" t="s">
        <v>51</v>
      </c>
      <c r="F81" s="82" t="s">
        <v>50</v>
      </c>
      <c r="G81" s="82" t="s">
        <v>49</v>
      </c>
      <c r="H81" s="82" t="s">
        <v>48</v>
      </c>
      <c r="I81" s="82" t="s">
        <v>47</v>
      </c>
      <c r="J81" s="82" t="s">
        <v>46</v>
      </c>
      <c r="K81" s="81" t="s">
        <v>45</v>
      </c>
      <c r="L81" s="80"/>
      <c r="M81" s="79" t="s">
        <v>5</v>
      </c>
      <c r="N81" s="78" t="s">
        <v>44</v>
      </c>
      <c r="O81" s="78" t="s">
        <v>43</v>
      </c>
      <c r="P81" s="78" t="s">
        <v>42</v>
      </c>
      <c r="Q81" s="78" t="s">
        <v>41</v>
      </c>
      <c r="R81" s="78" t="s">
        <v>40</v>
      </c>
      <c r="S81" s="78" t="s">
        <v>39</v>
      </c>
      <c r="T81" s="77" t="s">
        <v>38</v>
      </c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</row>
    <row r="82" spans="1:63" s="1" customFormat="1" ht="22.9" customHeight="1">
      <c r="A82" s="2"/>
      <c r="B82" s="45"/>
      <c r="C82" s="74" t="s">
        <v>37</v>
      </c>
      <c r="D82" s="72"/>
      <c r="E82" s="72"/>
      <c r="F82" s="72"/>
      <c r="G82" s="72"/>
      <c r="H82" s="72"/>
      <c r="I82" s="72"/>
      <c r="J82" s="73">
        <f>BK82</f>
        <v>0</v>
      </c>
      <c r="K82" s="72"/>
      <c r="L82" s="3"/>
      <c r="M82" s="71"/>
      <c r="N82" s="70"/>
      <c r="O82" s="68"/>
      <c r="P82" s="69">
        <f>P83+P92</f>
        <v>0</v>
      </c>
      <c r="Q82" s="68"/>
      <c r="R82" s="69">
        <f>R83+R92</f>
        <v>0</v>
      </c>
      <c r="S82" s="68"/>
      <c r="T82" s="67">
        <f>T83+T92</f>
        <v>0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T82" s="31" t="s">
        <v>17</v>
      </c>
      <c r="AU82" s="31" t="s">
        <v>36</v>
      </c>
      <c r="BK82" s="66">
        <f>BK83+BK92</f>
        <v>0</v>
      </c>
    </row>
    <row r="83" spans="2:63" s="46" customFormat="1" ht="25.9" customHeight="1">
      <c r="B83" s="60"/>
      <c r="C83" s="55"/>
      <c r="D83" s="59" t="s">
        <v>17</v>
      </c>
      <c r="E83" s="62" t="s">
        <v>35</v>
      </c>
      <c r="F83" s="62" t="s">
        <v>34</v>
      </c>
      <c r="G83" s="55"/>
      <c r="H83" s="55"/>
      <c r="I83" s="57"/>
      <c r="J83" s="61">
        <f>BK83</f>
        <v>0</v>
      </c>
      <c r="K83" s="55"/>
      <c r="L83" s="54"/>
      <c r="M83" s="53"/>
      <c r="N83" s="51"/>
      <c r="O83" s="51"/>
      <c r="P83" s="52">
        <f>SUM(P84:P91)</f>
        <v>0</v>
      </c>
      <c r="Q83" s="51"/>
      <c r="R83" s="52">
        <f>SUM(R84:R91)</f>
        <v>0</v>
      </c>
      <c r="S83" s="51"/>
      <c r="T83" s="50">
        <f>SUM(T84:T91)</f>
        <v>0</v>
      </c>
      <c r="AR83" s="48" t="s">
        <v>33</v>
      </c>
      <c r="AT83" s="49" t="s">
        <v>17</v>
      </c>
      <c r="AU83" s="49" t="s">
        <v>6</v>
      </c>
      <c r="AY83" s="48" t="s">
        <v>0</v>
      </c>
      <c r="BK83" s="47">
        <f>SUM(BK84:BK91)</f>
        <v>0</v>
      </c>
    </row>
    <row r="84" spans="1:65" s="1" customFormat="1" ht="48">
      <c r="A84" s="2"/>
      <c r="B84" s="45"/>
      <c r="C84" s="44" t="s">
        <v>1</v>
      </c>
      <c r="D84" s="44" t="s">
        <v>10</v>
      </c>
      <c r="E84" s="43" t="s">
        <v>32</v>
      </c>
      <c r="F84" s="38" t="s">
        <v>31</v>
      </c>
      <c r="G84" s="42" t="s">
        <v>27</v>
      </c>
      <c r="H84" s="41">
        <v>1</v>
      </c>
      <c r="I84" s="40"/>
      <c r="J84" s="39">
        <f>ROUND(I84*H84,2)</f>
        <v>0</v>
      </c>
      <c r="K84" s="38" t="s">
        <v>12</v>
      </c>
      <c r="L84" s="3"/>
      <c r="M84" s="37" t="s">
        <v>5</v>
      </c>
      <c r="N84" s="36" t="s">
        <v>11</v>
      </c>
      <c r="O84" s="35"/>
      <c r="P84" s="34">
        <f>O84*H84</f>
        <v>0</v>
      </c>
      <c r="Q84" s="34">
        <v>0</v>
      </c>
      <c r="R84" s="34">
        <f>Q84*H84</f>
        <v>0</v>
      </c>
      <c r="S84" s="34">
        <v>0</v>
      </c>
      <c r="T84" s="33">
        <f>S84*H84</f>
        <v>0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R84" s="30" t="s">
        <v>26</v>
      </c>
      <c r="AT84" s="30" t="s">
        <v>10</v>
      </c>
      <c r="AU84" s="30" t="s">
        <v>1</v>
      </c>
      <c r="AY84" s="31" t="s">
        <v>0</v>
      </c>
      <c r="BE84" s="32">
        <f>IF(N84="základní",J84,0)</f>
        <v>0</v>
      </c>
      <c r="BF84" s="32">
        <f>IF(N84="snížená",J84,0)</f>
        <v>0</v>
      </c>
      <c r="BG84" s="32">
        <f>IF(N84="zákl. přenesená",J84,0)</f>
        <v>0</v>
      </c>
      <c r="BH84" s="32">
        <f>IF(N84="sníž. přenesená",J84,0)</f>
        <v>0</v>
      </c>
      <c r="BI84" s="32">
        <f>IF(N84="nulová",J84,0)</f>
        <v>0</v>
      </c>
      <c r="BJ84" s="31" t="s">
        <v>1</v>
      </c>
      <c r="BK84" s="32">
        <f>ROUND(I84*H84,2)</f>
        <v>0</v>
      </c>
      <c r="BL84" s="31" t="s">
        <v>26</v>
      </c>
      <c r="BM84" s="30" t="s">
        <v>30</v>
      </c>
    </row>
    <row r="85" spans="2:51" s="19" customFormat="1" ht="12">
      <c r="B85" s="29"/>
      <c r="C85" s="25"/>
      <c r="D85" s="17" t="s">
        <v>4</v>
      </c>
      <c r="E85" s="27" t="s">
        <v>5</v>
      </c>
      <c r="F85" s="28" t="s">
        <v>24</v>
      </c>
      <c r="G85" s="25"/>
      <c r="H85" s="27" t="s">
        <v>5</v>
      </c>
      <c r="I85" s="26"/>
      <c r="J85" s="25"/>
      <c r="K85" s="25"/>
      <c r="L85" s="24"/>
      <c r="M85" s="23"/>
      <c r="N85" s="22"/>
      <c r="O85" s="22"/>
      <c r="P85" s="22"/>
      <c r="Q85" s="22"/>
      <c r="R85" s="22"/>
      <c r="S85" s="22"/>
      <c r="T85" s="21"/>
      <c r="AT85" s="20" t="s">
        <v>4</v>
      </c>
      <c r="AU85" s="20" t="s">
        <v>1</v>
      </c>
      <c r="AV85" s="19" t="s">
        <v>1</v>
      </c>
      <c r="AW85" s="19" t="s">
        <v>2</v>
      </c>
      <c r="AX85" s="19" t="s">
        <v>6</v>
      </c>
      <c r="AY85" s="20" t="s">
        <v>0</v>
      </c>
    </row>
    <row r="86" spans="2:51" s="19" customFormat="1" ht="22.5">
      <c r="B86" s="29"/>
      <c r="C86" s="25"/>
      <c r="D86" s="17" t="s">
        <v>4</v>
      </c>
      <c r="E86" s="27" t="s">
        <v>5</v>
      </c>
      <c r="F86" s="28" t="s">
        <v>23</v>
      </c>
      <c r="G86" s="25"/>
      <c r="H86" s="27" t="s">
        <v>5</v>
      </c>
      <c r="I86" s="26"/>
      <c r="J86" s="25"/>
      <c r="K86" s="25"/>
      <c r="L86" s="24"/>
      <c r="M86" s="23"/>
      <c r="N86" s="22"/>
      <c r="O86" s="22"/>
      <c r="P86" s="22"/>
      <c r="Q86" s="22"/>
      <c r="R86" s="22"/>
      <c r="S86" s="22"/>
      <c r="T86" s="21"/>
      <c r="AT86" s="20" t="s">
        <v>4</v>
      </c>
      <c r="AU86" s="20" t="s">
        <v>1</v>
      </c>
      <c r="AV86" s="19" t="s">
        <v>1</v>
      </c>
      <c r="AW86" s="19" t="s">
        <v>2</v>
      </c>
      <c r="AX86" s="19" t="s">
        <v>6</v>
      </c>
      <c r="AY86" s="20" t="s">
        <v>0</v>
      </c>
    </row>
    <row r="87" spans="2:51" s="6" customFormat="1" ht="12">
      <c r="B87" s="18"/>
      <c r="C87" s="12"/>
      <c r="D87" s="17" t="s">
        <v>4</v>
      </c>
      <c r="E87" s="16" t="s">
        <v>5</v>
      </c>
      <c r="F87" s="15" t="s">
        <v>1</v>
      </c>
      <c r="G87" s="12"/>
      <c r="H87" s="14">
        <v>1</v>
      </c>
      <c r="I87" s="13"/>
      <c r="J87" s="12"/>
      <c r="K87" s="12"/>
      <c r="L87" s="11"/>
      <c r="M87" s="65"/>
      <c r="N87" s="64"/>
      <c r="O87" s="64"/>
      <c r="P87" s="64"/>
      <c r="Q87" s="64"/>
      <c r="R87" s="64"/>
      <c r="S87" s="64"/>
      <c r="T87" s="63"/>
      <c r="AT87" s="7" t="s">
        <v>4</v>
      </c>
      <c r="AU87" s="7" t="s">
        <v>1</v>
      </c>
      <c r="AV87" s="6" t="s">
        <v>3</v>
      </c>
      <c r="AW87" s="6" t="s">
        <v>2</v>
      </c>
      <c r="AX87" s="6" t="s">
        <v>1</v>
      </c>
      <c r="AY87" s="7" t="s">
        <v>0</v>
      </c>
    </row>
    <row r="88" spans="1:65" s="1" customFormat="1" ht="48">
      <c r="A88" s="2"/>
      <c r="B88" s="45"/>
      <c r="C88" s="44" t="s">
        <v>3</v>
      </c>
      <c r="D88" s="44" t="s">
        <v>10</v>
      </c>
      <c r="E88" s="43" t="s">
        <v>29</v>
      </c>
      <c r="F88" s="38" t="s">
        <v>28</v>
      </c>
      <c r="G88" s="42" t="s">
        <v>27</v>
      </c>
      <c r="H88" s="41">
        <v>1</v>
      </c>
      <c r="I88" s="40"/>
      <c r="J88" s="39">
        <f>ROUND(I88*H88,2)</f>
        <v>0</v>
      </c>
      <c r="K88" s="38" t="s">
        <v>12</v>
      </c>
      <c r="L88" s="3"/>
      <c r="M88" s="37" t="s">
        <v>5</v>
      </c>
      <c r="N88" s="36" t="s">
        <v>11</v>
      </c>
      <c r="O88" s="35"/>
      <c r="P88" s="34">
        <f>O88*H88</f>
        <v>0</v>
      </c>
      <c r="Q88" s="34">
        <v>0</v>
      </c>
      <c r="R88" s="34">
        <f>Q88*H88</f>
        <v>0</v>
      </c>
      <c r="S88" s="34">
        <v>0</v>
      </c>
      <c r="T88" s="33">
        <f>S88*H88</f>
        <v>0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R88" s="30" t="s">
        <v>26</v>
      </c>
      <c r="AT88" s="30" t="s">
        <v>10</v>
      </c>
      <c r="AU88" s="30" t="s">
        <v>1</v>
      </c>
      <c r="AY88" s="31" t="s">
        <v>0</v>
      </c>
      <c r="BE88" s="32">
        <f>IF(N88="základní",J88,0)</f>
        <v>0</v>
      </c>
      <c r="BF88" s="32">
        <f>IF(N88="snížená",J88,0)</f>
        <v>0</v>
      </c>
      <c r="BG88" s="32">
        <f>IF(N88="zákl. přenesená",J88,0)</f>
        <v>0</v>
      </c>
      <c r="BH88" s="32">
        <f>IF(N88="sníž. přenesená",J88,0)</f>
        <v>0</v>
      </c>
      <c r="BI88" s="32">
        <f>IF(N88="nulová",J88,0)</f>
        <v>0</v>
      </c>
      <c r="BJ88" s="31" t="s">
        <v>1</v>
      </c>
      <c r="BK88" s="32">
        <f>ROUND(I88*H88,2)</f>
        <v>0</v>
      </c>
      <c r="BL88" s="31" t="s">
        <v>26</v>
      </c>
      <c r="BM88" s="30" t="s">
        <v>25</v>
      </c>
    </row>
    <row r="89" spans="2:51" s="19" customFormat="1" ht="12">
      <c r="B89" s="29"/>
      <c r="C89" s="25"/>
      <c r="D89" s="17" t="s">
        <v>4</v>
      </c>
      <c r="E89" s="27" t="s">
        <v>5</v>
      </c>
      <c r="F89" s="28" t="s">
        <v>24</v>
      </c>
      <c r="G89" s="25"/>
      <c r="H89" s="27" t="s">
        <v>5</v>
      </c>
      <c r="I89" s="26"/>
      <c r="J89" s="25"/>
      <c r="K89" s="25"/>
      <c r="L89" s="24"/>
      <c r="M89" s="23"/>
      <c r="N89" s="22"/>
      <c r="O89" s="22"/>
      <c r="P89" s="22"/>
      <c r="Q89" s="22"/>
      <c r="R89" s="22"/>
      <c r="S89" s="22"/>
      <c r="T89" s="21"/>
      <c r="AT89" s="20" t="s">
        <v>4</v>
      </c>
      <c r="AU89" s="20" t="s">
        <v>1</v>
      </c>
      <c r="AV89" s="19" t="s">
        <v>1</v>
      </c>
      <c r="AW89" s="19" t="s">
        <v>2</v>
      </c>
      <c r="AX89" s="19" t="s">
        <v>6</v>
      </c>
      <c r="AY89" s="20" t="s">
        <v>0</v>
      </c>
    </row>
    <row r="90" spans="2:51" s="19" customFormat="1" ht="22.5">
      <c r="B90" s="29"/>
      <c r="C90" s="25"/>
      <c r="D90" s="17" t="s">
        <v>4</v>
      </c>
      <c r="E90" s="27" t="s">
        <v>5</v>
      </c>
      <c r="F90" s="28" t="s">
        <v>23</v>
      </c>
      <c r="G90" s="25"/>
      <c r="H90" s="27" t="s">
        <v>5</v>
      </c>
      <c r="I90" s="26"/>
      <c r="J90" s="25"/>
      <c r="K90" s="25"/>
      <c r="L90" s="24"/>
      <c r="M90" s="23"/>
      <c r="N90" s="22"/>
      <c r="O90" s="22"/>
      <c r="P90" s="22"/>
      <c r="Q90" s="22"/>
      <c r="R90" s="22"/>
      <c r="S90" s="22"/>
      <c r="T90" s="21"/>
      <c r="AT90" s="20" t="s">
        <v>4</v>
      </c>
      <c r="AU90" s="20" t="s">
        <v>1</v>
      </c>
      <c r="AV90" s="19" t="s">
        <v>1</v>
      </c>
      <c r="AW90" s="19" t="s">
        <v>2</v>
      </c>
      <c r="AX90" s="19" t="s">
        <v>6</v>
      </c>
      <c r="AY90" s="20" t="s">
        <v>0</v>
      </c>
    </row>
    <row r="91" spans="2:51" s="6" customFormat="1" ht="12">
      <c r="B91" s="18"/>
      <c r="C91" s="12"/>
      <c r="D91" s="17" t="s">
        <v>4</v>
      </c>
      <c r="E91" s="16" t="s">
        <v>5</v>
      </c>
      <c r="F91" s="15" t="s">
        <v>1</v>
      </c>
      <c r="G91" s="12"/>
      <c r="H91" s="14">
        <v>1</v>
      </c>
      <c r="I91" s="13"/>
      <c r="J91" s="12"/>
      <c r="K91" s="12"/>
      <c r="L91" s="11"/>
      <c r="M91" s="65"/>
      <c r="N91" s="64"/>
      <c r="O91" s="64"/>
      <c r="P91" s="64"/>
      <c r="Q91" s="64"/>
      <c r="R91" s="64"/>
      <c r="S91" s="64"/>
      <c r="T91" s="63"/>
      <c r="AT91" s="7" t="s">
        <v>4</v>
      </c>
      <c r="AU91" s="7" t="s">
        <v>1</v>
      </c>
      <c r="AV91" s="6" t="s">
        <v>3</v>
      </c>
      <c r="AW91" s="6" t="s">
        <v>2</v>
      </c>
      <c r="AX91" s="6" t="s">
        <v>1</v>
      </c>
      <c r="AY91" s="7" t="s">
        <v>0</v>
      </c>
    </row>
    <row r="92" spans="2:63" s="46" customFormat="1" ht="25.9" customHeight="1">
      <c r="B92" s="60"/>
      <c r="C92" s="55"/>
      <c r="D92" s="59" t="s">
        <v>17</v>
      </c>
      <c r="E92" s="62" t="s">
        <v>22</v>
      </c>
      <c r="F92" s="62" t="s">
        <v>21</v>
      </c>
      <c r="G92" s="55"/>
      <c r="H92" s="55"/>
      <c r="I92" s="57"/>
      <c r="J92" s="61">
        <f>BK92</f>
        <v>0</v>
      </c>
      <c r="K92" s="55"/>
      <c r="L92" s="54"/>
      <c r="M92" s="53"/>
      <c r="N92" s="51"/>
      <c r="O92" s="51"/>
      <c r="P92" s="52">
        <f>P93</f>
        <v>0</v>
      </c>
      <c r="Q92" s="51"/>
      <c r="R92" s="52">
        <f>R93</f>
        <v>0</v>
      </c>
      <c r="S92" s="51"/>
      <c r="T92" s="50">
        <f>T93</f>
        <v>0</v>
      </c>
      <c r="AR92" s="48" t="s">
        <v>18</v>
      </c>
      <c r="AT92" s="49" t="s">
        <v>17</v>
      </c>
      <c r="AU92" s="49" t="s">
        <v>6</v>
      </c>
      <c r="AY92" s="48" t="s">
        <v>0</v>
      </c>
      <c r="BK92" s="47">
        <f>BK93</f>
        <v>0</v>
      </c>
    </row>
    <row r="93" spans="2:63" s="46" customFormat="1" ht="22.9" customHeight="1">
      <c r="B93" s="60"/>
      <c r="C93" s="55"/>
      <c r="D93" s="59" t="s">
        <v>17</v>
      </c>
      <c r="E93" s="58" t="s">
        <v>20</v>
      </c>
      <c r="F93" s="58" t="s">
        <v>19</v>
      </c>
      <c r="G93" s="55"/>
      <c r="H93" s="55"/>
      <c r="I93" s="57"/>
      <c r="J93" s="56">
        <f>BK93</f>
        <v>0</v>
      </c>
      <c r="K93" s="55"/>
      <c r="L93" s="54"/>
      <c r="M93" s="53"/>
      <c r="N93" s="51"/>
      <c r="O93" s="51"/>
      <c r="P93" s="52">
        <f>SUM(P94:P96)</f>
        <v>0</v>
      </c>
      <c r="Q93" s="51"/>
      <c r="R93" s="52">
        <f>SUM(R94:R96)</f>
        <v>0</v>
      </c>
      <c r="S93" s="51"/>
      <c r="T93" s="50">
        <f>SUM(T94:T96)</f>
        <v>0</v>
      </c>
      <c r="AR93" s="48" t="s">
        <v>18</v>
      </c>
      <c r="AT93" s="49" t="s">
        <v>17</v>
      </c>
      <c r="AU93" s="49" t="s">
        <v>1</v>
      </c>
      <c r="AY93" s="48" t="s">
        <v>0</v>
      </c>
      <c r="BK93" s="47">
        <f>SUM(BK94:BK96)</f>
        <v>0</v>
      </c>
    </row>
    <row r="94" spans="1:65" s="1" customFormat="1" ht="16.5" customHeight="1">
      <c r="A94" s="2"/>
      <c r="B94" s="45"/>
      <c r="C94" s="44" t="s">
        <v>16</v>
      </c>
      <c r="D94" s="44" t="s">
        <v>10</v>
      </c>
      <c r="E94" s="43" t="s">
        <v>15</v>
      </c>
      <c r="F94" s="38" t="s">
        <v>14</v>
      </c>
      <c r="G94" s="42" t="s">
        <v>13</v>
      </c>
      <c r="H94" s="41">
        <v>1</v>
      </c>
      <c r="I94" s="40"/>
      <c r="J94" s="39">
        <f>ROUND(I94*H94,2)</f>
        <v>0</v>
      </c>
      <c r="K94" s="38" t="s">
        <v>12</v>
      </c>
      <c r="L94" s="3"/>
      <c r="M94" s="37" t="s">
        <v>5</v>
      </c>
      <c r="N94" s="36" t="s">
        <v>11</v>
      </c>
      <c r="O94" s="35"/>
      <c r="P94" s="34">
        <f>O94*H94</f>
        <v>0</v>
      </c>
      <c r="Q94" s="34">
        <v>0</v>
      </c>
      <c r="R94" s="34">
        <f>Q94*H94</f>
        <v>0</v>
      </c>
      <c r="S94" s="34">
        <v>0</v>
      </c>
      <c r="T94" s="33">
        <f>S94*H94</f>
        <v>0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R94" s="30" t="s">
        <v>9</v>
      </c>
      <c r="AT94" s="30" t="s">
        <v>10</v>
      </c>
      <c r="AU94" s="30" t="s">
        <v>3</v>
      </c>
      <c r="AY94" s="31" t="s">
        <v>0</v>
      </c>
      <c r="BE94" s="32">
        <f>IF(N94="základní",J94,0)</f>
        <v>0</v>
      </c>
      <c r="BF94" s="32">
        <f>IF(N94="snížená",J94,0)</f>
        <v>0</v>
      </c>
      <c r="BG94" s="32">
        <f>IF(N94="zákl. přenesená",J94,0)</f>
        <v>0</v>
      </c>
      <c r="BH94" s="32">
        <f>IF(N94="sníž. přenesená",J94,0)</f>
        <v>0</v>
      </c>
      <c r="BI94" s="32">
        <f>IF(N94="nulová",J94,0)</f>
        <v>0</v>
      </c>
      <c r="BJ94" s="31" t="s">
        <v>1</v>
      </c>
      <c r="BK94" s="32">
        <f>ROUND(I94*H94,2)</f>
        <v>0</v>
      </c>
      <c r="BL94" s="31" t="s">
        <v>9</v>
      </c>
      <c r="BM94" s="30" t="s">
        <v>8</v>
      </c>
    </row>
    <row r="95" spans="2:51" s="19" customFormat="1" ht="22.5">
      <c r="B95" s="29"/>
      <c r="C95" s="25"/>
      <c r="D95" s="17" t="s">
        <v>4</v>
      </c>
      <c r="E95" s="27" t="s">
        <v>5</v>
      </c>
      <c r="F95" s="28" t="s">
        <v>7</v>
      </c>
      <c r="G95" s="25"/>
      <c r="H95" s="27" t="s">
        <v>5</v>
      </c>
      <c r="I95" s="26"/>
      <c r="J95" s="25"/>
      <c r="K95" s="25"/>
      <c r="L95" s="24"/>
      <c r="M95" s="23"/>
      <c r="N95" s="22"/>
      <c r="O95" s="22"/>
      <c r="P95" s="22"/>
      <c r="Q95" s="22"/>
      <c r="R95" s="22"/>
      <c r="S95" s="22"/>
      <c r="T95" s="21"/>
      <c r="AT95" s="20" t="s">
        <v>4</v>
      </c>
      <c r="AU95" s="20" t="s">
        <v>3</v>
      </c>
      <c r="AV95" s="19" t="s">
        <v>1</v>
      </c>
      <c r="AW95" s="19" t="s">
        <v>2</v>
      </c>
      <c r="AX95" s="19" t="s">
        <v>6</v>
      </c>
      <c r="AY95" s="20" t="s">
        <v>0</v>
      </c>
    </row>
    <row r="96" spans="2:51" s="6" customFormat="1" ht="12">
      <c r="B96" s="18"/>
      <c r="C96" s="12"/>
      <c r="D96" s="17" t="s">
        <v>4</v>
      </c>
      <c r="E96" s="16" t="s">
        <v>5</v>
      </c>
      <c r="F96" s="15" t="s">
        <v>1</v>
      </c>
      <c r="G96" s="12"/>
      <c r="H96" s="14">
        <v>1</v>
      </c>
      <c r="I96" s="13"/>
      <c r="J96" s="12"/>
      <c r="K96" s="12"/>
      <c r="L96" s="11"/>
      <c r="M96" s="10"/>
      <c r="N96" s="9"/>
      <c r="O96" s="9"/>
      <c r="P96" s="9"/>
      <c r="Q96" s="9"/>
      <c r="R96" s="9"/>
      <c r="S96" s="9"/>
      <c r="T96" s="8"/>
      <c r="AT96" s="7" t="s">
        <v>4</v>
      </c>
      <c r="AU96" s="7" t="s">
        <v>3</v>
      </c>
      <c r="AV96" s="6" t="s">
        <v>3</v>
      </c>
      <c r="AW96" s="6" t="s">
        <v>2</v>
      </c>
      <c r="AX96" s="6" t="s">
        <v>1</v>
      </c>
      <c r="AY96" s="7" t="s">
        <v>0</v>
      </c>
    </row>
    <row r="97" spans="1:31" s="1" customFormat="1" ht="6.95" customHeight="1">
      <c r="A97" s="2"/>
      <c r="B97" s="5"/>
      <c r="C97" s="4"/>
      <c r="D97" s="4"/>
      <c r="E97" s="4"/>
      <c r="F97" s="4"/>
      <c r="G97" s="4"/>
      <c r="H97" s="4"/>
      <c r="I97" s="4"/>
      <c r="J97" s="4"/>
      <c r="K97" s="4"/>
      <c r="L97" s="3"/>
      <c r="M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</sheetData>
  <sheetProtection algorithmName="SHA-512" hashValue="iBzSzipQdKxoGz71c4fOye/IzhMf2EdEvMC3BQux8krZiY6mpexKm4T1Fs3JQRzFoevQPg38atKDcgGw1TrIIA==" saltValue="g4rIOwyqSXhzEOa7kZbMAkNWG1m4hz/BaEP3L5BfS4bMLFJHL46hf7mdrpDj+AZI69EHzI4QdNwbJC7S4TlekQ==" spinCount="100000" sheet="1" objects="1" scenarios="1" formatColumns="0" formatRows="0" autoFilter="0"/>
  <autoFilter ref="C81:K96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Josef Kudrna</cp:lastModifiedBy>
  <dcterms:created xsi:type="dcterms:W3CDTF">2021-04-07T05:01:31Z</dcterms:created>
  <dcterms:modified xsi:type="dcterms:W3CDTF">2021-04-07T05:01:54Z</dcterms:modified>
  <cp:category/>
  <cp:version/>
  <cp:contentType/>
  <cp:contentStatus/>
</cp:coreProperties>
</file>